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codeName="{8C4F1C90-05EB-6A55-5F09-09C24B55AC0B}"/>
  <workbookPr codeName="ThisWorkbook" defaultThemeVersion="124226"/>
  <bookViews>
    <workbookView xWindow="120" yWindow="45" windowWidth="18915" windowHeight="11820" tabRatio="812" activeTab="3"/>
  </bookViews>
  <sheets>
    <sheet name="Inscriptions clubs" sheetId="20" r:id="rId1"/>
    <sheet name="Liste_boxeurs_retenus" sheetId="24" r:id="rId2"/>
    <sheet name="Plateau Général" sheetId="21" r:id="rId3"/>
    <sheet name="Ring 1" sheetId="18" r:id="rId4"/>
    <sheet name="Ring 2" sheetId="25" r:id="rId5"/>
    <sheet name="Feuil juges et DO Assauts" sheetId="15" r:id="rId6"/>
    <sheet name="Feuil juges et DO Assauts ( (2)" sheetId="23" r:id="rId7"/>
    <sheet name="Feuil_Assauts" sheetId="1" r:id="rId8"/>
    <sheet name="Résultats_Challenge_Villes" sheetId="19" r:id="rId9"/>
  </sheets>
  <definedNames>
    <definedName name="_xlnm._FilterDatabase" localSheetId="0" hidden="1">'Inscriptions clubs'!$A$1:$T$120</definedName>
    <definedName name="_xlnm._FilterDatabase" localSheetId="1" hidden="1">Liste_boxeurs_retenus!$A$1:$N$99</definedName>
    <definedName name="BD">'Inscriptions clubs'!$C$3:$L$250</definedName>
  </definedNames>
  <calcPr calcId="145621"/>
</workbook>
</file>

<file path=xl/calcChain.xml><?xml version="1.0" encoding="utf-8"?>
<calcChain xmlns="http://schemas.openxmlformats.org/spreadsheetml/2006/main">
  <c r="H96" i="24" l="1"/>
  <c r="I96" i="24" s="1"/>
  <c r="H98" i="24"/>
  <c r="I98" i="24" s="1"/>
  <c r="H97" i="24"/>
  <c r="I97" i="24" s="1"/>
  <c r="H95" i="24"/>
  <c r="I95" i="24" s="1"/>
  <c r="H94" i="24"/>
  <c r="I94" i="24" s="1"/>
  <c r="H93" i="24"/>
  <c r="I93" i="24" s="1"/>
  <c r="S92" i="24"/>
  <c r="H92" i="24"/>
  <c r="I92" i="24" s="1"/>
  <c r="S91" i="24"/>
  <c r="H91" i="24"/>
  <c r="I91" i="24" s="1"/>
  <c r="S90" i="24"/>
  <c r="H90" i="24"/>
  <c r="I90" i="24" s="1"/>
  <c r="S89" i="24"/>
  <c r="H89" i="24"/>
  <c r="I89" i="24" s="1"/>
  <c r="S88" i="24"/>
  <c r="H88" i="24"/>
  <c r="I88" i="24" s="1"/>
  <c r="S87" i="24"/>
  <c r="H87" i="24"/>
  <c r="I87" i="24" s="1"/>
  <c r="S86" i="24"/>
  <c r="H86" i="24"/>
  <c r="I86" i="24" s="1"/>
  <c r="S85" i="24"/>
  <c r="H85" i="24"/>
  <c r="I85" i="24" s="1"/>
  <c r="S84" i="24"/>
  <c r="H84" i="24"/>
  <c r="I84" i="24" s="1"/>
  <c r="S83" i="24"/>
  <c r="H83" i="24"/>
  <c r="I83" i="24" s="1"/>
  <c r="S82" i="24"/>
  <c r="H82" i="24"/>
  <c r="I82" i="24" s="1"/>
  <c r="S81" i="24"/>
  <c r="H81" i="24"/>
  <c r="I81" i="24" s="1"/>
  <c r="S80" i="24"/>
  <c r="H80" i="24"/>
  <c r="I80" i="24" s="1"/>
  <c r="S79" i="24"/>
  <c r="H79" i="24"/>
  <c r="I79" i="24" s="1"/>
  <c r="S78" i="24"/>
  <c r="H78" i="24"/>
  <c r="I78" i="24" s="1"/>
  <c r="S77" i="24"/>
  <c r="H77" i="24"/>
  <c r="I77" i="24" s="1"/>
  <c r="S76" i="24"/>
  <c r="H76" i="24"/>
  <c r="I76" i="24" s="1"/>
  <c r="S75" i="24"/>
  <c r="H75" i="24"/>
  <c r="I75" i="24" s="1"/>
  <c r="S74" i="24"/>
  <c r="H74" i="24"/>
  <c r="I74" i="24" s="1"/>
  <c r="S73" i="24"/>
  <c r="H73" i="24"/>
  <c r="I73" i="24" s="1"/>
  <c r="S72" i="24"/>
  <c r="H72" i="24"/>
  <c r="I72" i="24" s="1"/>
  <c r="S71" i="24"/>
  <c r="H71" i="24"/>
  <c r="I71" i="24" s="1"/>
  <c r="S70" i="24"/>
  <c r="H70" i="24"/>
  <c r="I70" i="24" s="1"/>
  <c r="S69" i="24"/>
  <c r="H69" i="24"/>
  <c r="I69" i="24" s="1"/>
  <c r="S68" i="24"/>
  <c r="H68" i="24"/>
  <c r="I68" i="24" s="1"/>
  <c r="S67" i="24"/>
  <c r="H67" i="24"/>
  <c r="I67" i="24" s="1"/>
  <c r="S66" i="24"/>
  <c r="H66" i="24"/>
  <c r="I66" i="24" s="1"/>
  <c r="S65" i="24"/>
  <c r="H65" i="24"/>
  <c r="I65" i="24" s="1"/>
  <c r="S64" i="24"/>
  <c r="H64" i="24"/>
  <c r="I64" i="24" s="1"/>
  <c r="S63" i="24"/>
  <c r="H63" i="24"/>
  <c r="I63" i="24" s="1"/>
  <c r="S62" i="24"/>
  <c r="H62" i="24"/>
  <c r="I62" i="24" s="1"/>
  <c r="S61" i="24"/>
  <c r="H61" i="24"/>
  <c r="I61" i="24" s="1"/>
  <c r="S60" i="24"/>
  <c r="H60" i="24"/>
  <c r="I60" i="24" s="1"/>
  <c r="S59" i="24"/>
  <c r="H59" i="24"/>
  <c r="I59" i="24" s="1"/>
  <c r="S58" i="24"/>
  <c r="H58" i="24"/>
  <c r="I58" i="24" s="1"/>
  <c r="S57" i="24"/>
  <c r="H57" i="24"/>
  <c r="I57" i="24" s="1"/>
  <c r="S56" i="24"/>
  <c r="H56" i="24"/>
  <c r="I56" i="24" s="1"/>
  <c r="S55" i="24"/>
  <c r="H55" i="24"/>
  <c r="I55" i="24" s="1"/>
  <c r="S54" i="24"/>
  <c r="H54" i="24"/>
  <c r="I54" i="24" s="1"/>
  <c r="S53" i="24"/>
  <c r="H53" i="24"/>
  <c r="I53" i="24" s="1"/>
  <c r="S52" i="24"/>
  <c r="H52" i="24"/>
  <c r="I52" i="24" s="1"/>
  <c r="S51" i="24"/>
  <c r="H51" i="24"/>
  <c r="I51" i="24" s="1"/>
  <c r="S50" i="24"/>
  <c r="H50" i="24"/>
  <c r="I50" i="24" s="1"/>
  <c r="S49" i="24"/>
  <c r="H49" i="24"/>
  <c r="I49" i="24" s="1"/>
  <c r="S48" i="24"/>
  <c r="H48" i="24"/>
  <c r="I48" i="24" s="1"/>
  <c r="S47" i="24"/>
  <c r="H47" i="24"/>
  <c r="I47" i="24" s="1"/>
  <c r="S46" i="24"/>
  <c r="H46" i="24"/>
  <c r="I46" i="24" s="1"/>
  <c r="H45" i="24"/>
  <c r="I45" i="24" s="1"/>
  <c r="S44" i="24"/>
  <c r="H44" i="24"/>
  <c r="I44" i="24" s="1"/>
  <c r="S43" i="24"/>
  <c r="H43" i="24"/>
  <c r="I43" i="24" s="1"/>
  <c r="S42" i="24"/>
  <c r="H42" i="24"/>
  <c r="I42" i="24" s="1"/>
  <c r="S41" i="24"/>
  <c r="H41" i="24"/>
  <c r="I41" i="24" s="1"/>
  <c r="S40" i="24"/>
  <c r="H40" i="24"/>
  <c r="I40" i="24" s="1"/>
  <c r="S39" i="24"/>
  <c r="H39" i="24"/>
  <c r="I39" i="24" s="1"/>
  <c r="S38" i="24"/>
  <c r="H38" i="24"/>
  <c r="I38" i="24" s="1"/>
  <c r="S37" i="24"/>
  <c r="H37" i="24"/>
  <c r="I37" i="24" s="1"/>
  <c r="S36" i="24"/>
  <c r="H36" i="24"/>
  <c r="I36" i="24" s="1"/>
  <c r="S35" i="24"/>
  <c r="H35" i="24"/>
  <c r="I35" i="24" s="1"/>
  <c r="S34" i="24"/>
  <c r="H34" i="24"/>
  <c r="I34" i="24" s="1"/>
  <c r="S33" i="24"/>
  <c r="H33" i="24"/>
  <c r="I33" i="24" s="1"/>
  <c r="S32" i="24"/>
  <c r="H32" i="24"/>
  <c r="I32" i="24" s="1"/>
  <c r="S31" i="24"/>
  <c r="H31" i="24"/>
  <c r="I31" i="24" s="1"/>
  <c r="S30" i="24"/>
  <c r="H30" i="24"/>
  <c r="I30" i="24" s="1"/>
  <c r="S29" i="24"/>
  <c r="H29" i="24"/>
  <c r="I29" i="24" s="1"/>
  <c r="S28" i="24"/>
  <c r="H28" i="24"/>
  <c r="I28" i="24" s="1"/>
  <c r="S27" i="24"/>
  <c r="H27" i="24"/>
  <c r="I27" i="24" s="1"/>
  <c r="S26" i="24"/>
  <c r="H26" i="24"/>
  <c r="I26" i="24" s="1"/>
  <c r="S25" i="24"/>
  <c r="H25" i="24"/>
  <c r="I25" i="24" s="1"/>
  <c r="S24" i="24"/>
  <c r="H24" i="24"/>
  <c r="I24" i="24" s="1"/>
  <c r="S23" i="24"/>
  <c r="H23" i="24"/>
  <c r="I23" i="24" s="1"/>
  <c r="S22" i="24"/>
  <c r="H22" i="24"/>
  <c r="I22" i="24" s="1"/>
  <c r="S21" i="24"/>
  <c r="H21" i="24"/>
  <c r="I21" i="24" s="1"/>
  <c r="S20" i="24"/>
  <c r="Q20" i="24"/>
  <c r="H20" i="24"/>
  <c r="I20" i="24" s="1"/>
  <c r="S19" i="24"/>
  <c r="H19" i="24"/>
  <c r="I19" i="24" s="1"/>
  <c r="S18" i="24"/>
  <c r="H18" i="24"/>
  <c r="I18" i="24" s="1"/>
  <c r="S17" i="24"/>
  <c r="H17" i="24"/>
  <c r="I17" i="24" s="1"/>
  <c r="S16" i="24"/>
  <c r="H16" i="24"/>
  <c r="I16" i="24" s="1"/>
  <c r="S15" i="24"/>
  <c r="H15" i="24"/>
  <c r="I15" i="24" s="1"/>
  <c r="S14" i="24"/>
  <c r="H14" i="24"/>
  <c r="I14" i="24" s="1"/>
  <c r="S13" i="24"/>
  <c r="H13" i="24"/>
  <c r="I13" i="24" s="1"/>
  <c r="S12" i="24"/>
  <c r="H12" i="24"/>
  <c r="I12" i="24" s="1"/>
  <c r="S11" i="24"/>
  <c r="H11" i="24"/>
  <c r="I11" i="24" s="1"/>
  <c r="S10" i="24"/>
  <c r="H10" i="24"/>
  <c r="I10" i="24" s="1"/>
  <c r="S9" i="24"/>
  <c r="H9" i="24"/>
  <c r="I9" i="24" s="1"/>
  <c r="S8" i="24"/>
  <c r="H8" i="24"/>
  <c r="I8" i="24" s="1"/>
  <c r="S7" i="24"/>
  <c r="H7" i="24"/>
  <c r="I7" i="24" s="1"/>
  <c r="S6" i="24"/>
  <c r="H6" i="24"/>
  <c r="I6" i="24" s="1"/>
  <c r="S5" i="24"/>
  <c r="H5" i="24"/>
  <c r="I5" i="24" s="1"/>
  <c r="S4" i="24"/>
  <c r="H4" i="24"/>
  <c r="I4" i="24" s="1"/>
  <c r="S3" i="24"/>
  <c r="H3" i="24"/>
  <c r="I3" i="24" s="1"/>
  <c r="E1" i="24"/>
  <c r="H119" i="20"/>
  <c r="I119" i="20" s="1"/>
  <c r="H118" i="20"/>
  <c r="I118" i="20" s="1"/>
  <c r="P117" i="20"/>
  <c r="H117" i="20"/>
  <c r="I117" i="20" s="1"/>
  <c r="H116" i="20"/>
  <c r="I116" i="20" s="1"/>
  <c r="H115" i="20"/>
  <c r="I115" i="20" s="1"/>
  <c r="H114" i="20"/>
  <c r="I114" i="20" s="1"/>
  <c r="P113" i="20"/>
  <c r="H113" i="20"/>
  <c r="I113" i="20" s="1"/>
  <c r="Y112" i="20"/>
  <c r="H112" i="20"/>
  <c r="I112" i="20" s="1"/>
  <c r="Y111" i="20"/>
  <c r="H111" i="20"/>
  <c r="I111" i="20" s="1"/>
  <c r="Y110" i="20"/>
  <c r="H110" i="20"/>
  <c r="I110" i="20" s="1"/>
  <c r="Y109" i="20"/>
  <c r="H109" i="20"/>
  <c r="I109" i="20" s="1"/>
  <c r="Y108" i="20"/>
  <c r="H108" i="20"/>
  <c r="I108" i="20" s="1"/>
  <c r="Y107" i="20"/>
  <c r="P107" i="20"/>
  <c r="H107" i="20"/>
  <c r="I107" i="20" s="1"/>
  <c r="Y106" i="20"/>
  <c r="H106" i="20"/>
  <c r="I106" i="20" s="1"/>
  <c r="Y105" i="20"/>
  <c r="H105" i="20"/>
  <c r="I105" i="20" s="1"/>
  <c r="Y104" i="20"/>
  <c r="H104" i="20"/>
  <c r="I104" i="20" s="1"/>
  <c r="Y103" i="20"/>
  <c r="H103" i="20"/>
  <c r="I103" i="20" s="1"/>
  <c r="Y102" i="20"/>
  <c r="H102" i="20"/>
  <c r="I102" i="20" s="1"/>
  <c r="Y101" i="20"/>
  <c r="P101" i="20"/>
  <c r="H101" i="20"/>
  <c r="I101" i="20" s="1"/>
  <c r="Y100" i="20"/>
  <c r="H100" i="20"/>
  <c r="I100" i="20" s="1"/>
  <c r="Y99" i="20"/>
  <c r="H99" i="20"/>
  <c r="I99" i="20" s="1"/>
  <c r="Y98" i="20"/>
  <c r="H98" i="20"/>
  <c r="I98" i="20" s="1"/>
  <c r="Y97" i="20"/>
  <c r="H97" i="20"/>
  <c r="I97" i="20" s="1"/>
  <c r="Y96" i="20"/>
  <c r="H96" i="20"/>
  <c r="I96" i="20" s="1"/>
  <c r="Y95" i="20"/>
  <c r="H95" i="20"/>
  <c r="I95" i="20" s="1"/>
  <c r="Y94" i="20"/>
  <c r="H94" i="20"/>
  <c r="I94" i="20" s="1"/>
  <c r="Y93" i="20"/>
  <c r="H93" i="20"/>
  <c r="I93" i="20" s="1"/>
  <c r="Y92" i="20"/>
  <c r="H92" i="20"/>
  <c r="I92" i="20" s="1"/>
  <c r="Y91" i="20"/>
  <c r="P91" i="20"/>
  <c r="H91" i="20"/>
  <c r="I91" i="20" s="1"/>
  <c r="Y90" i="20"/>
  <c r="H90" i="20"/>
  <c r="I90" i="20" s="1"/>
  <c r="Y89" i="20"/>
  <c r="H89" i="20"/>
  <c r="I89" i="20" s="1"/>
  <c r="Y88" i="20"/>
  <c r="H88" i="20"/>
  <c r="I88" i="20" s="1"/>
  <c r="Y87" i="20"/>
  <c r="H87" i="20"/>
  <c r="I87" i="20" s="1"/>
  <c r="Y86" i="20"/>
  <c r="H86" i="20"/>
  <c r="I86" i="20" s="1"/>
  <c r="Y85" i="20"/>
  <c r="P85" i="20"/>
  <c r="H85" i="20"/>
  <c r="I85" i="20" s="1"/>
  <c r="Y84" i="20"/>
  <c r="H84" i="20"/>
  <c r="I84" i="20" s="1"/>
  <c r="Y83" i="20"/>
  <c r="H83" i="20"/>
  <c r="I83" i="20" s="1"/>
  <c r="Y82" i="20"/>
  <c r="P82" i="20"/>
  <c r="H82" i="20"/>
  <c r="I82" i="20" s="1"/>
  <c r="Y81" i="20"/>
  <c r="H81" i="20"/>
  <c r="I81" i="20" s="1"/>
  <c r="Y80" i="20"/>
  <c r="H80" i="20"/>
  <c r="I80" i="20" s="1"/>
  <c r="Y79" i="20"/>
  <c r="H79" i="20"/>
  <c r="I79" i="20" s="1"/>
  <c r="Y78" i="20"/>
  <c r="H78" i="20"/>
  <c r="I78" i="20" s="1"/>
  <c r="Y77" i="20"/>
  <c r="H77" i="20"/>
  <c r="I77" i="20" s="1"/>
  <c r="Y76" i="20"/>
  <c r="H76" i="20"/>
  <c r="I76" i="20" s="1"/>
  <c r="Y75" i="20"/>
  <c r="H75" i="20"/>
  <c r="I75" i="20" s="1"/>
  <c r="Y74" i="20"/>
  <c r="H74" i="20"/>
  <c r="I74" i="20" s="1"/>
  <c r="Y73" i="20"/>
  <c r="H73" i="20"/>
  <c r="I73" i="20" s="1"/>
  <c r="Y72" i="20"/>
  <c r="H72" i="20"/>
  <c r="I72" i="20" s="1"/>
  <c r="Y71" i="20"/>
  <c r="H71" i="20"/>
  <c r="I71" i="20" s="1"/>
  <c r="Y70" i="20"/>
  <c r="H70" i="20"/>
  <c r="I70" i="20" s="1"/>
  <c r="Y69" i="20"/>
  <c r="P69" i="20"/>
  <c r="H69" i="20"/>
  <c r="I69" i="20" s="1"/>
  <c r="Y68" i="20"/>
  <c r="H68" i="20"/>
  <c r="I68" i="20" s="1"/>
  <c r="Y67" i="20"/>
  <c r="H67" i="20"/>
  <c r="I67" i="20" s="1"/>
  <c r="Y66" i="20"/>
  <c r="H66" i="20"/>
  <c r="I66" i="20" s="1"/>
  <c r="Y65" i="20"/>
  <c r="H65" i="20"/>
  <c r="I65" i="20" s="1"/>
  <c r="Y64" i="20"/>
  <c r="O64" i="20"/>
  <c r="N64" i="20"/>
  <c r="M64" i="20"/>
  <c r="I64" i="20"/>
  <c r="H64" i="20"/>
  <c r="Y63" i="20"/>
  <c r="H63" i="20"/>
  <c r="I63" i="20" s="1"/>
  <c r="Y62" i="20"/>
  <c r="P62" i="20"/>
  <c r="H62" i="20"/>
  <c r="I62" i="20" s="1"/>
  <c r="Y61" i="20"/>
  <c r="H61" i="20"/>
  <c r="I61" i="20" s="1"/>
  <c r="Y60" i="20"/>
  <c r="H60" i="20"/>
  <c r="I60" i="20" s="1"/>
  <c r="Y59" i="20"/>
  <c r="H59" i="20"/>
  <c r="I59" i="20" s="1"/>
  <c r="Y58" i="20"/>
  <c r="H58" i="20"/>
  <c r="I58" i="20" s="1"/>
  <c r="Y57" i="20"/>
  <c r="H57" i="20"/>
  <c r="I57" i="20" s="1"/>
  <c r="Y56" i="20"/>
  <c r="H56" i="20"/>
  <c r="I56" i="20" s="1"/>
  <c r="Y55" i="20"/>
  <c r="H55" i="20"/>
  <c r="I55" i="20" s="1"/>
  <c r="Y54" i="20"/>
  <c r="P54" i="20"/>
  <c r="H54" i="20"/>
  <c r="I54" i="20" s="1"/>
  <c r="Y53" i="20"/>
  <c r="H53" i="20"/>
  <c r="I53" i="20" s="1"/>
  <c r="H52" i="20"/>
  <c r="I52" i="20" s="1"/>
  <c r="Y51" i="20"/>
  <c r="H51" i="20"/>
  <c r="I51" i="20" s="1"/>
  <c r="Y50" i="20"/>
  <c r="H50" i="20"/>
  <c r="I50" i="20" s="1"/>
  <c r="Y49" i="20"/>
  <c r="H49" i="20"/>
  <c r="I49" i="20" s="1"/>
  <c r="Y48" i="20"/>
  <c r="H48" i="20"/>
  <c r="I48" i="20" s="1"/>
  <c r="Y47" i="20"/>
  <c r="H47" i="20"/>
  <c r="I47" i="20" s="1"/>
  <c r="Y46" i="20"/>
  <c r="H46" i="20"/>
  <c r="I46" i="20" s="1"/>
  <c r="Y45" i="20"/>
  <c r="H45" i="20"/>
  <c r="I45" i="20" s="1"/>
  <c r="Y44" i="20"/>
  <c r="H44" i="20"/>
  <c r="I44" i="20" s="1"/>
  <c r="Y43" i="20"/>
  <c r="H43" i="20"/>
  <c r="I43" i="20" s="1"/>
  <c r="Y42" i="20"/>
  <c r="H42" i="20"/>
  <c r="I42" i="20" s="1"/>
  <c r="Y41" i="20"/>
  <c r="H41" i="20"/>
  <c r="I41" i="20" s="1"/>
  <c r="Y40" i="20"/>
  <c r="H40" i="20"/>
  <c r="I40" i="20" s="1"/>
  <c r="Y39" i="20"/>
  <c r="H39" i="20"/>
  <c r="I39" i="20" s="1"/>
  <c r="Y38" i="20"/>
  <c r="H38" i="20"/>
  <c r="I38" i="20" s="1"/>
  <c r="Y37" i="20"/>
  <c r="H37" i="20"/>
  <c r="I37" i="20" s="1"/>
  <c r="Y36" i="20"/>
  <c r="P36" i="20"/>
  <c r="H36" i="20"/>
  <c r="I36" i="20" s="1"/>
  <c r="Y35" i="20"/>
  <c r="H35" i="20"/>
  <c r="I35" i="20" s="1"/>
  <c r="Y34" i="20"/>
  <c r="H34" i="20"/>
  <c r="I34" i="20" s="1"/>
  <c r="Y33" i="20"/>
  <c r="H33" i="20"/>
  <c r="I33" i="20" s="1"/>
  <c r="Y32" i="20"/>
  <c r="H32" i="20"/>
  <c r="I32" i="20" s="1"/>
  <c r="Y31" i="20"/>
  <c r="H31" i="20"/>
  <c r="I31" i="20" s="1"/>
  <c r="Y30" i="20"/>
  <c r="H30" i="20"/>
  <c r="I30" i="20" s="1"/>
  <c r="Y29" i="20"/>
  <c r="H29" i="20"/>
  <c r="I29" i="20" s="1"/>
  <c r="Y28" i="20"/>
  <c r="H28" i="20"/>
  <c r="I28" i="20" s="1"/>
  <c r="Y27" i="20"/>
  <c r="H27" i="20"/>
  <c r="I27" i="20" s="1"/>
  <c r="Y26" i="20"/>
  <c r="H26" i="20"/>
  <c r="I26" i="20" s="1"/>
  <c r="Y25" i="20"/>
  <c r="H25" i="20"/>
  <c r="I25" i="20" s="1"/>
  <c r="Y24" i="20"/>
  <c r="H24" i="20"/>
  <c r="I24" i="20" s="1"/>
  <c r="Y23" i="20"/>
  <c r="P23" i="20"/>
  <c r="H23" i="20"/>
  <c r="I23" i="20" s="1"/>
  <c r="Y22" i="20"/>
  <c r="H22" i="20"/>
  <c r="I22" i="20" s="1"/>
  <c r="Y21" i="20"/>
  <c r="W21" i="20"/>
  <c r="M117" i="20" s="1"/>
  <c r="H21" i="20"/>
  <c r="I21" i="20" s="1"/>
  <c r="Y20" i="20"/>
  <c r="H20" i="20"/>
  <c r="I20" i="20" s="1"/>
  <c r="Y19" i="20"/>
  <c r="H19" i="20"/>
  <c r="I19" i="20" s="1"/>
  <c r="Y18" i="20"/>
  <c r="P18" i="20"/>
  <c r="H18" i="20"/>
  <c r="I18" i="20" s="1"/>
  <c r="Y17" i="20"/>
  <c r="H17" i="20"/>
  <c r="I17" i="20" s="1"/>
  <c r="Y16" i="20"/>
  <c r="H16" i="20"/>
  <c r="I16" i="20" s="1"/>
  <c r="Y15" i="20"/>
  <c r="H15" i="20"/>
  <c r="I15" i="20" s="1"/>
  <c r="Y14" i="20"/>
  <c r="H14" i="20"/>
  <c r="I14" i="20" s="1"/>
  <c r="Y13" i="20"/>
  <c r="H13" i="20"/>
  <c r="I13" i="20" s="1"/>
  <c r="Y12" i="20"/>
  <c r="H12" i="20"/>
  <c r="I12" i="20" s="1"/>
  <c r="Y11" i="20"/>
  <c r="H11" i="20"/>
  <c r="I11" i="20" s="1"/>
  <c r="Y10" i="20"/>
  <c r="H10" i="20"/>
  <c r="I10" i="20" s="1"/>
  <c r="Y9" i="20"/>
  <c r="H9" i="20"/>
  <c r="I9" i="20" s="1"/>
  <c r="Y8" i="20"/>
  <c r="H8" i="20"/>
  <c r="I8" i="20" s="1"/>
  <c r="Y7" i="20"/>
  <c r="H7" i="20"/>
  <c r="I7" i="20" s="1"/>
  <c r="Y6" i="20"/>
  <c r="H6" i="20"/>
  <c r="I6" i="20" s="1"/>
  <c r="Y5" i="20"/>
  <c r="H5" i="20"/>
  <c r="I5" i="20" s="1"/>
  <c r="Y4" i="20"/>
  <c r="H4" i="20"/>
  <c r="I4" i="20" s="1"/>
  <c r="Y3" i="20"/>
  <c r="P3" i="20"/>
  <c r="H3" i="20"/>
  <c r="I3" i="20" s="1"/>
  <c r="F1" i="20"/>
  <c r="Y2" i="20" l="1"/>
  <c r="K1" i="20" s="1"/>
  <c r="S2" i="24"/>
  <c r="I1" i="24" s="1"/>
  <c r="M7" i="20"/>
  <c r="N7" i="20" s="1"/>
  <c r="O7" i="20" s="1"/>
  <c r="M15" i="20"/>
  <c r="N15" i="20" s="1"/>
  <c r="O15" i="20" s="1"/>
  <c r="M91" i="20"/>
  <c r="N91" i="20" s="1"/>
  <c r="O91" i="20" s="1"/>
  <c r="P106" i="20"/>
  <c r="Q106" i="20" s="1"/>
  <c r="R106" i="20" s="1"/>
  <c r="P17" i="20"/>
  <c r="Q17" i="20" s="1"/>
  <c r="M11" i="20"/>
  <c r="N11" i="20" s="1"/>
  <c r="O11" i="20" s="1"/>
  <c r="M19" i="20"/>
  <c r="N19" i="20" s="1"/>
  <c r="O19" i="20" s="1"/>
  <c r="P90" i="20"/>
  <c r="Q90" i="20" s="1"/>
  <c r="R90" i="20" s="1"/>
  <c r="M107" i="20"/>
  <c r="N107" i="20" s="1"/>
  <c r="O107" i="20" s="1"/>
  <c r="P81" i="20"/>
  <c r="M101" i="20"/>
  <c r="N101" i="20" s="1"/>
  <c r="O101" i="20" s="1"/>
  <c r="P119" i="20"/>
  <c r="Q119" i="20" s="1"/>
  <c r="R119" i="20" s="1"/>
  <c r="M23" i="20"/>
  <c r="N23" i="20" s="1"/>
  <c r="O23" i="20" s="1"/>
  <c r="P35" i="20"/>
  <c r="Q35" i="20" s="1"/>
  <c r="R35" i="20" s="1"/>
  <c r="M57" i="20"/>
  <c r="N57" i="20" s="1"/>
  <c r="O57" i="20" s="1"/>
  <c r="M61" i="20"/>
  <c r="N61" i="20" s="1"/>
  <c r="O61" i="20" s="1"/>
  <c r="M63" i="20"/>
  <c r="N63" i="20" s="1"/>
  <c r="O63" i="20" s="1"/>
  <c r="M67" i="20"/>
  <c r="N67" i="20" s="1"/>
  <c r="O67" i="20" s="1"/>
  <c r="P100" i="20"/>
  <c r="Q100" i="20" s="1"/>
  <c r="R100" i="20" s="1"/>
  <c r="P112" i="20"/>
  <c r="Q112" i="20" s="1"/>
  <c r="R112" i="20" s="1"/>
  <c r="M113" i="20"/>
  <c r="N113" i="20" s="1"/>
  <c r="O113" i="20" s="1"/>
  <c r="Q81" i="20"/>
  <c r="M53" i="20"/>
  <c r="N53" i="20" s="1"/>
  <c r="O53" i="20" s="1"/>
  <c r="M55" i="20"/>
  <c r="N55" i="20" s="1"/>
  <c r="O55" i="20" s="1"/>
  <c r="M59" i="20"/>
  <c r="M65" i="20"/>
  <c r="N65" i="20" s="1"/>
  <c r="O65" i="20" s="1"/>
  <c r="M69" i="20"/>
  <c r="N69" i="20" s="1"/>
  <c r="O69" i="20" s="1"/>
  <c r="M85" i="20"/>
  <c r="N85" i="20" s="1"/>
  <c r="O85" i="20" s="1"/>
  <c r="M116" i="20"/>
  <c r="M3" i="20"/>
  <c r="N3" i="20" s="1"/>
  <c r="M5" i="20"/>
  <c r="N5" i="20" s="1"/>
  <c r="O5" i="20" s="1"/>
  <c r="M9" i="20"/>
  <c r="N9" i="20" s="1"/>
  <c r="O9" i="20" s="1"/>
  <c r="M13" i="20"/>
  <c r="M17" i="20"/>
  <c r="N17" i="20" s="1"/>
  <c r="O17" i="20" s="1"/>
  <c r="M21" i="20"/>
  <c r="N21" i="20" s="1"/>
  <c r="O21" i="20" s="1"/>
  <c r="P84" i="20"/>
  <c r="Q84" i="20" s="1"/>
  <c r="R84" i="20" s="1"/>
  <c r="M24" i="20"/>
  <c r="N24" i="20" s="1"/>
  <c r="M28" i="20"/>
  <c r="N28" i="20" s="1"/>
  <c r="M32" i="20"/>
  <c r="N32" i="20" s="1"/>
  <c r="M38" i="20"/>
  <c r="N38" i="20" s="1"/>
  <c r="M42" i="20"/>
  <c r="N42" i="20" s="1"/>
  <c r="M46" i="20"/>
  <c r="N46" i="20" s="1"/>
  <c r="M50" i="20"/>
  <c r="N50" i="20" s="1"/>
  <c r="P61" i="20"/>
  <c r="Q61" i="20" s="1"/>
  <c r="M70" i="20"/>
  <c r="N70" i="20" s="1"/>
  <c r="M76" i="20"/>
  <c r="N76" i="20" s="1"/>
  <c r="M78" i="20"/>
  <c r="N78" i="20" s="1"/>
  <c r="M88" i="20"/>
  <c r="N88" i="20" s="1"/>
  <c r="M94" i="20"/>
  <c r="N94" i="20" s="1"/>
  <c r="M100" i="20"/>
  <c r="N100" i="20" s="1"/>
  <c r="M104" i="20"/>
  <c r="N104" i="20" s="1"/>
  <c r="M106" i="20"/>
  <c r="N106" i="20" s="1"/>
  <c r="M108" i="20"/>
  <c r="N108" i="20" s="1"/>
  <c r="M110" i="20"/>
  <c r="N110" i="20" s="1"/>
  <c r="M112" i="20"/>
  <c r="N112" i="20" s="1"/>
  <c r="M115" i="20"/>
  <c r="N115" i="20" s="1"/>
  <c r="P116" i="20"/>
  <c r="Q116" i="20" s="1"/>
  <c r="M119" i="20"/>
  <c r="N119" i="20" s="1"/>
  <c r="M4" i="20"/>
  <c r="M6" i="20"/>
  <c r="M8" i="20"/>
  <c r="M10" i="20"/>
  <c r="M12" i="20"/>
  <c r="M14" i="20"/>
  <c r="M16" i="20"/>
  <c r="M20" i="20"/>
  <c r="P22" i="20"/>
  <c r="Q22" i="20" s="1"/>
  <c r="M36" i="20"/>
  <c r="N36" i="20" s="1"/>
  <c r="M56" i="20"/>
  <c r="N56" i="20" s="1"/>
  <c r="M58" i="20"/>
  <c r="N58" i="20" s="1"/>
  <c r="M60" i="20"/>
  <c r="N60" i="20" s="1"/>
  <c r="M66" i="20"/>
  <c r="N66" i="20" s="1"/>
  <c r="M68" i="20"/>
  <c r="M82" i="20"/>
  <c r="N82" i="20" s="1"/>
  <c r="M114" i="20"/>
  <c r="N114" i="20" s="1"/>
  <c r="M118" i="20"/>
  <c r="N118" i="20" s="1"/>
  <c r="M22" i="20"/>
  <c r="N22" i="20" s="1"/>
  <c r="M26" i="20"/>
  <c r="N26" i="20" s="1"/>
  <c r="M30" i="20"/>
  <c r="N30" i="20" s="1"/>
  <c r="M34" i="20"/>
  <c r="N34" i="20" s="1"/>
  <c r="M40" i="20"/>
  <c r="N40" i="20" s="1"/>
  <c r="M44" i="20"/>
  <c r="N44" i="20" s="1"/>
  <c r="M48" i="20"/>
  <c r="N48" i="20" s="1"/>
  <c r="M52" i="20"/>
  <c r="N52" i="20" s="1"/>
  <c r="P53" i="20"/>
  <c r="Q53" i="20" s="1"/>
  <c r="M72" i="20"/>
  <c r="N72" i="20" s="1"/>
  <c r="M74" i="20"/>
  <c r="N74" i="20" s="1"/>
  <c r="M80" i="20"/>
  <c r="N80" i="20" s="1"/>
  <c r="M84" i="20"/>
  <c r="N84" i="20" s="1"/>
  <c r="M86" i="20"/>
  <c r="N86" i="20" s="1"/>
  <c r="M90" i="20"/>
  <c r="N90" i="20" s="1"/>
  <c r="M92" i="20"/>
  <c r="N92" i="20" s="1"/>
  <c r="M96" i="20"/>
  <c r="N96" i="20" s="1"/>
  <c r="M98" i="20"/>
  <c r="N98" i="20" s="1"/>
  <c r="M102" i="20"/>
  <c r="N102" i="20" s="1"/>
  <c r="M18" i="20"/>
  <c r="N18" i="20" s="1"/>
  <c r="M25" i="20"/>
  <c r="N25" i="20" s="1"/>
  <c r="M27" i="20"/>
  <c r="N27" i="20" s="1"/>
  <c r="O27" i="20" s="1"/>
  <c r="M29" i="20"/>
  <c r="M31" i="20"/>
  <c r="N31" i="20" s="1"/>
  <c r="O31" i="20" s="1"/>
  <c r="M33" i="20"/>
  <c r="M35" i="20"/>
  <c r="N35" i="20" s="1"/>
  <c r="M37" i="20"/>
  <c r="M39" i="20"/>
  <c r="M41" i="20"/>
  <c r="N41" i="20" s="1"/>
  <c r="O41" i="20" s="1"/>
  <c r="M43" i="20"/>
  <c r="N43" i="20" s="1"/>
  <c r="O43" i="20" s="1"/>
  <c r="M45" i="20"/>
  <c r="M47" i="20"/>
  <c r="N47" i="20" s="1"/>
  <c r="M49" i="20"/>
  <c r="N49" i="20" s="1"/>
  <c r="O49" i="20" s="1"/>
  <c r="M51" i="20"/>
  <c r="N51" i="20" s="1"/>
  <c r="O51" i="20" s="1"/>
  <c r="M54" i="20"/>
  <c r="N54" i="20" s="1"/>
  <c r="M62" i="20"/>
  <c r="M71" i="20"/>
  <c r="N71" i="20" s="1"/>
  <c r="M73" i="20"/>
  <c r="N73" i="20" s="1"/>
  <c r="M75" i="20"/>
  <c r="N75" i="20" s="1"/>
  <c r="O75" i="20" s="1"/>
  <c r="M77" i="20"/>
  <c r="M79" i="20"/>
  <c r="N79" i="20" s="1"/>
  <c r="M81" i="20"/>
  <c r="M83" i="20"/>
  <c r="M87" i="20"/>
  <c r="N87" i="20" s="1"/>
  <c r="O87" i="20" s="1"/>
  <c r="M89" i="20"/>
  <c r="N89" i="20" s="1"/>
  <c r="M93" i="20"/>
  <c r="N93" i="20" s="1"/>
  <c r="M95" i="20"/>
  <c r="M97" i="20"/>
  <c r="N97" i="20" s="1"/>
  <c r="M99" i="20"/>
  <c r="M103" i="20"/>
  <c r="M105" i="20"/>
  <c r="N105" i="20" s="1"/>
  <c r="M109" i="20"/>
  <c r="M111" i="20"/>
  <c r="N117" i="20"/>
  <c r="O117" i="20" s="1"/>
  <c r="O108" i="20" l="1"/>
  <c r="O115" i="20"/>
  <c r="O38" i="20"/>
  <c r="O24" i="20"/>
  <c r="O110" i="20"/>
  <c r="O98" i="20"/>
  <c r="O42" i="20"/>
  <c r="O32" i="20"/>
  <c r="R81" i="20"/>
  <c r="O78" i="20"/>
  <c r="O34" i="20"/>
  <c r="O86" i="20"/>
  <c r="O80" i="20"/>
  <c r="O40" i="20"/>
  <c r="O3" i="20"/>
  <c r="O74" i="20"/>
  <c r="N13" i="20"/>
  <c r="O13" i="20" s="1"/>
  <c r="N116" i="20"/>
  <c r="O116" i="20" s="1"/>
  <c r="O104" i="20"/>
  <c r="O26" i="20"/>
  <c r="O112" i="20"/>
  <c r="O76" i="20"/>
  <c r="O72" i="20"/>
  <c r="R53" i="20"/>
  <c r="N95" i="20"/>
  <c r="O95" i="20" s="1"/>
  <c r="O106" i="20"/>
  <c r="O94" i="20"/>
  <c r="N59" i="20"/>
  <c r="O59" i="20" s="1"/>
  <c r="O50" i="20"/>
  <c r="R17" i="20"/>
  <c r="O90" i="20"/>
  <c r="O92" i="20"/>
  <c r="O88" i="20"/>
  <c r="O84" i="20"/>
  <c r="O48" i="20"/>
  <c r="N111" i="20"/>
  <c r="O111" i="20" s="1"/>
  <c r="N62" i="20"/>
  <c r="O62" i="20" s="1"/>
  <c r="N39" i="20"/>
  <c r="O39" i="20" s="1"/>
  <c r="O35" i="20"/>
  <c r="O73" i="20"/>
  <c r="O46" i="20"/>
  <c r="N81" i="20"/>
  <c r="O81" i="20" s="1"/>
  <c r="O119" i="20"/>
  <c r="O70" i="20"/>
  <c r="O47" i="20"/>
  <c r="N103" i="20"/>
  <c r="O103" i="20" s="1"/>
  <c r="R22" i="20"/>
  <c r="R116" i="20"/>
  <c r="N10" i="20"/>
  <c r="O10" i="20" s="1"/>
  <c r="N6" i="20"/>
  <c r="O6" i="20" s="1"/>
  <c r="N20" i="20"/>
  <c r="O20" i="20" s="1"/>
  <c r="N16" i="20"/>
  <c r="O16" i="20" s="1"/>
  <c r="N12" i="20"/>
  <c r="O12" i="20" s="1"/>
  <c r="N8" i="20"/>
  <c r="O8" i="20" s="1"/>
  <c r="N4" i="20"/>
  <c r="O4" i="20" s="1"/>
  <c r="N109" i="20"/>
  <c r="O109" i="20" s="1"/>
  <c r="O58" i="20"/>
  <c r="O105" i="20"/>
  <c r="O102" i="20"/>
  <c r="O30" i="20"/>
  <c r="O22" i="20"/>
  <c r="O25" i="20"/>
  <c r="N29" i="20"/>
  <c r="O29" i="20" s="1"/>
  <c r="O93" i="20"/>
  <c r="O100" i="20"/>
  <c r="O96" i="20"/>
  <c r="O28" i="20"/>
  <c r="O79" i="20"/>
  <c r="O71" i="20"/>
  <c r="O114" i="20"/>
  <c r="N99" i="20"/>
  <c r="O99" i="20" s="1"/>
  <c r="N83" i="20"/>
  <c r="O83" i="20" s="1"/>
  <c r="O66" i="20"/>
  <c r="N45" i="20"/>
  <c r="O45" i="20" s="1"/>
  <c r="N37" i="20"/>
  <c r="O37" i="20" s="1"/>
  <c r="N33" i="20"/>
  <c r="O33" i="20" s="1"/>
  <c r="O89" i="20"/>
  <c r="O54" i="20"/>
  <c r="N14" i="20"/>
  <c r="O14" i="20" s="1"/>
  <c r="R61" i="20"/>
  <c r="O52" i="20"/>
  <c r="O44" i="20"/>
  <c r="O18" i="20"/>
  <c r="O97" i="20"/>
  <c r="O118" i="20"/>
  <c r="O82" i="20"/>
  <c r="N77" i="20"/>
  <c r="O77" i="20" s="1"/>
  <c r="O60" i="20"/>
  <c r="O56" i="20"/>
  <c r="O36" i="20"/>
  <c r="N68" i="20"/>
  <c r="O68" i="20" s="1"/>
  <c r="AC8" i="19" l="1"/>
  <c r="AC9" i="19"/>
  <c r="AC10" i="19"/>
  <c r="AC11" i="19"/>
  <c r="AC12" i="19"/>
  <c r="AC7" i="19" l="1"/>
  <c r="AC6" i="19"/>
  <c r="AC5" i="19"/>
  <c r="AC4" i="19"/>
  <c r="AC3" i="19"/>
  <c r="Q148" i="1"/>
  <c r="Q74" i="1" l="1"/>
  <c r="D74" i="1"/>
  <c r="D2" i="1"/>
  <c r="R162" i="1"/>
  <c r="R149" i="1"/>
  <c r="R150" i="1"/>
  <c r="R151" i="1"/>
  <c r="R152" i="1"/>
  <c r="R153" i="1"/>
  <c r="R154" i="1"/>
  <c r="R155" i="1"/>
  <c r="R156" i="1"/>
  <c r="R157" i="1"/>
  <c r="R158" i="1"/>
  <c r="R159" i="1"/>
  <c r="R160" i="1"/>
  <c r="R161" i="1"/>
  <c r="R148" i="1"/>
  <c r="Q149" i="1"/>
  <c r="Q150" i="1"/>
  <c r="Q151" i="1"/>
  <c r="Q152" i="1"/>
  <c r="Q153" i="1"/>
  <c r="Q154" i="1"/>
  <c r="Q155" i="1"/>
  <c r="Q156" i="1"/>
  <c r="Q157" i="1"/>
  <c r="Q158" i="1"/>
  <c r="Q159" i="1"/>
  <c r="Q160" i="1"/>
  <c r="Q161" i="1"/>
  <c r="Q162" i="1"/>
  <c r="N149" i="1" l="1"/>
  <c r="N150" i="1"/>
  <c r="N151" i="1"/>
  <c r="N152" i="1"/>
  <c r="N153" i="1"/>
  <c r="N154" i="1"/>
  <c r="N155" i="1"/>
  <c r="N156" i="1"/>
  <c r="N157" i="1"/>
  <c r="N158" i="1"/>
  <c r="N159" i="1"/>
  <c r="N160" i="1"/>
  <c r="N161" i="1"/>
  <c r="N162" i="1"/>
  <c r="N148" i="1" l="1"/>
  <c r="P148" i="1" s="1"/>
  <c r="D75" i="1"/>
  <c r="D76" i="1" s="1"/>
  <c r="D77" i="1" s="1"/>
  <c r="D78" i="1" s="1"/>
  <c r="D80" i="1" s="1"/>
  <c r="D81" i="1" s="1"/>
  <c r="D82" i="1" s="1"/>
  <c r="D83" i="1" s="1"/>
  <c r="D84" i="1" s="1"/>
  <c r="D85" i="1" s="1"/>
  <c r="D87" i="1" s="1"/>
  <c r="D88" i="1" s="1"/>
  <c r="D89" i="1" s="1"/>
  <c r="D90" i="1" s="1"/>
  <c r="D91" i="1" s="1"/>
  <c r="D92" i="1" s="1"/>
  <c r="D94" i="1" s="1"/>
  <c r="D95" i="1" s="1"/>
  <c r="D96" i="1" s="1"/>
  <c r="D97" i="1" s="1"/>
  <c r="D98" i="1" s="1"/>
  <c r="D99" i="1" s="1"/>
  <c r="D101" i="1" s="1"/>
  <c r="D102" i="1" s="1"/>
  <c r="D103" i="1" s="1"/>
  <c r="D104" i="1" s="1"/>
  <c r="D105" i="1" s="1"/>
  <c r="D106" i="1" s="1"/>
  <c r="D108" i="1" s="1"/>
  <c r="D109" i="1" s="1"/>
  <c r="D110" i="1" s="1"/>
  <c r="D111" i="1" s="1"/>
  <c r="D112" i="1" s="1"/>
  <c r="D113" i="1" s="1"/>
  <c r="D115" i="1" s="1"/>
  <c r="D116" i="1" s="1"/>
  <c r="D117" i="1" s="1"/>
  <c r="D118" i="1" s="1"/>
  <c r="D119" i="1" s="1"/>
  <c r="D120" i="1" s="1"/>
  <c r="D122" i="1" s="1"/>
  <c r="D123" i="1" s="1"/>
  <c r="D124" i="1" s="1"/>
  <c r="D125" i="1" s="1"/>
  <c r="D126" i="1" s="1"/>
  <c r="D127" i="1" s="1"/>
  <c r="D129" i="1" s="1"/>
  <c r="D130" i="1" s="1"/>
  <c r="D131" i="1" s="1"/>
  <c r="D132" i="1" s="1"/>
  <c r="D133" i="1" s="1"/>
  <c r="D134" i="1" s="1"/>
  <c r="D136" i="1" s="1"/>
  <c r="D137" i="1" s="1"/>
  <c r="D138" i="1" s="1"/>
  <c r="D139" i="1" s="1"/>
  <c r="D140" i="1" s="1"/>
  <c r="D141" i="1" s="1"/>
  <c r="D143" i="1" s="1"/>
  <c r="Q75" i="1" s="1"/>
  <c r="Q76" i="1" s="1"/>
  <c r="Q77" i="1" s="1"/>
  <c r="Q78" i="1" s="1"/>
  <c r="Q80" i="1" s="1"/>
  <c r="Q81" i="1" s="1"/>
  <c r="Q82" i="1" s="1"/>
  <c r="Q83" i="1" s="1"/>
  <c r="Q84" i="1" s="1"/>
  <c r="Q85" i="1" s="1"/>
  <c r="Q87" i="1" s="1"/>
  <c r="Q88" i="1" s="1"/>
  <c r="Q89" i="1" s="1"/>
  <c r="Q90" i="1" s="1"/>
  <c r="Q91" i="1" s="1"/>
  <c r="Q92" i="1" s="1"/>
  <c r="Q94" i="1" s="1"/>
  <c r="Q95" i="1" s="1"/>
  <c r="Q96" i="1" s="1"/>
  <c r="Q97" i="1" s="1"/>
  <c r="Q98" i="1" s="1"/>
  <c r="Q99" i="1" s="1"/>
  <c r="Q101" i="1" s="1"/>
  <c r="Q102" i="1" s="1"/>
  <c r="Q103" i="1" s="1"/>
  <c r="Q104" i="1" s="1"/>
  <c r="Q105" i="1" s="1"/>
  <c r="Q106" i="1" s="1"/>
  <c r="Q108" i="1" s="1"/>
  <c r="Q109" i="1" s="1"/>
  <c r="Q110" i="1" s="1"/>
  <c r="Q111" i="1" s="1"/>
  <c r="Q112" i="1" s="1"/>
  <c r="Q113" i="1" s="1"/>
  <c r="Q115" i="1" s="1"/>
  <c r="Q116" i="1" s="1"/>
  <c r="Q117" i="1" s="1"/>
  <c r="Q118" i="1" s="1"/>
  <c r="Q119" i="1" s="1"/>
  <c r="Q120" i="1" s="1"/>
  <c r="Q122" i="1" s="1"/>
  <c r="Q123" i="1" s="1"/>
  <c r="Q124" i="1" s="1"/>
  <c r="Q125" i="1" s="1"/>
  <c r="Q126" i="1" s="1"/>
  <c r="Q127" i="1" s="1"/>
  <c r="Q129" i="1" s="1"/>
  <c r="Q130" i="1" s="1"/>
  <c r="Q131" i="1" s="1"/>
  <c r="Q132" i="1" s="1"/>
  <c r="Q133" i="1" s="1"/>
  <c r="Q134" i="1" s="1"/>
  <c r="Q136" i="1" s="1"/>
  <c r="Q137" i="1" s="1"/>
  <c r="Q138" i="1" s="1"/>
  <c r="Q139" i="1" s="1"/>
  <c r="Q140" i="1" s="1"/>
  <c r="Q141" i="1" s="1"/>
  <c r="Q143" i="1" s="1"/>
  <c r="B79" i="1"/>
  <c r="B86" i="1"/>
  <c r="B93" i="1"/>
  <c r="B100" i="1"/>
  <c r="B107" i="1"/>
  <c r="B114" i="1"/>
  <c r="B121" i="1"/>
  <c r="B128" i="1"/>
  <c r="B135" i="1"/>
  <c r="B142" i="1"/>
  <c r="O70" i="1"/>
  <c r="O63" i="1"/>
  <c r="O56" i="1"/>
  <c r="O49" i="1"/>
  <c r="O42" i="1"/>
  <c r="O35" i="1"/>
  <c r="O28" i="1"/>
  <c r="O21" i="1"/>
  <c r="O14" i="1"/>
  <c r="O7" i="1"/>
  <c r="B70" i="1"/>
  <c r="B63" i="1"/>
  <c r="B56" i="1"/>
  <c r="B49" i="1"/>
  <c r="B42" i="1"/>
  <c r="B35" i="1"/>
  <c r="B28" i="1"/>
  <c r="B21" i="1"/>
  <c r="B14" i="1"/>
  <c r="D3" i="1"/>
  <c r="D4" i="1" s="1"/>
  <c r="D5" i="1" s="1"/>
  <c r="D6" i="1" s="1"/>
  <c r="D8" i="1" s="1"/>
  <c r="D9" i="1" s="1"/>
  <c r="D10" i="1" s="1"/>
  <c r="D11" i="1" s="1"/>
  <c r="D12" i="1" s="1"/>
  <c r="D13" i="1" s="1"/>
  <c r="D15" i="1" s="1"/>
  <c r="D16" i="1" s="1"/>
  <c r="D17" i="1" s="1"/>
  <c r="D18" i="1" s="1"/>
  <c r="D19" i="1" s="1"/>
  <c r="D20" i="1" s="1"/>
  <c r="D22" i="1" s="1"/>
  <c r="D23" i="1" s="1"/>
  <c r="D24" i="1" s="1"/>
  <c r="D25" i="1" s="1"/>
  <c r="D26" i="1" s="1"/>
  <c r="D27" i="1" s="1"/>
  <c r="D29" i="1" s="1"/>
  <c r="D30" i="1" s="1"/>
  <c r="D31" i="1" s="1"/>
  <c r="D32" i="1" s="1"/>
  <c r="D33" i="1" s="1"/>
  <c r="D34" i="1" s="1"/>
  <c r="D36" i="1" s="1"/>
  <c r="D37" i="1" s="1"/>
  <c r="D38" i="1" s="1"/>
  <c r="D39" i="1" s="1"/>
  <c r="D40" i="1" s="1"/>
  <c r="D41" i="1" s="1"/>
  <c r="D43" i="1" s="1"/>
  <c r="D44" i="1" s="1"/>
  <c r="D45" i="1" s="1"/>
  <c r="D46" i="1" s="1"/>
  <c r="D47" i="1" s="1"/>
  <c r="D48" i="1" s="1"/>
  <c r="D50" i="1" s="1"/>
  <c r="D51" i="1" s="1"/>
  <c r="D52" i="1" s="1"/>
  <c r="D53" i="1" s="1"/>
  <c r="D54" i="1" s="1"/>
  <c r="D55" i="1" s="1"/>
  <c r="D57" i="1" s="1"/>
  <c r="D58" i="1" s="1"/>
  <c r="D59" i="1" s="1"/>
  <c r="D60" i="1" s="1"/>
  <c r="D61" i="1" s="1"/>
  <c r="D62" i="1" s="1"/>
  <c r="D64" i="1" s="1"/>
  <c r="D65" i="1" s="1"/>
  <c r="D66" i="1" s="1"/>
  <c r="D67" i="1" s="1"/>
  <c r="D68" i="1" s="1"/>
  <c r="D69" i="1" s="1"/>
  <c r="D71" i="1" s="1"/>
  <c r="Q2" i="1" s="1"/>
  <c r="O142" i="1"/>
  <c r="O135" i="1"/>
  <c r="O128" i="1"/>
  <c r="O121" i="1"/>
  <c r="O114" i="1"/>
  <c r="O107" i="1"/>
  <c r="O100" i="1"/>
  <c r="O93" i="1"/>
  <c r="O86" i="1"/>
  <c r="O79" i="1"/>
  <c r="B7" i="1"/>
  <c r="P153" i="1" l="1"/>
  <c r="P156" i="1"/>
  <c r="P159" i="1"/>
  <c r="P162" i="1"/>
  <c r="P149" i="1"/>
  <c r="P152" i="1"/>
  <c r="P155" i="1"/>
  <c r="P158" i="1"/>
  <c r="P161" i="1"/>
  <c r="P151" i="1"/>
  <c r="P154" i="1"/>
  <c r="P157" i="1"/>
  <c r="P160" i="1"/>
  <c r="P150" i="1"/>
  <c r="N72" i="1"/>
  <c r="N144" i="1"/>
  <c r="Q3" i="1"/>
  <c r="Q4" i="1" s="1"/>
  <c r="Q5" i="1" s="1"/>
  <c r="Q6" i="1" s="1"/>
  <c r="Q8" i="1" s="1"/>
  <c r="Q9" i="1" s="1"/>
  <c r="Q10" i="1" s="1"/>
  <c r="Q11" i="1" s="1"/>
  <c r="Q12" i="1" s="1"/>
  <c r="Q13" i="1" s="1"/>
  <c r="Q15" i="1" s="1"/>
  <c r="Q16" i="1" s="1"/>
  <c r="Q17" i="1" s="1"/>
  <c r="Q18" i="1" s="1"/>
  <c r="Q19" i="1" s="1"/>
  <c r="Q20" i="1" s="1"/>
  <c r="Q22" i="1" s="1"/>
  <c r="Q23" i="1" s="1"/>
  <c r="Q24" i="1" s="1"/>
  <c r="Q25" i="1" s="1"/>
  <c r="Q26" i="1" s="1"/>
  <c r="Q27" i="1" s="1"/>
  <c r="Q29" i="1" s="1"/>
  <c r="Q30" i="1" s="1"/>
  <c r="Q31" i="1" s="1"/>
  <c r="Q32" i="1" s="1"/>
  <c r="Q33" i="1" s="1"/>
  <c r="Q34" i="1" s="1"/>
  <c r="Q36" i="1" s="1"/>
  <c r="Q37" i="1" s="1"/>
  <c r="Q38" i="1" s="1"/>
  <c r="Q39" i="1" s="1"/>
  <c r="Q40" i="1" s="1"/>
  <c r="Q41" i="1" s="1"/>
  <c r="Q43" i="1" s="1"/>
  <c r="Q44" i="1" s="1"/>
  <c r="Q45" i="1" s="1"/>
  <c r="Q46" i="1" s="1"/>
  <c r="Q47" i="1" s="1"/>
  <c r="Q48" i="1" s="1"/>
  <c r="Q50" i="1" s="1"/>
  <c r="Q51" i="1" s="1"/>
  <c r="Q52" i="1" s="1"/>
  <c r="Q53" i="1" s="1"/>
  <c r="Q54" i="1" s="1"/>
  <c r="Q55" i="1" s="1"/>
  <c r="Q57" i="1" s="1"/>
  <c r="Q58" i="1" s="1"/>
  <c r="Q59" i="1" s="1"/>
  <c r="Q60" i="1" s="1"/>
  <c r="Q61" i="1" s="1"/>
  <c r="Q62" i="1" s="1"/>
  <c r="Q64" i="1" s="1"/>
  <c r="Q65" i="1" s="1"/>
  <c r="Q66" i="1" s="1"/>
  <c r="Q67" i="1" s="1"/>
  <c r="Q68" i="1" s="1"/>
  <c r="Q69" i="1" s="1"/>
  <c r="Q71" i="1" s="1"/>
</calcChain>
</file>

<file path=xl/sharedStrings.xml><?xml version="1.0" encoding="utf-8"?>
<sst xmlns="http://schemas.openxmlformats.org/spreadsheetml/2006/main" count="3919" uniqueCount="463">
  <si>
    <t>1ère reprise</t>
  </si>
  <si>
    <t>récup</t>
  </si>
  <si>
    <t>2ème reprise</t>
  </si>
  <si>
    <t>3ème reprise</t>
  </si>
  <si>
    <t>tps intermédiaire</t>
  </si>
  <si>
    <t>total assaut</t>
  </si>
  <si>
    <t>Résultats</t>
  </si>
  <si>
    <t>Maj</t>
  </si>
  <si>
    <t>Una</t>
  </si>
  <si>
    <t>Exe</t>
  </si>
  <si>
    <t>Matin début des reprises</t>
  </si>
  <si>
    <t>Nom du Club</t>
  </si>
  <si>
    <t>Vainqueur</t>
  </si>
  <si>
    <t>Temps total matinée</t>
  </si>
  <si>
    <t>Temps total après-midi</t>
  </si>
  <si>
    <t>Après-midi début 
des reprises</t>
  </si>
  <si>
    <t>transition assaut</t>
  </si>
  <si>
    <t>Nbre Avert :</t>
  </si>
  <si>
    <t>Poids :</t>
  </si>
  <si>
    <t>Matin suite des reprises</t>
  </si>
  <si>
    <t>Après-midi suite 
des reprises</t>
  </si>
  <si>
    <t>RAPATRIEMENT DES DONNEES</t>
  </si>
  <si>
    <t>Club</t>
  </si>
  <si>
    <t>Nom</t>
  </si>
  <si>
    <t>Prénom</t>
  </si>
  <si>
    <t>date de naissance</t>
  </si>
  <si>
    <t>Age</t>
  </si>
  <si>
    <t>Cat. d'âge</t>
  </si>
  <si>
    <t>poids</t>
  </si>
  <si>
    <t>grade</t>
  </si>
  <si>
    <t>N°Licence</t>
  </si>
  <si>
    <t>Sexe</t>
  </si>
  <si>
    <t>Mi-lourd 82-89 kg</t>
  </si>
  <si>
    <t>M</t>
  </si>
  <si>
    <t>Poussins 1</t>
  </si>
  <si>
    <t>Super-léger 65-70 kg</t>
  </si>
  <si>
    <t>Poussins 2</t>
  </si>
  <si>
    <t>Mi-moyen 70-76 kg</t>
  </si>
  <si>
    <t>Benjamins 1</t>
  </si>
  <si>
    <t>Benjamins 2</t>
  </si>
  <si>
    <t>Léger 60-65 kg</t>
  </si>
  <si>
    <t>Minimes 1</t>
  </si>
  <si>
    <t>Plume 52-56 kg</t>
  </si>
  <si>
    <t>Minimes 2</t>
  </si>
  <si>
    <t>Super-plume 56-60 kg</t>
  </si>
  <si>
    <t>Cadets 1</t>
  </si>
  <si>
    <t>Cadets 2</t>
  </si>
  <si>
    <t>Juniors 1</t>
  </si>
  <si>
    <t>Juniors 2</t>
  </si>
  <si>
    <t>Juniors 3</t>
  </si>
  <si>
    <t>Pré-mini-coq 27-30 kg</t>
  </si>
  <si>
    <t>Pré-mini-plume 30-33 kg</t>
  </si>
  <si>
    <t>F</t>
  </si>
  <si>
    <t>Cat. Poids Assaut</t>
  </si>
  <si>
    <t>Moustique &lt; 24 kg</t>
  </si>
  <si>
    <t>Pré-mini-mouche 24-27 kg</t>
  </si>
  <si>
    <t>Pré-mini-léger 33-36 kg</t>
  </si>
  <si>
    <t>Mini-mouche 36-39 kg</t>
  </si>
  <si>
    <t>Mini-coq 39-42 kg</t>
  </si>
  <si>
    <t>Mini-plume 42-45 kg</t>
  </si>
  <si>
    <t>Super-mi-moyen 76-82 kg</t>
  </si>
  <si>
    <t>Nom du Tireur coin Bleu</t>
  </si>
  <si>
    <t>Nom du Tireur coin Rouge</t>
  </si>
  <si>
    <t>Total points club</t>
  </si>
  <si>
    <t>Plus jeune du club participant</t>
  </si>
  <si>
    <t>Séniors</t>
  </si>
  <si>
    <t>Vétérans As &amp; Cb</t>
  </si>
  <si>
    <t>Mini-léger 45-48 kg</t>
  </si>
  <si>
    <t>Mouche 48-52 kg</t>
  </si>
  <si>
    <t>Pyramide 
Moyenne d'âge</t>
  </si>
  <si>
    <t>ENGAGEMENTS, INSCRIPTIONS CLUBS</t>
  </si>
  <si>
    <t>Classement provisoire clubs</t>
  </si>
  <si>
    <t>Classt avert.</t>
  </si>
  <si>
    <t>Classt vict unanim</t>
  </si>
  <si>
    <t>Classt Pyr âge</t>
  </si>
  <si>
    <t>Classet tireur + jeune</t>
  </si>
  <si>
    <t>Clssmt définitif</t>
  </si>
  <si>
    <t>COINS</t>
  </si>
  <si>
    <t>ROUGE</t>
  </si>
  <si>
    <t>BLEU</t>
  </si>
  <si>
    <t>FFSBF et DA</t>
  </si>
  <si>
    <t>TIREURS</t>
  </si>
  <si>
    <t>NOTATION</t>
  </si>
  <si>
    <t>Bonus</t>
  </si>
  <si>
    <t>S/TOTAUX</t>
  </si>
  <si>
    <t>Avertissements</t>
  </si>
  <si>
    <t>Totaux</t>
  </si>
  <si>
    <t>TOTAUX</t>
  </si>
  <si>
    <t>DECISION</t>
  </si>
  <si>
    <t>R.</t>
  </si>
  <si>
    <t>NOTE</t>
  </si>
  <si>
    <t>AVT</t>
  </si>
  <si>
    <t>1°</t>
  </si>
  <si>
    <t>2°</t>
  </si>
  <si>
    <t>3°</t>
  </si>
  <si>
    <t>4°</t>
  </si>
  <si>
    <t>5°</t>
  </si>
  <si>
    <t>-</t>
  </si>
  <si>
    <t>+</t>
  </si>
  <si>
    <t>B.</t>
  </si>
  <si>
    <t xml:space="preserve">   Combat 2ème S</t>
  </si>
  <si>
    <t xml:space="preserve">   Combat 1ère S</t>
  </si>
  <si>
    <t>Egalité          2/2</t>
  </si>
  <si>
    <t>Gagné           3/2</t>
  </si>
  <si>
    <t>Dominé        3/1</t>
  </si>
  <si>
    <t>Bulletin du Délégué Officiel
NOM et Signature :</t>
  </si>
  <si>
    <t>COIN ROUGE</t>
  </si>
  <si>
    <t>COIN BLEU</t>
  </si>
  <si>
    <t>Décision Juge 1 :</t>
  </si>
  <si>
    <t>Décision Juge 2 :</t>
  </si>
  <si>
    <t>Décision Juge 3 :</t>
  </si>
  <si>
    <t>Décision Juge 4 :</t>
  </si>
  <si>
    <t>Décision Juge 5 :</t>
  </si>
  <si>
    <t>Bonus             +1</t>
  </si>
  <si>
    <t>Non décision  xx</t>
  </si>
  <si>
    <t>Avantage        -1</t>
  </si>
  <si>
    <t>Boxe 2 fois</t>
  </si>
  <si>
    <t>Explications sur les codes couleurs</t>
  </si>
  <si>
    <t>N°</t>
  </si>
  <si>
    <t xml:space="preserve">   Assaut </t>
  </si>
  <si>
    <t xml:space="preserve">recontre en 
</t>
  </si>
  <si>
    <t>JUGE N°1</t>
  </si>
  <si>
    <t xml:space="preserve">Nom :                                                  
</t>
  </si>
  <si>
    <t>JUGE N°2</t>
  </si>
  <si>
    <t>Signature :</t>
  </si>
  <si>
    <t>JUGE N°3</t>
  </si>
  <si>
    <t>JUGE N°4</t>
  </si>
  <si>
    <t>Entouré la décision</t>
  </si>
  <si>
    <t>1° Reprise</t>
  </si>
  <si>
    <t>2° Reprise</t>
  </si>
  <si>
    <t>3° Reprise</t>
  </si>
  <si>
    <t>4° Reprise</t>
  </si>
  <si>
    <t>5° Reprise</t>
  </si>
  <si>
    <t>COIN</t>
  </si>
  <si>
    <t>Arbitre</t>
  </si>
  <si>
    <t>Juge 1</t>
  </si>
  <si>
    <t>Juge 2</t>
  </si>
  <si>
    <t>Juge 3</t>
  </si>
  <si>
    <t>Juge 4</t>
  </si>
  <si>
    <t>Juge 5</t>
  </si>
  <si>
    <t>Juge 6</t>
  </si>
  <si>
    <t>Chrono</t>
  </si>
  <si>
    <t>Délégué Officiel</t>
  </si>
  <si>
    <t>DECISION décompte voix</t>
  </si>
  <si>
    <t>Rouge</t>
  </si>
  <si>
    <t>Bleu</t>
  </si>
  <si>
    <t>Nbre de boxeurs</t>
  </si>
  <si>
    <t>auxquels il faut ajouter ceux du Club qui t'on répondu directement</t>
  </si>
  <si>
    <t>date d'envoi des inscriptions</t>
  </si>
  <si>
    <t>Noms</t>
  </si>
  <si>
    <t>Prénoms</t>
  </si>
  <si>
    <t>Licence</t>
  </si>
  <si>
    <t xml:space="preserve">OUDJI </t>
  </si>
  <si>
    <t>INES</t>
  </si>
  <si>
    <t>Blanc</t>
  </si>
  <si>
    <t>chagnaud</t>
  </si>
  <si>
    <t>LOUNA</t>
  </si>
  <si>
    <t>Vert</t>
  </si>
  <si>
    <t>MAREIRA</t>
  </si>
  <si>
    <t>DJHAN</t>
  </si>
  <si>
    <t>HADDAD</t>
  </si>
  <si>
    <t>BILLAL</t>
  </si>
  <si>
    <t xml:space="preserve">DUPOND </t>
  </si>
  <si>
    <t>JEANNE</t>
  </si>
  <si>
    <t>Jaune</t>
  </si>
  <si>
    <t>RODRIGUES DA COSTA</t>
  </si>
  <si>
    <t>MATHIAS</t>
  </si>
  <si>
    <t>Violet</t>
  </si>
  <si>
    <t>DASILVA</t>
  </si>
  <si>
    <t>BENOIS</t>
  </si>
  <si>
    <t>Argent</t>
  </si>
  <si>
    <t>ZIMIRMAN</t>
  </si>
  <si>
    <t>ERMAN</t>
  </si>
  <si>
    <t>ESSALHI</t>
  </si>
  <si>
    <t>AYLIA</t>
  </si>
  <si>
    <t>BOULAKBACHE</t>
  </si>
  <si>
    <t>LILA</t>
  </si>
  <si>
    <t>BARA</t>
  </si>
  <si>
    <t>FLORE</t>
  </si>
  <si>
    <t>ENTREMONT</t>
  </si>
  <si>
    <t>NICOLAS</t>
  </si>
  <si>
    <t>Lourd 99 Kg et +</t>
  </si>
  <si>
    <t>OUZAOUITE</t>
  </si>
  <si>
    <t>EYMEN</t>
  </si>
  <si>
    <t>LETAILLEUR</t>
  </si>
  <si>
    <t>BERTRAND</t>
  </si>
  <si>
    <t>ACLOC</t>
  </si>
  <si>
    <t>MARINE</t>
  </si>
  <si>
    <t>HENRIET</t>
  </si>
  <si>
    <t>LUCAS</t>
  </si>
  <si>
    <t>JONET</t>
  </si>
  <si>
    <t>MELVYN</t>
  </si>
  <si>
    <t>LEROUX</t>
  </si>
  <si>
    <t>CHAD</t>
  </si>
  <si>
    <t>CUSSE</t>
  </si>
  <si>
    <t>LUDOVIC</t>
  </si>
  <si>
    <t>GASTOUT</t>
  </si>
  <si>
    <t>FRANCOIS</t>
  </si>
  <si>
    <t>Wignehies</t>
  </si>
  <si>
    <t>VINZANT</t>
  </si>
  <si>
    <t>ETHAN </t>
  </si>
  <si>
    <t>MERESSE</t>
  </si>
  <si>
    <t>MANON </t>
  </si>
  <si>
    <t>KYLIAN </t>
  </si>
  <si>
    <t>BAIL</t>
  </si>
  <si>
    <t>KYLLIAN </t>
  </si>
  <si>
    <t>MICHAUX</t>
  </si>
  <si>
    <t>ENOLA </t>
  </si>
  <si>
    <t>WILLY </t>
  </si>
  <si>
    <t>BOURY</t>
  </si>
  <si>
    <t>SULLIVAN </t>
  </si>
  <si>
    <t>DEJARDIN</t>
  </si>
  <si>
    <t>BRANDON </t>
  </si>
  <si>
    <t>PAMART</t>
  </si>
  <si>
    <t>ELOISE </t>
  </si>
  <si>
    <t>EVAN </t>
  </si>
  <si>
    <t>ELENA </t>
  </si>
  <si>
    <t>ALLOUITTE</t>
  </si>
  <si>
    <t>LOUANNE </t>
  </si>
  <si>
    <t>TORLET</t>
  </si>
  <si>
    <t>SOFIANE </t>
  </si>
  <si>
    <t>bf chepoix</t>
  </si>
  <si>
    <t>zerrouqi</t>
  </si>
  <si>
    <t>oumaima</t>
  </si>
  <si>
    <t>ahmed</t>
  </si>
  <si>
    <t>soulayman</t>
  </si>
  <si>
    <t>d'halleine</t>
  </si>
  <si>
    <t>tymothy</t>
  </si>
  <si>
    <t>defrocourt</t>
  </si>
  <si>
    <t>maely</t>
  </si>
  <si>
    <t>maxime</t>
  </si>
  <si>
    <t>demeure</t>
  </si>
  <si>
    <t>margot</t>
  </si>
  <si>
    <t>camille</t>
  </si>
  <si>
    <t>mercier</t>
  </si>
  <si>
    <t>brady</t>
  </si>
  <si>
    <t>djaymy</t>
  </si>
  <si>
    <t>65855705</t>
  </si>
  <si>
    <t>braque</t>
  </si>
  <si>
    <t>killian</t>
  </si>
  <si>
    <t>6680301</t>
  </si>
  <si>
    <t>uyttersprot</t>
  </si>
  <si>
    <t>oceane</t>
  </si>
  <si>
    <t>6680207</t>
  </si>
  <si>
    <t>Drouet</t>
  </si>
  <si>
    <t>theo</t>
  </si>
  <si>
    <t>6680320</t>
  </si>
  <si>
    <t>balthazard</t>
  </si>
  <si>
    <t>Jean marc</t>
  </si>
  <si>
    <t>6680300</t>
  </si>
  <si>
    <t>Demetz </t>
  </si>
  <si>
    <t>Shaïna </t>
  </si>
  <si>
    <t>6640080 </t>
  </si>
  <si>
    <t>polle</t>
  </si>
  <si>
    <t>Célestine</t>
  </si>
  <si>
    <t>6680296 </t>
  </si>
  <si>
    <t>Caboche</t>
  </si>
  <si>
    <t>Ethan</t>
  </si>
  <si>
    <t>6680293</t>
  </si>
  <si>
    <t>Chwastyniak</t>
  </si>
  <si>
    <t>William</t>
  </si>
  <si>
    <t>Aimeryck</t>
  </si>
  <si>
    <t>Lesur</t>
  </si>
  <si>
    <t>Tim</t>
  </si>
  <si>
    <t>Faye</t>
  </si>
  <si>
    <t>Rayan</t>
  </si>
  <si>
    <t>Bert</t>
  </si>
  <si>
    <t>Maxime</t>
  </si>
  <si>
    <t>Bourisville</t>
  </si>
  <si>
    <t>Abbygaëlle</t>
  </si>
  <si>
    <t>Dewilde</t>
  </si>
  <si>
    <t>Joséphine</t>
  </si>
  <si>
    <t>Amandine</t>
  </si>
  <si>
    <t>Aulnoy Valenciennes Boxe Française</t>
  </si>
  <si>
    <t>GERSON</t>
  </si>
  <si>
    <t>Clio</t>
  </si>
  <si>
    <t>Ameline</t>
  </si>
  <si>
    <t>LEDET</t>
  </si>
  <si>
    <t>Alexy</t>
  </si>
  <si>
    <t>FROYE</t>
  </si>
  <si>
    <t>Angélina</t>
  </si>
  <si>
    <t>ROUSSEL</t>
  </si>
  <si>
    <t>AUBIN</t>
  </si>
  <si>
    <t>Pauline</t>
  </si>
  <si>
    <t>LALOYAUX</t>
  </si>
  <si>
    <t>Jules</t>
  </si>
  <si>
    <t>NOURRI</t>
  </si>
  <si>
    <t>LECAILLE</t>
  </si>
  <si>
    <t>Aurélien</t>
  </si>
  <si>
    <t>Jean</t>
  </si>
  <si>
    <t>WALL</t>
  </si>
  <si>
    <t>Léna</t>
  </si>
  <si>
    <t>Tony</t>
  </si>
  <si>
    <t>PRUDHOMME</t>
  </si>
  <si>
    <t>Camille</t>
  </si>
  <si>
    <t>BRUNET</t>
  </si>
  <si>
    <t>Mathilde</t>
  </si>
  <si>
    <t>LESAGE</t>
  </si>
  <si>
    <t>Gaspard</t>
  </si>
  <si>
    <t>BFS Thourotte</t>
  </si>
  <si>
    <t>HOUBART</t>
  </si>
  <si>
    <t>KEVIN</t>
  </si>
  <si>
    <t>DOCTRINAL</t>
  </si>
  <si>
    <t>CECILE</t>
  </si>
  <si>
    <t>PONTILLON</t>
  </si>
  <si>
    <t>JIMMY</t>
  </si>
  <si>
    <t>LAMBRET</t>
  </si>
  <si>
    <t>THEO</t>
  </si>
  <si>
    <t>Bruniaux</t>
  </si>
  <si>
    <t>Erwan</t>
  </si>
  <si>
    <t>Senecail</t>
  </si>
  <si>
    <t>Romain</t>
  </si>
  <si>
    <t xml:space="preserve">M </t>
  </si>
  <si>
    <t xml:space="preserve">Dupont </t>
  </si>
  <si>
    <t xml:space="preserve">Jennifer </t>
  </si>
  <si>
    <t>HOUDELET</t>
  </si>
  <si>
    <t>Jason</t>
  </si>
  <si>
    <t>Bienvenu</t>
  </si>
  <si>
    <t>Jovan</t>
  </si>
  <si>
    <t>Boxe Française Club Calais </t>
  </si>
  <si>
    <t>DIEFFENBACH</t>
  </si>
  <si>
    <t>Damien</t>
  </si>
  <si>
    <t>BENARD</t>
  </si>
  <si>
    <t>FLAHAUT</t>
  </si>
  <si>
    <t>Owen</t>
  </si>
  <si>
    <t>DELLOYE</t>
  </si>
  <si>
    <t>Théo</t>
  </si>
  <si>
    <t>DAUDENTHUN</t>
  </si>
  <si>
    <t>Guillaume</t>
  </si>
  <si>
    <t>JUDE</t>
  </si>
  <si>
    <t>David</t>
  </si>
  <si>
    <t>Sophie</t>
  </si>
  <si>
    <t>CLEMENT</t>
  </si>
  <si>
    <t>Océane</t>
  </si>
  <si>
    <t>CARON</t>
  </si>
  <si>
    <t>Maeva</t>
  </si>
  <si>
    <t>SANTER</t>
  </si>
  <si>
    <t>Léonie</t>
  </si>
  <si>
    <t>1ère rencontre</t>
  </si>
  <si>
    <t>2ème rencontre</t>
  </si>
  <si>
    <t>3ème rencontre</t>
  </si>
  <si>
    <t>4ème rencontre</t>
  </si>
  <si>
    <t>5ème rencontre</t>
  </si>
  <si>
    <t>6ème rencontre</t>
  </si>
  <si>
    <t>7ème rencontre</t>
  </si>
  <si>
    <t>8ème rencontre</t>
  </si>
  <si>
    <t>9ème rencontre</t>
  </si>
  <si>
    <t>10ème rencontre</t>
  </si>
  <si>
    <t>11ème rencontre</t>
  </si>
  <si>
    <t>12ème rencontre</t>
  </si>
  <si>
    <t>13ème rencontre</t>
  </si>
  <si>
    <t>14ème rencontre</t>
  </si>
  <si>
    <t>15ème rencontre</t>
  </si>
  <si>
    <t>16ème rencontre</t>
  </si>
  <si>
    <t>17ème rencontre</t>
  </si>
  <si>
    <t>18ème rencontre</t>
  </si>
  <si>
    <t>19ème rencontre</t>
  </si>
  <si>
    <t>20ème rencontre</t>
  </si>
  <si>
    <t>21ère rencontre</t>
  </si>
  <si>
    <t>22ème rencontre</t>
  </si>
  <si>
    <t>23ème rencontre</t>
  </si>
  <si>
    <t>24ème rencontre</t>
  </si>
  <si>
    <t>différence de poids en +</t>
  </si>
  <si>
    <t>différence de grade en +</t>
  </si>
  <si>
    <t>différence d'âge en +</t>
  </si>
  <si>
    <t>tata</t>
  </si>
  <si>
    <t>calais</t>
  </si>
  <si>
    <t>aulnoy</t>
  </si>
  <si>
    <t>Non décision xx</t>
  </si>
  <si>
    <t>S.B.C.A Glageon / Trélon</t>
  </si>
  <si>
    <t>BIENVENU</t>
  </si>
  <si>
    <t>Eva</t>
  </si>
  <si>
    <t>DELCROIX</t>
  </si>
  <si>
    <t>Laurine</t>
  </si>
  <si>
    <t>DIVRY</t>
  </si>
  <si>
    <t>Mégane</t>
  </si>
  <si>
    <t>DEHOEST</t>
  </si>
  <si>
    <t>Wendy</t>
  </si>
  <si>
    <t>DUBEAUREPAIRE</t>
  </si>
  <si>
    <t>Donovan</t>
  </si>
  <si>
    <t>MARLETTE</t>
  </si>
  <si>
    <t>Azélien</t>
  </si>
  <si>
    <t>SBF BRETEUIL</t>
  </si>
  <si>
    <t>FOURNIER</t>
  </si>
  <si>
    <t>FLORENT</t>
  </si>
  <si>
    <t>SALZET</t>
  </si>
  <si>
    <t>ZELYA</t>
  </si>
  <si>
    <t>ALYX</t>
  </si>
  <si>
    <t>CORBILLON</t>
  </si>
  <si>
    <t>TRISTAN</t>
  </si>
  <si>
    <t>SIROU</t>
  </si>
  <si>
    <t>SACHA</t>
  </si>
  <si>
    <t>CAROLE-ANNE</t>
  </si>
  <si>
    <t>Forfait</t>
  </si>
  <si>
    <t>Alexane</t>
  </si>
  <si>
    <t>LELONG</t>
  </si>
  <si>
    <t>Quentin</t>
  </si>
  <si>
    <t>VILLENA</t>
  </si>
  <si>
    <t>TELLIEZ</t>
  </si>
  <si>
    <t>Thomas</t>
  </si>
  <si>
    <t>FEUCHER</t>
  </si>
  <si>
    <t>Franck</t>
  </si>
  <si>
    <t>PUNCH SAVATE CLUB ( CAMBRAI)</t>
  </si>
  <si>
    <t xml:space="preserve">EJRHOM </t>
  </si>
  <si>
    <t>SOLIANE</t>
  </si>
  <si>
    <t>TANGUY</t>
  </si>
  <si>
    <t>MELONI</t>
  </si>
  <si>
    <t>GIANNI</t>
  </si>
  <si>
    <t>ASCBOXE80</t>
  </si>
  <si>
    <t xml:space="preserve">CATILLON SAVATE CLUB </t>
  </si>
  <si>
    <t>ACS Le Nouvel Envol</t>
  </si>
  <si>
    <t>SBFE Savate Boxe Française éduc. Guignes</t>
  </si>
  <si>
    <t>La savate capelloise</t>
  </si>
  <si>
    <t>FFive S Savate B.F 62</t>
  </si>
  <si>
    <t xml:space="preserve">DEMEURE </t>
  </si>
  <si>
    <t>Jeanne</t>
  </si>
  <si>
    <t>HENSY</t>
  </si>
  <si>
    <t>Rémy</t>
  </si>
  <si>
    <t>FRISON</t>
  </si>
  <si>
    <t>Adèle</t>
  </si>
  <si>
    <t>FRUT</t>
  </si>
  <si>
    <t>Xavier</t>
  </si>
  <si>
    <t>LABBE</t>
  </si>
  <si>
    <t>Yves</t>
  </si>
  <si>
    <t>25ème rencontre</t>
  </si>
  <si>
    <t>26ème rencontre</t>
  </si>
  <si>
    <t>27ème rencontre</t>
  </si>
  <si>
    <t>28ème rencontre</t>
  </si>
  <si>
    <t>29ème rencontre</t>
  </si>
  <si>
    <t>30ème rencontre</t>
  </si>
  <si>
    <t>31ère rencontre</t>
  </si>
  <si>
    <t>32ème rencontre</t>
  </si>
  <si>
    <t>33ème rencontre</t>
  </si>
  <si>
    <t>34ème rencontre</t>
  </si>
  <si>
    <t>35ème rencontre</t>
  </si>
  <si>
    <t>36ème rencontre</t>
  </si>
  <si>
    <t>37ème rencontre</t>
  </si>
  <si>
    <t>38ème rencontre</t>
  </si>
  <si>
    <t>39ème rencontre</t>
  </si>
  <si>
    <t>40ème rencontre</t>
  </si>
  <si>
    <t>41ère rencontre</t>
  </si>
  <si>
    <t>42ème rencontre</t>
  </si>
  <si>
    <t>43ème rencontre</t>
  </si>
  <si>
    <t>44ème rencontre</t>
  </si>
  <si>
    <t>45ème rencontre</t>
  </si>
  <si>
    <t>46ème rencontre</t>
  </si>
  <si>
    <t>47ème rencontre</t>
  </si>
  <si>
    <t>48ème rencontre</t>
  </si>
  <si>
    <t>49ème rencontre</t>
  </si>
  <si>
    <t>50ème rencontre</t>
  </si>
  <si>
    <t>51ère rencontre</t>
  </si>
  <si>
    <t>52ème rencontre</t>
  </si>
  <si>
    <t>53ème rencontre</t>
  </si>
  <si>
    <t>54ème rencontre</t>
  </si>
  <si>
    <t>55ème rencontre</t>
  </si>
  <si>
    <t>56ème rencontre</t>
  </si>
  <si>
    <t xml:space="preserve"> Prénom</t>
  </si>
  <si>
    <t>Grades</t>
  </si>
  <si>
    <t>SBFE Savate BF Guignes</t>
  </si>
  <si>
    <t>Club Ring 2</t>
  </si>
  <si>
    <t>SBFE Savate BFéduc. Guignes</t>
  </si>
  <si>
    <t>Cléa</t>
  </si>
  <si>
    <t>Club Ring 1</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</si>
</sst>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00&quot; ans&quot;"/>
    <numFmt numFmtId="165" formatCode="00&quot; mois&quot;"/>
    <numFmt numFmtId="166" formatCode="00&quot; jrs&quot;"/>
    <numFmt numFmtId="167" formatCode="General&quot; ans&quot;"/>
    <numFmt numFmtId="168" formatCode="dd/mm/yy"/>
    <numFmt numFmtId="169" formatCode="[$-40C]General"/>
    <numFmt numFmtId="170" formatCode="[$-40C]dd/mm/yy"/>
    <numFmt numFmtId="171" formatCode="dd/mm/yy;@"/>
  </numFmts>
  <fonts count="25" x14ac:knownFonts="1">
    <font>
      <sz val="11"/>
      <color theme="1"/>
      <name val="Calibri"/>
      <family val="2"/>
      <scheme val="minor"/>
    </font>
    <font>
      <sz val="14"/>
      <color theme="1"/>
      <name val="Calibri"/>
      <family val="2"/>
      <scheme val="minor"/>
    </font>
    <font>
      <sz val="13"/>
      <color theme="1"/>
      <name val="Calibri"/>
      <family val="2"/>
      <scheme val="minor"/>
    </font>
    <font>
      <sz val="14"/>
      <color rgb="FFFF0000"/>
      <name val="Calibri"/>
      <family val="2"/>
      <scheme val="minor"/>
    </font>
    <font>
      <b/>
      <sz val="11"/>
      <color theme="1"/>
      <name val="Calibri"/>
      <family val="2"/>
      <scheme val="minor"/>
    </font>
    <font>
      <b/>
      <sz val="9"/>
      <color theme="1"/>
      <name val="Calibri"/>
      <family val="2"/>
      <scheme val="minor"/>
    </font>
    <font>
      <sz val="14"/>
      <name val="Calibri"/>
      <family val="2"/>
      <scheme val="minor"/>
    </font>
    <font>
      <sz val="11"/>
      <name val="Calibri"/>
      <family val="2"/>
      <scheme val="minor"/>
    </font>
    <font>
      <b/>
      <sz val="11"/>
      <color rgb="FFFF0000"/>
      <name val="Calibri"/>
      <family val="2"/>
      <scheme val="minor"/>
    </font>
    <font>
      <u/>
      <sz val="11"/>
      <color theme="10"/>
      <name val="Calibri"/>
      <family val="2"/>
      <scheme val="minor"/>
    </font>
    <font>
      <sz val="11"/>
      <color rgb="FF000000"/>
      <name val="Calibri"/>
      <family val="2"/>
      <scheme val="minor"/>
    </font>
    <font>
      <sz val="9"/>
      <color theme="1"/>
      <name val="Calibri"/>
      <family val="2"/>
      <scheme val="minor"/>
    </font>
    <font>
      <b/>
      <sz val="16"/>
      <color theme="1"/>
      <name val="Calibri"/>
      <family val="2"/>
      <scheme val="minor"/>
    </font>
    <font>
      <sz val="18"/>
      <color theme="1"/>
      <name val="Calibri"/>
      <family val="2"/>
      <scheme val="minor"/>
    </font>
    <font>
      <sz val="18"/>
      <color rgb="FFFF0000"/>
      <name val="Calibri"/>
      <family val="2"/>
      <scheme val="minor"/>
    </font>
    <font>
      <b/>
      <sz val="11"/>
      <name val="Calibri"/>
      <family val="2"/>
      <scheme val="minor"/>
    </font>
    <font>
      <sz val="11"/>
      <color rgb="FF000000"/>
      <name val="Calibri"/>
      <family val="2"/>
    </font>
    <font>
      <sz val="10"/>
      <color rgb="FF222222"/>
      <name val="Arial"/>
      <family val="2"/>
    </font>
    <font>
      <sz val="11"/>
      <color theme="1"/>
      <name val="Calibri"/>
      <family val="2"/>
    </font>
    <font>
      <sz val="11"/>
      <color rgb="FF222222"/>
      <name val="Calibri"/>
      <family val="2"/>
      <scheme val="minor"/>
    </font>
    <font>
      <sz val="11"/>
      <name val="Calibri"/>
      <family val="2"/>
    </font>
    <font>
      <sz val="10"/>
      <name val="Segoe UI"/>
      <family val="2"/>
    </font>
    <font>
      <b/>
      <sz val="18"/>
      <name val="Calibri"/>
      <family val="2"/>
      <scheme val="minor"/>
    </font>
    <font>
      <sz val="11"/>
      <color indexed="8"/>
      <name val="Calibri"/>
      <family val="2"/>
      <scheme val="minor"/>
    </font>
    <font>
      <sz val="11"/>
      <color rgb="FFFF0000"/>
      <name val="Calibri"/>
      <family val="2"/>
      <scheme val="minor"/>
    </font>
  </fonts>
  <fills count="25">
    <fill>
      <patternFill patternType="none"/>
    </fill>
    <fill>
      <patternFill patternType="gray125"/>
    </fill>
    <fill>
      <patternFill patternType="solid">
        <fgColor theme="5" tint="0.59999389629810485"/>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rgb="FFFFFF99"/>
        <bgColor indexed="64"/>
      </patternFill>
    </fill>
    <fill>
      <patternFill patternType="solid">
        <fgColor rgb="FFFF9900"/>
        <bgColor indexed="64"/>
      </patternFill>
    </fill>
    <fill>
      <patternFill patternType="solid">
        <fgColor theme="0"/>
        <bgColor indexed="64"/>
      </patternFill>
    </fill>
    <fill>
      <patternFill patternType="solid">
        <fgColor rgb="FFFFFF00"/>
        <bgColor indexed="64"/>
      </patternFill>
    </fill>
    <fill>
      <patternFill patternType="solid">
        <fgColor rgb="FFFF0000"/>
        <bgColor indexed="64"/>
      </patternFill>
    </fill>
    <fill>
      <patternFill patternType="solid">
        <fgColor rgb="FF00B050"/>
        <bgColor indexed="64"/>
      </patternFill>
    </fill>
    <fill>
      <patternFill patternType="solid">
        <fgColor indexed="9"/>
        <bgColor indexed="64"/>
      </patternFill>
    </fill>
    <fill>
      <patternFill patternType="solid">
        <fgColor indexed="10"/>
        <bgColor indexed="64"/>
      </patternFill>
    </fill>
    <fill>
      <patternFill patternType="solid">
        <fgColor indexed="13"/>
        <bgColor indexed="64"/>
      </patternFill>
    </fill>
    <fill>
      <patternFill patternType="solid">
        <fgColor indexed="46"/>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92D050"/>
        <bgColor indexed="64"/>
      </patternFill>
    </fill>
    <fill>
      <patternFill patternType="solid">
        <fgColor rgb="FF00B0F0"/>
        <bgColor indexed="64"/>
      </patternFill>
    </fill>
    <fill>
      <patternFill patternType="solid">
        <fgColor theme="0" tint="-0.34998626667073579"/>
        <bgColor indexed="64"/>
      </patternFill>
    </fill>
    <fill>
      <patternFill patternType="solid">
        <fgColor rgb="FF0099FF"/>
        <bgColor indexed="64"/>
      </patternFill>
    </fill>
    <fill>
      <patternFill patternType="solid">
        <fgColor rgb="FFB6DDE8"/>
        <bgColor indexed="64"/>
      </patternFill>
    </fill>
    <fill>
      <patternFill patternType="solid">
        <fgColor theme="0" tint="-0.14999847407452621"/>
        <bgColor indexed="64"/>
      </patternFill>
    </fill>
    <fill>
      <patternFill patternType="solid">
        <fgColor rgb="FF0000FF"/>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s>
  <cellStyleXfs count="3">
    <xf numFmtId="0" fontId="0" fillId="0" borderId="0"/>
    <xf numFmtId="169" fontId="16" fillId="0" borderId="0"/>
    <xf numFmtId="0" fontId="9" fillId="0" borderId="0" applyNumberFormat="0" applyFill="0" applyBorder="0" applyAlignment="0" applyProtection="0"/>
  </cellStyleXfs>
  <cellXfs count="641">
    <xf numFmtId="0" fontId="0" fillId="0" borderId="0" xfId="0"/>
    <xf numFmtId="0" fontId="0" fillId="0" borderId="0" xfId="0" applyAlignment="1">
      <alignment horizontal="left" vertical="center"/>
    </xf>
    <xf numFmtId="0" fontId="0" fillId="0" borderId="0" xfId="0" applyBorder="1" applyAlignment="1">
      <alignment horizontal="left" vertical="center"/>
    </xf>
    <xf numFmtId="46" fontId="2" fillId="5" borderId="3" xfId="0" applyNumberFormat="1" applyFont="1" applyFill="1" applyBorder="1" applyAlignment="1" applyProtection="1">
      <alignment horizontal="center" vertical="center"/>
      <protection hidden="1"/>
    </xf>
    <xf numFmtId="46" fontId="2" fillId="5" borderId="1" xfId="0" applyNumberFormat="1" applyFont="1" applyFill="1" applyBorder="1" applyAlignment="1" applyProtection="1">
      <alignment horizontal="center" vertical="center"/>
      <protection hidden="1"/>
    </xf>
    <xf numFmtId="0" fontId="0" fillId="0" borderId="0" xfId="0" applyAlignment="1" applyProtection="1">
      <alignment horizontal="center" vertical="center"/>
      <protection hidden="1"/>
    </xf>
    <xf numFmtId="46" fontId="0" fillId="0" borderId="3" xfId="0" applyNumberFormat="1" applyBorder="1" applyAlignment="1" applyProtection="1">
      <alignment horizontal="center" vertical="center"/>
      <protection hidden="1"/>
    </xf>
    <xf numFmtId="0" fontId="0" fillId="0" borderId="3" xfId="0" applyBorder="1" applyAlignment="1" applyProtection="1">
      <alignment vertical="center"/>
      <protection hidden="1"/>
    </xf>
    <xf numFmtId="0" fontId="0" fillId="0" borderId="0" xfId="0" applyAlignment="1" applyProtection="1">
      <alignment vertical="center"/>
      <protection hidden="1"/>
    </xf>
    <xf numFmtId="46" fontId="0" fillId="0" borderId="4" xfId="0" applyNumberFormat="1" applyBorder="1" applyAlignment="1" applyProtection="1">
      <alignment horizontal="center" vertical="center"/>
      <protection hidden="1"/>
    </xf>
    <xf numFmtId="0" fontId="0" fillId="0" borderId="4" xfId="0" applyBorder="1" applyAlignment="1" applyProtection="1">
      <alignment vertical="center"/>
      <protection hidden="1"/>
    </xf>
    <xf numFmtId="0" fontId="2" fillId="4" borderId="1" xfId="0" applyFont="1" applyFill="1" applyBorder="1" applyAlignment="1" applyProtection="1">
      <alignment horizontal="center" vertical="center"/>
      <protection hidden="1"/>
    </xf>
    <xf numFmtId="46" fontId="0" fillId="0" borderId="1" xfId="0" applyNumberFormat="1" applyBorder="1" applyAlignment="1" applyProtection="1">
      <alignment horizontal="center" vertical="center"/>
      <protection hidden="1"/>
    </xf>
    <xf numFmtId="46" fontId="0" fillId="0" borderId="5" xfId="0" applyNumberFormat="1" applyBorder="1" applyAlignment="1" applyProtection="1">
      <alignment horizontal="center" vertical="center"/>
      <protection hidden="1"/>
    </xf>
    <xf numFmtId="0" fontId="0" fillId="0" borderId="5" xfId="0" applyBorder="1" applyAlignment="1" applyProtection="1">
      <alignment vertical="center"/>
      <protection hidden="1"/>
    </xf>
    <xf numFmtId="0" fontId="0" fillId="0" borderId="1" xfId="0" applyBorder="1" applyAlignment="1" applyProtection="1">
      <alignment vertical="center"/>
      <protection hidden="1"/>
    </xf>
    <xf numFmtId="0" fontId="0" fillId="0" borderId="8" xfId="0" applyBorder="1" applyAlignment="1" applyProtection="1">
      <alignment vertical="center"/>
      <protection hidden="1"/>
    </xf>
    <xf numFmtId="0" fontId="0" fillId="0" borderId="9" xfId="0" applyBorder="1" applyAlignment="1" applyProtection="1">
      <alignment vertical="center"/>
      <protection hidden="1"/>
    </xf>
    <xf numFmtId="0" fontId="0" fillId="0" borderId="0" xfId="0" applyFill="1" applyBorder="1" applyAlignment="1" applyProtection="1">
      <alignment vertical="center"/>
      <protection hidden="1"/>
    </xf>
    <xf numFmtId="0" fontId="0" fillId="0" borderId="10" xfId="0" applyBorder="1" applyAlignment="1" applyProtection="1">
      <alignment vertical="center"/>
      <protection hidden="1"/>
    </xf>
    <xf numFmtId="0" fontId="0" fillId="0" borderId="0" xfId="0" applyFont="1" applyAlignment="1" applyProtection="1">
      <alignment vertical="center"/>
      <protection hidden="1"/>
    </xf>
    <xf numFmtId="0" fontId="0" fillId="0" borderId="0" xfId="0" applyAlignment="1" applyProtection="1">
      <alignment vertical="center" wrapText="1"/>
      <protection hidden="1"/>
    </xf>
    <xf numFmtId="0" fontId="2" fillId="0" borderId="1" xfId="0" applyFont="1" applyBorder="1" applyAlignment="1" applyProtection="1">
      <alignment vertical="center"/>
      <protection hidden="1"/>
    </xf>
    <xf numFmtId="46" fontId="0" fillId="0" borderId="0" xfId="0" applyNumberFormat="1" applyAlignment="1" applyProtection="1">
      <alignment horizontal="center" vertical="center"/>
      <protection hidden="1"/>
    </xf>
    <xf numFmtId="46" fontId="0" fillId="0" borderId="0" xfId="0" applyNumberFormat="1" applyBorder="1" applyAlignment="1" applyProtection="1">
      <alignment horizontal="center" vertical="center"/>
      <protection hidden="1"/>
    </xf>
    <xf numFmtId="0" fontId="2" fillId="4" borderId="1" xfId="0" applyFont="1" applyFill="1" applyBorder="1" applyAlignment="1" applyProtection="1">
      <alignment horizontal="center" vertical="center"/>
      <protection locked="0"/>
    </xf>
    <xf numFmtId="0" fontId="0" fillId="3" borderId="1" xfId="0" applyFill="1" applyBorder="1" applyAlignment="1" applyProtection="1">
      <alignment vertical="center" wrapText="1"/>
      <protection locked="0"/>
    </xf>
    <xf numFmtId="0" fontId="0" fillId="2" borderId="2" xfId="0" applyFill="1" applyBorder="1" applyAlignment="1" applyProtection="1">
      <alignment vertical="center" wrapText="1"/>
      <protection locked="0"/>
    </xf>
    <xf numFmtId="0" fontId="0" fillId="0" borderId="0" xfId="0" applyBorder="1" applyAlignment="1" applyProtection="1">
      <alignment vertical="center" wrapText="1"/>
      <protection hidden="1"/>
    </xf>
    <xf numFmtId="0" fontId="0" fillId="0" borderId="0" xfId="0" applyBorder="1" applyAlignment="1" applyProtection="1">
      <alignment vertical="center"/>
      <protection hidden="1"/>
    </xf>
    <xf numFmtId="46" fontId="2" fillId="6" borderId="1" xfId="0" applyNumberFormat="1" applyFont="1" applyFill="1" applyBorder="1" applyAlignment="1" applyProtection="1">
      <alignment horizontal="center" vertical="center"/>
      <protection hidden="1"/>
    </xf>
    <xf numFmtId="0" fontId="0" fillId="0" borderId="10" xfId="0" applyFill="1" applyBorder="1" applyAlignment="1">
      <alignment horizontal="center" vertical="center"/>
    </xf>
    <xf numFmtId="0" fontId="0" fillId="0" borderId="0" xfId="0" applyFill="1" applyBorder="1" applyAlignment="1">
      <alignment horizontal="center" vertical="center"/>
    </xf>
    <xf numFmtId="0" fontId="0" fillId="0" borderId="15" xfId="0" applyFill="1" applyBorder="1" applyAlignment="1">
      <alignment horizontal="center" vertical="center"/>
    </xf>
    <xf numFmtId="0" fontId="1" fillId="0" borderId="1" xfId="0" applyFont="1" applyBorder="1" applyAlignment="1" applyProtection="1">
      <alignment horizontal="center" vertical="center"/>
      <protection hidden="1"/>
    </xf>
    <xf numFmtId="0" fontId="1" fillId="0" borderId="1" xfId="0" applyFont="1" applyBorder="1" applyAlignment="1" applyProtection="1">
      <alignment horizontal="center" vertical="center" wrapText="1"/>
      <protection hidden="1"/>
    </xf>
    <xf numFmtId="0" fontId="6" fillId="0" borderId="1" xfId="0" applyFont="1" applyFill="1" applyBorder="1" applyAlignment="1" applyProtection="1">
      <alignment horizontal="center" vertical="center"/>
      <protection hidden="1"/>
    </xf>
    <xf numFmtId="0" fontId="0" fillId="0" borderId="0" xfId="0" applyAlignment="1">
      <alignment vertical="center"/>
    </xf>
    <xf numFmtId="0" fontId="0" fillId="0" borderId="0" xfId="0" applyFont="1" applyAlignment="1">
      <alignment horizontal="center" vertical="center"/>
    </xf>
    <xf numFmtId="0" fontId="1" fillId="0" borderId="1" xfId="0" applyFont="1" applyBorder="1" applyAlignment="1" applyProtection="1">
      <alignment horizontal="center" vertical="center"/>
      <protection hidden="1"/>
    </xf>
    <xf numFmtId="0" fontId="0" fillId="0" borderId="0" xfId="0" applyFont="1" applyAlignment="1">
      <alignment horizontal="left" vertical="center"/>
    </xf>
    <xf numFmtId="0" fontId="0" fillId="0" borderId="9" xfId="0" applyFill="1" applyBorder="1" applyAlignment="1">
      <alignment horizontal="center" vertical="center"/>
    </xf>
    <xf numFmtId="0" fontId="0" fillId="0" borderId="14" xfId="0" applyFill="1" applyBorder="1" applyAlignment="1">
      <alignment horizontal="center" vertical="center"/>
    </xf>
    <xf numFmtId="0" fontId="0" fillId="0" borderId="0" xfId="0" applyFill="1" applyAlignment="1">
      <alignment horizontal="center" vertical="center"/>
    </xf>
    <xf numFmtId="0" fontId="4" fillId="17" borderId="4" xfId="0" applyFont="1" applyFill="1" applyBorder="1" applyAlignment="1">
      <alignment horizontal="center" vertical="center"/>
    </xf>
    <xf numFmtId="0" fontId="0" fillId="0" borderId="4" xfId="0" applyFill="1" applyBorder="1" applyAlignment="1">
      <alignment horizontal="center" vertical="center"/>
    </xf>
    <xf numFmtId="0" fontId="0" fillId="0" borderId="1" xfId="0" applyFill="1" applyBorder="1" applyAlignment="1">
      <alignment horizontal="center" vertical="center"/>
    </xf>
    <xf numFmtId="0" fontId="0" fillId="0" borderId="2" xfId="0" applyFont="1" applyFill="1" applyBorder="1" applyAlignment="1">
      <alignment horizontal="center" vertical="center"/>
    </xf>
    <xf numFmtId="0" fontId="0" fillId="0" borderId="8" xfId="0" applyFill="1" applyBorder="1" applyAlignment="1">
      <alignment horizontal="center" vertical="center"/>
    </xf>
    <xf numFmtId="0" fontId="0" fillId="0" borderId="13" xfId="0" applyFill="1" applyBorder="1" applyAlignment="1">
      <alignment horizontal="center" vertical="center"/>
    </xf>
    <xf numFmtId="0" fontId="0" fillId="0" borderId="5" xfId="0" applyFill="1" applyBorder="1" applyAlignment="1">
      <alignment horizontal="center" vertical="center"/>
    </xf>
    <xf numFmtId="0" fontId="0" fillId="0" borderId="4" xfId="0" applyFont="1" applyBorder="1" applyAlignment="1">
      <alignment horizontal="center" vertical="center"/>
    </xf>
    <xf numFmtId="0" fontId="0" fillId="0" borderId="9" xfId="0" applyFont="1" applyBorder="1" applyAlignment="1">
      <alignment horizontal="center" vertical="center"/>
    </xf>
    <xf numFmtId="0" fontId="0" fillId="0" borderId="4" xfId="0" applyFont="1" applyFill="1" applyBorder="1" applyAlignment="1">
      <alignment horizontal="center" vertical="center"/>
    </xf>
    <xf numFmtId="0" fontId="0" fillId="0" borderId="0" xfId="0" applyFont="1" applyFill="1" applyBorder="1" applyAlignment="1">
      <alignment horizontal="center" vertical="center"/>
    </xf>
    <xf numFmtId="164" fontId="0" fillId="0" borderId="9" xfId="0" applyNumberFormat="1" applyFont="1" applyBorder="1" applyAlignment="1">
      <alignment horizontal="center" vertical="center"/>
    </xf>
    <xf numFmtId="165" fontId="0" fillId="0" borderId="0" xfId="0" applyNumberFormat="1" applyFont="1" applyFill="1" applyBorder="1" applyAlignment="1">
      <alignment horizontal="center" vertical="center"/>
    </xf>
    <xf numFmtId="166" fontId="0" fillId="0" borderId="10" xfId="0" applyNumberFormat="1" applyFont="1" applyFill="1" applyBorder="1" applyAlignment="1">
      <alignment horizontal="center" vertical="center"/>
    </xf>
    <xf numFmtId="0" fontId="0" fillId="0" borderId="10" xfId="0" applyFont="1" applyFill="1" applyBorder="1" applyAlignment="1">
      <alignment horizontal="center" vertical="center"/>
    </xf>
    <xf numFmtId="164" fontId="0" fillId="6" borderId="0" xfId="0" applyNumberFormat="1" applyFont="1" applyFill="1" applyBorder="1" applyAlignment="1">
      <alignment horizontal="center" vertical="center"/>
    </xf>
    <xf numFmtId="165" fontId="0" fillId="6" borderId="0" xfId="0" applyNumberFormat="1" applyFont="1" applyFill="1" applyBorder="1" applyAlignment="1">
      <alignment horizontal="center" vertical="center"/>
    </xf>
    <xf numFmtId="166" fontId="0" fillId="6" borderId="10" xfId="0" applyNumberFormat="1" applyFont="1" applyFill="1" applyBorder="1" applyAlignment="1">
      <alignment horizontal="center" vertical="center"/>
    </xf>
    <xf numFmtId="0" fontId="0" fillId="0" borderId="5" xfId="0" applyFont="1" applyBorder="1" applyAlignment="1">
      <alignment horizontal="center" vertical="center"/>
    </xf>
    <xf numFmtId="0" fontId="0" fillId="0" borderId="13" xfId="0" applyFont="1" applyBorder="1" applyAlignment="1">
      <alignment horizontal="center" vertical="center"/>
    </xf>
    <xf numFmtId="164" fontId="0" fillId="0" borderId="13" xfId="0" applyNumberFormat="1" applyFont="1" applyBorder="1" applyAlignment="1">
      <alignment horizontal="center" vertical="center"/>
    </xf>
    <xf numFmtId="0" fontId="0" fillId="0" borderId="10" xfId="0" applyFont="1" applyBorder="1" applyAlignment="1">
      <alignment horizontal="center" vertical="center"/>
    </xf>
    <xf numFmtId="0" fontId="0" fillId="0" borderId="14" xfId="0" applyFont="1" applyBorder="1" applyAlignment="1">
      <alignment horizontal="center" vertical="center"/>
    </xf>
    <xf numFmtId="0" fontId="0" fillId="0" borderId="3" xfId="0" applyFont="1" applyBorder="1" applyAlignment="1">
      <alignment horizontal="left" vertical="center"/>
    </xf>
    <xf numFmtId="0" fontId="0" fillId="0" borderId="4" xfId="0" applyFont="1" applyBorder="1" applyAlignment="1">
      <alignment horizontal="left" vertical="center"/>
    </xf>
    <xf numFmtId="0" fontId="0" fillId="0" borderId="5" xfId="0" applyFont="1" applyBorder="1" applyAlignment="1">
      <alignment horizontal="left" vertical="center"/>
    </xf>
    <xf numFmtId="0" fontId="0" fillId="0" borderId="3" xfId="0" applyFont="1" applyBorder="1" applyAlignment="1">
      <alignment horizontal="center" vertical="center"/>
    </xf>
    <xf numFmtId="0" fontId="0" fillId="0" borderId="3" xfId="0" applyFont="1" applyFill="1" applyBorder="1" applyAlignment="1">
      <alignment horizontal="center" vertical="center"/>
    </xf>
    <xf numFmtId="0" fontId="0" fillId="0" borderId="5" xfId="0" applyFont="1" applyFill="1" applyBorder="1" applyAlignment="1">
      <alignment horizontal="center" vertical="center"/>
    </xf>
    <xf numFmtId="0" fontId="0" fillId="0" borderId="0" xfId="0" applyFont="1" applyBorder="1" applyAlignment="1">
      <alignment horizontal="left" vertical="center"/>
    </xf>
    <xf numFmtId="0" fontId="0" fillId="0" borderId="0" xfId="0" applyFont="1" applyFill="1" applyBorder="1" applyAlignment="1">
      <alignment horizontal="left"/>
    </xf>
    <xf numFmtId="0" fontId="0" fillId="0" borderId="0" xfId="0" applyFill="1" applyBorder="1" applyAlignment="1">
      <alignment horizontal="left"/>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left" vertical="center"/>
    </xf>
    <xf numFmtId="0" fontId="0" fillId="0" borderId="0" xfId="0" applyFill="1" applyAlignment="1">
      <alignment horizontal="left" vertical="center"/>
    </xf>
    <xf numFmtId="0" fontId="8" fillId="0" borderId="0" xfId="0" applyFont="1" applyFill="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11" fillId="0" borderId="0" xfId="0" applyFont="1" applyFill="1" applyBorder="1" applyAlignment="1">
      <alignment vertical="center" wrapText="1"/>
    </xf>
    <xf numFmtId="0" fontId="11" fillId="0" borderId="0" xfId="0" applyFont="1" applyFill="1" applyBorder="1" applyAlignment="1">
      <alignment horizontal="left" vertical="center"/>
    </xf>
    <xf numFmtId="0" fontId="0" fillId="0" borderId="5" xfId="0" applyFill="1" applyBorder="1" applyAlignment="1">
      <alignment horizontal="left" vertical="center"/>
    </xf>
    <xf numFmtId="0" fontId="11" fillId="0" borderId="0" xfId="0" applyFont="1" applyFill="1" applyBorder="1" applyAlignment="1">
      <alignment horizontal="center" vertical="center"/>
    </xf>
    <xf numFmtId="0" fontId="11" fillId="0" borderId="15" xfId="0" applyFont="1" applyFill="1" applyBorder="1" applyAlignment="1">
      <alignment horizontal="center" vertical="center"/>
    </xf>
    <xf numFmtId="0" fontId="0" fillId="0" borderId="14" xfId="0" applyFill="1" applyBorder="1" applyAlignment="1">
      <alignment vertical="center"/>
    </xf>
    <xf numFmtId="0" fontId="4" fillId="0" borderId="1" xfId="0" applyFont="1" applyFill="1" applyBorder="1" applyAlignment="1">
      <alignment horizontal="left" vertical="center"/>
    </xf>
    <xf numFmtId="0" fontId="0" fillId="0" borderId="2" xfId="0" applyFill="1" applyBorder="1" applyAlignment="1">
      <alignment horizontal="center" vertical="center"/>
    </xf>
    <xf numFmtId="0" fontId="0" fillId="0" borderId="1" xfId="0" applyFill="1" applyBorder="1" applyAlignment="1">
      <alignment horizontal="left" vertical="center"/>
    </xf>
    <xf numFmtId="0" fontId="12" fillId="0" borderId="1" xfId="0" applyFont="1" applyFill="1" applyBorder="1" applyAlignment="1">
      <alignment horizontal="left" vertical="center"/>
    </xf>
    <xf numFmtId="0" fontId="4" fillId="0" borderId="5" xfId="0" applyFont="1" applyFill="1" applyBorder="1" applyAlignment="1">
      <alignment vertical="center"/>
    </xf>
    <xf numFmtId="0" fontId="4"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1" xfId="0" applyFont="1" applyFill="1" applyBorder="1" applyAlignment="1">
      <alignment horizontal="center" vertical="center" wrapText="1"/>
    </xf>
    <xf numFmtId="0" fontId="0" fillId="0" borderId="1" xfId="0" applyBorder="1" applyAlignment="1">
      <alignment horizontal="center"/>
    </xf>
    <xf numFmtId="0" fontId="0" fillId="0" borderId="0" xfId="0" applyAlignment="1">
      <alignment horizontal="center"/>
    </xf>
    <xf numFmtId="0" fontId="4" fillId="0" borderId="0" xfId="0" applyFont="1" applyAlignment="1">
      <alignment horizontal="center"/>
    </xf>
    <xf numFmtId="0" fontId="0" fillId="0" borderId="1" xfId="0" applyBorder="1"/>
    <xf numFmtId="0" fontId="0" fillId="0" borderId="1" xfId="0" applyFill="1" applyBorder="1" applyAlignment="1">
      <alignment vertical="center"/>
    </xf>
    <xf numFmtId="0" fontId="0" fillId="0" borderId="1" xfId="0" applyFill="1" applyBorder="1" applyAlignment="1">
      <alignment horizontal="center"/>
    </xf>
    <xf numFmtId="0" fontId="0" fillId="0" borderId="1" xfId="0" applyFont="1" applyFill="1" applyBorder="1" applyAlignment="1">
      <alignment vertical="center"/>
    </xf>
    <xf numFmtId="0" fontId="13" fillId="16" borderId="2" xfId="0" applyFont="1" applyFill="1" applyBorder="1" applyAlignment="1">
      <alignment vertical="center"/>
    </xf>
    <xf numFmtId="0" fontId="13" fillId="16" borderId="6" xfId="0" applyFont="1" applyFill="1" applyBorder="1" applyAlignment="1">
      <alignment vertical="center"/>
    </xf>
    <xf numFmtId="0" fontId="14" fillId="16" borderId="6" xfId="0" applyFont="1" applyFill="1" applyBorder="1" applyAlignment="1">
      <alignment vertical="center"/>
    </xf>
    <xf numFmtId="14" fontId="14" fillId="16" borderId="6" xfId="0" applyNumberFormat="1" applyFont="1" applyFill="1" applyBorder="1" applyAlignment="1">
      <alignment vertical="center"/>
    </xf>
    <xf numFmtId="20" fontId="14" fillId="16" borderId="6" xfId="0" applyNumberFormat="1" applyFont="1" applyFill="1" applyBorder="1" applyAlignment="1">
      <alignment horizontal="left" vertical="center"/>
    </xf>
    <xf numFmtId="0" fontId="13" fillId="16" borderId="6" xfId="0" applyFont="1" applyFill="1" applyBorder="1" applyAlignment="1">
      <alignment horizontal="center" vertical="center"/>
    </xf>
    <xf numFmtId="14" fontId="0" fillId="0" borderId="0" xfId="0" applyNumberFormat="1" applyFont="1" applyAlignment="1">
      <alignment horizontal="center" vertical="center"/>
    </xf>
    <xf numFmtId="0" fontId="4" fillId="17" borderId="3" xfId="0" applyFont="1" applyFill="1" applyBorder="1" applyAlignment="1">
      <alignment horizontal="center" vertical="center"/>
    </xf>
    <xf numFmtId="0" fontId="4" fillId="17" borderId="4" xfId="0" applyFont="1" applyFill="1" applyBorder="1" applyAlignment="1">
      <alignment horizontal="left" vertical="center"/>
    </xf>
    <xf numFmtId="14" fontId="4" fillId="17" borderId="4" xfId="0" applyNumberFormat="1" applyFont="1" applyFill="1" applyBorder="1" applyAlignment="1">
      <alignment horizontal="center" vertical="center" wrapText="1"/>
    </xf>
    <xf numFmtId="0" fontId="0" fillId="0" borderId="2" xfId="0" applyFont="1" applyBorder="1" applyAlignment="1" applyProtection="1">
      <alignment vertical="center"/>
      <protection hidden="1"/>
    </xf>
    <xf numFmtId="0" fontId="0" fillId="18" borderId="0" xfId="0" applyFont="1" applyFill="1" applyAlignment="1">
      <alignment horizontal="center" vertical="center"/>
    </xf>
    <xf numFmtId="167" fontId="0" fillId="0" borderId="3" xfId="0" applyNumberFormat="1" applyFont="1" applyBorder="1" applyAlignment="1">
      <alignment horizontal="center" vertical="center"/>
    </xf>
    <xf numFmtId="0" fontId="0" fillId="0" borderId="8" xfId="0" applyFont="1" applyBorder="1" applyAlignment="1">
      <alignment horizontal="center" vertical="center"/>
    </xf>
    <xf numFmtId="164" fontId="0" fillId="0" borderId="8" xfId="0" applyNumberFormat="1" applyFont="1" applyFill="1" applyBorder="1" applyAlignment="1">
      <alignment horizontal="center" vertical="center"/>
    </xf>
    <xf numFmtId="165" fontId="0" fillId="0" borderId="11" xfId="0" applyNumberFormat="1" applyFont="1" applyFill="1" applyBorder="1" applyAlignment="1">
      <alignment horizontal="center" vertical="center"/>
    </xf>
    <xf numFmtId="166" fontId="0" fillId="0" borderId="11" xfId="0" applyNumberFormat="1" applyFont="1" applyFill="1" applyBorder="1" applyAlignment="1">
      <alignment horizontal="center" vertical="center"/>
    </xf>
    <xf numFmtId="0" fontId="0" fillId="0" borderId="2" xfId="0" applyFont="1" applyBorder="1" applyAlignment="1">
      <alignment vertical="center"/>
    </xf>
    <xf numFmtId="167" fontId="0" fillId="0" borderId="4" xfId="0" applyNumberFormat="1" applyFont="1" applyBorder="1" applyAlignment="1">
      <alignment horizontal="center" vertical="center"/>
    </xf>
    <xf numFmtId="0" fontId="0" fillId="9" borderId="4" xfId="0" applyFont="1" applyFill="1" applyBorder="1" applyAlignment="1">
      <alignment horizontal="center" vertical="center"/>
    </xf>
    <xf numFmtId="164" fontId="0" fillId="0" borderId="9" xfId="0" applyNumberFormat="1" applyFont="1" applyFill="1" applyBorder="1" applyAlignment="1">
      <alignment horizontal="center" vertical="center"/>
    </xf>
    <xf numFmtId="166" fontId="0" fillId="0" borderId="0" xfId="0" applyNumberFormat="1" applyFont="1" applyFill="1" applyBorder="1" applyAlignment="1">
      <alignment horizontal="center" vertical="center"/>
    </xf>
    <xf numFmtId="0" fontId="0" fillId="0" borderId="9" xfId="0" applyFont="1" applyFill="1" applyBorder="1" applyAlignment="1">
      <alignment horizontal="center" vertical="center"/>
    </xf>
    <xf numFmtId="0" fontId="7" fillId="20" borderId="1" xfId="0" applyFont="1" applyFill="1" applyBorder="1" applyAlignment="1">
      <alignment vertical="center"/>
    </xf>
    <xf numFmtId="0" fontId="7" fillId="0" borderId="9" xfId="0" applyFont="1" applyBorder="1" applyAlignment="1">
      <alignment horizontal="center" vertical="center"/>
    </xf>
    <xf numFmtId="0" fontId="0" fillId="20" borderId="4" xfId="0" applyFont="1" applyFill="1" applyBorder="1" applyAlignment="1">
      <alignment horizontal="center" vertical="center"/>
    </xf>
    <xf numFmtId="14" fontId="0" fillId="0" borderId="9" xfId="0" applyNumberFormat="1" applyFont="1" applyFill="1" applyBorder="1" applyAlignment="1">
      <alignment vertical="center"/>
    </xf>
    <xf numFmtId="14" fontId="0" fillId="0" borderId="0" xfId="0" applyNumberFormat="1" applyFont="1" applyFill="1" applyBorder="1" applyAlignment="1">
      <alignment vertical="center"/>
    </xf>
    <xf numFmtId="14" fontId="0" fillId="0" borderId="10" xfId="0" applyNumberFormat="1" applyFont="1" applyFill="1" applyBorder="1" applyAlignment="1">
      <alignment vertical="center"/>
    </xf>
    <xf numFmtId="167" fontId="0" fillId="0" borderId="0" xfId="0" applyNumberFormat="1" applyFont="1" applyBorder="1" applyAlignment="1">
      <alignment horizontal="center" vertical="center"/>
    </xf>
    <xf numFmtId="0" fontId="0" fillId="0" borderId="0" xfId="0" applyFont="1" applyBorder="1" applyAlignment="1" applyProtection="1">
      <alignment vertical="center"/>
      <protection hidden="1"/>
    </xf>
    <xf numFmtId="164" fontId="0" fillId="6" borderId="13" xfId="0" applyNumberFormat="1" applyFont="1" applyFill="1" applyBorder="1" applyAlignment="1">
      <alignment horizontal="center" vertical="center"/>
    </xf>
    <xf numFmtId="165" fontId="0" fillId="6" borderId="15" xfId="0" applyNumberFormat="1" applyFont="1" applyFill="1" applyBorder="1" applyAlignment="1">
      <alignment horizontal="center" vertical="center"/>
    </xf>
    <xf numFmtId="166" fontId="0" fillId="6" borderId="14" xfId="0" applyNumberFormat="1" applyFont="1" applyFill="1" applyBorder="1" applyAlignment="1">
      <alignment horizontal="center" vertical="center"/>
    </xf>
    <xf numFmtId="0" fontId="0" fillId="0" borderId="8" xfId="0" applyFont="1" applyFill="1" applyBorder="1" applyAlignment="1">
      <alignment horizontal="center" vertical="center"/>
    </xf>
    <xf numFmtId="0" fontId="0" fillId="10" borderId="3" xfId="0" applyFont="1" applyFill="1" applyBorder="1" applyAlignment="1">
      <alignment horizontal="center" vertical="center"/>
    </xf>
    <xf numFmtId="166" fontId="0" fillId="0" borderId="12" xfId="0" applyNumberFormat="1" applyFont="1" applyFill="1" applyBorder="1" applyAlignment="1">
      <alignment horizontal="center" vertical="center"/>
    </xf>
    <xf numFmtId="0" fontId="0" fillId="19" borderId="4" xfId="0" applyFont="1" applyFill="1" applyBorder="1" applyAlignment="1">
      <alignment horizontal="center" vertical="center"/>
    </xf>
    <xf numFmtId="0" fontId="0" fillId="10" borderId="4" xfId="0" applyFont="1" applyFill="1" applyBorder="1" applyAlignment="1">
      <alignment horizontal="center" vertical="center"/>
    </xf>
    <xf numFmtId="0" fontId="7" fillId="19" borderId="4" xfId="0" applyFont="1" applyFill="1" applyBorder="1" applyAlignment="1">
      <alignment horizontal="center" vertical="center"/>
    </xf>
    <xf numFmtId="164" fontId="0" fillId="6" borderId="9" xfId="0" applyNumberFormat="1" applyFont="1" applyFill="1" applyBorder="1" applyAlignment="1">
      <alignment horizontal="center" vertical="center"/>
    </xf>
    <xf numFmtId="169" fontId="16" fillId="0" borderId="4" xfId="1" applyFill="1" applyBorder="1"/>
    <xf numFmtId="0" fontId="0" fillId="19" borderId="3" xfId="0" applyFont="1" applyFill="1" applyBorder="1" applyAlignment="1">
      <alignment horizontal="center" vertical="center"/>
    </xf>
    <xf numFmtId="0" fontId="0" fillId="0" borderId="0" xfId="0" applyFont="1" applyBorder="1" applyAlignment="1">
      <alignment horizontal="center" vertical="center" wrapText="1"/>
    </xf>
    <xf numFmtId="14" fontId="16" fillId="0" borderId="4" xfId="1" applyNumberFormat="1" applyFill="1" applyBorder="1" applyAlignment="1">
      <alignment horizontal="center"/>
    </xf>
    <xf numFmtId="0" fontId="0" fillId="0" borderId="0" xfId="0" applyFont="1" applyFill="1" applyBorder="1" applyAlignment="1">
      <alignment horizontal="center" vertical="center" wrapText="1"/>
    </xf>
    <xf numFmtId="0" fontId="0" fillId="0" borderId="0" xfId="0" applyFont="1" applyFill="1" applyAlignment="1">
      <alignment horizontal="center" vertical="center"/>
    </xf>
    <xf numFmtId="164" fontId="0" fillId="0" borderId="0"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0" fillId="0" borderId="0" xfId="0" applyFont="1" applyBorder="1" applyAlignment="1">
      <alignment horizontal="center" vertical="center"/>
    </xf>
    <xf numFmtId="0" fontId="7" fillId="0" borderId="4" xfId="0" applyFont="1" applyBorder="1" applyAlignment="1">
      <alignment horizontal="center" vertical="center"/>
    </xf>
    <xf numFmtId="0" fontId="0" fillId="0" borderId="4" xfId="0" applyFill="1" applyBorder="1" applyAlignment="1">
      <alignment horizontal="left"/>
    </xf>
    <xf numFmtId="14" fontId="0" fillId="0" borderId="4" xfId="0" applyNumberFormat="1" applyFill="1" applyBorder="1" applyAlignment="1">
      <alignment horizontal="center"/>
    </xf>
    <xf numFmtId="0" fontId="0" fillId="8" borderId="3" xfId="0" applyFont="1" applyFill="1" applyBorder="1" applyAlignment="1">
      <alignment horizontal="center" vertical="center"/>
    </xf>
    <xf numFmtId="14" fontId="0" fillId="0" borderId="4" xfId="0" applyNumberFormat="1" applyBorder="1" applyAlignment="1">
      <alignment horizontal="center"/>
    </xf>
    <xf numFmtId="0" fontId="19" fillId="0" borderId="4" xfId="0" applyFont="1" applyBorder="1"/>
    <xf numFmtId="0" fontId="19" fillId="0" borderId="0" xfId="0" applyFont="1"/>
    <xf numFmtId="0" fontId="0" fillId="0" borderId="5" xfId="0" applyFill="1" applyBorder="1" applyAlignment="1">
      <alignment horizontal="left"/>
    </xf>
    <xf numFmtId="0" fontId="0" fillId="19" borderId="5" xfId="0" applyFont="1" applyFill="1" applyBorder="1" applyAlignment="1">
      <alignment horizontal="center" vertical="center"/>
    </xf>
    <xf numFmtId="0" fontId="7" fillId="19" borderId="3" xfId="0" applyFont="1" applyFill="1" applyBorder="1" applyAlignment="1">
      <alignment horizontal="center" vertical="center"/>
    </xf>
    <xf numFmtId="0" fontId="7" fillId="8" borderId="4" xfId="0" applyFont="1" applyFill="1" applyBorder="1" applyAlignment="1">
      <alignment horizontal="center" vertical="center"/>
    </xf>
    <xf numFmtId="0" fontId="7" fillId="9" borderId="4" xfId="0" applyFont="1" applyFill="1" applyBorder="1" applyAlignment="1">
      <alignment horizontal="center" vertical="center"/>
    </xf>
    <xf numFmtId="0" fontId="7" fillId="10" borderId="3" xfId="0" applyFont="1" applyFill="1" applyBorder="1" applyAlignment="1">
      <alignment horizontal="center" vertical="center"/>
    </xf>
    <xf numFmtId="164" fontId="0" fillId="0" borderId="8" xfId="0" applyNumberFormat="1" applyFont="1" applyBorder="1" applyAlignment="1">
      <alignment horizontal="center" vertical="center"/>
    </xf>
    <xf numFmtId="164" fontId="0" fillId="0" borderId="11" xfId="0" applyNumberFormat="1" applyFont="1" applyFill="1" applyBorder="1" applyAlignment="1">
      <alignment horizontal="center" vertical="center"/>
    </xf>
    <xf numFmtId="164" fontId="0" fillId="0" borderId="12" xfId="0" applyNumberFormat="1" applyFont="1" applyFill="1" applyBorder="1" applyAlignment="1">
      <alignment horizontal="center" vertical="center"/>
    </xf>
    <xf numFmtId="0" fontId="7" fillId="10" borderId="4" xfId="0" applyFont="1" applyFill="1" applyBorder="1" applyAlignment="1">
      <alignment horizontal="center" vertical="center"/>
    </xf>
    <xf numFmtId="164" fontId="0" fillId="0" borderId="10" xfId="0" applyNumberFormat="1" applyFont="1" applyFill="1" applyBorder="1" applyAlignment="1">
      <alignment horizontal="center" vertical="center"/>
    </xf>
    <xf numFmtId="0" fontId="0" fillId="0" borderId="9" xfId="0" applyFont="1" applyBorder="1" applyAlignment="1">
      <alignment horizontal="left" vertical="center"/>
    </xf>
    <xf numFmtId="0" fontId="7" fillId="0" borderId="4" xfId="0" applyFont="1" applyFill="1" applyBorder="1" applyAlignment="1">
      <alignment horizontal="center" vertical="center"/>
    </xf>
    <xf numFmtId="0" fontId="0" fillId="0" borderId="13" xfId="0" applyFont="1" applyBorder="1" applyAlignment="1">
      <alignment horizontal="left" vertical="center"/>
    </xf>
    <xf numFmtId="167" fontId="0" fillId="0" borderId="5" xfId="0" applyNumberFormat="1" applyFont="1" applyBorder="1" applyAlignment="1">
      <alignment horizontal="center" vertical="center"/>
    </xf>
    <xf numFmtId="164" fontId="0" fillId="0" borderId="15" xfId="0" applyNumberFormat="1" applyFont="1" applyFill="1" applyBorder="1" applyAlignment="1">
      <alignment horizontal="center" vertical="center"/>
    </xf>
    <xf numFmtId="164" fontId="0" fillId="0" borderId="14" xfId="0" applyNumberFormat="1" applyFont="1" applyFill="1" applyBorder="1" applyAlignment="1">
      <alignment horizontal="center" vertical="center"/>
    </xf>
    <xf numFmtId="164" fontId="0" fillId="6" borderId="15" xfId="0" applyNumberFormat="1" applyFont="1" applyFill="1" applyBorder="1" applyAlignment="1">
      <alignment horizontal="center" vertical="center"/>
    </xf>
    <xf numFmtId="0" fontId="7" fillId="9" borderId="3" xfId="0" applyFont="1" applyFill="1" applyBorder="1" applyAlignment="1">
      <alignment horizontal="center" vertical="center"/>
    </xf>
    <xf numFmtId="167" fontId="0" fillId="0" borderId="12" xfId="0" applyNumberFormat="1" applyFont="1" applyBorder="1" applyAlignment="1">
      <alignment horizontal="center" vertical="center"/>
    </xf>
    <xf numFmtId="167" fontId="0" fillId="0" borderId="10" xfId="0" applyNumberFormat="1" applyFont="1" applyBorder="1" applyAlignment="1">
      <alignment horizontal="center" vertical="center"/>
    </xf>
    <xf numFmtId="0" fontId="7" fillId="20" borderId="4" xfId="0" applyFont="1" applyFill="1" applyBorder="1" applyAlignment="1">
      <alignment horizontal="center" vertical="center"/>
    </xf>
    <xf numFmtId="0" fontId="0" fillId="0" borderId="11" xfId="0" applyFont="1" applyFill="1" applyBorder="1" applyAlignment="1">
      <alignment horizontal="center" vertical="center"/>
    </xf>
    <xf numFmtId="0" fontId="7" fillId="8" borderId="3" xfId="0" applyFont="1" applyFill="1" applyBorder="1" applyAlignment="1">
      <alignment horizontal="center" vertical="center"/>
    </xf>
    <xf numFmtId="0" fontId="0" fillId="0" borderId="12" xfId="0" applyFont="1" applyFill="1" applyBorder="1" applyAlignment="1">
      <alignment horizontal="center" vertical="center"/>
    </xf>
    <xf numFmtId="0" fontId="7" fillId="21" borderId="4" xfId="0" applyFont="1" applyFill="1" applyBorder="1" applyAlignment="1">
      <alignment horizontal="center" vertical="center"/>
    </xf>
    <xf numFmtId="0" fontId="0" fillId="22" borderId="9" xfId="0" applyFill="1" applyBorder="1" applyAlignment="1">
      <alignment vertical="center"/>
    </xf>
    <xf numFmtId="0" fontId="4" fillId="22" borderId="0" xfId="0" applyFont="1" applyFill="1" applyBorder="1" applyAlignment="1">
      <alignment vertical="center"/>
    </xf>
    <xf numFmtId="0" fontId="0" fillId="22" borderId="0" xfId="0" applyFill="1" applyBorder="1" applyAlignment="1">
      <alignment vertical="center"/>
    </xf>
    <xf numFmtId="0" fontId="1" fillId="15" borderId="13" xfId="0" applyFont="1" applyFill="1" applyBorder="1" applyAlignment="1">
      <alignment horizontal="center" vertical="center"/>
    </xf>
    <xf numFmtId="0" fontId="4" fillId="17" borderId="3" xfId="0" applyFont="1" applyFill="1" applyBorder="1" applyAlignment="1">
      <alignment horizontal="left" vertical="center"/>
    </xf>
    <xf numFmtId="14" fontId="4" fillId="17" borderId="3" xfId="0" applyNumberFormat="1" applyFont="1" applyFill="1" applyBorder="1" applyAlignment="1">
      <alignment horizontal="center" vertical="center" wrapText="1"/>
    </xf>
    <xf numFmtId="0" fontId="0" fillId="0" borderId="3" xfId="0" applyFill="1" applyBorder="1" applyAlignment="1">
      <alignment horizontal="left"/>
    </xf>
    <xf numFmtId="14" fontId="0" fillId="0" borderId="3" xfId="0" applyNumberFormat="1" applyBorder="1" applyAlignment="1">
      <alignment horizontal="center"/>
    </xf>
    <xf numFmtId="0" fontId="7" fillId="0" borderId="5" xfId="0" applyFont="1" applyBorder="1" applyAlignment="1">
      <alignment horizontal="center" vertical="center"/>
    </xf>
    <xf numFmtId="14" fontId="0" fillId="0" borderId="5" xfId="0" applyNumberFormat="1" applyBorder="1" applyAlignment="1">
      <alignment horizontal="center"/>
    </xf>
    <xf numFmtId="14" fontId="0" fillId="0" borderId="3" xfId="0" applyNumberFormat="1" applyFill="1" applyBorder="1" applyAlignment="1">
      <alignment horizontal="center"/>
    </xf>
    <xf numFmtId="14" fontId="0" fillId="0" borderId="5" xfId="0" applyNumberFormat="1" applyFill="1" applyBorder="1" applyAlignment="1">
      <alignment horizontal="center"/>
    </xf>
    <xf numFmtId="0" fontId="18" fillId="0" borderId="8" xfId="0" applyFont="1" applyBorder="1" applyAlignment="1">
      <alignment vertical="top" wrapText="1"/>
    </xf>
    <xf numFmtId="167" fontId="0" fillId="0" borderId="8" xfId="0" applyNumberFormat="1" applyFont="1" applyBorder="1" applyAlignment="1">
      <alignment horizontal="center" vertical="center"/>
    </xf>
    <xf numFmtId="0" fontId="18" fillId="0" borderId="3" xfId="0" applyFont="1" applyBorder="1" applyAlignment="1">
      <alignment horizontal="center" vertical="top" wrapText="1"/>
    </xf>
    <xf numFmtId="0" fontId="20" fillId="0" borderId="3" xfId="0" applyFont="1" applyBorder="1" applyAlignment="1">
      <alignment horizontal="center" vertical="top" wrapText="1"/>
    </xf>
    <xf numFmtId="0" fontId="18" fillId="0" borderId="9" xfId="0" applyFont="1" applyBorder="1" applyAlignment="1">
      <alignment vertical="top" wrapText="1"/>
    </xf>
    <xf numFmtId="167" fontId="0" fillId="0" borderId="9" xfId="0" applyNumberFormat="1" applyFont="1" applyBorder="1" applyAlignment="1">
      <alignment horizontal="center" vertical="center"/>
    </xf>
    <xf numFmtId="0" fontId="18" fillId="0" borderId="4" xfId="0" applyFont="1" applyBorder="1" applyAlignment="1">
      <alignment horizontal="center" vertical="top" wrapText="1"/>
    </xf>
    <xf numFmtId="14" fontId="18" fillId="0" borderId="5" xfId="0" applyNumberFormat="1" applyFont="1" applyBorder="1" applyAlignment="1">
      <alignment vertical="top" wrapText="1"/>
    </xf>
    <xf numFmtId="0" fontId="21" fillId="0" borderId="8" xfId="0" applyFont="1" applyBorder="1" applyAlignment="1">
      <alignment vertical="top" wrapText="1"/>
    </xf>
    <xf numFmtId="0" fontId="18" fillId="0" borderId="5" xfId="0" applyFont="1" applyBorder="1" applyAlignment="1">
      <alignment vertical="top" wrapText="1"/>
    </xf>
    <xf numFmtId="0" fontId="18" fillId="0" borderId="5" xfId="0" applyFont="1" applyBorder="1" applyAlignment="1">
      <alignment horizontal="center" vertical="top" wrapText="1"/>
    </xf>
    <xf numFmtId="14" fontId="16" fillId="0" borderId="9" xfId="1" applyNumberFormat="1" applyFill="1" applyBorder="1" applyAlignment="1">
      <alignment horizontal="center"/>
    </xf>
    <xf numFmtId="169" fontId="16" fillId="0" borderId="5" xfId="1" applyFill="1" applyBorder="1"/>
    <xf numFmtId="14" fontId="16" fillId="0" borderId="5" xfId="1" applyNumberFormat="1" applyFill="1" applyBorder="1" applyAlignment="1">
      <alignment horizontal="center"/>
    </xf>
    <xf numFmtId="0" fontId="7" fillId="0" borderId="5" xfId="0" applyNumberFormat="1" applyFont="1" applyBorder="1" applyAlignment="1">
      <alignment horizontal="center" vertical="center"/>
    </xf>
    <xf numFmtId="0" fontId="7" fillId="0" borderId="3" xfId="0" applyFont="1" applyFill="1" applyBorder="1" applyAlignment="1">
      <alignment horizontal="center" vertical="center"/>
    </xf>
    <xf numFmtId="0" fontId="18" fillId="0" borderId="12" xfId="0" applyFont="1" applyBorder="1" applyAlignment="1">
      <alignment vertical="top" wrapText="1"/>
    </xf>
    <xf numFmtId="0" fontId="0" fillId="0" borderId="12" xfId="0" applyFont="1" applyBorder="1" applyAlignment="1">
      <alignment horizontal="center" vertical="center"/>
    </xf>
    <xf numFmtId="0" fontId="8" fillId="0" borderId="0" xfId="0" applyFont="1" applyAlignment="1">
      <alignment horizontal="left" vertical="center"/>
    </xf>
    <xf numFmtId="0" fontId="0" fillId="8" borderId="1" xfId="0" applyFont="1" applyFill="1" applyBorder="1" applyAlignment="1">
      <alignment horizontal="center" vertical="center"/>
    </xf>
    <xf numFmtId="0" fontId="0" fillId="9" borderId="1" xfId="0" applyFont="1" applyFill="1" applyBorder="1" applyAlignment="1">
      <alignment horizontal="center" vertical="center"/>
    </xf>
    <xf numFmtId="0" fontId="0" fillId="0" borderId="1" xfId="0" applyFill="1" applyBorder="1" applyAlignment="1">
      <alignment horizontal="center" vertical="center"/>
    </xf>
    <xf numFmtId="0" fontId="4" fillId="0" borderId="1" xfId="0" applyFont="1" applyFill="1" applyBorder="1" applyAlignment="1">
      <alignment horizontal="left" vertical="center"/>
    </xf>
    <xf numFmtId="0" fontId="0" fillId="0" borderId="0" xfId="0" applyFill="1" applyBorder="1" applyAlignment="1">
      <alignment horizontal="center" vertical="center"/>
    </xf>
    <xf numFmtId="0" fontId="0" fillId="0" borderId="10"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7" fillId="0" borderId="12"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8" xfId="0" applyFont="1" applyFill="1" applyBorder="1" applyAlignment="1">
      <alignment horizontal="center" vertical="center"/>
    </xf>
    <xf numFmtId="164" fontId="0" fillId="0" borderId="11" xfId="0" applyNumberFormat="1" applyFont="1" applyBorder="1" applyAlignment="1">
      <alignment horizontal="center" vertical="center"/>
    </xf>
    <xf numFmtId="0" fontId="7" fillId="0" borderId="9" xfId="0" applyFont="1" applyFill="1" applyBorder="1" applyAlignment="1">
      <alignment horizontal="center" vertical="center"/>
    </xf>
    <xf numFmtId="164" fontId="0" fillId="0" borderId="0" xfId="0" applyNumberFormat="1" applyFont="1" applyBorder="1" applyAlignment="1">
      <alignment horizontal="center" vertical="center"/>
    </xf>
    <xf numFmtId="0" fontId="7" fillId="0" borderId="13" xfId="0" applyFont="1" applyFill="1" applyBorder="1" applyAlignment="1">
      <alignment horizontal="center" vertical="center"/>
    </xf>
    <xf numFmtId="0" fontId="15" fillId="17" borderId="5" xfId="0" applyFont="1" applyFill="1" applyBorder="1" applyAlignment="1">
      <alignment horizontal="center" vertical="center"/>
    </xf>
    <xf numFmtId="0" fontId="4" fillId="17" borderId="5" xfId="0" applyFont="1" applyFill="1" applyBorder="1" applyAlignment="1">
      <alignment horizontal="center" vertical="center"/>
    </xf>
    <xf numFmtId="167" fontId="0" fillId="0" borderId="13" xfId="0" applyNumberFormat="1" applyFont="1" applyBorder="1" applyAlignment="1">
      <alignment horizontal="center" vertical="center"/>
    </xf>
    <xf numFmtId="0" fontId="0" fillId="0" borderId="13" xfId="0" applyFont="1" applyFill="1" applyBorder="1" applyAlignment="1">
      <alignment horizontal="center" vertical="center"/>
    </xf>
    <xf numFmtId="166" fontId="0" fillId="6" borderId="15" xfId="0" applyNumberFormat="1" applyFont="1" applyFill="1" applyBorder="1" applyAlignment="1">
      <alignment horizontal="center" vertical="center"/>
    </xf>
    <xf numFmtId="14" fontId="0" fillId="0" borderId="0" xfId="0" applyNumberFormat="1" applyFont="1" applyFill="1" applyBorder="1" applyAlignment="1">
      <alignment horizontal="center" vertical="center"/>
    </xf>
    <xf numFmtId="14" fontId="0" fillId="0" borderId="10" xfId="0" applyNumberFormat="1" applyFont="1" applyFill="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0" fillId="16" borderId="8" xfId="0" applyFont="1" applyFill="1" applyBorder="1" applyAlignment="1">
      <alignment horizontal="center" vertical="center"/>
    </xf>
    <xf numFmtId="0" fontId="0" fillId="16" borderId="9" xfId="0" applyFont="1" applyFill="1" applyBorder="1" applyAlignment="1">
      <alignment horizontal="center" vertical="center"/>
    </xf>
    <xf numFmtId="0" fontId="0" fillId="16" borderId="13" xfId="0" applyFont="1" applyFill="1" applyBorder="1" applyAlignment="1">
      <alignment horizontal="center" vertical="center"/>
    </xf>
    <xf numFmtId="0" fontId="0" fillId="19" borderId="1" xfId="0" applyFont="1" applyFill="1" applyBorder="1" applyAlignment="1">
      <alignment vertical="center"/>
    </xf>
    <xf numFmtId="0" fontId="0" fillId="10" borderId="1" xfId="0" applyFont="1" applyFill="1" applyBorder="1" applyAlignment="1">
      <alignment vertical="center"/>
    </xf>
    <xf numFmtId="0" fontId="0" fillId="12" borderId="1" xfId="0" applyFont="1" applyFill="1" applyBorder="1" applyAlignment="1">
      <alignment vertical="center"/>
    </xf>
    <xf numFmtId="0" fontId="0" fillId="13" borderId="1" xfId="0" applyFont="1" applyFill="1" applyBorder="1" applyAlignment="1">
      <alignment vertical="center"/>
    </xf>
    <xf numFmtId="0" fontId="0" fillId="14" borderId="1" xfId="0" applyFont="1" applyFill="1" applyBorder="1" applyAlignment="1">
      <alignment vertical="center"/>
    </xf>
    <xf numFmtId="0" fontId="0" fillId="0" borderId="3" xfId="0" applyFont="1" applyBorder="1" applyAlignment="1">
      <alignment horizontal="center" vertical="center" wrapText="1"/>
    </xf>
    <xf numFmtId="168" fontId="0" fillId="0" borderId="12" xfId="0" applyNumberFormat="1" applyFont="1" applyBorder="1" applyAlignment="1">
      <alignment horizontal="center" vertical="center"/>
    </xf>
    <xf numFmtId="0" fontId="0" fillId="0" borderId="4" xfId="0" applyFont="1" applyBorder="1" applyAlignment="1">
      <alignment horizontal="center" vertical="center" wrapText="1"/>
    </xf>
    <xf numFmtId="168" fontId="0" fillId="0" borderId="10" xfId="0" applyNumberFormat="1" applyFont="1" applyBorder="1" applyAlignment="1">
      <alignment horizontal="center" vertical="center"/>
    </xf>
    <xf numFmtId="0" fontId="0" fillId="0" borderId="4" xfId="0" applyFont="1" applyFill="1" applyBorder="1" applyAlignment="1">
      <alignment horizontal="left" vertical="center"/>
    </xf>
    <xf numFmtId="0" fontId="0" fillId="0" borderId="4" xfId="0" applyFont="1" applyFill="1" applyBorder="1" applyAlignment="1">
      <alignment horizontal="left"/>
    </xf>
    <xf numFmtId="14" fontId="0" fillId="0" borderId="4" xfId="0" applyNumberFormat="1" applyFont="1" applyFill="1" applyBorder="1" applyAlignment="1">
      <alignment horizontal="center"/>
    </xf>
    <xf numFmtId="0" fontId="0" fillId="0" borderId="11" xfId="0" applyFont="1" applyBorder="1" applyAlignment="1">
      <alignment horizontal="left" vertical="center"/>
    </xf>
    <xf numFmtId="14" fontId="0" fillId="0" borderId="4" xfId="0" applyNumberFormat="1" applyFont="1" applyBorder="1" applyAlignment="1">
      <alignment horizontal="center"/>
    </xf>
    <xf numFmtId="0" fontId="0" fillId="0" borderId="4" xfId="0" quotePrefix="1" applyFont="1" applyFill="1" applyBorder="1" applyAlignment="1">
      <alignment horizontal="center" vertical="center"/>
    </xf>
    <xf numFmtId="0" fontId="0" fillId="0" borderId="5" xfId="0" applyFont="1" applyFill="1" applyBorder="1" applyAlignment="1">
      <alignment horizontal="left"/>
    </xf>
    <xf numFmtId="0" fontId="0" fillId="0" borderId="3" xfId="0" applyFont="1" applyFill="1" applyBorder="1" applyAlignment="1">
      <alignment horizontal="center" vertical="center" wrapText="1"/>
    </xf>
    <xf numFmtId="0" fontId="0" fillId="0" borderId="4" xfId="0" applyFont="1" applyFill="1" applyBorder="1" applyAlignment="1">
      <alignment horizontal="center" vertical="center" wrapText="1"/>
    </xf>
    <xf numFmtId="0" fontId="0" fillId="0" borderId="8" xfId="0" applyFont="1" applyBorder="1" applyAlignment="1">
      <alignment horizontal="left" vertical="center"/>
    </xf>
    <xf numFmtId="0" fontId="13" fillId="16" borderId="7" xfId="0" applyFont="1" applyFill="1" applyBorder="1" applyAlignment="1">
      <alignment horizontal="center" vertical="center"/>
    </xf>
    <xf numFmtId="0" fontId="22" fillId="0" borderId="1" xfId="0" applyNumberFormat="1" applyFont="1" applyBorder="1" applyAlignment="1" applyProtection="1">
      <alignment horizontal="center" vertical="center"/>
      <protection hidden="1"/>
    </xf>
    <xf numFmtId="0" fontId="13" fillId="0" borderId="0" xfId="0" applyFont="1" applyAlignment="1">
      <alignment horizontal="center" vertical="center"/>
    </xf>
    <xf numFmtId="14" fontId="0" fillId="0" borderId="8" xfId="0" applyNumberFormat="1" applyFont="1" applyBorder="1" applyAlignment="1">
      <alignment horizontal="center" vertical="center"/>
    </xf>
    <xf numFmtId="14" fontId="0" fillId="0" borderId="9" xfId="0" applyNumberFormat="1" applyFont="1" applyBorder="1" applyAlignment="1">
      <alignment horizontal="center" vertical="center"/>
    </xf>
    <xf numFmtId="14" fontId="0" fillId="0" borderId="13" xfId="0" applyNumberFormat="1" applyFont="1" applyBorder="1" applyAlignment="1">
      <alignment horizontal="center" vertical="center"/>
    </xf>
    <xf numFmtId="14" fontId="0" fillId="0" borderId="3" xfId="0" applyNumberFormat="1" applyFont="1" applyBorder="1" applyAlignment="1">
      <alignment horizontal="center" vertical="center"/>
    </xf>
    <xf numFmtId="14" fontId="0" fillId="0" borderId="4" xfId="0" applyNumberFormat="1" applyFont="1" applyBorder="1" applyAlignment="1">
      <alignment horizontal="center" vertical="center"/>
    </xf>
    <xf numFmtId="14" fontId="0" fillId="0" borderId="5" xfId="0" applyNumberFormat="1" applyFont="1" applyBorder="1" applyAlignment="1">
      <alignment horizontal="center" vertical="center"/>
    </xf>
    <xf numFmtId="14" fontId="0" fillId="0" borderId="9" xfId="0" applyNumberFormat="1" applyFont="1" applyFill="1" applyBorder="1" applyAlignment="1">
      <alignment horizontal="center" vertical="center"/>
    </xf>
    <xf numFmtId="0" fontId="0" fillId="0" borderId="1" xfId="0" applyFill="1" applyBorder="1" applyAlignment="1">
      <alignment horizontal="center" vertical="center"/>
    </xf>
    <xf numFmtId="0" fontId="4" fillId="0" borderId="1" xfId="0" applyFont="1" applyFill="1" applyBorder="1" applyAlignment="1">
      <alignment horizontal="center" vertical="center"/>
    </xf>
    <xf numFmtId="0" fontId="23" fillId="11" borderId="3" xfId="0" applyFont="1" applyFill="1" applyBorder="1" applyAlignment="1">
      <alignment horizontal="left" vertical="center"/>
    </xf>
    <xf numFmtId="0" fontId="23" fillId="11" borderId="4" xfId="0" applyFont="1" applyFill="1" applyBorder="1" applyAlignment="1">
      <alignment horizontal="left" vertical="center"/>
    </xf>
    <xf numFmtId="0" fontId="10" fillId="0" borderId="4" xfId="0" applyFont="1" applyBorder="1" applyAlignment="1">
      <alignment horizontal="left" vertical="center"/>
    </xf>
    <xf numFmtId="169" fontId="10" fillId="0" borderId="4" xfId="1" applyFont="1" applyFill="1" applyBorder="1"/>
    <xf numFmtId="14" fontId="10" fillId="0" borderId="3" xfId="1" applyNumberFormat="1" applyFont="1" applyFill="1" applyBorder="1" applyAlignment="1">
      <alignment horizontal="center"/>
    </xf>
    <xf numFmtId="169" fontId="10" fillId="0" borderId="3" xfId="1" applyFont="1" applyFill="1" applyBorder="1" applyAlignment="1">
      <alignment horizontal="center"/>
    </xf>
    <xf numFmtId="14" fontId="10" fillId="0" borderId="4" xfId="1" applyNumberFormat="1" applyFont="1" applyFill="1" applyBorder="1" applyAlignment="1">
      <alignment horizontal="center"/>
    </xf>
    <xf numFmtId="0" fontId="19" fillId="0" borderId="4" xfId="0" applyFont="1" applyBorder="1" applyAlignment="1">
      <alignment horizontal="center"/>
    </xf>
    <xf numFmtId="169" fontId="10" fillId="0" borderId="4" xfId="1" applyFont="1" applyFill="1" applyBorder="1" applyAlignment="1">
      <alignment horizontal="center"/>
    </xf>
    <xf numFmtId="169" fontId="10" fillId="0" borderId="3" xfId="1" applyFont="1" applyFill="1" applyBorder="1" applyAlignment="1" applyProtection="1">
      <alignment horizontal="left" vertical="center"/>
    </xf>
    <xf numFmtId="169" fontId="10" fillId="0" borderId="8" xfId="1" applyFont="1" applyFill="1" applyBorder="1" applyAlignment="1" applyProtection="1">
      <alignment horizontal="left" vertical="center"/>
    </xf>
    <xf numFmtId="14" fontId="10" fillId="0" borderId="3" xfId="1" applyNumberFormat="1" applyFont="1" applyFill="1" applyBorder="1" applyAlignment="1" applyProtection="1">
      <alignment horizontal="center" vertical="center"/>
    </xf>
    <xf numFmtId="169" fontId="10" fillId="0" borderId="0" xfId="1" applyFont="1" applyFill="1" applyBorder="1" applyAlignment="1" applyProtection="1">
      <alignment horizontal="center" vertical="center"/>
    </xf>
    <xf numFmtId="169" fontId="10" fillId="0" borderId="4" xfId="1" applyFont="1" applyFill="1" applyBorder="1" applyAlignment="1" applyProtection="1">
      <alignment horizontal="left" vertical="center"/>
    </xf>
    <xf numFmtId="169" fontId="10" fillId="0" borderId="9" xfId="1" applyFont="1" applyFill="1" applyBorder="1" applyAlignment="1" applyProtection="1">
      <alignment horizontal="left" vertical="center"/>
    </xf>
    <xf numFmtId="14" fontId="10" fillId="0" borderId="4" xfId="1" applyNumberFormat="1" applyFont="1" applyFill="1" applyBorder="1" applyAlignment="1" applyProtection="1">
      <alignment horizontal="center" vertical="center"/>
    </xf>
    <xf numFmtId="169" fontId="10" fillId="0" borderId="9" xfId="1" applyFont="1" applyFill="1" applyBorder="1" applyAlignment="1" applyProtection="1">
      <alignment horizontal="center" vertical="center"/>
    </xf>
    <xf numFmtId="169" fontId="10" fillId="0" borderId="4" xfId="1" applyFont="1" applyFill="1" applyBorder="1" applyAlignment="1" applyProtection="1">
      <alignment horizontal="center" vertical="center"/>
    </xf>
    <xf numFmtId="169" fontId="10" fillId="0" borderId="5" xfId="1" applyFont="1" applyFill="1" applyBorder="1" applyAlignment="1" applyProtection="1">
      <alignment horizontal="left" vertical="center"/>
    </xf>
    <xf numFmtId="169" fontId="10" fillId="0" borderId="13" xfId="1" applyFont="1" applyFill="1" applyBorder="1" applyAlignment="1" applyProtection="1">
      <alignment horizontal="left" vertical="center"/>
    </xf>
    <xf numFmtId="14" fontId="10" fillId="0" borderId="5" xfId="1" applyNumberFormat="1" applyFont="1" applyFill="1" applyBorder="1" applyAlignment="1" applyProtection="1">
      <alignment horizontal="center" vertical="center"/>
    </xf>
    <xf numFmtId="169" fontId="10" fillId="0" borderId="5" xfId="1" applyFont="1" applyFill="1" applyBorder="1" applyAlignment="1" applyProtection="1">
      <alignment horizontal="center" vertical="center"/>
    </xf>
    <xf numFmtId="169" fontId="10" fillId="0" borderId="3" xfId="1" applyFont="1" applyBorder="1" applyAlignment="1">
      <alignment horizontal="left" vertical="center"/>
    </xf>
    <xf numFmtId="169" fontId="10" fillId="0" borderId="8" xfId="1" applyFont="1" applyBorder="1" applyAlignment="1">
      <alignment horizontal="left" vertical="center"/>
    </xf>
    <xf numFmtId="170" fontId="10" fillId="0" borderId="3" xfId="1" applyNumberFormat="1" applyFont="1" applyBorder="1" applyAlignment="1">
      <alignment horizontal="center"/>
    </xf>
    <xf numFmtId="169" fontId="10" fillId="0" borderId="12" xfId="1" applyFont="1" applyBorder="1" applyAlignment="1">
      <alignment horizontal="center" vertical="center"/>
    </xf>
    <xf numFmtId="169" fontId="10" fillId="0" borderId="4" xfId="1" applyFont="1" applyBorder="1" applyAlignment="1">
      <alignment horizontal="left" vertical="center"/>
    </xf>
    <xf numFmtId="169" fontId="10" fillId="0" borderId="9" xfId="1" applyFont="1" applyBorder="1" applyAlignment="1">
      <alignment horizontal="left" vertical="center"/>
    </xf>
    <xf numFmtId="170" fontId="10" fillId="0" borderId="4" xfId="1" applyNumberFormat="1" applyFont="1" applyBorder="1" applyAlignment="1">
      <alignment horizontal="center"/>
    </xf>
    <xf numFmtId="169" fontId="10" fillId="0" borderId="10" xfId="1" applyFont="1" applyBorder="1" applyAlignment="1">
      <alignment horizontal="center" vertical="center"/>
    </xf>
    <xf numFmtId="170" fontId="10" fillId="0" borderId="3" xfId="1" applyNumberFormat="1" applyFont="1" applyBorder="1" applyAlignment="1">
      <alignment horizontal="center" vertical="center"/>
    </xf>
    <xf numFmtId="169" fontId="10" fillId="0" borderId="3" xfId="1" applyFont="1" applyBorder="1" applyAlignment="1">
      <alignment horizontal="center" vertical="center"/>
    </xf>
    <xf numFmtId="170" fontId="10" fillId="0" borderId="4" xfId="1" applyNumberFormat="1" applyFont="1" applyBorder="1" applyAlignment="1">
      <alignment horizontal="center" vertical="center"/>
    </xf>
    <xf numFmtId="169" fontId="10" fillId="0" borderId="4" xfId="1" applyFont="1" applyBorder="1" applyAlignment="1">
      <alignment horizontal="center" vertical="center"/>
    </xf>
    <xf numFmtId="171" fontId="10" fillId="0" borderId="3" xfId="1" applyNumberFormat="1" applyFont="1" applyBorder="1" applyAlignment="1">
      <alignment horizontal="center" vertical="center"/>
    </xf>
    <xf numFmtId="171" fontId="10" fillId="0" borderId="4" xfId="1" applyNumberFormat="1" applyFont="1" applyBorder="1" applyAlignment="1">
      <alignment horizontal="center" vertical="center"/>
    </xf>
    <xf numFmtId="169" fontId="10" fillId="0" borderId="5" xfId="1" applyFont="1" applyBorder="1" applyAlignment="1">
      <alignment horizontal="left" vertical="center"/>
    </xf>
    <xf numFmtId="14" fontId="0" fillId="0" borderId="3" xfId="0" applyNumberFormat="1" applyFont="1" applyBorder="1" applyAlignment="1">
      <alignment horizontal="center" vertical="center"/>
    </xf>
    <xf numFmtId="14" fontId="0" fillId="0" borderId="4" xfId="0" applyNumberFormat="1" applyFont="1" applyBorder="1" applyAlignment="1">
      <alignment horizontal="center" vertical="center"/>
    </xf>
    <xf numFmtId="14" fontId="0" fillId="0" borderId="5" xfId="0" applyNumberFormat="1" applyFont="1" applyBorder="1" applyAlignment="1">
      <alignment horizontal="center" vertical="center"/>
    </xf>
    <xf numFmtId="0" fontId="0" fillId="0" borderId="1" xfId="0" applyFill="1" applyBorder="1" applyAlignment="1">
      <alignment horizontal="center" vertical="center"/>
    </xf>
    <xf numFmtId="0" fontId="0" fillId="0" borderId="5" xfId="0" applyFill="1" applyBorder="1" applyAlignment="1">
      <alignment horizontal="center" vertical="center"/>
    </xf>
    <xf numFmtId="0" fontId="0" fillId="0" borderId="8" xfId="0" applyFill="1"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14" fillId="16" borderId="6" xfId="0" applyFont="1" applyFill="1" applyBorder="1" applyAlignment="1">
      <alignment horizontal="left" vertical="center"/>
    </xf>
    <xf numFmtId="0" fontId="4" fillId="17" borderId="3" xfId="0" applyFont="1" applyFill="1" applyBorder="1" applyAlignment="1">
      <alignment horizontal="center" vertical="center" wrapText="1"/>
    </xf>
    <xf numFmtId="167" fontId="0" fillId="0" borderId="7" xfId="0" applyNumberFormat="1" applyFont="1" applyBorder="1" applyAlignment="1">
      <alignment horizontal="center" vertical="center"/>
    </xf>
    <xf numFmtId="0" fontId="0" fillId="8" borderId="3" xfId="0" applyFont="1" applyFill="1" applyBorder="1" applyAlignment="1">
      <alignment horizontal="left" vertical="center"/>
    </xf>
    <xf numFmtId="0" fontId="0" fillId="8" borderId="4" xfId="0" applyFont="1" applyFill="1" applyBorder="1" applyAlignment="1">
      <alignment horizontal="left" vertical="center"/>
    </xf>
    <xf numFmtId="0" fontId="0" fillId="9" borderId="4" xfId="0" applyFont="1" applyFill="1" applyBorder="1" applyAlignment="1">
      <alignment horizontal="left" vertical="center"/>
    </xf>
    <xf numFmtId="0" fontId="10" fillId="8" borderId="4" xfId="0" applyFont="1" applyFill="1" applyBorder="1" applyAlignment="1">
      <alignment horizontal="left" vertical="center"/>
    </xf>
    <xf numFmtId="0" fontId="0" fillId="8" borderId="5" xfId="0" applyFont="1" applyFill="1" applyBorder="1" applyAlignment="1">
      <alignment horizontal="left" vertical="center"/>
    </xf>
    <xf numFmtId="169" fontId="10" fillId="8" borderId="4" xfId="1" applyFont="1" applyFill="1" applyBorder="1"/>
    <xf numFmtId="169" fontId="10" fillId="9" borderId="4" xfId="1" applyFont="1" applyFill="1" applyBorder="1"/>
    <xf numFmtId="14" fontId="0" fillId="8" borderId="4" xfId="0" applyNumberFormat="1" applyFont="1" applyFill="1" applyBorder="1" applyAlignment="1">
      <alignment vertical="top" wrapText="1"/>
    </xf>
    <xf numFmtId="0" fontId="0" fillId="8" borderId="4" xfId="0" applyFont="1" applyFill="1" applyBorder="1" applyAlignment="1">
      <alignment horizontal="left"/>
    </xf>
    <xf numFmtId="0" fontId="0" fillId="9" borderId="4" xfId="0" applyFont="1" applyFill="1" applyBorder="1" applyAlignment="1">
      <alignment horizontal="left"/>
    </xf>
    <xf numFmtId="0" fontId="19" fillId="9" borderId="4" xfId="0" applyFont="1" applyFill="1" applyBorder="1"/>
    <xf numFmtId="0" fontId="0" fillId="8" borderId="4" xfId="0" applyFill="1" applyBorder="1" applyAlignment="1">
      <alignment horizontal="left"/>
    </xf>
    <xf numFmtId="0" fontId="0" fillId="8" borderId="5" xfId="0" applyFont="1" applyFill="1" applyBorder="1" applyAlignment="1">
      <alignment horizontal="left"/>
    </xf>
    <xf numFmtId="169" fontId="10" fillId="8" borderId="3" xfId="1" applyFont="1" applyFill="1" applyBorder="1" applyAlignment="1" applyProtection="1">
      <alignment horizontal="left" vertical="center"/>
    </xf>
    <xf numFmtId="169" fontId="10" fillId="0" borderId="3" xfId="1" applyFont="1" applyFill="1" applyBorder="1" applyAlignment="1" applyProtection="1">
      <alignment horizontal="center" vertical="center"/>
    </xf>
    <xf numFmtId="169" fontId="10" fillId="8" borderId="4" xfId="1" applyFont="1" applyFill="1" applyBorder="1" applyAlignment="1" applyProtection="1">
      <alignment horizontal="left" vertical="center"/>
    </xf>
    <xf numFmtId="169" fontId="10" fillId="9" borderId="5" xfId="1" applyFont="1" applyFill="1" applyBorder="1" applyAlignment="1" applyProtection="1">
      <alignment horizontal="left" vertical="center"/>
    </xf>
    <xf numFmtId="0" fontId="0" fillId="8" borderId="8" xfId="0" applyFont="1" applyFill="1" applyBorder="1" applyAlignment="1">
      <alignment horizontal="left" vertical="center"/>
    </xf>
    <xf numFmtId="0" fontId="0" fillId="9" borderId="9" xfId="0" applyFont="1" applyFill="1" applyBorder="1" applyAlignment="1">
      <alignment horizontal="left" vertical="center"/>
    </xf>
    <xf numFmtId="0" fontId="24" fillId="0" borderId="4" xfId="0" applyFont="1" applyBorder="1" applyAlignment="1">
      <alignment horizontal="center" vertical="center" wrapText="1"/>
    </xf>
    <xf numFmtId="0" fontId="24" fillId="0" borderId="9" xfId="0" applyFont="1" applyFill="1" applyBorder="1" applyAlignment="1">
      <alignment horizontal="left" vertical="center"/>
    </xf>
    <xf numFmtId="0" fontId="24" fillId="0" borderId="4" xfId="0" applyFont="1" applyBorder="1" applyAlignment="1">
      <alignment horizontal="left" vertical="center"/>
    </xf>
    <xf numFmtId="14" fontId="24" fillId="0" borderId="4" xfId="0" applyNumberFormat="1" applyFont="1" applyBorder="1" applyAlignment="1">
      <alignment horizontal="center" vertical="center"/>
    </xf>
    <xf numFmtId="167" fontId="24" fillId="0" borderId="4" xfId="0" applyNumberFormat="1" applyFont="1" applyBorder="1" applyAlignment="1">
      <alignment horizontal="center" vertical="center"/>
    </xf>
    <xf numFmtId="0" fontId="24" fillId="0" borderId="4" xfId="0" applyFont="1" applyBorder="1" applyAlignment="1">
      <alignment horizontal="center" vertical="center"/>
    </xf>
    <xf numFmtId="0" fontId="24" fillId="0" borderId="4" xfId="0" applyFont="1" applyFill="1" applyBorder="1" applyAlignment="1">
      <alignment horizontal="center" vertical="center"/>
    </xf>
    <xf numFmtId="0" fontId="24" fillId="19" borderId="4" xfId="0" applyFont="1" applyFill="1" applyBorder="1" applyAlignment="1">
      <alignment horizontal="center" vertical="center"/>
    </xf>
    <xf numFmtId="0" fontId="0" fillId="8" borderId="9" xfId="0" applyFont="1" applyFill="1" applyBorder="1" applyAlignment="1">
      <alignment horizontal="left" vertical="center"/>
    </xf>
    <xf numFmtId="0" fontId="24" fillId="0" borderId="9" xfId="0" applyFont="1" applyBorder="1" applyAlignment="1">
      <alignment horizontal="left" vertical="center"/>
    </xf>
    <xf numFmtId="0" fontId="24" fillId="0" borderId="5" xfId="0" applyFont="1" applyBorder="1" applyAlignment="1">
      <alignment horizontal="center" vertical="center"/>
    </xf>
    <xf numFmtId="0" fontId="7" fillId="7" borderId="3" xfId="0" applyFont="1" applyFill="1" applyBorder="1" applyAlignment="1">
      <alignment horizontal="center" vertical="center"/>
    </xf>
    <xf numFmtId="0" fontId="24" fillId="0" borderId="9" xfId="0" applyFont="1" applyBorder="1" applyAlignment="1">
      <alignment horizontal="center" vertical="center"/>
    </xf>
    <xf numFmtId="0" fontId="24" fillId="0" borderId="9" xfId="0" applyFont="1" applyFill="1" applyBorder="1" applyAlignment="1">
      <alignment horizontal="center" vertical="center"/>
    </xf>
    <xf numFmtId="0" fontId="24" fillId="8" borderId="4" xfId="0" applyFont="1" applyFill="1" applyBorder="1" applyAlignment="1">
      <alignment horizontal="center" vertical="center"/>
    </xf>
    <xf numFmtId="0" fontId="24" fillId="0" borderId="10" xfId="0" applyFont="1" applyBorder="1" applyAlignment="1">
      <alignment horizontal="center" vertical="center"/>
    </xf>
    <xf numFmtId="169" fontId="10" fillId="8" borderId="3" xfId="1" applyFont="1" applyFill="1" applyBorder="1" applyAlignment="1">
      <alignment horizontal="left" vertical="center"/>
    </xf>
    <xf numFmtId="169" fontId="10" fillId="0" borderId="3" xfId="1" applyFont="1" applyBorder="1" applyAlignment="1">
      <alignment horizontal="center"/>
    </xf>
    <xf numFmtId="169" fontId="10" fillId="8" borderId="4" xfId="1" applyFont="1" applyFill="1" applyBorder="1" applyAlignment="1">
      <alignment horizontal="left" vertical="center"/>
    </xf>
    <xf numFmtId="169" fontId="10" fillId="0" borderId="4" xfId="1" applyFont="1" applyBorder="1" applyAlignment="1">
      <alignment horizontal="center"/>
    </xf>
    <xf numFmtId="169" fontId="10" fillId="9" borderId="4" xfId="1" applyFont="1" applyFill="1" applyBorder="1" applyAlignment="1">
      <alignment horizontal="left" vertical="center"/>
    </xf>
    <xf numFmtId="169" fontId="10" fillId="8" borderId="8" xfId="1" applyFont="1" applyFill="1" applyBorder="1" applyAlignment="1">
      <alignment horizontal="left" vertical="center"/>
    </xf>
    <xf numFmtId="169" fontId="10" fillId="8" borderId="9" xfId="1" applyFont="1" applyFill="1" applyBorder="1" applyAlignment="1">
      <alignment horizontal="left" vertical="center"/>
    </xf>
    <xf numFmtId="0" fontId="0" fillId="9" borderId="8" xfId="0" applyFont="1" applyFill="1" applyBorder="1" applyAlignment="1">
      <alignment horizontal="left" vertical="center"/>
    </xf>
    <xf numFmtId="0" fontId="0" fillId="8" borderId="13" xfId="0" applyFont="1" applyFill="1" applyBorder="1" applyAlignment="1">
      <alignment horizontal="left" vertical="center"/>
    </xf>
    <xf numFmtId="0" fontId="0" fillId="0" borderId="0" xfId="0" applyFont="1" applyFill="1" applyAlignment="1">
      <alignment horizontal="left" vertical="center"/>
    </xf>
    <xf numFmtId="0" fontId="0" fillId="22" borderId="0" xfId="0" applyFill="1" applyBorder="1" applyAlignment="1">
      <alignment horizontal="left" vertical="center"/>
    </xf>
    <xf numFmtId="14" fontId="0" fillId="22" borderId="0" xfId="0" applyNumberFormat="1" applyFill="1" applyBorder="1" applyAlignment="1">
      <alignment horizontal="center" vertical="center"/>
    </xf>
    <xf numFmtId="0" fontId="0" fillId="22" borderId="0" xfId="0" applyFill="1" applyBorder="1" applyAlignment="1">
      <alignment horizontal="center" vertical="center"/>
    </xf>
    <xf numFmtId="0" fontId="0" fillId="0" borderId="1" xfId="0" applyBorder="1" applyAlignment="1">
      <alignment horizontal="center" vertical="center"/>
    </xf>
    <xf numFmtId="0" fontId="1" fillId="15" borderId="0" xfId="0" applyFont="1" applyFill="1" applyBorder="1" applyAlignment="1">
      <alignment horizontal="center" vertical="center"/>
    </xf>
    <xf numFmtId="0" fontId="4" fillId="17" borderId="8" xfId="0" applyFont="1" applyFill="1" applyBorder="1" applyAlignment="1">
      <alignment horizontal="center" vertical="center"/>
    </xf>
    <xf numFmtId="169" fontId="10" fillId="0" borderId="3" xfId="1" applyFont="1" applyFill="1" applyBorder="1"/>
    <xf numFmtId="0" fontId="19" fillId="0" borderId="3" xfId="0" applyFont="1" applyBorder="1" applyAlignment="1">
      <alignment horizontal="center"/>
    </xf>
    <xf numFmtId="0" fontId="0" fillId="0" borderId="5" xfId="0" applyFont="1" applyFill="1" applyBorder="1" applyAlignment="1">
      <alignment horizontal="left" vertical="center"/>
    </xf>
    <xf numFmtId="0" fontId="0" fillId="24" borderId="1" xfId="0" applyFill="1" applyBorder="1" applyAlignment="1">
      <alignment horizontal="center" vertical="center"/>
    </xf>
    <xf numFmtId="0" fontId="0" fillId="0" borderId="3" xfId="0" applyFont="1" applyFill="1" applyBorder="1" applyAlignment="1">
      <alignment horizontal="left"/>
    </xf>
    <xf numFmtId="14" fontId="0" fillId="0" borderId="3" xfId="0" applyNumberFormat="1" applyFont="1" applyFill="1" applyBorder="1" applyAlignment="1">
      <alignment horizontal="center"/>
    </xf>
    <xf numFmtId="0" fontId="0" fillId="0" borderId="15" xfId="0" applyFont="1" applyBorder="1" applyAlignment="1">
      <alignment horizontal="left" vertical="center"/>
    </xf>
    <xf numFmtId="0" fontId="0" fillId="0" borderId="11" xfId="0" applyFont="1" applyFill="1" applyBorder="1" applyAlignment="1">
      <alignment horizontal="left"/>
    </xf>
    <xf numFmtId="14" fontId="0" fillId="0" borderId="3" xfId="0" applyNumberFormat="1" applyFont="1" applyBorder="1" applyAlignment="1">
      <alignment horizontal="center"/>
    </xf>
    <xf numFmtId="0" fontId="19" fillId="0" borderId="12" xfId="0" applyFont="1" applyBorder="1" applyAlignment="1">
      <alignment horizontal="center"/>
    </xf>
    <xf numFmtId="0" fontId="7" fillId="19" borderId="5" xfId="0" applyFont="1" applyFill="1" applyBorder="1" applyAlignment="1">
      <alignment horizontal="center" vertical="center"/>
    </xf>
    <xf numFmtId="0" fontId="0" fillId="0" borderId="3" xfId="0" applyFont="1" applyBorder="1" applyAlignment="1">
      <alignment horizontal="left" vertical="center" wrapText="1"/>
    </xf>
    <xf numFmtId="0" fontId="10" fillId="0" borderId="3" xfId="0" applyFont="1" applyBorder="1" applyAlignment="1">
      <alignment horizontal="left" vertical="center"/>
    </xf>
    <xf numFmtId="14" fontId="0" fillId="0" borderId="12" xfId="0" applyNumberFormat="1" applyFont="1" applyBorder="1" applyAlignment="1">
      <alignment horizontal="center" vertical="center"/>
    </xf>
    <xf numFmtId="0" fontId="0" fillId="0" borderId="15" xfId="0" applyFont="1" applyFill="1" applyBorder="1" applyAlignment="1">
      <alignment horizontal="left"/>
    </xf>
    <xf numFmtId="14" fontId="0" fillId="0" borderId="5" xfId="0" applyNumberFormat="1" applyFont="1" applyBorder="1" applyAlignment="1">
      <alignment horizontal="center"/>
    </xf>
    <xf numFmtId="0" fontId="0" fillId="0" borderId="13" xfId="0" quotePrefix="1" applyFont="1" applyFill="1" applyBorder="1" applyAlignment="1">
      <alignment horizontal="center" vertical="center"/>
    </xf>
    <xf numFmtId="0" fontId="0" fillId="0" borderId="3" xfId="0" applyBorder="1" applyAlignment="1">
      <alignment horizontal="left" vertical="center"/>
    </xf>
    <xf numFmtId="0" fontId="0" fillId="0" borderId="8" xfId="0" applyBorder="1" applyAlignment="1">
      <alignment horizontal="center" vertical="center"/>
    </xf>
    <xf numFmtId="0" fontId="0" fillId="0" borderId="4" xfId="0" applyBorder="1" applyAlignment="1">
      <alignment horizontal="left" vertical="center"/>
    </xf>
    <xf numFmtId="0" fontId="0" fillId="9" borderId="1" xfId="0" applyFill="1" applyBorder="1" applyAlignment="1">
      <alignment horizontal="center" vertical="center"/>
    </xf>
    <xf numFmtId="0" fontId="0" fillId="0" borderId="5" xfId="0" applyBorder="1" applyAlignment="1">
      <alignment horizontal="left" vertical="center"/>
    </xf>
    <xf numFmtId="0" fontId="0" fillId="8" borderId="1" xfId="0" applyFill="1" applyBorder="1" applyAlignment="1">
      <alignment horizontal="center" vertical="center"/>
    </xf>
    <xf numFmtId="0" fontId="0" fillId="0" borderId="9" xfId="0" applyBorder="1" applyAlignment="1">
      <alignment horizontal="center" vertical="center"/>
    </xf>
    <xf numFmtId="14" fontId="18" fillId="0" borderId="8" xfId="0" applyNumberFormat="1" applyFont="1" applyBorder="1" applyAlignment="1">
      <alignment horizontal="center" vertical="top" wrapText="1"/>
    </xf>
    <xf numFmtId="0" fontId="20" fillId="0" borderId="8" xfId="0" applyFont="1" applyBorder="1" applyAlignment="1">
      <alignment horizontal="center" vertical="top" wrapText="1"/>
    </xf>
    <xf numFmtId="0" fontId="0" fillId="8" borderId="7" xfId="0" applyFill="1" applyBorder="1" applyAlignment="1">
      <alignment horizontal="center" vertical="center"/>
    </xf>
    <xf numFmtId="0" fontId="0" fillId="0" borderId="7" xfId="0" applyBorder="1" applyAlignment="1">
      <alignment horizontal="center" vertical="center"/>
    </xf>
    <xf numFmtId="14" fontId="18" fillId="0" borderId="9" xfId="0" applyNumberFormat="1" applyFont="1" applyBorder="1" applyAlignment="1">
      <alignment horizontal="center" vertical="top" wrapText="1"/>
    </xf>
    <xf numFmtId="0" fontId="20" fillId="0" borderId="9" xfId="0" applyFont="1" applyBorder="1" applyAlignment="1">
      <alignment horizontal="center" vertical="top" wrapText="1"/>
    </xf>
    <xf numFmtId="0" fontId="0" fillId="10" borderId="1" xfId="0" applyFill="1" applyBorder="1" applyAlignment="1">
      <alignment horizontal="center" vertical="center"/>
    </xf>
    <xf numFmtId="14" fontId="21" fillId="0" borderId="8" xfId="0" applyNumberFormat="1" applyFont="1" applyBorder="1" applyAlignment="1">
      <alignment horizontal="center" vertical="top" wrapText="1"/>
    </xf>
    <xf numFmtId="0" fontId="21" fillId="0" borderId="8" xfId="0" applyFont="1" applyBorder="1" applyAlignment="1">
      <alignment horizontal="center" vertical="top" wrapText="1"/>
    </xf>
    <xf numFmtId="14" fontId="18" fillId="0" borderId="5" xfId="0" applyNumberFormat="1" applyFont="1" applyBorder="1" applyAlignment="1">
      <alignment horizontal="center" vertical="top" wrapText="1"/>
    </xf>
    <xf numFmtId="0" fontId="20" fillId="0" borderId="13" xfId="0" applyFont="1" applyBorder="1" applyAlignment="1">
      <alignment horizontal="center" vertical="top" wrapText="1"/>
    </xf>
    <xf numFmtId="169" fontId="16" fillId="0" borderId="9" xfId="1" applyFill="1" applyBorder="1"/>
    <xf numFmtId="169" fontId="16" fillId="0" borderId="9" xfId="1" applyFill="1" applyBorder="1" applyAlignment="1">
      <alignment horizontal="center"/>
    </xf>
    <xf numFmtId="0" fontId="0" fillId="0" borderId="13" xfId="0" applyNumberFormat="1" applyFont="1" applyFill="1" applyBorder="1" applyAlignment="1">
      <alignment horizontal="center" vertical="center"/>
    </xf>
    <xf numFmtId="169" fontId="16" fillId="0" borderId="13" xfId="1" applyFill="1" applyBorder="1" applyAlignment="1">
      <alignment horizontal="center"/>
    </xf>
    <xf numFmtId="0" fontId="17" fillId="0" borderId="9" xfId="0" applyFont="1" applyBorder="1" applyAlignment="1">
      <alignment horizontal="center"/>
    </xf>
    <xf numFmtId="0" fontId="0" fillId="0" borderId="8" xfId="0" applyNumberFormat="1" applyFont="1" applyFill="1" applyBorder="1" applyAlignment="1">
      <alignment horizontal="center" vertical="center"/>
    </xf>
    <xf numFmtId="0" fontId="18" fillId="0" borderId="3" xfId="0" applyFont="1" applyBorder="1" applyAlignment="1">
      <alignment vertical="top" wrapText="1"/>
    </xf>
    <xf numFmtId="14" fontId="18" fillId="0" borderId="3" xfId="0" applyNumberFormat="1" applyFont="1" applyBorder="1" applyAlignment="1">
      <alignment horizontal="center" vertical="top" wrapText="1"/>
    </xf>
    <xf numFmtId="0" fontId="18" fillId="0" borderId="11" xfId="0" applyFont="1" applyBorder="1" applyAlignment="1">
      <alignment vertical="top" wrapText="1"/>
    </xf>
    <xf numFmtId="0" fontId="0" fillId="0" borderId="15" xfId="0" applyBorder="1" applyAlignment="1">
      <alignment horizontal="left" vertical="center"/>
    </xf>
    <xf numFmtId="14" fontId="0" fillId="0" borderId="13" xfId="0" applyNumberFormat="1" applyBorder="1" applyAlignment="1">
      <alignment horizontal="center" vertical="center"/>
    </xf>
    <xf numFmtId="0" fontId="0" fillId="0" borderId="13" xfId="0" applyBorder="1" applyAlignment="1">
      <alignment horizontal="center" vertical="center"/>
    </xf>
    <xf numFmtId="14" fontId="0" fillId="0" borderId="8" xfId="0" applyNumberFormat="1" applyBorder="1" applyAlignment="1">
      <alignment horizontal="center" vertical="center"/>
    </xf>
    <xf numFmtId="0" fontId="0" fillId="0" borderId="11" xfId="0" applyBorder="1" applyAlignment="1">
      <alignment horizontal="center" vertical="center"/>
    </xf>
    <xf numFmtId="0" fontId="0" fillId="0" borderId="15" xfId="0" applyBorder="1" applyAlignment="1">
      <alignment horizontal="center" vertical="center"/>
    </xf>
    <xf numFmtId="14" fontId="0" fillId="0" borderId="3" xfId="0" applyNumberFormat="1" applyBorder="1" applyAlignment="1">
      <alignment horizontal="center" vertical="center"/>
    </xf>
    <xf numFmtId="14" fontId="0" fillId="0" borderId="5" xfId="0" applyNumberFormat="1" applyBorder="1" applyAlignment="1">
      <alignment horizontal="center" vertical="center"/>
    </xf>
    <xf numFmtId="14" fontId="0" fillId="0" borderId="4" xfId="0" applyNumberFormat="1"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14" fontId="0" fillId="0" borderId="0" xfId="0" applyNumberFormat="1" applyBorder="1" applyAlignment="1">
      <alignment horizontal="center" vertical="center"/>
    </xf>
    <xf numFmtId="14" fontId="0" fillId="0" borderId="0" xfId="0" applyNumberFormat="1" applyAlignment="1">
      <alignment horizontal="center" vertical="center"/>
    </xf>
    <xf numFmtId="0" fontId="0" fillId="0" borderId="0" xfId="0" applyAlignment="1">
      <alignment horizontal="center" vertical="center"/>
    </xf>
    <xf numFmtId="0" fontId="0" fillId="10" borderId="1" xfId="0" applyFill="1" applyBorder="1" applyAlignment="1">
      <alignment vertical="center"/>
    </xf>
    <xf numFmtId="0" fontId="0" fillId="24" borderId="1" xfId="0" applyFill="1" applyBorder="1" applyAlignment="1">
      <alignment vertical="center"/>
    </xf>
    <xf numFmtId="0" fontId="0" fillId="8" borderId="5" xfId="0" applyFill="1" applyBorder="1" applyAlignment="1">
      <alignment horizontal="left" vertical="center"/>
    </xf>
    <xf numFmtId="0" fontId="0" fillId="0" borderId="3" xfId="0" applyFill="1" applyBorder="1" applyAlignment="1">
      <alignment horizontal="center" vertical="center"/>
    </xf>
    <xf numFmtId="0" fontId="0" fillId="0" borderId="5" xfId="0" applyBorder="1" applyAlignment="1">
      <alignment horizontal="left"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8" borderId="11" xfId="0" applyFont="1" applyFill="1" applyBorder="1" applyAlignment="1">
      <alignment horizontal="left" vertical="center"/>
    </xf>
    <xf numFmtId="0" fontId="0" fillId="8" borderId="0" xfId="0" applyFont="1" applyFill="1" applyBorder="1" applyAlignment="1">
      <alignment horizontal="left" vertical="center"/>
    </xf>
    <xf numFmtId="0" fontId="0" fillId="0" borderId="5" xfId="0" applyBorder="1" applyAlignment="1">
      <alignment horizontal="center" vertical="center" wrapText="1"/>
    </xf>
    <xf numFmtId="0" fontId="4"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applyBorder="1" applyAlignment="1">
      <alignment horizontal="center" vertical="center"/>
    </xf>
    <xf numFmtId="0" fontId="0" fillId="0" borderId="8" xfId="0" applyBorder="1" applyAlignment="1">
      <alignment horizontal="left" vertical="center"/>
    </xf>
    <xf numFmtId="0" fontId="0" fillId="0" borderId="3" xfId="0" applyFill="1" applyBorder="1" applyAlignment="1">
      <alignment horizontal="center" vertical="center" wrapText="1"/>
    </xf>
    <xf numFmtId="0" fontId="0" fillId="0" borderId="12" xfId="0" applyBorder="1" applyAlignment="1">
      <alignment horizontal="center" vertical="center" wrapText="1"/>
    </xf>
    <xf numFmtId="0" fontId="0" fillId="0" borderId="10" xfId="0" applyFont="1" applyBorder="1" applyAlignment="1">
      <alignment horizontal="center" vertical="center" wrapText="1"/>
    </xf>
    <xf numFmtId="0" fontId="0" fillId="16" borderId="3" xfId="0" applyFont="1" applyFill="1" applyBorder="1" applyAlignment="1">
      <alignment horizontal="center" vertical="center"/>
    </xf>
    <xf numFmtId="0" fontId="0" fillId="16" borderId="4" xfId="0" applyFont="1" applyFill="1" applyBorder="1" applyAlignment="1">
      <alignment horizontal="center" vertical="center"/>
    </xf>
    <xf numFmtId="0" fontId="0" fillId="16" borderId="5" xfId="0" applyFont="1" applyFill="1" applyBorder="1" applyAlignment="1">
      <alignment horizontal="center" vertical="center"/>
    </xf>
    <xf numFmtId="14" fontId="0" fillId="17" borderId="3" xfId="0" applyNumberFormat="1" applyFont="1" applyFill="1" applyBorder="1" applyAlignment="1">
      <alignment vertical="center"/>
    </xf>
    <xf numFmtId="14" fontId="0" fillId="17" borderId="5" xfId="0" applyNumberFormat="1" applyFont="1" applyFill="1" applyBorder="1" applyAlignment="1">
      <alignment vertical="center"/>
    </xf>
    <xf numFmtId="0" fontId="22" fillId="0" borderId="6" xfId="0" applyNumberFormat="1" applyFont="1" applyBorder="1" applyAlignment="1" applyProtection="1">
      <alignment vertical="center"/>
      <protection hidden="1"/>
    </xf>
    <xf numFmtId="0" fontId="22" fillId="0" borderId="7" xfId="0" applyNumberFormat="1" applyFont="1" applyBorder="1" applyAlignment="1" applyProtection="1">
      <alignment vertical="center"/>
      <protection hidden="1"/>
    </xf>
    <xf numFmtId="0" fontId="13" fillId="16" borderId="0" xfId="0" applyFont="1" applyFill="1" applyAlignment="1">
      <alignment horizontal="center" vertical="center"/>
    </xf>
    <xf numFmtId="0" fontId="13" fillId="16" borderId="11" xfId="0" applyFont="1" applyFill="1" applyBorder="1" applyAlignment="1">
      <alignment horizontal="center" vertical="center"/>
    </xf>
    <xf numFmtId="0" fontId="14" fillId="16" borderId="11" xfId="0" applyFont="1" applyFill="1" applyBorder="1" applyAlignment="1">
      <alignment horizontal="left" vertical="center"/>
    </xf>
    <xf numFmtId="0" fontId="4" fillId="17" borderId="1" xfId="0" applyFont="1" applyFill="1" applyBorder="1" applyAlignment="1">
      <alignment horizontal="center" vertical="center"/>
    </xf>
    <xf numFmtId="0" fontId="4" fillId="16" borderId="1" xfId="0" applyFont="1" applyFill="1" applyBorder="1" applyAlignment="1">
      <alignment horizontal="center" vertical="center"/>
    </xf>
    <xf numFmtId="0" fontId="7" fillId="19" borderId="12" xfId="0" applyFont="1" applyFill="1" applyBorder="1" applyAlignment="1">
      <alignment horizontal="center" vertical="center"/>
    </xf>
    <xf numFmtId="0" fontId="0" fillId="0" borderId="14" xfId="0" applyFont="1" applyFill="1" applyBorder="1" applyAlignment="1">
      <alignment horizontal="center" vertical="center"/>
    </xf>
    <xf numFmtId="0" fontId="0" fillId="0" borderId="3" xfId="0" applyBorder="1" applyAlignment="1">
      <alignment horizontal="left" vertical="center" wrapText="1"/>
    </xf>
    <xf numFmtId="0" fontId="4" fillId="17" borderId="9" xfId="0" applyFont="1" applyFill="1" applyBorder="1" applyAlignment="1">
      <alignment horizontal="center" vertical="center" wrapText="1"/>
    </xf>
    <xf numFmtId="0" fontId="4" fillId="17" borderId="0" xfId="0" applyFont="1" applyFill="1" applyBorder="1" applyAlignment="1">
      <alignment horizontal="center" vertical="center" wrapText="1"/>
    </xf>
    <xf numFmtId="0" fontId="4" fillId="17" borderId="10" xfId="0" applyFont="1" applyFill="1" applyBorder="1" applyAlignment="1">
      <alignment horizontal="center" vertical="center" wrapText="1"/>
    </xf>
    <xf numFmtId="14" fontId="0" fillId="0" borderId="8" xfId="0" applyNumberFormat="1" applyFont="1" applyFill="1" applyBorder="1" applyAlignment="1">
      <alignment horizontal="center" vertical="center"/>
    </xf>
    <xf numFmtId="14" fontId="0" fillId="0" borderId="11" xfId="0" applyNumberFormat="1" applyFont="1" applyFill="1" applyBorder="1" applyAlignment="1">
      <alignment horizontal="center" vertical="center"/>
    </xf>
    <xf numFmtId="14" fontId="0" fillId="0" borderId="12" xfId="0" applyNumberFormat="1" applyFont="1" applyFill="1" applyBorder="1" applyAlignment="1">
      <alignment horizontal="center" vertical="center"/>
    </xf>
    <xf numFmtId="14" fontId="0" fillId="0" borderId="3" xfId="0" applyNumberFormat="1" applyFont="1" applyBorder="1" applyAlignment="1">
      <alignment horizontal="center" vertical="center"/>
    </xf>
    <xf numFmtId="14" fontId="0" fillId="0" borderId="4" xfId="0" applyNumberFormat="1" applyFont="1" applyBorder="1" applyAlignment="1">
      <alignment horizontal="center" vertical="center"/>
    </xf>
    <xf numFmtId="14" fontId="0" fillId="0" borderId="5" xfId="0" applyNumberFormat="1" applyFont="1" applyBorder="1" applyAlignment="1">
      <alignment horizontal="center" vertical="center"/>
    </xf>
    <xf numFmtId="14" fontId="0" fillId="0" borderId="3" xfId="0" applyNumberFormat="1" applyFont="1" applyFill="1" applyBorder="1" applyAlignment="1">
      <alignment horizontal="center" vertical="center"/>
    </xf>
    <xf numFmtId="14" fontId="0" fillId="0" borderId="4" xfId="0" applyNumberFormat="1" applyFont="1" applyFill="1" applyBorder="1" applyAlignment="1">
      <alignment horizontal="center" vertical="center"/>
    </xf>
    <xf numFmtId="14" fontId="0" fillId="0" borderId="5" xfId="0" applyNumberFormat="1" applyFont="1" applyFill="1" applyBorder="1" applyAlignment="1">
      <alignment horizontal="center" vertical="center"/>
    </xf>
    <xf numFmtId="14" fontId="0" fillId="17" borderId="3" xfId="0" applyNumberFormat="1" applyFont="1" applyFill="1" applyBorder="1" applyAlignment="1">
      <alignment horizontal="center" vertical="center"/>
    </xf>
    <xf numFmtId="14" fontId="0" fillId="17" borderId="4" xfId="0" applyNumberFormat="1" applyFont="1" applyFill="1" applyBorder="1" applyAlignment="1">
      <alignment horizontal="center" vertical="center"/>
    </xf>
    <xf numFmtId="14" fontId="0" fillId="17" borderId="5" xfId="0" applyNumberFormat="1" applyFont="1" applyFill="1" applyBorder="1" applyAlignment="1">
      <alignment horizontal="center" vertical="center"/>
    </xf>
    <xf numFmtId="0" fontId="0" fillId="0" borderId="1" xfId="0" applyBorder="1" applyAlignment="1">
      <alignment horizontal="center" vertical="center"/>
    </xf>
    <xf numFmtId="0" fontId="0" fillId="23" borderId="2" xfId="0" applyFill="1" applyBorder="1" applyAlignment="1">
      <alignment horizontal="center" vertical="center"/>
    </xf>
    <xf numFmtId="0" fontId="0" fillId="0" borderId="1" xfId="0" applyFill="1" applyBorder="1" applyAlignment="1">
      <alignment horizontal="center" vertical="center"/>
    </xf>
    <xf numFmtId="0" fontId="0" fillId="0" borderId="3" xfId="0" applyFill="1" applyBorder="1" applyAlignment="1">
      <alignment horizontal="center" vertical="center"/>
    </xf>
    <xf numFmtId="0" fontId="0" fillId="0" borderId="5" xfId="0" applyFill="1" applyBorder="1" applyAlignment="1">
      <alignment horizontal="center" vertical="center"/>
    </xf>
    <xf numFmtId="0" fontId="5" fillId="0" borderId="9" xfId="0" applyFont="1" applyFill="1" applyBorder="1" applyAlignment="1">
      <alignment horizontal="left" vertical="center"/>
    </xf>
    <xf numFmtId="0" fontId="5" fillId="0" borderId="0" xfId="0" applyFont="1" applyFill="1" applyBorder="1" applyAlignment="1">
      <alignment horizontal="left" vertical="center"/>
    </xf>
    <xf numFmtId="0" fontId="4" fillId="0" borderId="4" xfId="0" applyFont="1" applyFill="1" applyBorder="1" applyAlignment="1">
      <alignment horizontal="left" vertical="center"/>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5" fillId="0" borderId="5" xfId="0" applyFont="1" applyFill="1" applyBorder="1" applyAlignment="1">
      <alignment horizontal="center" vertical="center" wrapText="1"/>
    </xf>
    <xf numFmtId="0" fontId="11" fillId="0" borderId="0" xfId="0" applyFont="1" applyFill="1" applyBorder="1" applyAlignment="1">
      <alignment horizontal="left" vertical="center" wrapText="1"/>
    </xf>
    <xf numFmtId="0" fontId="11" fillId="0" borderId="10" xfId="0" applyFont="1" applyFill="1" applyBorder="1" applyAlignment="1">
      <alignment horizontal="left" vertical="center" wrapText="1"/>
    </xf>
    <xf numFmtId="0" fontId="4" fillId="0" borderId="5" xfId="0" applyFont="1" applyFill="1" applyBorder="1" applyAlignment="1">
      <alignment horizontal="center" vertical="center"/>
    </xf>
    <xf numFmtId="0" fontId="4" fillId="0" borderId="1" xfId="0" applyFont="1" applyFill="1" applyBorder="1" applyAlignment="1">
      <alignment horizontal="center" vertical="center"/>
    </xf>
    <xf numFmtId="0" fontId="12" fillId="0" borderId="1" xfId="0" applyFont="1" applyFill="1" applyBorder="1" applyAlignment="1">
      <alignment horizontal="center" vertical="center"/>
    </xf>
    <xf numFmtId="0" fontId="4" fillId="0" borderId="8" xfId="0" applyFont="1" applyFill="1" applyBorder="1" applyAlignment="1">
      <alignment horizontal="center" vertical="center"/>
    </xf>
    <xf numFmtId="0" fontId="4" fillId="0" borderId="13" xfId="0" applyFont="1" applyFill="1" applyBorder="1" applyAlignment="1">
      <alignment horizontal="center" vertical="center"/>
    </xf>
    <xf numFmtId="0" fontId="0" fillId="0" borderId="8" xfId="0" applyFill="1" applyBorder="1" applyAlignment="1">
      <alignment horizontal="left" vertical="center" wrapText="1"/>
    </xf>
    <xf numFmtId="0" fontId="0" fillId="0" borderId="11" xfId="0" applyFill="1" applyBorder="1" applyAlignment="1">
      <alignment horizontal="left" vertical="center" wrapText="1"/>
    </xf>
    <xf numFmtId="0" fontId="4" fillId="0" borderId="11" xfId="0" applyFont="1" applyFill="1" applyBorder="1" applyAlignment="1">
      <alignment horizontal="center" vertical="center"/>
    </xf>
    <xf numFmtId="0" fontId="4" fillId="0" borderId="12" xfId="0" applyFont="1" applyFill="1" applyBorder="1" applyAlignment="1">
      <alignment horizontal="center" vertical="center"/>
    </xf>
    <xf numFmtId="0" fontId="0" fillId="0" borderId="13" xfId="0" applyFill="1" applyBorder="1" applyAlignment="1">
      <alignment horizontal="left" vertical="center" wrapText="1"/>
    </xf>
    <xf numFmtId="0" fontId="0" fillId="0" borderId="15" xfId="0" applyFill="1" applyBorder="1" applyAlignment="1">
      <alignment horizontal="left" vertical="center" wrapText="1"/>
    </xf>
    <xf numFmtId="0" fontId="0" fillId="0" borderId="2" xfId="0" applyFill="1" applyBorder="1" applyAlignment="1">
      <alignment horizontal="center" vertical="center"/>
    </xf>
    <xf numFmtId="0" fontId="4" fillId="0" borderId="3" xfId="0" applyFont="1" applyFill="1" applyBorder="1" applyAlignment="1">
      <alignment horizontal="center" vertical="center"/>
    </xf>
    <xf numFmtId="0" fontId="4" fillId="0" borderId="1" xfId="0" applyFont="1" applyFill="1" applyBorder="1" applyAlignment="1">
      <alignment horizontal="left" vertical="center"/>
    </xf>
    <xf numFmtId="0" fontId="4" fillId="0" borderId="8" xfId="0" applyFont="1" applyFill="1" applyBorder="1" applyAlignment="1">
      <alignment horizontal="left" vertical="center" wrapText="1"/>
    </xf>
    <xf numFmtId="0" fontId="4" fillId="0" borderId="11" xfId="0" applyFont="1" applyFill="1" applyBorder="1" applyAlignment="1">
      <alignment horizontal="left" vertical="center"/>
    </xf>
    <xf numFmtId="0" fontId="4" fillId="0" borderId="12" xfId="0" applyFont="1" applyFill="1" applyBorder="1" applyAlignment="1">
      <alignment horizontal="left" vertical="center"/>
    </xf>
    <xf numFmtId="0" fontId="4" fillId="0" borderId="13" xfId="0" applyFont="1" applyFill="1" applyBorder="1" applyAlignment="1">
      <alignment horizontal="left" vertical="center"/>
    </xf>
    <xf numFmtId="0" fontId="4" fillId="0" borderId="15" xfId="0" applyFont="1" applyFill="1" applyBorder="1" applyAlignment="1">
      <alignment horizontal="left" vertical="center"/>
    </xf>
    <xf numFmtId="0" fontId="4" fillId="0" borderId="14" xfId="0" applyFont="1" applyFill="1" applyBorder="1" applyAlignment="1">
      <alignment horizontal="left" vertical="center"/>
    </xf>
    <xf numFmtId="0" fontId="4" fillId="0" borderId="15" xfId="0" applyFont="1" applyFill="1" applyBorder="1" applyAlignment="1">
      <alignment horizontal="center" vertical="center"/>
    </xf>
    <xf numFmtId="0" fontId="4" fillId="0" borderId="14"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6" xfId="0" applyFont="1" applyFill="1" applyBorder="1" applyAlignment="1">
      <alignment horizontal="center" vertical="center"/>
    </xf>
    <xf numFmtId="0" fontId="4" fillId="0" borderId="7" xfId="0" applyFont="1" applyFill="1" applyBorder="1" applyAlignment="1">
      <alignment horizontal="center" vertical="center"/>
    </xf>
    <xf numFmtId="0" fontId="12" fillId="0" borderId="9" xfId="0" applyFont="1" applyFill="1" applyBorder="1" applyAlignment="1">
      <alignment horizontal="center" vertical="center" wrapText="1"/>
    </xf>
    <xf numFmtId="0" fontId="12" fillId="0" borderId="0"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2" fillId="0" borderId="13" xfId="0" applyFont="1" applyFill="1" applyBorder="1" applyAlignment="1">
      <alignment horizontal="center" vertical="center" wrapText="1"/>
    </xf>
    <xf numFmtId="0" fontId="12" fillId="0" borderId="15" xfId="0" applyFont="1" applyFill="1" applyBorder="1" applyAlignment="1">
      <alignment horizontal="center" vertical="center" wrapText="1"/>
    </xf>
    <xf numFmtId="0" fontId="12" fillId="0" borderId="14" xfId="0" applyFont="1" applyFill="1" applyBorder="1" applyAlignment="1">
      <alignment horizontal="center" vertical="center" wrapText="1"/>
    </xf>
    <xf numFmtId="0" fontId="4" fillId="0" borderId="4"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3"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14" xfId="0" applyFont="1" applyFill="1" applyBorder="1" applyAlignment="1">
      <alignment horizontal="center" vertical="center"/>
    </xf>
    <xf numFmtId="0" fontId="0" fillId="0" borderId="8" xfId="0"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9" xfId="0" applyFill="1" applyBorder="1" applyAlignment="1">
      <alignment horizontal="center" vertical="center"/>
    </xf>
    <xf numFmtId="0" fontId="0" fillId="0" borderId="0" xfId="0" applyFill="1" applyBorder="1" applyAlignment="1">
      <alignment horizontal="center" vertical="center"/>
    </xf>
    <xf numFmtId="0" fontId="0" fillId="0" borderId="10" xfId="0" applyFill="1" applyBorder="1" applyAlignment="1">
      <alignment horizontal="center" vertical="center"/>
    </xf>
    <xf numFmtId="0" fontId="0" fillId="0" borderId="13" xfId="0" applyFill="1" applyBorder="1" applyAlignment="1">
      <alignment horizontal="center" vertical="center"/>
    </xf>
    <xf numFmtId="0" fontId="0" fillId="0" borderId="15" xfId="0" applyFill="1" applyBorder="1" applyAlignment="1">
      <alignment horizontal="center" vertical="center"/>
    </xf>
    <xf numFmtId="0" fontId="0" fillId="0" borderId="14" xfId="0" applyFill="1" applyBorder="1" applyAlignment="1">
      <alignment horizontal="center" vertical="center"/>
    </xf>
    <xf numFmtId="0" fontId="12" fillId="0" borderId="1" xfId="0" applyFont="1" applyFill="1" applyBorder="1" applyAlignment="1">
      <alignment horizontal="center" vertical="center" wrapText="1"/>
    </xf>
    <xf numFmtId="0" fontId="12" fillId="0" borderId="8" xfId="0" applyFont="1" applyFill="1" applyBorder="1" applyAlignment="1">
      <alignment horizontal="center" vertical="center" wrapText="1"/>
    </xf>
    <xf numFmtId="0" fontId="12" fillId="0" borderId="11" xfId="0" applyFont="1" applyFill="1" applyBorder="1" applyAlignment="1">
      <alignment horizontal="center" vertical="center" wrapText="1"/>
    </xf>
    <xf numFmtId="0" fontId="12" fillId="0" borderId="12" xfId="0" applyFont="1" applyFill="1" applyBorder="1" applyAlignment="1">
      <alignment horizontal="center" vertical="center" wrapText="1"/>
    </xf>
    <xf numFmtId="0" fontId="12" fillId="0" borderId="8"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0" fillId="4" borderId="1" xfId="0" applyFill="1" applyBorder="1" applyAlignment="1" applyProtection="1">
      <alignment horizontal="center" vertical="center"/>
      <protection locked="0"/>
    </xf>
    <xf numFmtId="0" fontId="2" fillId="3" borderId="2" xfId="0" applyFont="1" applyFill="1" applyBorder="1" applyAlignment="1" applyProtection="1">
      <alignment horizontal="left" vertical="center" wrapText="1"/>
      <protection locked="0"/>
    </xf>
    <xf numFmtId="0" fontId="2" fillId="3" borderId="6" xfId="0" applyFont="1" applyFill="1" applyBorder="1" applyAlignment="1" applyProtection="1">
      <alignment horizontal="left" vertical="center" wrapText="1"/>
      <protection locked="0"/>
    </xf>
    <xf numFmtId="0" fontId="2" fillId="3" borderId="7"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center" wrapText="1"/>
      <protection locked="0"/>
    </xf>
    <xf numFmtId="0" fontId="2" fillId="2" borderId="6" xfId="0" applyFont="1" applyFill="1" applyBorder="1" applyAlignment="1" applyProtection="1">
      <alignment horizontal="left" vertical="center" wrapText="1"/>
      <protection locked="0"/>
    </xf>
    <xf numFmtId="0" fontId="2" fillId="2" borderId="7" xfId="0" applyFont="1" applyFill="1" applyBorder="1" applyAlignment="1" applyProtection="1">
      <alignment horizontal="left" vertical="center" wrapText="1"/>
      <protection locked="0"/>
    </xf>
    <xf numFmtId="0" fontId="0" fillId="0" borderId="3" xfId="0" applyFill="1" applyBorder="1" applyAlignment="1" applyProtection="1">
      <alignment horizontal="center" vertical="center" wrapText="1"/>
      <protection locked="0"/>
    </xf>
    <xf numFmtId="0" fontId="0" fillId="0" borderId="5" xfId="0" applyFill="1" applyBorder="1" applyAlignment="1" applyProtection="1">
      <alignment horizontal="center" vertical="center" wrapText="1"/>
      <protection locked="0"/>
    </xf>
    <xf numFmtId="0" fontId="0" fillId="0" borderId="3" xfId="0" applyFill="1" applyBorder="1" applyAlignment="1" applyProtection="1">
      <alignment horizontal="center" vertical="center"/>
      <protection locked="0"/>
    </xf>
    <xf numFmtId="0" fontId="0" fillId="0" borderId="5" xfId="0" applyFill="1" applyBorder="1" applyAlignment="1" applyProtection="1">
      <alignment horizontal="center" vertical="center"/>
      <protection locked="0"/>
    </xf>
    <xf numFmtId="0" fontId="0" fillId="3" borderId="8" xfId="0" applyFill="1" applyBorder="1" applyAlignment="1" applyProtection="1">
      <alignment horizontal="center" vertical="center" wrapText="1"/>
      <protection locked="0"/>
    </xf>
    <xf numFmtId="0" fontId="0" fillId="3" borderId="11" xfId="0" applyFill="1" applyBorder="1" applyAlignment="1" applyProtection="1">
      <alignment horizontal="center" vertical="center" wrapText="1"/>
      <protection locked="0"/>
    </xf>
    <xf numFmtId="0" fontId="0" fillId="3" borderId="12" xfId="0" applyFill="1" applyBorder="1" applyAlignment="1" applyProtection="1">
      <alignment horizontal="center" vertical="center" wrapText="1"/>
      <protection locked="0"/>
    </xf>
    <xf numFmtId="0" fontId="0" fillId="3" borderId="13" xfId="0" applyFill="1" applyBorder="1" applyAlignment="1" applyProtection="1">
      <alignment horizontal="center" vertical="center" wrapText="1"/>
      <protection locked="0"/>
    </xf>
    <xf numFmtId="0" fontId="0" fillId="3" borderId="15" xfId="0" applyFill="1" applyBorder="1" applyAlignment="1" applyProtection="1">
      <alignment horizontal="center" vertical="center" wrapText="1"/>
      <protection locked="0"/>
    </xf>
    <xf numFmtId="0" fontId="0" fillId="3" borderId="14" xfId="0" applyFill="1" applyBorder="1" applyAlignment="1" applyProtection="1">
      <alignment horizontal="center" vertical="center" wrapText="1"/>
      <protection locked="0"/>
    </xf>
    <xf numFmtId="0" fontId="0" fillId="2" borderId="8" xfId="0" applyFill="1" applyBorder="1" applyAlignment="1" applyProtection="1">
      <alignment horizontal="center" vertical="center" wrapText="1"/>
      <protection locked="0"/>
    </xf>
    <xf numFmtId="0" fontId="0" fillId="2" borderId="11" xfId="0" applyFill="1" applyBorder="1" applyAlignment="1" applyProtection="1">
      <alignment horizontal="center" vertical="center" wrapText="1"/>
      <protection locked="0"/>
    </xf>
    <xf numFmtId="0" fontId="0" fillId="2" borderId="12" xfId="0" applyFill="1" applyBorder="1" applyAlignment="1" applyProtection="1">
      <alignment horizontal="center" vertical="center" wrapText="1"/>
      <protection locked="0"/>
    </xf>
    <xf numFmtId="0" fontId="0" fillId="2" borderId="13" xfId="0" applyFill="1" applyBorder="1" applyAlignment="1" applyProtection="1">
      <alignment horizontal="center" vertical="center" wrapText="1"/>
      <protection locked="0"/>
    </xf>
    <xf numFmtId="0" fontId="0" fillId="2" borderId="15" xfId="0" applyFill="1" applyBorder="1" applyAlignment="1" applyProtection="1">
      <alignment horizontal="center" vertical="center" wrapText="1"/>
      <protection locked="0"/>
    </xf>
    <xf numFmtId="0" fontId="0" fillId="2" borderId="14" xfId="0"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protection locked="0"/>
    </xf>
    <xf numFmtId="0" fontId="2" fillId="3" borderId="6" xfId="0" applyFont="1" applyFill="1" applyBorder="1" applyAlignment="1" applyProtection="1">
      <alignment horizontal="center" vertical="center" wrapText="1"/>
      <protection locked="0"/>
    </xf>
    <xf numFmtId="0" fontId="2" fillId="3" borderId="7" xfId="0" applyFont="1" applyFill="1" applyBorder="1" applyAlignment="1" applyProtection="1">
      <alignment horizontal="center" vertical="center" wrapText="1"/>
      <protection locked="0"/>
    </xf>
    <xf numFmtId="0" fontId="2" fillId="2" borderId="2" xfId="0" applyFont="1" applyFill="1" applyBorder="1" applyAlignment="1" applyProtection="1">
      <alignment horizontal="center" vertical="center"/>
      <protection locked="0"/>
    </xf>
    <xf numFmtId="0" fontId="2" fillId="2" borderId="6" xfId="0" applyFont="1" applyFill="1" applyBorder="1" applyAlignment="1" applyProtection="1">
      <alignment horizontal="center" vertical="center"/>
      <protection locked="0"/>
    </xf>
    <xf numFmtId="0" fontId="2" fillId="2" borderId="7" xfId="0" applyFont="1" applyFill="1" applyBorder="1" applyAlignment="1" applyProtection="1">
      <alignment horizontal="center" vertical="center"/>
      <protection locked="0"/>
    </xf>
    <xf numFmtId="0" fontId="0" fillId="3" borderId="2" xfId="0" applyFill="1" applyBorder="1" applyAlignment="1" applyProtection="1">
      <alignment horizontal="center" vertical="center"/>
      <protection locked="0"/>
    </xf>
    <xf numFmtId="0" fontId="0" fillId="0" borderId="6" xfId="0" applyBorder="1" applyProtection="1">
      <protection locked="0"/>
    </xf>
    <xf numFmtId="0" fontId="0" fillId="0" borderId="7" xfId="0" applyBorder="1" applyProtection="1">
      <protection locked="0"/>
    </xf>
    <xf numFmtId="0" fontId="0" fillId="2" borderId="2" xfId="0" applyFill="1" applyBorder="1" applyAlignment="1" applyProtection="1">
      <alignment horizontal="center" vertical="center"/>
      <protection locked="0"/>
    </xf>
    <xf numFmtId="0" fontId="2" fillId="4" borderId="2" xfId="0" applyFont="1" applyFill="1" applyBorder="1" applyAlignment="1" applyProtection="1">
      <alignment horizontal="center" vertical="center"/>
      <protection locked="0"/>
    </xf>
    <xf numFmtId="0" fontId="0" fillId="3" borderId="1" xfId="0" applyFill="1" applyBorder="1" applyAlignment="1" applyProtection="1">
      <alignment horizontal="center" vertical="center" wrapText="1"/>
      <protection locked="0"/>
    </xf>
    <xf numFmtId="0" fontId="0" fillId="2" borderId="1" xfId="0"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protection hidden="1"/>
    </xf>
    <xf numFmtId="0" fontId="2" fillId="3"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horizontal="center" vertical="center" wrapText="1"/>
      <protection hidden="1"/>
    </xf>
    <xf numFmtId="0" fontId="2" fillId="3" borderId="8" xfId="0" applyFont="1" applyFill="1" applyBorder="1" applyAlignment="1" applyProtection="1">
      <alignment horizontal="center" vertical="center" wrapText="1"/>
      <protection hidden="1"/>
    </xf>
    <xf numFmtId="0" fontId="2" fillId="3" borderId="11" xfId="0" applyFont="1" applyFill="1" applyBorder="1" applyAlignment="1" applyProtection="1">
      <alignment horizontal="center" vertical="center" wrapText="1"/>
      <protection hidden="1"/>
    </xf>
    <xf numFmtId="0" fontId="2" fillId="3" borderId="12" xfId="0" applyFont="1" applyFill="1" applyBorder="1" applyAlignment="1" applyProtection="1">
      <alignment horizontal="center" vertical="center" wrapText="1"/>
      <protection hidden="1"/>
    </xf>
    <xf numFmtId="0" fontId="2" fillId="2" borderId="8" xfId="0" applyFont="1" applyFill="1" applyBorder="1" applyAlignment="1" applyProtection="1">
      <alignment horizontal="center" vertical="center" wrapText="1"/>
      <protection hidden="1"/>
    </xf>
    <xf numFmtId="0" fontId="2" fillId="2" borderId="11" xfId="0" applyFont="1" applyFill="1" applyBorder="1" applyAlignment="1" applyProtection="1">
      <alignment horizontal="center" vertical="center" wrapText="1"/>
      <protection hidden="1"/>
    </xf>
    <xf numFmtId="0" fontId="2" fillId="2" borderId="12" xfId="0" applyFont="1" applyFill="1" applyBorder="1" applyAlignment="1" applyProtection="1">
      <alignment horizontal="center" vertical="center" wrapText="1"/>
      <protection hidden="1"/>
    </xf>
    <xf numFmtId="0" fontId="2" fillId="5" borderId="3" xfId="0" applyFont="1" applyFill="1" applyBorder="1" applyAlignment="1" applyProtection="1">
      <alignment horizontal="center" vertical="center" wrapText="1"/>
      <protection hidden="1"/>
    </xf>
    <xf numFmtId="0" fontId="2" fillId="4" borderId="3" xfId="0" applyFont="1" applyFill="1" applyBorder="1" applyAlignment="1" applyProtection="1">
      <alignment horizontal="center" vertical="center"/>
      <protection hidden="1"/>
    </xf>
    <xf numFmtId="0" fontId="2" fillId="6" borderId="1" xfId="0" applyFont="1" applyFill="1" applyBorder="1" applyAlignment="1" applyProtection="1">
      <alignment horizontal="center" vertical="center" wrapText="1"/>
      <protection hidden="1"/>
    </xf>
    <xf numFmtId="0" fontId="0" fillId="0" borderId="1" xfId="0" applyBorder="1" applyAlignment="1" applyProtection="1">
      <alignment horizontal="center" vertical="center"/>
      <protection hidden="1"/>
    </xf>
    <xf numFmtId="0" fontId="0" fillId="0" borderId="2" xfId="0" applyBorder="1" applyAlignment="1" applyProtection="1">
      <alignment horizontal="center" vertical="center"/>
      <protection hidden="1"/>
    </xf>
    <xf numFmtId="0" fontId="0" fillId="0" borderId="7"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0" fillId="0" borderId="3" xfId="0" applyBorder="1" applyAlignment="1" applyProtection="1">
      <alignment horizontal="center" vertical="center"/>
      <protection hidden="1"/>
    </xf>
    <xf numFmtId="46" fontId="1" fillId="7" borderId="1" xfId="0" applyNumberFormat="1" applyFont="1" applyFill="1" applyBorder="1" applyAlignment="1" applyProtection="1">
      <alignment horizontal="center" vertical="center"/>
      <protection hidden="1"/>
    </xf>
    <xf numFmtId="0" fontId="1" fillId="7" borderId="1" xfId="0" applyFont="1" applyFill="1" applyBorder="1" applyAlignment="1" applyProtection="1">
      <alignment horizontal="center" vertical="center"/>
      <protection hidden="1"/>
    </xf>
    <xf numFmtId="0" fontId="0" fillId="0" borderId="6" xfId="0" applyBorder="1" applyAlignment="1" applyProtection="1">
      <alignment horizontal="center" vertical="center"/>
      <protection hidden="1"/>
    </xf>
    <xf numFmtId="46" fontId="3" fillId="7" borderId="1" xfId="0" applyNumberFormat="1" applyFont="1" applyFill="1" applyBorder="1" applyAlignment="1" applyProtection="1">
      <alignment horizontal="center" vertical="center"/>
      <protection hidden="1"/>
    </xf>
    <xf numFmtId="1" fontId="1" fillId="0" borderId="1" xfId="0" applyNumberFormat="1" applyFont="1" applyBorder="1" applyAlignment="1" applyProtection="1">
      <alignment horizontal="center" vertical="center"/>
      <protection hidden="1"/>
    </xf>
    <xf numFmtId="0" fontId="1" fillId="0" borderId="1" xfId="0" applyFont="1" applyBorder="1" applyAlignment="1" applyProtection="1">
      <alignment horizontal="center" vertical="center"/>
      <protection hidden="1"/>
    </xf>
    <xf numFmtId="0" fontId="1" fillId="0" borderId="2" xfId="0" applyFont="1" applyBorder="1" applyAlignment="1" applyProtection="1">
      <alignment horizontal="center" vertical="center" wrapText="1"/>
      <protection hidden="1"/>
    </xf>
    <xf numFmtId="0" fontId="1" fillId="0" borderId="6" xfId="0" applyFont="1" applyBorder="1" applyAlignment="1" applyProtection="1">
      <alignment horizontal="center" vertical="center" wrapText="1"/>
      <protection hidden="1"/>
    </xf>
    <xf numFmtId="0" fontId="1" fillId="0" borderId="7" xfId="0" applyFont="1" applyBorder="1" applyAlignment="1" applyProtection="1">
      <alignment horizontal="center" vertical="center" wrapText="1"/>
      <protection hidden="1"/>
    </xf>
    <xf numFmtId="0" fontId="2" fillId="0" borderId="1" xfId="0" applyFont="1" applyBorder="1" applyAlignment="1" applyProtection="1">
      <alignment horizontal="center" vertical="center" wrapText="1"/>
      <protection hidden="1"/>
    </xf>
    <xf numFmtId="0" fontId="2" fillId="0" borderId="2" xfId="0" applyFont="1" applyBorder="1" applyAlignment="1" applyProtection="1">
      <alignment horizontal="center" vertical="center"/>
      <protection hidden="1"/>
    </xf>
    <xf numFmtId="0" fontId="2" fillId="0" borderId="6" xfId="0" applyFont="1" applyBorder="1" applyAlignment="1" applyProtection="1">
      <alignment horizontal="center" vertical="center"/>
      <protection hidden="1"/>
    </xf>
    <xf numFmtId="0" fontId="2" fillId="0" borderId="7" xfId="0" applyFont="1" applyBorder="1" applyAlignment="1" applyProtection="1">
      <alignment horizontal="center" vertical="center"/>
      <protection hidden="1"/>
    </xf>
    <xf numFmtId="46" fontId="2" fillId="0" borderId="2" xfId="0" applyNumberFormat="1" applyFont="1" applyBorder="1" applyAlignment="1" applyProtection="1">
      <alignment horizontal="center" vertical="center"/>
      <protection hidden="1"/>
    </xf>
    <xf numFmtId="46" fontId="2" fillId="0" borderId="6" xfId="0" applyNumberFormat="1" applyFont="1" applyBorder="1" applyAlignment="1" applyProtection="1">
      <alignment horizontal="center" vertical="center"/>
      <protection hidden="1"/>
    </xf>
    <xf numFmtId="46" fontId="2" fillId="0" borderId="7" xfId="0" applyNumberFormat="1" applyFont="1" applyBorder="1" applyAlignment="1" applyProtection="1">
      <alignment horizontal="center" vertical="center"/>
      <protection hidden="1"/>
    </xf>
    <xf numFmtId="46" fontId="1" fillId="0" borderId="2" xfId="0" applyNumberFormat="1" applyFont="1" applyBorder="1" applyAlignment="1" applyProtection="1">
      <alignment horizontal="center" vertical="center"/>
      <protection hidden="1"/>
    </xf>
    <xf numFmtId="46" fontId="1" fillId="0" borderId="6" xfId="0" applyNumberFormat="1" applyFont="1" applyBorder="1" applyAlignment="1" applyProtection="1">
      <alignment horizontal="center" vertical="center"/>
      <protection hidden="1"/>
    </xf>
    <xf numFmtId="46" fontId="1" fillId="0" borderId="7" xfId="0" applyNumberFormat="1" applyFont="1" applyBorder="1" applyAlignment="1" applyProtection="1">
      <alignment horizontal="center" vertical="center"/>
      <protection hidden="1"/>
    </xf>
    <xf numFmtId="46" fontId="2" fillId="4" borderId="1" xfId="0" applyNumberFormat="1" applyFont="1" applyFill="1" applyBorder="1" applyAlignment="1" applyProtection="1">
      <alignment horizontal="center" vertical="center"/>
      <protection hidden="1"/>
    </xf>
    <xf numFmtId="1" fontId="1" fillId="0" borderId="2" xfId="0" applyNumberFormat="1" applyFont="1" applyBorder="1" applyAlignment="1" applyProtection="1">
      <alignment horizontal="center" vertical="center" wrapText="1"/>
      <protection hidden="1"/>
    </xf>
    <xf numFmtId="1" fontId="1" fillId="0" borderId="6" xfId="0" applyNumberFormat="1" applyFont="1" applyBorder="1" applyAlignment="1" applyProtection="1">
      <alignment horizontal="center" vertical="center" wrapText="1"/>
      <protection hidden="1"/>
    </xf>
    <xf numFmtId="1" fontId="1" fillId="0" borderId="7" xfId="0" applyNumberFormat="1" applyFont="1" applyBorder="1" applyAlignment="1" applyProtection="1">
      <alignment horizontal="center" vertical="center" wrapText="1"/>
      <protection hidden="1"/>
    </xf>
    <xf numFmtId="0" fontId="2" fillId="0" borderId="3" xfId="0" applyFont="1" applyBorder="1" applyAlignment="1" applyProtection="1">
      <alignment horizontal="center" vertical="center" wrapText="1"/>
      <protection hidden="1"/>
    </xf>
    <xf numFmtId="0" fontId="2" fillId="0" borderId="5" xfId="0" applyFont="1" applyBorder="1" applyAlignment="1" applyProtection="1">
      <alignment horizontal="center" vertical="center" wrapText="1"/>
      <protection hidden="1"/>
    </xf>
    <xf numFmtId="0" fontId="2" fillId="0" borderId="8" xfId="0" applyFont="1" applyBorder="1" applyAlignment="1" applyProtection="1">
      <alignment horizontal="center" vertical="center" wrapText="1"/>
      <protection hidden="1"/>
    </xf>
    <xf numFmtId="0" fontId="2" fillId="0" borderId="11" xfId="0" applyFont="1" applyBorder="1" applyAlignment="1" applyProtection="1">
      <alignment horizontal="center" vertical="center" wrapText="1"/>
      <protection hidden="1"/>
    </xf>
    <xf numFmtId="0" fontId="2" fillId="0" borderId="12" xfId="0" applyFont="1" applyBorder="1" applyAlignment="1" applyProtection="1">
      <alignment horizontal="center" vertical="center" wrapText="1"/>
      <protection hidden="1"/>
    </xf>
    <xf numFmtId="0" fontId="2" fillId="0" borderId="13" xfId="0" applyFont="1" applyBorder="1" applyAlignment="1" applyProtection="1">
      <alignment horizontal="center" vertical="center" wrapText="1"/>
      <protection hidden="1"/>
    </xf>
    <xf numFmtId="0" fontId="2" fillId="0" borderId="15" xfId="0" applyFont="1" applyBorder="1" applyAlignment="1" applyProtection="1">
      <alignment horizontal="center" vertical="center" wrapText="1"/>
      <protection hidden="1"/>
    </xf>
    <xf numFmtId="0" fontId="2" fillId="0" borderId="14" xfId="0" applyFont="1" applyBorder="1" applyAlignment="1" applyProtection="1">
      <alignment horizontal="center" vertical="center" wrapText="1"/>
      <protection hidden="1"/>
    </xf>
  </cellXfs>
  <cellStyles count="3">
    <cellStyle name="Excel Built-in Normal" xfId="1"/>
    <cellStyle name="Hyperlink" xfId="2"/>
    <cellStyle name="Normal" xfId="0" builtinId="0"/>
  </cellStyles>
  <dxfs count="36">
    <dxf>
      <font>
        <b/>
        <i val="0"/>
        <color rgb="FFFF0000"/>
      </font>
      <fill>
        <patternFill>
          <bgColor rgb="FFFFFF00"/>
        </patternFill>
      </fill>
    </dxf>
    <dxf>
      <font>
        <color theme="0"/>
      </font>
    </dxf>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ill>
        <patternFill>
          <bgColor rgb="FF00B0F0"/>
        </patternFill>
      </fill>
    </dxf>
    <dxf>
      <fill>
        <patternFill>
          <bgColor rgb="FFFF0000"/>
        </patternFill>
      </fill>
    </dxf>
    <dxf>
      <fill>
        <patternFill>
          <bgColor rgb="FFFFFF00"/>
        </patternFill>
      </fill>
    </dxf>
    <dxf>
      <fill>
        <patternFill>
          <bgColor theme="0"/>
        </patternFill>
      </fill>
    </dxf>
    <dxf>
      <fill>
        <patternFill>
          <bgColor theme="0" tint="-0.34998626667073579"/>
        </patternFill>
      </fill>
    </dxf>
    <dxf>
      <fill>
        <patternFill>
          <bgColor rgb="FF00B050"/>
        </patternFill>
      </fill>
    </dxf>
    <dxf>
      <font>
        <b/>
        <i val="0"/>
        <color rgb="FFFF0000"/>
      </font>
      <fill>
        <patternFill>
          <bgColor rgb="FFFFFF00"/>
        </patternFill>
      </fill>
    </dxf>
    <dxf>
      <fill>
        <patternFill>
          <bgColor rgb="FF00B0F0"/>
        </patternFill>
      </fill>
    </dxf>
    <dxf>
      <fill>
        <patternFill>
          <bgColor theme="0" tint="-4.9989318521683403E-2"/>
        </patternFill>
      </fill>
    </dxf>
    <dxf>
      <fill>
        <patternFill>
          <bgColor rgb="FFFF0000"/>
        </patternFill>
      </fill>
    </dxf>
    <dxf>
      <fill>
        <patternFill>
          <bgColor rgb="FF00B050"/>
        </patternFill>
      </fill>
    </dxf>
    <dxf>
      <fill>
        <patternFill>
          <bgColor rgb="FFFFFF00"/>
        </patternFill>
      </fill>
    </dxf>
    <dxf>
      <fill>
        <patternFill>
          <bgColor theme="0" tint="-0.34998626667073579"/>
        </patternFill>
      </fill>
    </dxf>
    <dxf>
      <fill>
        <patternFill>
          <bgColor rgb="FFCC99FF"/>
        </patternFill>
      </fill>
    </dxf>
    <dxf>
      <font>
        <b/>
        <i val="0"/>
        <color rgb="FFFF0000"/>
      </font>
      <fill>
        <patternFill>
          <bgColor rgb="FFFFFF00"/>
        </patternFill>
      </fill>
    </dxf>
    <dxf>
      <fill>
        <patternFill>
          <bgColor rgb="FF00B0F0"/>
        </patternFill>
      </fill>
    </dxf>
    <dxf>
      <fill>
        <patternFill>
          <bgColor theme="0" tint="-4.9989318521683403E-2"/>
        </patternFill>
      </fill>
    </dxf>
    <dxf>
      <fill>
        <patternFill>
          <bgColor rgb="FFFF0000"/>
        </patternFill>
      </fill>
    </dxf>
    <dxf>
      <fill>
        <patternFill>
          <bgColor rgb="FF00B050"/>
        </patternFill>
      </fill>
    </dxf>
    <dxf>
      <fill>
        <patternFill>
          <bgColor rgb="FFFFFF00"/>
        </patternFill>
      </fill>
    </dxf>
    <dxf>
      <fill>
        <patternFill>
          <bgColor theme="0" tint="-0.34998626667073579"/>
        </patternFill>
      </fill>
    </dxf>
    <dxf>
      <fill>
        <patternFill>
          <bgColor rgb="FFCC99FF"/>
        </patternFill>
      </fill>
    </dxf>
  </dxfs>
  <tableStyles count="0" defaultTableStyle="TableStyleMedium9" defaultPivotStyle="PivotStyleLight16"/>
  <colors>
    <mruColors>
      <color rgb="FF0000FF"/>
      <color rgb="FFFFFF99"/>
      <color rgb="FFFF9900"/>
      <color rgb="FFFFC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editAs="absolute">
    <xdr:from>
      <xdr:col>1</xdr:col>
      <xdr:colOff>161925</xdr:colOff>
      <xdr:row>1</xdr:row>
      <xdr:rowOff>47625</xdr:rowOff>
    </xdr:from>
    <xdr:to>
      <xdr:col>2</xdr:col>
      <xdr:colOff>933450</xdr:colOff>
      <xdr:row>1</xdr:row>
      <xdr:rowOff>419099</xdr:rowOff>
    </xdr:to>
    <xdr:sp macro="[0]!Dispatcher" textlink="">
      <xdr:nvSpPr>
        <xdr:cNvPr id="2" name="ZoneTexte 1"/>
        <xdr:cNvSpPr txBox="1"/>
      </xdr:nvSpPr>
      <xdr:spPr>
        <a:xfrm>
          <a:off x="361950" y="238125"/>
          <a:ext cx="1038225" cy="371474"/>
        </a:xfrm>
        <a:prstGeom prst="roundRect">
          <a:avLst/>
        </a:prstGeom>
        <a:gradFill flip="none" rotWithShape="1">
          <a:path path="circle">
            <a:fillToRect l="100000" t="100000"/>
          </a:path>
          <a:tileRect r="-100000" b="-100000"/>
        </a:gradFill>
        <a:ln>
          <a:noFill/>
        </a:ln>
        <a:effectLst>
          <a:outerShdw blurRad="44450" dist="27940" dir="5400000" algn="ctr">
            <a:srgbClr val="000000">
              <a:alpha val="32000"/>
            </a:srgbClr>
          </a:outerShdw>
        </a:effectLst>
        <a:scene3d>
          <a:camera prst="orthographicFront">
            <a:rot lat="0" lon="0" rev="0"/>
          </a:camera>
          <a:lightRig rig="balanced" dir="t">
            <a:rot lat="0" lon="0" rev="8700000"/>
          </a:lightRig>
        </a:scene3d>
        <a:sp3d>
          <a:bevelT w="190500" h="38100"/>
        </a:sp3d>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Dispatcher</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163</xdr:row>
      <xdr:rowOff>1</xdr:rowOff>
    </xdr:from>
    <xdr:to>
      <xdr:col>16</xdr:col>
      <xdr:colOff>314326</xdr:colOff>
      <xdr:row>177</xdr:row>
      <xdr:rowOff>76201</xdr:rowOff>
    </xdr:to>
    <xdr:sp macro="" textlink="">
      <xdr:nvSpPr>
        <xdr:cNvPr id="2" name="ZoneTexte 1"/>
        <xdr:cNvSpPr txBox="1"/>
      </xdr:nvSpPr>
      <xdr:spPr>
        <a:xfrm>
          <a:off x="200025" y="38147626"/>
          <a:ext cx="7391401" cy="2743200"/>
        </a:xfrm>
        <a:prstGeom prst="rect">
          <a:avLst/>
        </a:prstGeom>
        <a:solidFill>
          <a:srgbClr val="FFFF99"/>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wrap="square" rtlCol="0" anchor="t"/>
        <a:lstStyle/>
        <a:p>
          <a:endParaRPr lang="fr-FR" sz="1200" b="1" i="1">
            <a:solidFill>
              <a:schemeClr val="dk1"/>
            </a:solidFill>
            <a:latin typeface="Arial" pitchFamily="34" charset="0"/>
            <a:ea typeface="+mn-ea"/>
            <a:cs typeface="Arial" pitchFamily="34" charset="0"/>
          </a:endParaRPr>
        </a:p>
        <a:p>
          <a:r>
            <a:rPr lang="fr-FR" sz="1200" b="1" i="1">
              <a:solidFill>
                <a:schemeClr val="dk1"/>
              </a:solidFill>
              <a:latin typeface="Arial" pitchFamily="34" charset="0"/>
              <a:ea typeface="+mn-ea"/>
              <a:cs typeface="Arial" pitchFamily="34" charset="0"/>
            </a:rPr>
            <a:t>Règles pour déterminer le club vainqueur en tenant compte de tous ces critères</a:t>
          </a:r>
        </a:p>
        <a:p>
          <a:endParaRPr lang="fr-FR" sz="1200" b="1" i="1">
            <a:solidFill>
              <a:schemeClr val="dk1"/>
            </a:solidFill>
            <a:latin typeface="Arial" pitchFamily="34" charset="0"/>
            <a:ea typeface="+mn-ea"/>
            <a:cs typeface="Arial" pitchFamily="34" charset="0"/>
          </a:endParaRPr>
        </a:p>
        <a:p>
          <a:r>
            <a:rPr lang="fr-FR" sz="1200" b="1" i="1">
              <a:solidFill>
                <a:schemeClr val="dk1"/>
              </a:solidFill>
              <a:latin typeface="Arial" pitchFamily="34" charset="0"/>
              <a:ea typeface="+mn-ea"/>
              <a:cs typeface="Arial" pitchFamily="34" charset="0"/>
            </a:rPr>
            <a:t>Assaut gagné à :  </a:t>
          </a:r>
          <a:r>
            <a:rPr lang="fr-FR" sz="1200" b="0" i="1">
              <a:solidFill>
                <a:schemeClr val="dk1"/>
              </a:solidFill>
              <a:latin typeface="Arial" pitchFamily="34" charset="0"/>
              <a:ea typeface="+mn-ea"/>
              <a:cs typeface="Arial" pitchFamily="34" charset="0"/>
            </a:rPr>
            <a:t>-</a:t>
          </a:r>
          <a:r>
            <a:rPr lang="fr-FR" sz="1200" i="0">
              <a:solidFill>
                <a:schemeClr val="dk1"/>
              </a:solidFill>
              <a:latin typeface="Arial" pitchFamily="34" charset="0"/>
              <a:ea typeface="+mn-ea"/>
              <a:cs typeface="Arial" pitchFamily="34" charset="0"/>
            </a:rPr>
            <a:t> l'unanimité : 3 pts/club</a:t>
          </a:r>
          <a:r>
            <a:rPr lang="fr-FR" sz="1200" i="0" baseline="0">
              <a:solidFill>
                <a:schemeClr val="dk1"/>
              </a:solidFill>
              <a:latin typeface="Arial" pitchFamily="34" charset="0"/>
              <a:ea typeface="+mn-ea"/>
              <a:cs typeface="Arial" pitchFamily="34" charset="0"/>
            </a:rPr>
            <a:t>   </a:t>
          </a:r>
          <a:r>
            <a:rPr lang="fr-FR" sz="1200" i="0">
              <a:solidFill>
                <a:schemeClr val="dk1"/>
              </a:solidFill>
              <a:latin typeface="Arial" pitchFamily="34" charset="0"/>
              <a:ea typeface="+mn-ea"/>
              <a:cs typeface="Arial" pitchFamily="34" charset="0"/>
            </a:rPr>
            <a:t>- la majorité : 2 pts/club</a:t>
          </a:r>
          <a:r>
            <a:rPr lang="fr-FR" sz="1200">
              <a:latin typeface="Arial" pitchFamily="34" charset="0"/>
              <a:cs typeface="Arial" pitchFamily="34" charset="0"/>
            </a:rPr>
            <a:t> </a:t>
          </a:r>
          <a:r>
            <a:rPr lang="fr-FR" sz="1200" i="0">
              <a:solidFill>
                <a:schemeClr val="dk1"/>
              </a:solidFill>
              <a:latin typeface="Arial" pitchFamily="34" charset="0"/>
              <a:ea typeface="+mn-ea"/>
              <a:cs typeface="Arial" pitchFamily="34" charset="0"/>
            </a:rPr>
            <a:t> </a:t>
          </a:r>
          <a:r>
            <a:rPr lang="fr-FR" sz="1200">
              <a:latin typeface="Arial" pitchFamily="34" charset="0"/>
              <a:cs typeface="Arial" pitchFamily="34" charset="0"/>
            </a:rPr>
            <a:t> - exaequo</a:t>
          </a:r>
          <a:r>
            <a:rPr lang="fr-FR" sz="1200" baseline="0">
              <a:latin typeface="Arial" pitchFamily="34" charset="0"/>
              <a:cs typeface="Arial" pitchFamily="34" charset="0"/>
            </a:rPr>
            <a:t> : 0 pt/club</a:t>
          </a:r>
          <a:endParaRPr lang="fr-FR" sz="1200">
            <a:latin typeface="Arial" pitchFamily="34" charset="0"/>
            <a:cs typeface="Arial" pitchFamily="34" charset="0"/>
          </a:endParaRP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1) Le Club ayant obtenu le plus grand nombre de points se verra remettre un trophée. </a:t>
          </a:r>
        </a:p>
        <a:p>
          <a:endParaRPr lang="fr-FR" sz="1200" i="0">
            <a:solidFill>
              <a:schemeClr val="dk1"/>
            </a:solidFill>
            <a:latin typeface="Arial" pitchFamily="34" charset="0"/>
            <a:ea typeface="+mn-ea"/>
            <a:cs typeface="Arial" pitchFamily="34" charset="0"/>
          </a:endParaRPr>
        </a:p>
        <a:p>
          <a:r>
            <a:rPr lang="fr-FR" sz="1200" b="1" i="0">
              <a:solidFill>
                <a:srgbClr val="FF0000"/>
              </a:solidFill>
              <a:latin typeface="Arial" pitchFamily="34" charset="0"/>
              <a:ea typeface="+mn-ea"/>
              <a:cs typeface="Arial" pitchFamily="34" charset="0"/>
            </a:rPr>
            <a:t>En cas d'égalité entre deux clubs, sera déclaré vainqueur selon l'ordre suivant :</a:t>
          </a:r>
          <a:r>
            <a:rPr lang="fr-FR" sz="1200" b="1">
              <a:solidFill>
                <a:srgbClr val="FF0000"/>
              </a:solidFill>
              <a:latin typeface="Arial" pitchFamily="34" charset="0"/>
              <a:cs typeface="Arial" pitchFamily="34" charset="0"/>
            </a:rPr>
            <a:t> </a:t>
          </a: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2) Le club ayant le moins  d’avertissements</a:t>
          </a:r>
          <a:r>
            <a:rPr lang="fr-FR" sz="1200">
              <a:latin typeface="Arial" pitchFamily="34" charset="0"/>
              <a:cs typeface="Arial" pitchFamily="34" charset="0"/>
            </a:rPr>
            <a:t> </a:t>
          </a: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3) Le club ayant le plus de victoires à l’unanimité des juges</a:t>
          </a:r>
          <a:r>
            <a:rPr lang="fr-FR" sz="1200">
              <a:latin typeface="Arial" pitchFamily="34" charset="0"/>
              <a:cs typeface="Arial" pitchFamily="34" charset="0"/>
            </a:rPr>
            <a:t> </a:t>
          </a:r>
        </a:p>
        <a:p>
          <a:endParaRPr lang="fr-FR" sz="1200" i="0">
            <a:solidFill>
              <a:schemeClr val="dk1"/>
            </a:solidFill>
            <a:latin typeface="Arial" pitchFamily="34" charset="0"/>
            <a:ea typeface="+mn-ea"/>
            <a:cs typeface="Arial" pitchFamily="34" charset="0"/>
          </a:endParaRPr>
        </a:p>
        <a:p>
          <a:r>
            <a:rPr lang="fr-FR" sz="1200" i="0">
              <a:solidFill>
                <a:schemeClr val="dk1"/>
              </a:solidFill>
              <a:latin typeface="Arial" pitchFamily="34" charset="0"/>
              <a:ea typeface="+mn-ea"/>
              <a:cs typeface="Arial" pitchFamily="34" charset="0"/>
            </a:rPr>
            <a:t>4) Enfin, le club ayant la pyramide d'âges la plus basse avec le maximum de tireurs (4) et si nécessaire, sera pris en compte le plus jeune  des tireurs de l’équipe pour départager les clubs.</a:t>
          </a:r>
          <a:r>
            <a:rPr lang="fr-FR" sz="1200">
              <a:latin typeface="Arial" pitchFamily="34" charset="0"/>
              <a:cs typeface="Arial" pitchFamily="34" charset="0"/>
            </a:rPr>
            <a:t> </a:t>
          </a:r>
          <a:r>
            <a:rPr lang="fr-FR" sz="1200" i="0">
              <a:solidFill>
                <a:schemeClr val="dk1"/>
              </a:solidFill>
              <a:latin typeface="Arial" pitchFamily="34" charset="0"/>
              <a:ea typeface="+mn-ea"/>
              <a:cs typeface="Arial" pitchFamily="34" charset="0"/>
            </a:rPr>
            <a:t> </a:t>
          </a:r>
          <a:r>
            <a:rPr lang="fr-FR" sz="1200">
              <a:latin typeface="Arial" pitchFamily="34" charset="0"/>
              <a:cs typeface="Arial" pitchFamily="34" charset="0"/>
            </a:rPr>
            <a:t> </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AP120"/>
  <sheetViews>
    <sheetView topLeftCell="J1" workbookViewId="0">
      <selection activeCell="U9" sqref="U9"/>
    </sheetView>
  </sheetViews>
  <sheetFormatPr baseColWidth="10" defaultRowHeight="15" outlineLevelCol="1" x14ac:dyDescent="0.25"/>
  <cols>
    <col min="1" max="1" width="4" style="38" customWidth="1"/>
    <col min="2" max="2" width="3" style="38" customWidth="1"/>
    <col min="3" max="3" width="38.5703125" style="38" bestFit="1" customWidth="1"/>
    <col min="4" max="4" width="7.7109375" style="38" customWidth="1"/>
    <col min="5" max="5" width="20.5703125" style="40" bestFit="1" customWidth="1"/>
    <col min="6" max="6" width="18.42578125" style="40" bestFit="1" customWidth="1"/>
    <col min="7" max="7" width="18.42578125" style="113" bestFit="1" customWidth="1"/>
    <col min="8" max="8" width="9.7109375" style="38" bestFit="1" customWidth="1"/>
    <col min="9" max="9" width="16.28515625" style="38" bestFit="1" customWidth="1"/>
    <col min="10" max="10" width="23.85546875" style="38" bestFit="1" customWidth="1"/>
    <col min="11" max="11" width="11" style="38" bestFit="1" customWidth="1"/>
    <col min="12" max="12" width="10.85546875" style="38" bestFit="1" customWidth="1"/>
    <col min="13" max="13" width="6.5703125" style="38" customWidth="1" outlineLevel="1"/>
    <col min="14" max="14" width="7.85546875" style="54" customWidth="1" outlineLevel="1"/>
    <col min="15" max="15" width="6.42578125" style="54" customWidth="1" outlineLevel="1"/>
    <col min="16" max="16" width="10.85546875" style="54" customWidth="1" outlineLevel="1"/>
    <col min="17" max="17" width="8.42578125" style="54" customWidth="1" outlineLevel="1"/>
    <col min="18" max="18" width="7.7109375" style="54" customWidth="1" outlineLevel="1"/>
    <col min="19" max="19" width="6.85546875" style="54" customWidth="1" outlineLevel="1"/>
    <col min="20" max="20" width="14.85546875" style="38" customWidth="1" outlineLevel="1"/>
    <col min="21" max="21" width="6.42578125" style="38" customWidth="1" outlineLevel="1"/>
    <col min="22" max="22" width="16.28515625" style="38" customWidth="1" outlineLevel="1"/>
    <col min="23" max="23" width="26.140625" style="38" customWidth="1" outlineLevel="1"/>
    <col min="24" max="24" width="7" style="38" customWidth="1" outlineLevel="1"/>
    <col min="25" max="25" width="2.140625" style="38" customWidth="1" outlineLevel="1"/>
    <col min="28" max="28" width="2.7109375" style="38" customWidth="1"/>
    <col min="29" max="16384" width="11.42578125" style="38"/>
  </cols>
  <sheetData>
    <row r="1" spans="1:25" s="271" customFormat="1" ht="47.1" customHeight="1" x14ac:dyDescent="0.25">
      <c r="A1" s="107" t="s">
        <v>70</v>
      </c>
      <c r="B1" s="108"/>
      <c r="C1" s="108"/>
      <c r="D1" s="466"/>
      <c r="E1" s="109"/>
      <c r="F1" s="110">
        <f ca="1">TODAY()</f>
        <v>43585</v>
      </c>
      <c r="G1" s="111">
        <v>0.69027777777777777</v>
      </c>
      <c r="H1" s="108"/>
      <c r="I1" s="108" t="s">
        <v>146</v>
      </c>
      <c r="J1" s="108"/>
      <c r="K1" s="112">
        <f>117-Y2</f>
        <v>113</v>
      </c>
      <c r="L1" s="329" t="s">
        <v>147</v>
      </c>
      <c r="M1" s="108"/>
      <c r="N1" s="108"/>
      <c r="O1" s="108"/>
      <c r="P1" s="108"/>
      <c r="Q1" s="108"/>
      <c r="R1" s="108"/>
      <c r="S1" s="269"/>
      <c r="T1" s="109"/>
      <c r="U1" s="464" t="s">
        <v>27</v>
      </c>
      <c r="V1" s="465"/>
      <c r="W1" s="270" t="s">
        <v>53</v>
      </c>
    </row>
    <row r="2" spans="1:25" ht="34.5" customHeight="1" x14ac:dyDescent="0.25">
      <c r="C2" s="44" t="s">
        <v>22</v>
      </c>
      <c r="D2" s="469" t="s">
        <v>29</v>
      </c>
      <c r="E2" s="115" t="s">
        <v>149</v>
      </c>
      <c r="F2" s="115" t="s">
        <v>150</v>
      </c>
      <c r="G2" s="116" t="s">
        <v>25</v>
      </c>
      <c r="H2" s="44" t="s">
        <v>26</v>
      </c>
      <c r="I2" s="239" t="s">
        <v>27</v>
      </c>
      <c r="J2" s="239" t="s">
        <v>28</v>
      </c>
      <c r="K2" s="44" t="s">
        <v>31</v>
      </c>
      <c r="L2" s="114" t="s">
        <v>151</v>
      </c>
      <c r="M2" s="474" t="s">
        <v>64</v>
      </c>
      <c r="N2" s="475"/>
      <c r="O2" s="476"/>
      <c r="P2" s="474" t="s">
        <v>69</v>
      </c>
      <c r="Q2" s="475"/>
      <c r="R2" s="476"/>
      <c r="S2" s="238" t="s">
        <v>393</v>
      </c>
      <c r="T2" s="330" t="s">
        <v>148</v>
      </c>
      <c r="U2" s="331">
        <v>0</v>
      </c>
      <c r="V2" s="117" t="s">
        <v>34</v>
      </c>
      <c r="W2" s="281" t="s">
        <v>54</v>
      </c>
      <c r="Y2" s="38">
        <f>SUM(Y3:Y112)</f>
        <v>4</v>
      </c>
    </row>
    <row r="3" spans="1:25" ht="15" customHeight="1" x14ac:dyDescent="0.25">
      <c r="A3" s="118">
        <v>1</v>
      </c>
      <c r="B3" s="247">
        <v>1</v>
      </c>
      <c r="C3" s="70" t="s">
        <v>408</v>
      </c>
      <c r="D3" s="71" t="s">
        <v>154</v>
      </c>
      <c r="E3" s="332" t="s">
        <v>152</v>
      </c>
      <c r="F3" s="67" t="s">
        <v>153</v>
      </c>
      <c r="G3" s="275">
        <v>37886</v>
      </c>
      <c r="H3" s="119">
        <f ca="1">IF(G3="","",DATEDIF(G3,DATE(YEAR(TODAY()),12,31),"y"))</f>
        <v>16</v>
      </c>
      <c r="I3" s="120" t="str">
        <f ca="1">IF(G3="","",VLOOKUP(H3,$U$2:$V$14,2,1))</f>
        <v>Cadets 2</v>
      </c>
      <c r="J3" s="71" t="s">
        <v>68</v>
      </c>
      <c r="K3" s="70" t="s">
        <v>52</v>
      </c>
      <c r="L3" s="70">
        <v>648997</v>
      </c>
      <c r="M3" s="121">
        <f t="shared" ref="M3:M66" ca="1" si="0">IF(G3="","",TRUNC(DAYS360(G3,$W$21)/360))</f>
        <v>15</v>
      </c>
      <c r="N3" s="122">
        <f t="shared" ref="N3:N34" ca="1" si="1">IF(G3="","",TRUNC(((DAYS360(G3,$W$21)/360)-M3)*12))</f>
        <v>7</v>
      </c>
      <c r="O3" s="123">
        <f t="shared" ref="O3:O34" ca="1" si="2">IF(G3="","",((((DAYS360(G3,$W$21)/360)-M3)*12)-N3)*30)</f>
        <v>8.0000000000001847</v>
      </c>
      <c r="P3" s="477">
        <f>AVERAGE(G3:G17)</f>
        <v>37211.4</v>
      </c>
      <c r="Q3" s="478"/>
      <c r="R3" s="479"/>
      <c r="S3" s="67"/>
      <c r="T3" s="480">
        <v>43567</v>
      </c>
      <c r="U3" s="331">
        <v>10</v>
      </c>
      <c r="V3" s="124" t="s">
        <v>36</v>
      </c>
      <c r="W3" s="282" t="s">
        <v>55</v>
      </c>
      <c r="X3" s="250" t="s">
        <v>145</v>
      </c>
      <c r="Y3" s="38" t="str">
        <f t="shared" ref="Y3:Y51" si="3">IF(S3="Forfait",1,"")</f>
        <v/>
      </c>
    </row>
    <row r="4" spans="1:25" x14ac:dyDescent="0.25">
      <c r="A4" s="118">
        <v>2</v>
      </c>
      <c r="B4" s="248">
        <v>2</v>
      </c>
      <c r="C4" s="51" t="s">
        <v>408</v>
      </c>
      <c r="D4" s="126" t="s">
        <v>144</v>
      </c>
      <c r="E4" s="333" t="s">
        <v>155</v>
      </c>
      <c r="F4" s="68" t="s">
        <v>156</v>
      </c>
      <c r="G4" s="276">
        <v>38280</v>
      </c>
      <c r="H4" s="125">
        <f ca="1">IF(G4="","",DATEDIF(G4,DATE(YEAR(TODAY()),12,31),"y"))</f>
        <v>15</v>
      </c>
      <c r="I4" s="52" t="str">
        <f t="shared" ref="I4:I67" ca="1" si="4">IF(G4="","",VLOOKUP(H4,$U$2:$V$14,2,1))</f>
        <v>Cadets 1</v>
      </c>
      <c r="J4" s="53" t="s">
        <v>68</v>
      </c>
      <c r="K4" s="51" t="s">
        <v>52</v>
      </c>
      <c r="L4" s="51">
        <v>6698446</v>
      </c>
      <c r="M4" s="127">
        <f t="shared" ca="1" si="0"/>
        <v>14</v>
      </c>
      <c r="N4" s="56">
        <f t="shared" ca="1" si="1"/>
        <v>6</v>
      </c>
      <c r="O4" s="128">
        <f t="shared" ca="1" si="2"/>
        <v>10.000000000000284</v>
      </c>
      <c r="P4" s="129"/>
      <c r="R4" s="58"/>
      <c r="S4" s="68"/>
      <c r="T4" s="481"/>
      <c r="U4" s="331">
        <v>11</v>
      </c>
      <c r="V4" s="117" t="s">
        <v>38</v>
      </c>
      <c r="W4" s="282" t="s">
        <v>50</v>
      </c>
      <c r="X4" s="251" t="s">
        <v>157</v>
      </c>
      <c r="Y4" s="38" t="str">
        <f t="shared" si="3"/>
        <v/>
      </c>
    </row>
    <row r="5" spans="1:25" x14ac:dyDescent="0.25">
      <c r="A5" s="118">
        <v>3</v>
      </c>
      <c r="B5" s="248">
        <v>3</v>
      </c>
      <c r="C5" s="51" t="s">
        <v>408</v>
      </c>
      <c r="D5" s="53" t="s">
        <v>154</v>
      </c>
      <c r="E5" s="333" t="s">
        <v>158</v>
      </c>
      <c r="F5" s="68" t="s">
        <v>159</v>
      </c>
      <c r="G5" s="276">
        <v>37788</v>
      </c>
      <c r="H5" s="125">
        <f t="shared" ref="H5:H68" ca="1" si="5">IF(G5="","",DATEDIF(G5,DATE(YEAR(TODAY()),12,31),"y"))</f>
        <v>16</v>
      </c>
      <c r="I5" s="52" t="str">
        <f ca="1">IF(G5="","",VLOOKUP(H5,$U$2:$V$14,2,1))</f>
        <v>Cadets 2</v>
      </c>
      <c r="J5" s="53" t="s">
        <v>42</v>
      </c>
      <c r="K5" s="51" t="s">
        <v>33</v>
      </c>
      <c r="L5" s="51">
        <v>6670709</v>
      </c>
      <c r="M5" s="127">
        <f t="shared" ca="1" si="0"/>
        <v>15</v>
      </c>
      <c r="N5" s="56">
        <f t="shared" ca="1" si="1"/>
        <v>10</v>
      </c>
      <c r="O5" s="128">
        <f t="shared" ca="1" si="2"/>
        <v>13.999999999999844</v>
      </c>
      <c r="P5" s="129"/>
      <c r="R5" s="58"/>
      <c r="S5" s="68"/>
      <c r="T5" s="481"/>
      <c r="U5" s="331">
        <v>12</v>
      </c>
      <c r="V5" s="117" t="s">
        <v>39</v>
      </c>
      <c r="W5" s="282" t="s">
        <v>51</v>
      </c>
      <c r="X5" s="252" t="s">
        <v>144</v>
      </c>
      <c r="Y5" s="38" t="str">
        <f t="shared" si="3"/>
        <v/>
      </c>
    </row>
    <row r="6" spans="1:25" x14ac:dyDescent="0.25">
      <c r="A6" s="118">
        <v>4</v>
      </c>
      <c r="B6" s="248">
        <v>4</v>
      </c>
      <c r="C6" s="51" t="s">
        <v>408</v>
      </c>
      <c r="D6" s="53" t="s">
        <v>154</v>
      </c>
      <c r="E6" s="333" t="s">
        <v>160</v>
      </c>
      <c r="F6" s="68" t="s">
        <v>161</v>
      </c>
      <c r="G6" s="276">
        <v>37564</v>
      </c>
      <c r="H6" s="125">
        <f t="shared" ca="1" si="5"/>
        <v>17</v>
      </c>
      <c r="I6" s="52" t="str">
        <f t="shared" ca="1" si="4"/>
        <v>Juniors 1</v>
      </c>
      <c r="J6" s="53" t="s">
        <v>35</v>
      </c>
      <c r="K6" s="51" t="s">
        <v>33</v>
      </c>
      <c r="L6" s="51">
        <v>590649</v>
      </c>
      <c r="M6" s="127">
        <f t="shared" ca="1" si="0"/>
        <v>16</v>
      </c>
      <c r="N6" s="56">
        <f t="shared" ca="1" si="1"/>
        <v>5</v>
      </c>
      <c r="O6" s="128">
        <f t="shared" ca="1" si="2"/>
        <v>25.999999999999375</v>
      </c>
      <c r="P6" s="129"/>
      <c r="R6" s="58"/>
      <c r="S6" s="68"/>
      <c r="T6" s="481"/>
      <c r="U6" s="331">
        <v>13</v>
      </c>
      <c r="V6" s="117" t="s">
        <v>41</v>
      </c>
      <c r="W6" s="282" t="s">
        <v>56</v>
      </c>
      <c r="X6" s="106" t="s">
        <v>154</v>
      </c>
      <c r="Y6" s="38" t="str">
        <f t="shared" si="3"/>
        <v/>
      </c>
    </row>
    <row r="7" spans="1:25" x14ac:dyDescent="0.25">
      <c r="A7" s="118">
        <v>5</v>
      </c>
      <c r="B7" s="248">
        <v>5</v>
      </c>
      <c r="C7" s="51" t="s">
        <v>408</v>
      </c>
      <c r="D7" s="126" t="s">
        <v>144</v>
      </c>
      <c r="E7" s="333" t="s">
        <v>162</v>
      </c>
      <c r="F7" s="68" t="s">
        <v>163</v>
      </c>
      <c r="G7" s="276">
        <v>37832</v>
      </c>
      <c r="H7" s="125">
        <f t="shared" ca="1" si="5"/>
        <v>16</v>
      </c>
      <c r="I7" s="52" t="str">
        <f t="shared" ca="1" si="4"/>
        <v>Cadets 2</v>
      </c>
      <c r="J7" s="53" t="s">
        <v>44</v>
      </c>
      <c r="K7" s="51" t="s">
        <v>52</v>
      </c>
      <c r="L7" s="51">
        <v>6643349</v>
      </c>
      <c r="M7" s="127">
        <f t="shared" ca="1" si="0"/>
        <v>15</v>
      </c>
      <c r="N7" s="56">
        <f t="shared" ca="1" si="1"/>
        <v>9</v>
      </c>
      <c r="O7" s="128">
        <f t="shared" ca="1" si="2"/>
        <v>0</v>
      </c>
      <c r="P7" s="129"/>
      <c r="R7" s="58"/>
      <c r="S7" s="68"/>
      <c r="T7" s="481"/>
      <c r="U7" s="331">
        <v>14</v>
      </c>
      <c r="V7" s="117" t="s">
        <v>43</v>
      </c>
      <c r="W7" s="282" t="s">
        <v>57</v>
      </c>
      <c r="X7" s="253" t="s">
        <v>164</v>
      </c>
      <c r="Y7" s="38" t="str">
        <f t="shared" si="3"/>
        <v/>
      </c>
    </row>
    <row r="8" spans="1:25" x14ac:dyDescent="0.25">
      <c r="A8" s="118">
        <v>6</v>
      </c>
      <c r="B8" s="248">
        <v>6</v>
      </c>
      <c r="C8" s="51" t="s">
        <v>408</v>
      </c>
      <c r="D8" s="126" t="s">
        <v>144</v>
      </c>
      <c r="E8" s="333" t="s">
        <v>165</v>
      </c>
      <c r="F8" s="68" t="s">
        <v>166</v>
      </c>
      <c r="G8" s="276">
        <v>38387</v>
      </c>
      <c r="H8" s="125">
        <f t="shared" ca="1" si="5"/>
        <v>14</v>
      </c>
      <c r="I8" s="52" t="str">
        <f t="shared" ca="1" si="4"/>
        <v>Minimes 2</v>
      </c>
      <c r="J8" s="53" t="s">
        <v>67</v>
      </c>
      <c r="K8" s="51" t="s">
        <v>33</v>
      </c>
      <c r="L8" s="51">
        <v>663345</v>
      </c>
      <c r="M8" s="127">
        <f t="shared" ca="1" si="0"/>
        <v>14</v>
      </c>
      <c r="N8" s="56">
        <f t="shared" ca="1" si="1"/>
        <v>2</v>
      </c>
      <c r="O8" s="128">
        <f t="shared" ca="1" si="2"/>
        <v>26.000000000000014</v>
      </c>
      <c r="P8" s="133"/>
      <c r="Q8" s="134"/>
      <c r="R8" s="135"/>
      <c r="S8" s="68"/>
      <c r="T8" s="481"/>
      <c r="U8" s="331">
        <v>15</v>
      </c>
      <c r="V8" s="117" t="s">
        <v>45</v>
      </c>
      <c r="W8" s="282" t="s">
        <v>58</v>
      </c>
      <c r="X8" s="254" t="s">
        <v>167</v>
      </c>
      <c r="Y8" s="38" t="str">
        <f t="shared" si="3"/>
        <v/>
      </c>
    </row>
    <row r="9" spans="1:25" x14ac:dyDescent="0.25">
      <c r="A9" s="118">
        <v>7</v>
      </c>
      <c r="B9" s="248">
        <v>7</v>
      </c>
      <c r="C9" s="51" t="s">
        <v>408</v>
      </c>
      <c r="D9" s="126" t="s">
        <v>144</v>
      </c>
      <c r="E9" s="333" t="s">
        <v>168</v>
      </c>
      <c r="F9" s="68" t="s">
        <v>169</v>
      </c>
      <c r="G9" s="276">
        <v>38211</v>
      </c>
      <c r="H9" s="125">
        <f t="shared" ca="1" si="5"/>
        <v>15</v>
      </c>
      <c r="I9" s="52" t="str">
        <f t="shared" ca="1" si="4"/>
        <v>Cadets 1</v>
      </c>
      <c r="J9" s="53" t="s">
        <v>68</v>
      </c>
      <c r="K9" s="51" t="s">
        <v>33</v>
      </c>
      <c r="L9" s="51">
        <v>6643357</v>
      </c>
      <c r="M9" s="127">
        <f t="shared" ca="1" si="0"/>
        <v>14</v>
      </c>
      <c r="N9" s="56">
        <f t="shared" ca="1" si="1"/>
        <v>8</v>
      </c>
      <c r="O9" s="128">
        <f t="shared" ca="1" si="2"/>
        <v>18.000000000000043</v>
      </c>
      <c r="P9" s="278"/>
      <c r="Q9" s="243"/>
      <c r="R9" s="244"/>
      <c r="S9" s="68"/>
      <c r="T9" s="481"/>
      <c r="U9" s="331">
        <v>16</v>
      </c>
      <c r="V9" s="117" t="s">
        <v>46</v>
      </c>
      <c r="W9" s="282" t="s">
        <v>59</v>
      </c>
      <c r="X9" s="130" t="s">
        <v>170</v>
      </c>
      <c r="Y9" s="38" t="str">
        <f t="shared" si="3"/>
        <v/>
      </c>
    </row>
    <row r="10" spans="1:25" x14ac:dyDescent="0.25">
      <c r="A10" s="118">
        <v>8</v>
      </c>
      <c r="B10" s="248">
        <v>8</v>
      </c>
      <c r="C10" s="51" t="s">
        <v>408</v>
      </c>
      <c r="D10" s="126" t="s">
        <v>144</v>
      </c>
      <c r="E10" s="333" t="s">
        <v>171</v>
      </c>
      <c r="F10" s="68" t="s">
        <v>172</v>
      </c>
      <c r="G10" s="276">
        <v>38390</v>
      </c>
      <c r="H10" s="125">
        <f t="shared" ca="1" si="5"/>
        <v>14</v>
      </c>
      <c r="I10" s="52" t="str">
        <f t="shared" ca="1" si="4"/>
        <v>Minimes 2</v>
      </c>
      <c r="J10" s="53" t="s">
        <v>40</v>
      </c>
      <c r="K10" s="51" t="s">
        <v>33</v>
      </c>
      <c r="L10" s="51">
        <v>6698449</v>
      </c>
      <c r="M10" s="127">
        <f t="shared" ca="1" si="0"/>
        <v>14</v>
      </c>
      <c r="N10" s="56">
        <f t="shared" ca="1" si="1"/>
        <v>2</v>
      </c>
      <c r="O10" s="128">
        <f t="shared" ca="1" si="2"/>
        <v>23.000000000000185</v>
      </c>
      <c r="P10" s="129"/>
      <c r="R10" s="58"/>
      <c r="S10" s="68"/>
      <c r="T10" s="481"/>
      <c r="U10" s="331">
        <v>17</v>
      </c>
      <c r="V10" s="117" t="s">
        <v>47</v>
      </c>
      <c r="W10" s="282" t="s">
        <v>67</v>
      </c>
      <c r="Y10" s="38" t="str">
        <f t="shared" si="3"/>
        <v/>
      </c>
    </row>
    <row r="11" spans="1:25" x14ac:dyDescent="0.25">
      <c r="A11" s="118">
        <v>9</v>
      </c>
      <c r="B11" s="248">
        <v>9</v>
      </c>
      <c r="C11" s="51" t="s">
        <v>408</v>
      </c>
      <c r="D11" s="126" t="s">
        <v>144</v>
      </c>
      <c r="E11" s="333" t="s">
        <v>173</v>
      </c>
      <c r="F11" s="68" t="s">
        <v>174</v>
      </c>
      <c r="G11" s="276">
        <v>38896</v>
      </c>
      <c r="H11" s="125">
        <f t="shared" ca="1" si="5"/>
        <v>13</v>
      </c>
      <c r="I11" s="52" t="str">
        <f t="shared" ca="1" si="4"/>
        <v>Minimes 1</v>
      </c>
      <c r="J11" s="53" t="s">
        <v>68</v>
      </c>
      <c r="K11" s="51" t="s">
        <v>52</v>
      </c>
      <c r="L11" s="51">
        <v>6698448</v>
      </c>
      <c r="M11" s="127">
        <f t="shared" ca="1" si="0"/>
        <v>12</v>
      </c>
      <c r="N11" s="56">
        <f t="shared" ca="1" si="1"/>
        <v>10</v>
      </c>
      <c r="O11" s="128">
        <f t="shared" ca="1" si="2"/>
        <v>1.9999999999998863</v>
      </c>
      <c r="P11" s="129"/>
      <c r="R11" s="58"/>
      <c r="S11" s="68"/>
      <c r="T11" s="481"/>
      <c r="U11" s="331">
        <v>18</v>
      </c>
      <c r="V11" s="117" t="s">
        <v>48</v>
      </c>
      <c r="W11" s="282" t="s">
        <v>68</v>
      </c>
      <c r="Y11" s="38" t="str">
        <f t="shared" si="3"/>
        <v/>
      </c>
    </row>
    <row r="12" spans="1:25" x14ac:dyDescent="0.25">
      <c r="A12" s="118">
        <v>10</v>
      </c>
      <c r="B12" s="248">
        <v>10</v>
      </c>
      <c r="C12" s="51" t="s">
        <v>408</v>
      </c>
      <c r="D12" s="126" t="s">
        <v>144</v>
      </c>
      <c r="E12" s="333" t="s">
        <v>175</v>
      </c>
      <c r="F12" s="68" t="s">
        <v>176</v>
      </c>
      <c r="G12" s="276">
        <v>39379</v>
      </c>
      <c r="H12" s="125">
        <f t="shared" ca="1" si="5"/>
        <v>12</v>
      </c>
      <c r="I12" s="52" t="str">
        <f t="shared" ca="1" si="4"/>
        <v>Benjamins 2</v>
      </c>
      <c r="J12" s="53" t="s">
        <v>57</v>
      </c>
      <c r="K12" s="51" t="s">
        <v>52</v>
      </c>
      <c r="L12" s="51">
        <v>6553079</v>
      </c>
      <c r="M12" s="127">
        <f t="shared" ca="1" si="0"/>
        <v>11</v>
      </c>
      <c r="N12" s="56">
        <f t="shared" ca="1" si="1"/>
        <v>6</v>
      </c>
      <c r="O12" s="128">
        <f t="shared" ca="1" si="2"/>
        <v>6.0000000000002984</v>
      </c>
      <c r="P12" s="129"/>
      <c r="R12" s="58"/>
      <c r="S12" s="68"/>
      <c r="T12" s="481"/>
      <c r="U12" s="331">
        <v>19</v>
      </c>
      <c r="V12" s="117" t="s">
        <v>49</v>
      </c>
      <c r="W12" s="282" t="s">
        <v>42</v>
      </c>
      <c r="Y12" s="38" t="str">
        <f t="shared" si="3"/>
        <v/>
      </c>
    </row>
    <row r="13" spans="1:25" x14ac:dyDescent="0.25">
      <c r="A13" s="118">
        <v>11</v>
      </c>
      <c r="B13" s="248">
        <v>11</v>
      </c>
      <c r="C13" s="51" t="s">
        <v>408</v>
      </c>
      <c r="D13" s="126" t="s">
        <v>144</v>
      </c>
      <c r="E13" s="333" t="s">
        <v>177</v>
      </c>
      <c r="F13" s="68" t="s">
        <v>178</v>
      </c>
      <c r="G13" s="276">
        <v>36971</v>
      </c>
      <c r="H13" s="125">
        <f t="shared" ca="1" si="5"/>
        <v>18</v>
      </c>
      <c r="I13" s="52" t="str">
        <f t="shared" ca="1" si="4"/>
        <v>Juniors 2</v>
      </c>
      <c r="J13" s="53" t="s">
        <v>68</v>
      </c>
      <c r="K13" s="51" t="s">
        <v>52</v>
      </c>
      <c r="L13" s="157"/>
      <c r="M13" s="127">
        <f t="shared" ca="1" si="0"/>
        <v>18</v>
      </c>
      <c r="N13" s="56">
        <f t="shared" ca="1" si="1"/>
        <v>1</v>
      </c>
      <c r="O13" s="128">
        <f t="shared" ca="1" si="2"/>
        <v>9.0000000000003411</v>
      </c>
      <c r="P13" s="129"/>
      <c r="R13" s="58"/>
      <c r="S13" s="68"/>
      <c r="T13" s="481"/>
      <c r="U13" s="331">
        <v>20</v>
      </c>
      <c r="V13" s="117" t="s">
        <v>65</v>
      </c>
      <c r="W13" s="282" t="s">
        <v>44</v>
      </c>
      <c r="Y13" s="38" t="str">
        <f t="shared" si="3"/>
        <v/>
      </c>
    </row>
    <row r="14" spans="1:25" x14ac:dyDescent="0.25">
      <c r="A14" s="118">
        <v>12</v>
      </c>
      <c r="B14" s="248">
        <v>12</v>
      </c>
      <c r="C14" s="51" t="s">
        <v>408</v>
      </c>
      <c r="D14" s="132" t="s">
        <v>170</v>
      </c>
      <c r="E14" s="334" t="s">
        <v>179</v>
      </c>
      <c r="F14" s="68" t="s">
        <v>180</v>
      </c>
      <c r="G14" s="276">
        <v>33516</v>
      </c>
      <c r="H14" s="125">
        <f t="shared" ca="1" si="5"/>
        <v>28</v>
      </c>
      <c r="I14" s="52" t="str">
        <f t="shared" ca="1" si="4"/>
        <v>Séniors</v>
      </c>
      <c r="J14" s="53" t="s">
        <v>181</v>
      </c>
      <c r="K14" s="51" t="s">
        <v>33</v>
      </c>
      <c r="L14" s="53"/>
      <c r="M14" s="127">
        <f t="shared" ca="1" si="0"/>
        <v>27</v>
      </c>
      <c r="N14" s="56">
        <f t="shared" ca="1" si="1"/>
        <v>6</v>
      </c>
      <c r="O14" s="128">
        <f t="shared" ca="1" si="2"/>
        <v>24.999999999999432</v>
      </c>
      <c r="P14" s="133"/>
      <c r="Q14" s="134"/>
      <c r="R14" s="135"/>
      <c r="S14" s="68"/>
      <c r="T14" s="481"/>
      <c r="U14" s="331">
        <v>34</v>
      </c>
      <c r="V14" s="117" t="s">
        <v>66</v>
      </c>
      <c r="W14" s="282" t="s">
        <v>40</v>
      </c>
      <c r="Y14" s="38" t="str">
        <f t="shared" si="3"/>
        <v/>
      </c>
    </row>
    <row r="15" spans="1:25" x14ac:dyDescent="0.25">
      <c r="A15" s="118">
        <v>13</v>
      </c>
      <c r="B15" s="248">
        <v>13</v>
      </c>
      <c r="C15" s="51" t="s">
        <v>408</v>
      </c>
      <c r="D15" s="126" t="s">
        <v>144</v>
      </c>
      <c r="E15" s="333" t="s">
        <v>182</v>
      </c>
      <c r="F15" s="68" t="s">
        <v>183</v>
      </c>
      <c r="G15" s="276">
        <v>36779</v>
      </c>
      <c r="H15" s="125">
        <f t="shared" ca="1" si="5"/>
        <v>19</v>
      </c>
      <c r="I15" s="52" t="str">
        <f t="shared" ca="1" si="4"/>
        <v>Juniors 3</v>
      </c>
      <c r="J15" s="53" t="s">
        <v>40</v>
      </c>
      <c r="K15" s="51" t="s">
        <v>33</v>
      </c>
      <c r="L15" s="53"/>
      <c r="M15" s="127">
        <f t="shared" ca="1" si="0"/>
        <v>18</v>
      </c>
      <c r="N15" s="56">
        <f t="shared" ca="1" si="1"/>
        <v>7</v>
      </c>
      <c r="O15" s="128">
        <f t="shared" ca="1" si="2"/>
        <v>20.000000000000142</v>
      </c>
      <c r="P15" s="278"/>
      <c r="Q15" s="243"/>
      <c r="R15" s="244"/>
      <c r="S15" s="68"/>
      <c r="T15" s="481"/>
      <c r="U15" s="136"/>
      <c r="V15" s="137"/>
      <c r="W15" s="282" t="s">
        <v>35</v>
      </c>
      <c r="Y15" s="38" t="str">
        <f t="shared" si="3"/>
        <v/>
      </c>
    </row>
    <row r="16" spans="1:25" x14ac:dyDescent="0.25">
      <c r="A16" s="118">
        <v>14</v>
      </c>
      <c r="B16" s="248">
        <v>14</v>
      </c>
      <c r="C16" s="51" t="s">
        <v>408</v>
      </c>
      <c r="D16" s="53" t="s">
        <v>154</v>
      </c>
      <c r="E16" s="333" t="s">
        <v>184</v>
      </c>
      <c r="F16" s="68" t="s">
        <v>185</v>
      </c>
      <c r="G16" s="276">
        <v>31160</v>
      </c>
      <c r="H16" s="125">
        <f t="shared" ca="1" si="5"/>
        <v>34</v>
      </c>
      <c r="I16" s="52" t="str">
        <f t="shared" ca="1" si="4"/>
        <v>Vétérans As &amp; Cb</v>
      </c>
      <c r="J16" s="53" t="s">
        <v>60</v>
      </c>
      <c r="K16" s="51" t="s">
        <v>33</v>
      </c>
      <c r="L16" s="53"/>
      <c r="M16" s="127">
        <f t="shared" ca="1" si="0"/>
        <v>34</v>
      </c>
      <c r="N16" s="56">
        <f t="shared" ca="1" si="1"/>
        <v>0</v>
      </c>
      <c r="O16" s="128">
        <f t="shared" ca="1" si="2"/>
        <v>7.0000000000004547</v>
      </c>
      <c r="P16" s="278"/>
      <c r="Q16" s="243"/>
      <c r="R16" s="244"/>
      <c r="S16" s="68"/>
      <c r="T16" s="481"/>
      <c r="U16" s="136"/>
      <c r="V16" s="137"/>
      <c r="W16" s="282" t="s">
        <v>37</v>
      </c>
      <c r="Y16" s="38" t="str">
        <f t="shared" si="3"/>
        <v/>
      </c>
    </row>
    <row r="17" spans="1:29" x14ac:dyDescent="0.25">
      <c r="A17" s="118">
        <v>15</v>
      </c>
      <c r="B17" s="249">
        <v>15</v>
      </c>
      <c r="C17" s="51" t="s">
        <v>408</v>
      </c>
      <c r="D17" s="126" t="s">
        <v>144</v>
      </c>
      <c r="E17" s="333" t="s">
        <v>186</v>
      </c>
      <c r="F17" s="68" t="s">
        <v>187</v>
      </c>
      <c r="G17" s="276">
        <v>37132</v>
      </c>
      <c r="H17" s="125">
        <f t="shared" ca="1" si="5"/>
        <v>18</v>
      </c>
      <c r="I17" s="52" t="str">
        <f t="shared" ca="1" si="4"/>
        <v>Juniors 2</v>
      </c>
      <c r="J17" s="53" t="s">
        <v>68</v>
      </c>
      <c r="K17" s="51" t="s">
        <v>52</v>
      </c>
      <c r="L17" s="53"/>
      <c r="M17" s="127">
        <f t="shared" ca="1" si="0"/>
        <v>17</v>
      </c>
      <c r="N17" s="56">
        <f t="shared" ca="1" si="1"/>
        <v>8</v>
      </c>
      <c r="O17" s="128">
        <f t="shared" ca="1" si="2"/>
        <v>0.99999999999994316</v>
      </c>
      <c r="P17" s="138">
        <f ca="1">TRUNC(DAYS360(P3,W21)/360)</f>
        <v>17</v>
      </c>
      <c r="Q17" s="139">
        <f ca="1">TRUNC(((DAYS360(P3,W21)/360)-P17)*12)</f>
        <v>5</v>
      </c>
      <c r="R17" s="140">
        <f ca="1">((((DAYS360(P3,W21)/360)-P17)*12)-Q17)*30</f>
        <v>14.000000000000057</v>
      </c>
      <c r="S17" s="68"/>
      <c r="T17" s="482"/>
      <c r="U17" s="136"/>
      <c r="V17" s="137"/>
      <c r="W17" s="282" t="s">
        <v>60</v>
      </c>
      <c r="Y17" s="38" t="str">
        <f t="shared" si="3"/>
        <v/>
      </c>
    </row>
    <row r="18" spans="1:29" x14ac:dyDescent="0.25">
      <c r="A18" s="118">
        <v>16</v>
      </c>
      <c r="B18" s="247">
        <v>1</v>
      </c>
      <c r="C18" s="255" t="s">
        <v>409</v>
      </c>
      <c r="D18" s="142" t="s">
        <v>157</v>
      </c>
      <c r="E18" s="332" t="s">
        <v>188</v>
      </c>
      <c r="F18" s="67" t="s">
        <v>189</v>
      </c>
      <c r="G18" s="256">
        <v>38227</v>
      </c>
      <c r="H18" s="119">
        <f t="shared" ca="1" si="5"/>
        <v>15</v>
      </c>
      <c r="I18" s="70" t="str">
        <f t="shared" ca="1" si="4"/>
        <v>Cadets 1</v>
      </c>
      <c r="J18" s="141" t="s">
        <v>67</v>
      </c>
      <c r="K18" s="70" t="s">
        <v>33</v>
      </c>
      <c r="L18" s="70">
        <v>6601266</v>
      </c>
      <c r="M18" s="121">
        <f t="shared" ca="1" si="0"/>
        <v>14</v>
      </c>
      <c r="N18" s="122">
        <f t="shared" ca="1" si="1"/>
        <v>8</v>
      </c>
      <c r="O18" s="143">
        <f t="shared" ca="1" si="2"/>
        <v>2.0000000000000995</v>
      </c>
      <c r="P18" s="477">
        <f>AVERAGE(G18:G22)</f>
        <v>33889.4</v>
      </c>
      <c r="Q18" s="478"/>
      <c r="R18" s="479"/>
      <c r="S18" s="67"/>
      <c r="T18" s="483">
        <v>43569</v>
      </c>
      <c r="U18" s="136"/>
      <c r="V18" s="137"/>
      <c r="W18" s="282" t="s">
        <v>32</v>
      </c>
      <c r="Y18" s="38" t="str">
        <f t="shared" si="3"/>
        <v/>
      </c>
    </row>
    <row r="19" spans="1:29" x14ac:dyDescent="0.25">
      <c r="A19" s="118">
        <v>17</v>
      </c>
      <c r="B19" s="248">
        <v>2</v>
      </c>
      <c r="C19" s="257" t="s">
        <v>409</v>
      </c>
      <c r="D19" s="144" t="s">
        <v>145</v>
      </c>
      <c r="E19" s="333" t="s">
        <v>190</v>
      </c>
      <c r="F19" s="68" t="s">
        <v>191</v>
      </c>
      <c r="G19" s="258">
        <v>38897</v>
      </c>
      <c r="H19" s="125">
        <f t="shared" ca="1" si="5"/>
        <v>13</v>
      </c>
      <c r="I19" s="51" t="str">
        <f t="shared" ca="1" si="4"/>
        <v>Minimes 1</v>
      </c>
      <c r="J19" s="129" t="s">
        <v>40</v>
      </c>
      <c r="K19" s="51" t="s">
        <v>33</v>
      </c>
      <c r="L19" s="51">
        <v>6647513</v>
      </c>
      <c r="M19" s="127">
        <f t="shared" ca="1" si="0"/>
        <v>12</v>
      </c>
      <c r="N19" s="56">
        <f t="shared" ca="1" si="1"/>
        <v>10</v>
      </c>
      <c r="O19" s="57">
        <f t="shared" ca="1" si="2"/>
        <v>0.99999999999972999</v>
      </c>
      <c r="P19" s="127"/>
      <c r="Q19" s="56"/>
      <c r="R19" s="57"/>
      <c r="S19" s="68"/>
      <c r="T19" s="484"/>
      <c r="U19" s="54"/>
      <c r="V19" s="54"/>
      <c r="W19" s="69" t="s">
        <v>181</v>
      </c>
      <c r="Y19" s="38" t="str">
        <f t="shared" si="3"/>
        <v/>
      </c>
    </row>
    <row r="20" spans="1:29" x14ac:dyDescent="0.25">
      <c r="A20" s="118">
        <v>18</v>
      </c>
      <c r="B20" s="248">
        <v>3</v>
      </c>
      <c r="C20" s="257" t="s">
        <v>409</v>
      </c>
      <c r="D20" s="144" t="s">
        <v>145</v>
      </c>
      <c r="E20" s="335" t="s">
        <v>192</v>
      </c>
      <c r="F20" s="283" t="s">
        <v>193</v>
      </c>
      <c r="G20" s="258">
        <v>40508</v>
      </c>
      <c r="H20" s="125">
        <f t="shared" ca="1" si="5"/>
        <v>9</v>
      </c>
      <c r="I20" s="51" t="str">
        <f t="shared" ca="1" si="4"/>
        <v>Poussins 1</v>
      </c>
      <c r="J20" s="129" t="s">
        <v>51</v>
      </c>
      <c r="K20" s="51" t="s">
        <v>33</v>
      </c>
      <c r="L20" s="51">
        <v>6697441</v>
      </c>
      <c r="M20" s="127">
        <f t="shared" ca="1" si="0"/>
        <v>8</v>
      </c>
      <c r="N20" s="56">
        <f t="shared" ca="1" si="1"/>
        <v>5</v>
      </c>
      <c r="O20" s="57">
        <f t="shared" ca="1" si="2"/>
        <v>3.9999999999997726</v>
      </c>
      <c r="P20" s="127"/>
      <c r="Q20" s="56"/>
      <c r="R20" s="57"/>
      <c r="S20" s="283"/>
      <c r="T20" s="484"/>
      <c r="U20" s="54"/>
      <c r="V20" s="54"/>
      <c r="W20" s="73"/>
      <c r="Y20" s="38" t="str">
        <f t="shared" si="3"/>
        <v/>
      </c>
    </row>
    <row r="21" spans="1:29" x14ac:dyDescent="0.25">
      <c r="A21" s="118">
        <v>19</v>
      </c>
      <c r="B21" s="248">
        <v>4</v>
      </c>
      <c r="C21" s="257" t="s">
        <v>409</v>
      </c>
      <c r="D21" s="145" t="s">
        <v>157</v>
      </c>
      <c r="E21" s="333" t="s">
        <v>194</v>
      </c>
      <c r="F21" s="68" t="s">
        <v>195</v>
      </c>
      <c r="G21" s="258">
        <v>27876</v>
      </c>
      <c r="H21" s="125">
        <f t="shared" ca="1" si="5"/>
        <v>43</v>
      </c>
      <c r="I21" s="51" t="str">
        <f t="shared" ca="1" si="4"/>
        <v>Vétérans As &amp; Cb</v>
      </c>
      <c r="J21" s="129" t="s">
        <v>181</v>
      </c>
      <c r="K21" s="51" t="s">
        <v>33</v>
      </c>
      <c r="L21" s="51">
        <v>6586940</v>
      </c>
      <c r="M21" s="127">
        <f t="shared" ca="1" si="0"/>
        <v>43</v>
      </c>
      <c r="N21" s="56">
        <f t="shared" ca="1" si="1"/>
        <v>0</v>
      </c>
      <c r="O21" s="57">
        <f t="shared" ca="1" si="2"/>
        <v>4.0000000000006253</v>
      </c>
      <c r="P21" s="129"/>
      <c r="R21" s="58"/>
      <c r="S21" s="68"/>
      <c r="T21" s="484"/>
      <c r="U21" s="54"/>
      <c r="V21" s="54"/>
      <c r="W21" s="113">
        <f ca="1">TODAY()</f>
        <v>43585</v>
      </c>
      <c r="Y21" s="38" t="str">
        <f t="shared" si="3"/>
        <v/>
      </c>
    </row>
    <row r="22" spans="1:29" x14ac:dyDescent="0.25">
      <c r="A22" s="118">
        <v>20</v>
      </c>
      <c r="B22" s="249">
        <v>5</v>
      </c>
      <c r="C22" s="257" t="s">
        <v>409</v>
      </c>
      <c r="D22" s="146" t="s">
        <v>145</v>
      </c>
      <c r="E22" s="336" t="s">
        <v>196</v>
      </c>
      <c r="F22" s="69" t="s">
        <v>197</v>
      </c>
      <c r="G22" s="258">
        <v>23939</v>
      </c>
      <c r="H22" s="125">
        <f t="shared" ca="1" si="5"/>
        <v>54</v>
      </c>
      <c r="I22" s="51" t="str">
        <f t="shared" ca="1" si="4"/>
        <v>Vétérans As &amp; Cb</v>
      </c>
      <c r="J22" s="129" t="s">
        <v>37</v>
      </c>
      <c r="K22" s="62" t="s">
        <v>33</v>
      </c>
      <c r="L22" s="51">
        <v>6654207</v>
      </c>
      <c r="M22" s="127">
        <f t="shared" ca="1" si="0"/>
        <v>53</v>
      </c>
      <c r="N22" s="56">
        <f t="shared" ca="1" si="1"/>
        <v>9</v>
      </c>
      <c r="O22" s="57">
        <f t="shared" ca="1" si="2"/>
        <v>14.000000000000909</v>
      </c>
      <c r="P22" s="147">
        <f ca="1">TRUNC(DAYS360(P18,W21)/360)</f>
        <v>26</v>
      </c>
      <c r="Q22" s="60">
        <f ca="1">TRUNC(((DAYS360(P18,W21)/360)-P22)*12)</f>
        <v>6</v>
      </c>
      <c r="R22" s="61">
        <f ca="1">((((DAYS360(P18,W21)/360)-P22)*12)-Q22)*30</f>
        <v>18.000000000000256</v>
      </c>
      <c r="S22" s="69"/>
      <c r="T22" s="485"/>
      <c r="U22" s="54"/>
      <c r="V22" s="54"/>
      <c r="Y22" s="38" t="str">
        <f t="shared" si="3"/>
        <v/>
      </c>
    </row>
    <row r="23" spans="1:29" x14ac:dyDescent="0.25">
      <c r="A23" s="118">
        <v>21</v>
      </c>
      <c r="B23" s="247">
        <v>1</v>
      </c>
      <c r="C23" s="70" t="s">
        <v>198</v>
      </c>
      <c r="D23" s="149" t="s">
        <v>145</v>
      </c>
      <c r="E23" s="337" t="s">
        <v>199</v>
      </c>
      <c r="F23" s="284" t="s">
        <v>200</v>
      </c>
      <c r="G23" s="285">
        <v>37188</v>
      </c>
      <c r="H23" s="119">
        <f t="shared" ca="1" si="5"/>
        <v>18</v>
      </c>
      <c r="I23" s="120" t="str">
        <f t="shared" ca="1" si="4"/>
        <v>Juniors 2</v>
      </c>
      <c r="J23" s="71" t="s">
        <v>181</v>
      </c>
      <c r="K23" s="71" t="s">
        <v>33</v>
      </c>
      <c r="L23" s="286"/>
      <c r="M23" s="121">
        <f t="shared" ca="1" si="0"/>
        <v>17</v>
      </c>
      <c r="N23" s="122">
        <f t="shared" ca="1" si="1"/>
        <v>6</v>
      </c>
      <c r="O23" s="143">
        <f t="shared" ca="1" si="2"/>
        <v>5.9999999999996589</v>
      </c>
      <c r="P23" s="478">
        <f>AVERAGE(G23:G35)</f>
        <v>38419.538461538461</v>
      </c>
      <c r="Q23" s="478"/>
      <c r="R23" s="479"/>
      <c r="S23" s="284"/>
      <c r="T23" s="480">
        <v>43568</v>
      </c>
      <c r="U23" s="150"/>
      <c r="V23" s="54"/>
      <c r="Y23" s="38" t="str">
        <f t="shared" si="3"/>
        <v/>
      </c>
    </row>
    <row r="24" spans="1:29" x14ac:dyDescent="0.25">
      <c r="A24" s="118">
        <v>22</v>
      </c>
      <c r="B24" s="248">
        <v>2</v>
      </c>
      <c r="C24" s="51" t="s">
        <v>198</v>
      </c>
      <c r="D24" s="144" t="s">
        <v>145</v>
      </c>
      <c r="E24" s="337" t="s">
        <v>201</v>
      </c>
      <c r="F24" s="284" t="s">
        <v>202</v>
      </c>
      <c r="G24" s="287">
        <v>39975</v>
      </c>
      <c r="H24" s="125">
        <f ca="1">IF(G24="","",DATEDIF(G24,DATE(YEAR(TODAY()),12,31),"y"))</f>
        <v>10</v>
      </c>
      <c r="I24" s="52" t="str">
        <f t="shared" ca="1" si="4"/>
        <v>Poussins 2</v>
      </c>
      <c r="J24" s="53" t="s">
        <v>51</v>
      </c>
      <c r="K24" s="53" t="s">
        <v>52</v>
      </c>
      <c r="L24" s="288"/>
      <c r="M24" s="127">
        <f t="shared" ca="1" si="0"/>
        <v>9</v>
      </c>
      <c r="N24" s="56">
        <f t="shared" ca="1" si="1"/>
        <v>10</v>
      </c>
      <c r="O24" s="57">
        <f t="shared" ca="1" si="2"/>
        <v>18.999999999999986</v>
      </c>
      <c r="R24" s="58"/>
      <c r="S24" s="284"/>
      <c r="T24" s="481"/>
      <c r="U24" s="150"/>
      <c r="V24" s="54"/>
      <c r="Y24" s="38" t="str">
        <f t="shared" si="3"/>
        <v/>
      </c>
    </row>
    <row r="25" spans="1:29" x14ac:dyDescent="0.25">
      <c r="A25" s="118">
        <v>23</v>
      </c>
      <c r="B25" s="248">
        <v>3</v>
      </c>
      <c r="C25" s="51" t="s">
        <v>198</v>
      </c>
      <c r="D25" s="144" t="s">
        <v>145</v>
      </c>
      <c r="E25" s="338" t="s">
        <v>201</v>
      </c>
      <c r="F25" s="284" t="s">
        <v>203</v>
      </c>
      <c r="G25" s="287">
        <v>38941</v>
      </c>
      <c r="H25" s="125">
        <f t="shared" ca="1" si="5"/>
        <v>13</v>
      </c>
      <c r="I25" s="52" t="str">
        <f t="shared" ca="1" si="4"/>
        <v>Minimes 1</v>
      </c>
      <c r="J25" s="53" t="s">
        <v>51</v>
      </c>
      <c r="K25" s="53" t="s">
        <v>33</v>
      </c>
      <c r="L25" s="289"/>
      <c r="M25" s="127">
        <f t="shared" ca="1" si="0"/>
        <v>12</v>
      </c>
      <c r="N25" s="56">
        <f t="shared" ca="1" si="1"/>
        <v>8</v>
      </c>
      <c r="O25" s="57">
        <f t="shared" ca="1" si="2"/>
        <v>18.000000000000043</v>
      </c>
      <c r="R25" s="58"/>
      <c r="S25" s="284"/>
      <c r="T25" s="481"/>
      <c r="U25" s="150"/>
      <c r="V25" s="54"/>
      <c r="Y25" s="38" t="str">
        <f t="shared" si="3"/>
        <v/>
      </c>
    </row>
    <row r="26" spans="1:29" x14ac:dyDescent="0.25">
      <c r="A26" s="118">
        <v>24</v>
      </c>
      <c r="B26" s="248">
        <v>4</v>
      </c>
      <c r="C26" s="51" t="s">
        <v>198</v>
      </c>
      <c r="D26" s="144" t="s">
        <v>145</v>
      </c>
      <c r="E26" s="337" t="s">
        <v>204</v>
      </c>
      <c r="F26" s="284" t="s">
        <v>205</v>
      </c>
      <c r="G26" s="287">
        <v>40668</v>
      </c>
      <c r="H26" s="125">
        <f t="shared" ca="1" si="5"/>
        <v>8</v>
      </c>
      <c r="I26" s="52" t="str">
        <f t="shared" ca="1" si="4"/>
        <v>Poussins 1</v>
      </c>
      <c r="J26" s="53" t="s">
        <v>55</v>
      </c>
      <c r="K26" s="53" t="s">
        <v>33</v>
      </c>
      <c r="L26" s="289"/>
      <c r="M26" s="127">
        <f t="shared" ca="1" si="0"/>
        <v>7</v>
      </c>
      <c r="N26" s="56">
        <f t="shared" ca="1" si="1"/>
        <v>11</v>
      </c>
      <c r="O26" s="57">
        <f t="shared" ca="1" si="2"/>
        <v>24.999999999999858</v>
      </c>
      <c r="R26" s="58"/>
      <c r="S26" s="284"/>
      <c r="T26" s="481"/>
      <c r="U26" s="152"/>
      <c r="V26" s="54"/>
      <c r="W26" s="153"/>
      <c r="X26" s="153"/>
      <c r="Y26" s="38" t="str">
        <f t="shared" si="3"/>
        <v/>
      </c>
    </row>
    <row r="27" spans="1:29" x14ac:dyDescent="0.25">
      <c r="A27" s="118">
        <v>25</v>
      </c>
      <c r="B27" s="248">
        <v>5</v>
      </c>
      <c r="C27" s="51" t="s">
        <v>198</v>
      </c>
      <c r="D27" s="144" t="s">
        <v>145</v>
      </c>
      <c r="E27" s="337" t="s">
        <v>206</v>
      </c>
      <c r="F27" s="68" t="s">
        <v>207</v>
      </c>
      <c r="G27" s="287">
        <v>39528</v>
      </c>
      <c r="H27" s="125">
        <f t="shared" ca="1" si="5"/>
        <v>11</v>
      </c>
      <c r="I27" s="52" t="str">
        <f t="shared" ca="1" si="4"/>
        <v>Benjamins 1</v>
      </c>
      <c r="J27" s="53" t="s">
        <v>50</v>
      </c>
      <c r="K27" s="53" t="s">
        <v>52</v>
      </c>
      <c r="L27" s="289"/>
      <c r="M27" s="127">
        <f t="shared" ca="1" si="0"/>
        <v>11</v>
      </c>
      <c r="N27" s="56">
        <f t="shared" ca="1" si="1"/>
        <v>1</v>
      </c>
      <c r="O27" s="57">
        <f t="shared" ca="1" si="2"/>
        <v>8.9999999999997016</v>
      </c>
      <c r="P27" s="154"/>
      <c r="Q27" s="56"/>
      <c r="R27" s="57"/>
      <c r="S27" s="68"/>
      <c r="T27" s="481"/>
      <c r="U27" s="54"/>
      <c r="V27" s="54"/>
      <c r="W27" s="153"/>
      <c r="X27" s="153"/>
      <c r="Y27" s="38" t="str">
        <f t="shared" si="3"/>
        <v/>
      </c>
    </row>
    <row r="28" spans="1:29" x14ac:dyDescent="0.25">
      <c r="A28" s="118">
        <v>26</v>
      </c>
      <c r="B28" s="248">
        <v>6</v>
      </c>
      <c r="C28" s="51" t="s">
        <v>198</v>
      </c>
      <c r="D28" s="145" t="s">
        <v>157</v>
      </c>
      <c r="E28" s="339" t="s">
        <v>206</v>
      </c>
      <c r="F28" s="284" t="s">
        <v>208</v>
      </c>
      <c r="G28" s="276">
        <v>30168</v>
      </c>
      <c r="H28" s="125">
        <f t="shared" ca="1" si="5"/>
        <v>37</v>
      </c>
      <c r="I28" s="52" t="str">
        <f t="shared" ca="1" si="4"/>
        <v>Vétérans As &amp; Cb</v>
      </c>
      <c r="J28" s="53" t="s">
        <v>60</v>
      </c>
      <c r="K28" s="51" t="s">
        <v>33</v>
      </c>
      <c r="L28" s="155"/>
      <c r="M28" s="127">
        <f t="shared" ca="1" si="0"/>
        <v>36</v>
      </c>
      <c r="N28" s="56">
        <f t="shared" ca="1" si="1"/>
        <v>8</v>
      </c>
      <c r="O28" s="57">
        <f t="shared" ca="1" si="2"/>
        <v>25.000000000001137</v>
      </c>
      <c r="P28" s="133"/>
      <c r="Q28" s="134"/>
      <c r="R28" s="135"/>
      <c r="S28" s="284"/>
      <c r="T28" s="481"/>
      <c r="U28" s="54"/>
      <c r="V28" s="54"/>
      <c r="W28" s="243"/>
      <c r="X28" s="153"/>
      <c r="Y28" s="38" t="str">
        <f t="shared" si="3"/>
        <v/>
      </c>
      <c r="AB28" s="54"/>
      <c r="AC28" s="156"/>
    </row>
    <row r="29" spans="1:29" x14ac:dyDescent="0.25">
      <c r="A29" s="118">
        <v>27</v>
      </c>
      <c r="B29" s="248">
        <v>7</v>
      </c>
      <c r="C29" s="51" t="s">
        <v>198</v>
      </c>
      <c r="D29" s="53" t="s">
        <v>154</v>
      </c>
      <c r="E29" s="333" t="s">
        <v>209</v>
      </c>
      <c r="F29" s="259" t="s">
        <v>210</v>
      </c>
      <c r="G29" s="276">
        <v>32883</v>
      </c>
      <c r="H29" s="125">
        <f t="shared" ca="1" si="5"/>
        <v>29</v>
      </c>
      <c r="I29" s="52" t="str">
        <f t="shared" ca="1" si="4"/>
        <v>Séniors</v>
      </c>
      <c r="J29" s="53" t="s">
        <v>32</v>
      </c>
      <c r="K29" s="51" t="s">
        <v>33</v>
      </c>
      <c r="L29" s="157"/>
      <c r="M29" s="127">
        <f t="shared" ca="1" si="0"/>
        <v>29</v>
      </c>
      <c r="N29" s="56">
        <f t="shared" ca="1" si="1"/>
        <v>3</v>
      </c>
      <c r="O29" s="57">
        <f t="shared" ca="1" si="2"/>
        <v>20.000000000000568</v>
      </c>
      <c r="R29" s="58"/>
      <c r="S29" s="259"/>
      <c r="T29" s="481"/>
      <c r="U29" s="54"/>
      <c r="V29" s="54"/>
      <c r="W29" s="153"/>
      <c r="X29" s="153"/>
      <c r="Y29" s="38" t="str">
        <f t="shared" si="3"/>
        <v/>
      </c>
    </row>
    <row r="30" spans="1:29" x14ac:dyDescent="0.25">
      <c r="A30" s="118">
        <v>28</v>
      </c>
      <c r="B30" s="248">
        <v>8</v>
      </c>
      <c r="C30" s="51" t="s">
        <v>198</v>
      </c>
      <c r="D30" s="145" t="s">
        <v>157</v>
      </c>
      <c r="E30" s="333" t="s">
        <v>211</v>
      </c>
      <c r="F30" s="259" t="s">
        <v>212</v>
      </c>
      <c r="G30" s="276">
        <v>38970</v>
      </c>
      <c r="H30" s="125">
        <f t="shared" ca="1" si="5"/>
        <v>13</v>
      </c>
      <c r="I30" s="52" t="str">
        <f t="shared" ca="1" si="4"/>
        <v>Minimes 1</v>
      </c>
      <c r="J30" s="53" t="s">
        <v>67</v>
      </c>
      <c r="K30" s="51" t="s">
        <v>33</v>
      </c>
      <c r="L30" s="157"/>
      <c r="M30" s="127">
        <f t="shared" ca="1" si="0"/>
        <v>12</v>
      </c>
      <c r="N30" s="56">
        <f t="shared" ca="1" si="1"/>
        <v>7</v>
      </c>
      <c r="O30" s="57">
        <f t="shared" ca="1" si="2"/>
        <v>20.000000000000142</v>
      </c>
      <c r="R30" s="58"/>
      <c r="S30" s="259"/>
      <c r="T30" s="481"/>
      <c r="U30" s="54"/>
      <c r="V30" s="54"/>
      <c r="W30" s="153"/>
      <c r="X30" s="153"/>
      <c r="Y30" s="38" t="str">
        <f t="shared" si="3"/>
        <v/>
      </c>
    </row>
    <row r="31" spans="1:29" x14ac:dyDescent="0.25">
      <c r="A31" s="118">
        <v>29</v>
      </c>
      <c r="B31" s="248">
        <v>9</v>
      </c>
      <c r="C31" s="51" t="s">
        <v>198</v>
      </c>
      <c r="D31" s="144" t="s">
        <v>145</v>
      </c>
      <c r="E31" s="333" t="s">
        <v>213</v>
      </c>
      <c r="F31" s="259" t="s">
        <v>214</v>
      </c>
      <c r="G31" s="276">
        <v>40683</v>
      </c>
      <c r="H31" s="125">
        <f t="shared" ca="1" si="5"/>
        <v>8</v>
      </c>
      <c r="I31" s="52" t="str">
        <f t="shared" ca="1" si="4"/>
        <v>Poussins 1</v>
      </c>
      <c r="J31" s="53" t="s">
        <v>51</v>
      </c>
      <c r="K31" s="51" t="s">
        <v>52</v>
      </c>
      <c r="L31" s="157"/>
      <c r="M31" s="127">
        <f t="shared" ca="1" si="0"/>
        <v>7</v>
      </c>
      <c r="N31" s="56">
        <f t="shared" ca="1" si="1"/>
        <v>11</v>
      </c>
      <c r="O31" s="57">
        <f t="shared" ca="1" si="2"/>
        <v>10.000000000000071</v>
      </c>
      <c r="R31" s="58"/>
      <c r="S31" s="259"/>
      <c r="T31" s="481"/>
      <c r="U31" s="54"/>
      <c r="V31" s="54"/>
      <c r="W31" s="153"/>
      <c r="X31" s="153"/>
      <c r="Y31" s="38" t="str">
        <f t="shared" si="3"/>
        <v/>
      </c>
    </row>
    <row r="32" spans="1:29" x14ac:dyDescent="0.25">
      <c r="A32" s="118">
        <v>30</v>
      </c>
      <c r="B32" s="248">
        <v>10</v>
      </c>
      <c r="C32" s="51" t="s">
        <v>198</v>
      </c>
      <c r="D32" s="144" t="s">
        <v>145</v>
      </c>
      <c r="E32" s="333" t="s">
        <v>213</v>
      </c>
      <c r="F32" s="259" t="s">
        <v>215</v>
      </c>
      <c r="G32" s="276">
        <v>40683</v>
      </c>
      <c r="H32" s="125">
        <f t="shared" ca="1" si="5"/>
        <v>8</v>
      </c>
      <c r="I32" s="52" t="str">
        <f t="shared" ca="1" si="4"/>
        <v>Poussins 1</v>
      </c>
      <c r="J32" s="53" t="s">
        <v>55</v>
      </c>
      <c r="K32" s="51" t="s">
        <v>33</v>
      </c>
      <c r="L32" s="155"/>
      <c r="M32" s="127">
        <f t="shared" ca="1" si="0"/>
        <v>7</v>
      </c>
      <c r="N32" s="56">
        <f t="shared" ca="1" si="1"/>
        <v>11</v>
      </c>
      <c r="O32" s="57">
        <f t="shared" ca="1" si="2"/>
        <v>10.000000000000071</v>
      </c>
      <c r="R32" s="58"/>
      <c r="S32" s="259"/>
      <c r="T32" s="481"/>
      <c r="U32" s="54"/>
      <c r="V32" s="54"/>
      <c r="W32" s="153"/>
      <c r="X32" s="153"/>
      <c r="Y32" s="38" t="str">
        <f t="shared" si="3"/>
        <v/>
      </c>
    </row>
    <row r="33" spans="1:25" x14ac:dyDescent="0.25">
      <c r="A33" s="118">
        <v>31</v>
      </c>
      <c r="B33" s="248">
        <v>11</v>
      </c>
      <c r="C33" s="51" t="s">
        <v>198</v>
      </c>
      <c r="D33" s="144" t="s">
        <v>145</v>
      </c>
      <c r="E33" s="333" t="s">
        <v>213</v>
      </c>
      <c r="F33" s="259" t="s">
        <v>216</v>
      </c>
      <c r="G33" s="276">
        <v>39699</v>
      </c>
      <c r="H33" s="125">
        <f t="shared" ca="1" si="5"/>
        <v>11</v>
      </c>
      <c r="I33" s="52" t="str">
        <f t="shared" ca="1" si="4"/>
        <v>Benjamins 1</v>
      </c>
      <c r="J33" s="53" t="s">
        <v>51</v>
      </c>
      <c r="K33" s="51" t="s">
        <v>52</v>
      </c>
      <c r="L33" s="157"/>
      <c r="M33" s="127">
        <f t="shared" ca="1" si="0"/>
        <v>10</v>
      </c>
      <c r="N33" s="56">
        <f t="shared" ca="1" si="1"/>
        <v>7</v>
      </c>
      <c r="O33" s="57">
        <f t="shared" ca="1" si="2"/>
        <v>21.999999999999815</v>
      </c>
      <c r="R33" s="58"/>
      <c r="S33" s="259"/>
      <c r="T33" s="481"/>
      <c r="U33" s="54"/>
      <c r="V33" s="54"/>
      <c r="W33" s="153"/>
      <c r="X33" s="153"/>
      <c r="Y33" s="38" t="str">
        <f t="shared" si="3"/>
        <v/>
      </c>
    </row>
    <row r="34" spans="1:25" x14ac:dyDescent="0.25">
      <c r="A34" s="118">
        <v>32</v>
      </c>
      <c r="B34" s="248">
        <v>12</v>
      </c>
      <c r="C34" s="51" t="s">
        <v>198</v>
      </c>
      <c r="D34" s="144" t="s">
        <v>145</v>
      </c>
      <c r="E34" s="340" t="s">
        <v>217</v>
      </c>
      <c r="F34" s="260" t="s">
        <v>218</v>
      </c>
      <c r="G34" s="261">
        <v>40986</v>
      </c>
      <c r="H34" s="125">
        <f t="shared" ca="1" si="5"/>
        <v>7</v>
      </c>
      <c r="I34" s="52" t="str">
        <f t="shared" ca="1" si="4"/>
        <v>Poussins 1</v>
      </c>
      <c r="J34" s="53" t="s">
        <v>54</v>
      </c>
      <c r="K34" s="51" t="s">
        <v>52</v>
      </c>
      <c r="L34" s="53"/>
      <c r="M34" s="127">
        <f t="shared" ca="1" si="0"/>
        <v>7</v>
      </c>
      <c r="N34" s="56">
        <f t="shared" ca="1" si="1"/>
        <v>1</v>
      </c>
      <c r="O34" s="57">
        <f t="shared" ca="1" si="2"/>
        <v>11.999999999999851</v>
      </c>
      <c r="R34" s="58"/>
      <c r="S34" s="260"/>
      <c r="T34" s="481"/>
      <c r="U34" s="54"/>
      <c r="V34" s="54"/>
      <c r="W34" s="153"/>
      <c r="X34" s="153"/>
      <c r="Y34" s="38" t="str">
        <f t="shared" si="3"/>
        <v/>
      </c>
    </row>
    <row r="35" spans="1:25" x14ac:dyDescent="0.25">
      <c r="A35" s="118">
        <v>33</v>
      </c>
      <c r="B35" s="248">
        <v>13</v>
      </c>
      <c r="C35" s="51" t="s">
        <v>198</v>
      </c>
      <c r="D35" s="144" t="s">
        <v>145</v>
      </c>
      <c r="E35" s="340" t="s">
        <v>219</v>
      </c>
      <c r="F35" s="260" t="s">
        <v>220</v>
      </c>
      <c r="G35" s="261">
        <v>39082</v>
      </c>
      <c r="H35" s="125">
        <f t="shared" ca="1" si="5"/>
        <v>13</v>
      </c>
      <c r="I35" s="52" t="str">
        <f t="shared" ca="1" si="4"/>
        <v>Minimes 1</v>
      </c>
      <c r="J35" s="53" t="s">
        <v>59</v>
      </c>
      <c r="K35" s="51" t="s">
        <v>52</v>
      </c>
      <c r="L35" s="53"/>
      <c r="M35" s="127">
        <f t="shared" ca="1" si="0"/>
        <v>12</v>
      </c>
      <c r="N35" s="56">
        <f t="shared" ref="N35:N66" ca="1" si="6">IF(G35="","",TRUNC(((DAYS360(G35,$W$21)/360)-M35)*12))</f>
        <v>4</v>
      </c>
      <c r="O35" s="57">
        <f t="shared" ref="O35:O66" ca="1" si="7">IF(G35="","",((((DAYS360(G35,$W$21)/360)-M35)*12)-N35)*30)</f>
        <v>2.1316282072803006E-13</v>
      </c>
      <c r="P35" s="59">
        <f ca="1">TRUNC(DAYS360(P23,W21)/360)</f>
        <v>14</v>
      </c>
      <c r="Q35" s="60">
        <f ca="1">TRUNC(((DAYS360(P23,W21)/360)-P35)*12)</f>
        <v>1</v>
      </c>
      <c r="R35" s="61">
        <f ca="1">((((DAYS360(P23,W21)/360)-P35)*12)-Q35)*30</f>
        <v>21.999999999999815</v>
      </c>
      <c r="S35" s="260"/>
      <c r="T35" s="482"/>
      <c r="U35" s="153"/>
      <c r="V35" s="153"/>
      <c r="W35" s="153"/>
      <c r="X35" s="153"/>
      <c r="Y35" s="38" t="str">
        <f t="shared" si="3"/>
        <v/>
      </c>
    </row>
    <row r="36" spans="1:25" x14ac:dyDescent="0.25">
      <c r="A36" s="118">
        <v>34</v>
      </c>
      <c r="B36" s="247">
        <v>1</v>
      </c>
      <c r="C36" s="70" t="s">
        <v>221</v>
      </c>
      <c r="D36" s="160" t="s">
        <v>164</v>
      </c>
      <c r="E36" s="332" t="s">
        <v>222</v>
      </c>
      <c r="F36" s="262" t="s">
        <v>223</v>
      </c>
      <c r="G36" s="275">
        <v>38354</v>
      </c>
      <c r="H36" s="119">
        <f t="shared" ca="1" si="5"/>
        <v>14</v>
      </c>
      <c r="I36" s="120" t="str">
        <f t="shared" ca="1" si="4"/>
        <v>Minimes 2</v>
      </c>
      <c r="J36" s="71" t="s">
        <v>67</v>
      </c>
      <c r="K36" s="70" t="s">
        <v>52</v>
      </c>
      <c r="L36" s="70">
        <v>627262</v>
      </c>
      <c r="M36" s="121">
        <f t="shared" ca="1" si="0"/>
        <v>14</v>
      </c>
      <c r="N36" s="122">
        <f t="shared" ca="1" si="6"/>
        <v>3</v>
      </c>
      <c r="O36" s="123">
        <f t="shared" ca="1" si="7"/>
        <v>27.999999999999901</v>
      </c>
      <c r="P36" s="477">
        <f>AVERAGE(G36:G53)</f>
        <v>38759.944444444445</v>
      </c>
      <c r="Q36" s="478"/>
      <c r="R36" s="479"/>
      <c r="S36" s="67"/>
      <c r="T36" s="480">
        <v>43570</v>
      </c>
      <c r="U36" s="54"/>
      <c r="V36" s="54"/>
      <c r="W36" s="153"/>
      <c r="X36" s="153"/>
      <c r="Y36" s="38" t="str">
        <f t="shared" si="3"/>
        <v/>
      </c>
    </row>
    <row r="37" spans="1:25" x14ac:dyDescent="0.25">
      <c r="A37" s="118">
        <v>35</v>
      </c>
      <c r="B37" s="248">
        <v>2</v>
      </c>
      <c r="C37" s="51" t="s">
        <v>221</v>
      </c>
      <c r="D37" s="145" t="s">
        <v>157</v>
      </c>
      <c r="E37" s="333" t="s">
        <v>222</v>
      </c>
      <c r="F37" s="73" t="s">
        <v>224</v>
      </c>
      <c r="G37" s="276">
        <v>39019</v>
      </c>
      <c r="H37" s="125">
        <f t="shared" ca="1" si="5"/>
        <v>13</v>
      </c>
      <c r="I37" s="52" t="str">
        <f t="shared" ca="1" si="4"/>
        <v>Minimes 1</v>
      </c>
      <c r="J37" s="53" t="s">
        <v>68</v>
      </c>
      <c r="K37" s="51" t="s">
        <v>33</v>
      </c>
      <c r="L37" s="51">
        <v>6534531</v>
      </c>
      <c r="M37" s="127">
        <f t="shared" ca="1" si="0"/>
        <v>12</v>
      </c>
      <c r="N37" s="56">
        <f t="shared" ca="1" si="6"/>
        <v>6</v>
      </c>
      <c r="O37" s="128">
        <f t="shared" ca="1" si="7"/>
        <v>1.0000000000001563</v>
      </c>
      <c r="P37" s="127"/>
      <c r="Q37" s="56"/>
      <c r="R37" s="57"/>
      <c r="S37" s="68"/>
      <c r="T37" s="481"/>
      <c r="U37" s="54"/>
      <c r="V37" s="54"/>
      <c r="W37" s="153"/>
      <c r="X37" s="153"/>
      <c r="Y37" s="38" t="str">
        <f t="shared" si="3"/>
        <v/>
      </c>
    </row>
    <row r="38" spans="1:25" x14ac:dyDescent="0.25">
      <c r="A38" s="118">
        <v>36</v>
      </c>
      <c r="B38" s="248">
        <v>3</v>
      </c>
      <c r="C38" s="51" t="s">
        <v>221</v>
      </c>
      <c r="D38" s="144" t="s">
        <v>145</v>
      </c>
      <c r="E38" s="334" t="s">
        <v>222</v>
      </c>
      <c r="F38" s="73" t="s">
        <v>225</v>
      </c>
      <c r="G38" s="276">
        <v>40183</v>
      </c>
      <c r="H38" s="125">
        <f t="shared" ca="1" si="5"/>
        <v>9</v>
      </c>
      <c r="I38" s="52" t="str">
        <f t="shared" ca="1" si="4"/>
        <v>Poussins 1</v>
      </c>
      <c r="J38" s="53" t="s">
        <v>67</v>
      </c>
      <c r="K38" s="51" t="s">
        <v>33</v>
      </c>
      <c r="L38" s="51">
        <v>6580426</v>
      </c>
      <c r="M38" s="127">
        <f t="shared" ca="1" si="0"/>
        <v>9</v>
      </c>
      <c r="N38" s="56">
        <f t="shared" ca="1" si="6"/>
        <v>3</v>
      </c>
      <c r="O38" s="128">
        <f t="shared" ca="1" si="7"/>
        <v>25.000000000000071</v>
      </c>
      <c r="P38" s="127"/>
      <c r="Q38" s="56"/>
      <c r="R38" s="57"/>
      <c r="S38" s="68"/>
      <c r="T38" s="481"/>
      <c r="U38" s="54"/>
      <c r="V38" s="54"/>
      <c r="W38" s="153"/>
      <c r="X38" s="153"/>
      <c r="Y38" s="38" t="str">
        <f t="shared" si="3"/>
        <v/>
      </c>
    </row>
    <row r="39" spans="1:25" x14ac:dyDescent="0.25">
      <c r="A39" s="118">
        <v>37</v>
      </c>
      <c r="B39" s="248">
        <v>4</v>
      </c>
      <c r="C39" s="51" t="s">
        <v>221</v>
      </c>
      <c r="D39" s="145" t="s">
        <v>157</v>
      </c>
      <c r="E39" s="334" t="s">
        <v>226</v>
      </c>
      <c r="F39" s="73" t="s">
        <v>227</v>
      </c>
      <c r="G39" s="276">
        <v>34990</v>
      </c>
      <c r="H39" s="125">
        <f t="shared" ca="1" si="5"/>
        <v>24</v>
      </c>
      <c r="I39" s="52" t="str">
        <f t="shared" ca="1" si="4"/>
        <v>Séniors</v>
      </c>
      <c r="J39" s="53" t="s">
        <v>68</v>
      </c>
      <c r="K39" s="51" t="s">
        <v>33</v>
      </c>
      <c r="L39" s="51">
        <v>6680295</v>
      </c>
      <c r="M39" s="127">
        <f t="shared" ca="1" si="0"/>
        <v>23</v>
      </c>
      <c r="N39" s="56">
        <f t="shared" ca="1" si="6"/>
        <v>6</v>
      </c>
      <c r="O39" s="128">
        <f t="shared" ca="1" si="7"/>
        <v>12.000000000000597</v>
      </c>
      <c r="P39" s="129"/>
      <c r="R39" s="58"/>
      <c r="S39" s="68"/>
      <c r="T39" s="481"/>
      <c r="U39" s="54"/>
      <c r="V39" s="54"/>
      <c r="W39" s="153"/>
      <c r="X39" s="153"/>
      <c r="Y39" s="38" t="str">
        <f t="shared" si="3"/>
        <v/>
      </c>
    </row>
    <row r="40" spans="1:25" x14ac:dyDescent="0.25">
      <c r="A40" s="118">
        <v>38</v>
      </c>
      <c r="B40" s="248">
        <v>5</v>
      </c>
      <c r="C40" s="51" t="s">
        <v>221</v>
      </c>
      <c r="D40" s="144" t="s">
        <v>145</v>
      </c>
      <c r="E40" s="333" t="s">
        <v>228</v>
      </c>
      <c r="F40" s="73" t="s">
        <v>229</v>
      </c>
      <c r="G40" s="276">
        <v>39099</v>
      </c>
      <c r="H40" s="125">
        <f t="shared" ca="1" si="5"/>
        <v>12</v>
      </c>
      <c r="I40" s="52" t="str">
        <f t="shared" ca="1" si="4"/>
        <v>Benjamins 2</v>
      </c>
      <c r="J40" s="53" t="s">
        <v>68</v>
      </c>
      <c r="K40" s="51" t="s">
        <v>52</v>
      </c>
      <c r="L40" s="51">
        <v>6640081</v>
      </c>
      <c r="M40" s="127">
        <f t="shared" ca="1" si="0"/>
        <v>12</v>
      </c>
      <c r="N40" s="56">
        <f t="shared" ca="1" si="6"/>
        <v>3</v>
      </c>
      <c r="O40" s="128">
        <f t="shared" ca="1" si="7"/>
        <v>13.000000000000114</v>
      </c>
      <c r="P40" s="129"/>
      <c r="R40" s="58"/>
      <c r="S40" s="68"/>
      <c r="T40" s="481"/>
      <c r="U40" s="54"/>
      <c r="V40" s="54"/>
      <c r="W40" s="153"/>
      <c r="X40" s="153"/>
      <c r="Y40" s="38" t="str">
        <f t="shared" si="3"/>
        <v/>
      </c>
    </row>
    <row r="41" spans="1:25" x14ac:dyDescent="0.25">
      <c r="A41" s="118">
        <v>39</v>
      </c>
      <c r="B41" s="248">
        <v>6</v>
      </c>
      <c r="C41" s="51" t="s">
        <v>221</v>
      </c>
      <c r="D41" s="144" t="s">
        <v>145</v>
      </c>
      <c r="E41" s="333" t="s">
        <v>228</v>
      </c>
      <c r="F41" s="73" t="s">
        <v>230</v>
      </c>
      <c r="G41" s="276">
        <v>40318</v>
      </c>
      <c r="H41" s="125">
        <f t="shared" ca="1" si="5"/>
        <v>9</v>
      </c>
      <c r="I41" s="52" t="str">
        <f t="shared" ca="1" si="4"/>
        <v>Poussins 1</v>
      </c>
      <c r="J41" s="53" t="s">
        <v>54</v>
      </c>
      <c r="K41" s="51" t="s">
        <v>33</v>
      </c>
      <c r="L41" s="51">
        <v>6680298</v>
      </c>
      <c r="M41" s="127">
        <f t="shared" ca="1" si="0"/>
        <v>8</v>
      </c>
      <c r="N41" s="56">
        <f t="shared" ca="1" si="6"/>
        <v>11</v>
      </c>
      <c r="O41" s="128">
        <f t="shared" ca="1" si="7"/>
        <v>10.000000000000071</v>
      </c>
      <c r="P41" s="127"/>
      <c r="Q41" s="56"/>
      <c r="R41" s="57"/>
      <c r="S41" s="68"/>
      <c r="T41" s="481"/>
      <c r="U41" s="54"/>
      <c r="V41" s="54"/>
      <c r="W41" s="153"/>
      <c r="X41" s="153"/>
      <c r="Y41" s="38" t="str">
        <f t="shared" si="3"/>
        <v/>
      </c>
    </row>
    <row r="42" spans="1:25" x14ac:dyDescent="0.25">
      <c r="A42" s="118">
        <v>40</v>
      </c>
      <c r="B42" s="248">
        <v>7</v>
      </c>
      <c r="C42" s="51" t="s">
        <v>221</v>
      </c>
      <c r="D42" s="144" t="s">
        <v>145</v>
      </c>
      <c r="E42" s="333" t="s">
        <v>231</v>
      </c>
      <c r="F42" s="73" t="s">
        <v>232</v>
      </c>
      <c r="G42" s="276">
        <v>39379</v>
      </c>
      <c r="H42" s="125">
        <f t="shared" ca="1" si="5"/>
        <v>12</v>
      </c>
      <c r="I42" s="52" t="str">
        <f t="shared" ca="1" si="4"/>
        <v>Benjamins 2</v>
      </c>
      <c r="J42" s="53" t="s">
        <v>56</v>
      </c>
      <c r="K42" s="51" t="s">
        <v>52</v>
      </c>
      <c r="L42" s="51">
        <v>6640079</v>
      </c>
      <c r="M42" s="127">
        <f t="shared" ca="1" si="0"/>
        <v>11</v>
      </c>
      <c r="N42" s="56">
        <f t="shared" ca="1" si="6"/>
        <v>6</v>
      </c>
      <c r="O42" s="128">
        <f t="shared" ca="1" si="7"/>
        <v>6.0000000000002984</v>
      </c>
      <c r="P42" s="133"/>
      <c r="Q42" s="134"/>
      <c r="R42" s="135"/>
      <c r="S42" s="68"/>
      <c r="T42" s="481"/>
      <c r="U42" s="54"/>
      <c r="V42" s="54"/>
      <c r="W42" s="153"/>
      <c r="X42" s="153"/>
      <c r="Y42" s="38" t="str">
        <f t="shared" si="3"/>
        <v/>
      </c>
    </row>
    <row r="43" spans="1:25" x14ac:dyDescent="0.25">
      <c r="A43" s="118">
        <v>41</v>
      </c>
      <c r="B43" s="248">
        <v>8</v>
      </c>
      <c r="C43" s="51" t="s">
        <v>221</v>
      </c>
      <c r="D43" s="144" t="s">
        <v>145</v>
      </c>
      <c r="E43" s="333" t="s">
        <v>231</v>
      </c>
      <c r="F43" s="73" t="s">
        <v>233</v>
      </c>
      <c r="G43" s="276">
        <v>41188</v>
      </c>
      <c r="H43" s="125">
        <f t="shared" ca="1" si="5"/>
        <v>7</v>
      </c>
      <c r="I43" s="52" t="str">
        <f t="shared" ca="1" si="4"/>
        <v>Poussins 1</v>
      </c>
      <c r="J43" s="53" t="s">
        <v>54</v>
      </c>
      <c r="K43" s="51" t="s">
        <v>52</v>
      </c>
      <c r="L43" s="51">
        <v>6680318</v>
      </c>
      <c r="M43" s="127">
        <f t="shared" ca="1" si="0"/>
        <v>6</v>
      </c>
      <c r="N43" s="56">
        <f t="shared" ca="1" si="6"/>
        <v>6</v>
      </c>
      <c r="O43" s="128">
        <f t="shared" ca="1" si="7"/>
        <v>23.999999999999915</v>
      </c>
      <c r="P43" s="127"/>
      <c r="Q43" s="56"/>
      <c r="R43" s="57"/>
      <c r="S43" s="68"/>
      <c r="T43" s="481"/>
      <c r="U43" s="54"/>
      <c r="V43" s="54"/>
      <c r="W43" s="153"/>
      <c r="X43" s="153"/>
      <c r="Y43" s="38" t="str">
        <f t="shared" si="3"/>
        <v/>
      </c>
    </row>
    <row r="44" spans="1:25" x14ac:dyDescent="0.25">
      <c r="A44" s="118">
        <v>42</v>
      </c>
      <c r="B44" s="248">
        <v>9</v>
      </c>
      <c r="C44" s="51" t="s">
        <v>221</v>
      </c>
      <c r="D44" s="144" t="s">
        <v>145</v>
      </c>
      <c r="E44" s="333" t="s">
        <v>234</v>
      </c>
      <c r="F44" s="73" t="s">
        <v>235</v>
      </c>
      <c r="G44" s="276">
        <v>39156</v>
      </c>
      <c r="H44" s="125">
        <f t="shared" ca="1" si="5"/>
        <v>12</v>
      </c>
      <c r="I44" s="52" t="str">
        <f t="shared" ca="1" si="4"/>
        <v>Benjamins 2</v>
      </c>
      <c r="J44" s="53" t="s">
        <v>57</v>
      </c>
      <c r="K44" s="51" t="s">
        <v>33</v>
      </c>
      <c r="L44" s="51">
        <v>6574694</v>
      </c>
      <c r="M44" s="127">
        <f t="shared" ca="1" si="0"/>
        <v>12</v>
      </c>
      <c r="N44" s="56">
        <f t="shared" ca="1" si="6"/>
        <v>1</v>
      </c>
      <c r="O44" s="128">
        <f t="shared" ca="1" si="7"/>
        <v>15</v>
      </c>
      <c r="P44" s="127"/>
      <c r="Q44" s="56"/>
      <c r="R44" s="57"/>
      <c r="S44" s="68"/>
      <c r="T44" s="481"/>
      <c r="U44" s="54"/>
      <c r="V44" s="54"/>
      <c r="W44" s="153"/>
      <c r="X44" s="153"/>
      <c r="Y44" s="38" t="str">
        <f t="shared" si="3"/>
        <v/>
      </c>
    </row>
    <row r="45" spans="1:25" x14ac:dyDescent="0.25">
      <c r="A45" s="118">
        <v>43</v>
      </c>
      <c r="B45" s="248">
        <v>10</v>
      </c>
      <c r="C45" s="51" t="s">
        <v>221</v>
      </c>
      <c r="D45" s="144" t="s">
        <v>145</v>
      </c>
      <c r="E45" s="340" t="s">
        <v>234</v>
      </c>
      <c r="F45" s="74" t="s">
        <v>236</v>
      </c>
      <c r="G45" s="263">
        <v>39949</v>
      </c>
      <c r="H45" s="125">
        <f t="shared" ca="1" si="5"/>
        <v>10</v>
      </c>
      <c r="I45" s="52" t="str">
        <f t="shared" ca="1" si="4"/>
        <v>Poussins 2</v>
      </c>
      <c r="J45" s="53" t="s">
        <v>54</v>
      </c>
      <c r="K45" s="53" t="s">
        <v>33</v>
      </c>
      <c r="L45" s="264" t="s">
        <v>237</v>
      </c>
      <c r="M45" s="127">
        <f t="shared" ca="1" si="0"/>
        <v>9</v>
      </c>
      <c r="N45" s="56">
        <f t="shared" ca="1" si="6"/>
        <v>11</v>
      </c>
      <c r="O45" s="128">
        <f t="shared" ca="1" si="7"/>
        <v>14.000000000000057</v>
      </c>
      <c r="P45" s="127"/>
      <c r="Q45" s="56"/>
      <c r="R45" s="57"/>
      <c r="S45" s="260"/>
      <c r="T45" s="481"/>
      <c r="U45" s="153"/>
      <c r="V45" s="153"/>
      <c r="W45" s="153"/>
      <c r="X45" s="153"/>
      <c r="Y45" s="38" t="str">
        <f t="shared" si="3"/>
        <v/>
      </c>
    </row>
    <row r="46" spans="1:25" x14ac:dyDescent="0.25">
      <c r="A46" s="118">
        <v>44</v>
      </c>
      <c r="B46" s="248">
        <v>11</v>
      </c>
      <c r="C46" s="51" t="s">
        <v>221</v>
      </c>
      <c r="D46" s="144" t="s">
        <v>145</v>
      </c>
      <c r="E46" s="340" t="s">
        <v>238</v>
      </c>
      <c r="F46" s="74" t="s">
        <v>239</v>
      </c>
      <c r="G46" s="263">
        <v>38621</v>
      </c>
      <c r="H46" s="125">
        <f t="shared" ca="1" si="5"/>
        <v>14</v>
      </c>
      <c r="I46" s="52" t="str">
        <f t="shared" ca="1" si="4"/>
        <v>Minimes 2</v>
      </c>
      <c r="J46" s="53" t="s">
        <v>42</v>
      </c>
      <c r="K46" s="53" t="s">
        <v>33</v>
      </c>
      <c r="L46" s="264" t="s">
        <v>240</v>
      </c>
      <c r="M46" s="127">
        <f t="shared" ca="1" si="0"/>
        <v>13</v>
      </c>
      <c r="N46" s="56">
        <f t="shared" ca="1" si="6"/>
        <v>7</v>
      </c>
      <c r="O46" s="128">
        <f t="shared" ca="1" si="7"/>
        <v>4.000000000000199</v>
      </c>
      <c r="P46" s="127"/>
      <c r="Q46" s="56"/>
      <c r="R46" s="57"/>
      <c r="S46" s="260"/>
      <c r="T46" s="481"/>
      <c r="U46" s="153"/>
      <c r="V46" s="153"/>
      <c r="W46" s="153"/>
      <c r="X46" s="153"/>
      <c r="Y46" s="38" t="str">
        <f t="shared" si="3"/>
        <v/>
      </c>
    </row>
    <row r="47" spans="1:25" x14ac:dyDescent="0.25">
      <c r="A47" s="118">
        <v>45</v>
      </c>
      <c r="B47" s="248">
        <v>12</v>
      </c>
      <c r="C47" s="51" t="s">
        <v>221</v>
      </c>
      <c r="D47" s="144" t="s">
        <v>145</v>
      </c>
      <c r="E47" s="341" t="s">
        <v>241</v>
      </c>
      <c r="F47" s="74" t="s">
        <v>242</v>
      </c>
      <c r="G47" s="263">
        <v>36524</v>
      </c>
      <c r="H47" s="125">
        <f t="shared" ca="1" si="5"/>
        <v>20</v>
      </c>
      <c r="I47" s="52" t="str">
        <f t="shared" ca="1" si="4"/>
        <v>Séniors</v>
      </c>
      <c r="J47" s="53" t="s">
        <v>32</v>
      </c>
      <c r="K47" s="53" t="s">
        <v>52</v>
      </c>
      <c r="L47" s="264" t="s">
        <v>243</v>
      </c>
      <c r="M47" s="127">
        <f t="shared" ca="1" si="0"/>
        <v>19</v>
      </c>
      <c r="N47" s="56">
        <f t="shared" ca="1" si="6"/>
        <v>3</v>
      </c>
      <c r="O47" s="128">
        <f t="shared" ca="1" si="7"/>
        <v>29.999999999999574</v>
      </c>
      <c r="P47" s="133"/>
      <c r="Q47" s="134"/>
      <c r="R47" s="135"/>
      <c r="S47" s="260"/>
      <c r="T47" s="481"/>
      <c r="U47" s="153"/>
      <c r="V47" s="153"/>
      <c r="W47" s="153"/>
      <c r="X47" s="153"/>
      <c r="Y47" s="38" t="str">
        <f t="shared" si="3"/>
        <v/>
      </c>
    </row>
    <row r="48" spans="1:25" x14ac:dyDescent="0.25">
      <c r="A48" s="118">
        <v>46</v>
      </c>
      <c r="B48" s="248">
        <v>13</v>
      </c>
      <c r="C48" s="51" t="s">
        <v>221</v>
      </c>
      <c r="D48" s="144" t="s">
        <v>145</v>
      </c>
      <c r="E48" s="340" t="s">
        <v>244</v>
      </c>
      <c r="F48" s="74" t="s">
        <v>245</v>
      </c>
      <c r="G48" s="263">
        <v>40143</v>
      </c>
      <c r="H48" s="125">
        <f t="shared" ca="1" si="5"/>
        <v>10</v>
      </c>
      <c r="I48" s="52" t="str">
        <f t="shared" ca="1" si="4"/>
        <v>Poussins 2</v>
      </c>
      <c r="J48" s="53" t="s">
        <v>51</v>
      </c>
      <c r="K48" s="53" t="s">
        <v>33</v>
      </c>
      <c r="L48" s="264" t="s">
        <v>246</v>
      </c>
      <c r="M48" s="127">
        <f t="shared" ca="1" si="0"/>
        <v>9</v>
      </c>
      <c r="N48" s="56">
        <f t="shared" ca="1" si="6"/>
        <v>5</v>
      </c>
      <c r="O48" s="128">
        <f t="shared" ca="1" si="7"/>
        <v>3.9999999999997726</v>
      </c>
      <c r="P48" s="127"/>
      <c r="Q48" s="56"/>
      <c r="R48" s="57"/>
      <c r="S48" s="260"/>
      <c r="T48" s="481"/>
      <c r="U48" s="153"/>
      <c r="V48" s="153"/>
      <c r="W48" s="153"/>
      <c r="X48" s="153"/>
      <c r="Y48" s="38" t="str">
        <f t="shared" si="3"/>
        <v/>
      </c>
    </row>
    <row r="49" spans="1:42" x14ac:dyDescent="0.25">
      <c r="A49" s="118">
        <v>47</v>
      </c>
      <c r="B49" s="248">
        <v>14</v>
      </c>
      <c r="C49" s="51" t="s">
        <v>221</v>
      </c>
      <c r="D49" s="144" t="s">
        <v>145</v>
      </c>
      <c r="E49" s="340" t="s">
        <v>247</v>
      </c>
      <c r="F49" s="74" t="s">
        <v>248</v>
      </c>
      <c r="G49" s="263">
        <v>29339</v>
      </c>
      <c r="H49" s="125">
        <f t="shared" ca="1" si="5"/>
        <v>39</v>
      </c>
      <c r="I49" s="52" t="str">
        <f t="shared" ca="1" si="4"/>
        <v>Vétérans As &amp; Cb</v>
      </c>
      <c r="J49" s="53" t="s">
        <v>35</v>
      </c>
      <c r="K49" s="53" t="s">
        <v>33</v>
      </c>
      <c r="L49" s="264" t="s">
        <v>249</v>
      </c>
      <c r="M49" s="127">
        <f t="shared" ca="1" si="0"/>
        <v>39</v>
      </c>
      <c r="N49" s="56">
        <f t="shared" ca="1" si="6"/>
        <v>0</v>
      </c>
      <c r="O49" s="128">
        <f t="shared" ca="1" si="7"/>
        <v>1.9999999999990337</v>
      </c>
      <c r="P49" s="127"/>
      <c r="Q49" s="56"/>
      <c r="R49" s="57"/>
      <c r="S49" s="158" t="s">
        <v>393</v>
      </c>
      <c r="T49" s="481"/>
      <c r="U49" s="153"/>
      <c r="V49" s="153"/>
      <c r="W49" s="153"/>
      <c r="X49" s="153"/>
      <c r="Y49" s="38">
        <f t="shared" si="3"/>
        <v>1</v>
      </c>
    </row>
    <row r="50" spans="1:42" x14ac:dyDescent="0.25">
      <c r="A50" s="118">
        <v>48</v>
      </c>
      <c r="B50" s="248">
        <v>15</v>
      </c>
      <c r="C50" s="51" t="s">
        <v>221</v>
      </c>
      <c r="D50" s="144" t="s">
        <v>145</v>
      </c>
      <c r="E50" s="342" t="s">
        <v>250</v>
      </c>
      <c r="F50" s="163" t="s">
        <v>251</v>
      </c>
      <c r="G50" s="263">
        <v>39308</v>
      </c>
      <c r="H50" s="125">
        <f t="shared" ca="1" si="5"/>
        <v>12</v>
      </c>
      <c r="I50" s="52" t="str">
        <f t="shared" ca="1" si="4"/>
        <v>Benjamins 2</v>
      </c>
      <c r="J50" s="53" t="s">
        <v>40</v>
      </c>
      <c r="K50" s="53" t="s">
        <v>52</v>
      </c>
      <c r="L50" s="288" t="s">
        <v>252</v>
      </c>
      <c r="M50" s="127">
        <f t="shared" ca="1" si="0"/>
        <v>11</v>
      </c>
      <c r="N50" s="56">
        <f t="shared" ca="1" si="6"/>
        <v>8</v>
      </c>
      <c r="O50" s="128">
        <f t="shared" ca="1" si="7"/>
        <v>15.99999999999973</v>
      </c>
      <c r="P50" s="127"/>
      <c r="Q50" s="56"/>
      <c r="R50" s="57"/>
      <c r="S50" s="162"/>
      <c r="T50" s="481"/>
      <c r="U50" s="153"/>
      <c r="V50" s="153"/>
      <c r="W50" s="153"/>
      <c r="X50" s="153"/>
      <c r="Y50" s="38" t="str">
        <f t="shared" si="3"/>
        <v/>
      </c>
    </row>
    <row r="51" spans="1:42" x14ac:dyDescent="0.25">
      <c r="A51" s="118">
        <v>49</v>
      </c>
      <c r="B51" s="248">
        <v>16</v>
      </c>
      <c r="C51" s="51" t="s">
        <v>221</v>
      </c>
      <c r="D51" s="144" t="s">
        <v>145</v>
      </c>
      <c r="E51" s="340" t="s">
        <v>253</v>
      </c>
      <c r="F51" s="74" t="s">
        <v>254</v>
      </c>
      <c r="G51" s="263">
        <v>41511</v>
      </c>
      <c r="H51" s="125">
        <f t="shared" ca="1" si="5"/>
        <v>6</v>
      </c>
      <c r="I51" s="52" t="str">
        <f t="shared" ca="1" si="4"/>
        <v>Poussins 1</v>
      </c>
      <c r="J51" s="53" t="s">
        <v>54</v>
      </c>
      <c r="K51" s="53" t="s">
        <v>52</v>
      </c>
      <c r="L51" s="288" t="s">
        <v>255</v>
      </c>
      <c r="M51" s="127">
        <f t="shared" ca="1" si="0"/>
        <v>5</v>
      </c>
      <c r="N51" s="56">
        <f t="shared" ca="1" si="6"/>
        <v>8</v>
      </c>
      <c r="O51" s="128">
        <f t="shared" ca="1" si="7"/>
        <v>4.9999999999999289</v>
      </c>
      <c r="P51" s="127"/>
      <c r="Q51" s="56"/>
      <c r="R51" s="57"/>
      <c r="S51" s="260"/>
      <c r="T51" s="481"/>
      <c r="U51" s="153"/>
      <c r="V51" s="153"/>
      <c r="W51" s="153"/>
      <c r="X51" s="153"/>
      <c r="Y51" s="38" t="str">
        <f t="shared" si="3"/>
        <v/>
      </c>
    </row>
    <row r="52" spans="1:42" x14ac:dyDescent="0.25">
      <c r="A52" s="118">
        <v>50</v>
      </c>
      <c r="B52" s="248">
        <v>17</v>
      </c>
      <c r="C52" s="51" t="s">
        <v>221</v>
      </c>
      <c r="D52" s="144" t="s">
        <v>145</v>
      </c>
      <c r="E52" s="343" t="s">
        <v>414</v>
      </c>
      <c r="F52" s="75" t="s">
        <v>415</v>
      </c>
      <c r="G52" s="263">
        <v>40548</v>
      </c>
      <c r="H52" s="125">
        <f t="shared" ca="1" si="5"/>
        <v>8</v>
      </c>
      <c r="I52" s="52" t="str">
        <f t="shared" ca="1" si="4"/>
        <v>Poussins 1</v>
      </c>
      <c r="J52" s="53" t="s">
        <v>54</v>
      </c>
      <c r="K52" s="45" t="s">
        <v>52</v>
      </c>
      <c r="L52" s="288">
        <v>6680301</v>
      </c>
      <c r="M52" s="127">
        <f t="shared" ca="1" si="0"/>
        <v>8</v>
      </c>
      <c r="N52" s="56">
        <f t="shared" ca="1" si="6"/>
        <v>3</v>
      </c>
      <c r="O52" s="128">
        <f t="shared" ca="1" si="7"/>
        <v>25.000000000000071</v>
      </c>
      <c r="P52" s="127"/>
      <c r="Q52" s="56"/>
      <c r="R52" s="57"/>
      <c r="S52" s="260"/>
      <c r="T52" s="481"/>
      <c r="U52" s="153"/>
      <c r="V52" s="153"/>
      <c r="W52" s="153"/>
      <c r="X52" s="153"/>
    </row>
    <row r="53" spans="1:42" x14ac:dyDescent="0.25">
      <c r="A53" s="118">
        <v>51</v>
      </c>
      <c r="B53" s="248">
        <v>18</v>
      </c>
      <c r="C53" s="51" t="s">
        <v>221</v>
      </c>
      <c r="D53" s="165" t="s">
        <v>145</v>
      </c>
      <c r="E53" s="344" t="s">
        <v>256</v>
      </c>
      <c r="F53" s="74" t="s">
        <v>257</v>
      </c>
      <c r="G53" s="263">
        <v>40050</v>
      </c>
      <c r="H53" s="125">
        <f t="shared" ca="1" si="5"/>
        <v>10</v>
      </c>
      <c r="I53" s="52" t="str">
        <f t="shared" ca="1" si="4"/>
        <v>Poussins 2</v>
      </c>
      <c r="J53" s="72" t="s">
        <v>55</v>
      </c>
      <c r="K53" s="72" t="s">
        <v>33</v>
      </c>
      <c r="L53" s="264" t="s">
        <v>258</v>
      </c>
      <c r="M53" s="127">
        <f t="shared" ca="1" si="0"/>
        <v>9</v>
      </c>
      <c r="N53" s="56">
        <f t="shared" ca="1" si="6"/>
        <v>8</v>
      </c>
      <c r="O53" s="128">
        <f t="shared" ca="1" si="7"/>
        <v>4.9999999999999289</v>
      </c>
      <c r="P53" s="138">
        <f ca="1">TRUNC(DAYS360(P36,W21)/360)</f>
        <v>13</v>
      </c>
      <c r="Q53" s="139">
        <f ca="1">TRUNC(((DAYS360(P36,W21)/360)-P53)*12)</f>
        <v>2</v>
      </c>
      <c r="R53" s="140">
        <f ca="1">((((DAYS360(P36,W21)/360)-P53)*12)-Q53)*30</f>
        <v>19.000000000000199</v>
      </c>
      <c r="S53" s="265"/>
      <c r="T53" s="482"/>
      <c r="U53" s="153"/>
      <c r="V53" s="153"/>
      <c r="W53" s="153"/>
      <c r="X53" s="153"/>
      <c r="Y53" s="38" t="str">
        <f t="shared" ref="Y53:Y112" si="8">IF(S53="Forfait",1,"")</f>
        <v/>
      </c>
    </row>
    <row r="54" spans="1:42" s="54" customFormat="1" x14ac:dyDescent="0.25">
      <c r="A54" s="118">
        <v>52</v>
      </c>
      <c r="B54" s="248">
        <v>1</v>
      </c>
      <c r="C54" s="266" t="s">
        <v>410</v>
      </c>
      <c r="D54" s="166" t="s">
        <v>145</v>
      </c>
      <c r="E54" s="345" t="s">
        <v>259</v>
      </c>
      <c r="F54" s="291" t="s">
        <v>260</v>
      </c>
      <c r="G54" s="292">
        <v>40368</v>
      </c>
      <c r="H54" s="119">
        <f t="shared" ca="1" si="5"/>
        <v>9</v>
      </c>
      <c r="I54" s="70" t="str">
        <f t="shared" ca="1" si="4"/>
        <v>Poussins 1</v>
      </c>
      <c r="J54" s="71" t="s">
        <v>51</v>
      </c>
      <c r="K54" s="71" t="s">
        <v>33</v>
      </c>
      <c r="L54" s="346"/>
      <c r="M54" s="121">
        <f t="shared" ca="1" si="0"/>
        <v>8</v>
      </c>
      <c r="N54" s="122">
        <f t="shared" ca="1" si="6"/>
        <v>9</v>
      </c>
      <c r="O54" s="143">
        <f t="shared" ca="1" si="7"/>
        <v>21.000000000000085</v>
      </c>
      <c r="P54" s="477">
        <f>AVERAGE(G54:G61)</f>
        <v>38050</v>
      </c>
      <c r="Q54" s="478"/>
      <c r="R54" s="479"/>
      <c r="S54" s="290"/>
      <c r="T54" s="483">
        <v>43571</v>
      </c>
      <c r="U54" s="293"/>
      <c r="V54" s="153"/>
      <c r="W54" s="153"/>
      <c r="X54" s="38"/>
      <c r="Y54" s="38" t="str">
        <f t="shared" si="8"/>
        <v/>
      </c>
      <c r="AB54" s="153"/>
      <c r="AC54" s="153"/>
      <c r="AD54" s="153"/>
      <c r="AE54" s="153"/>
      <c r="AF54" s="153"/>
      <c r="AG54" s="153"/>
      <c r="AH54" s="153"/>
      <c r="AI54" s="153"/>
      <c r="AJ54" s="153"/>
      <c r="AK54" s="153"/>
      <c r="AL54" s="153"/>
      <c r="AM54" s="153"/>
      <c r="AN54" s="153"/>
      <c r="AO54" s="153"/>
      <c r="AP54" s="153"/>
    </row>
    <row r="55" spans="1:42" x14ac:dyDescent="0.25">
      <c r="A55" s="118">
        <v>53</v>
      </c>
      <c r="B55" s="248">
        <v>2</v>
      </c>
      <c r="C55" s="267" t="s">
        <v>410</v>
      </c>
      <c r="D55" s="146" t="s">
        <v>145</v>
      </c>
      <c r="E55" s="347" t="s">
        <v>259</v>
      </c>
      <c r="F55" s="295" t="s">
        <v>261</v>
      </c>
      <c r="G55" s="296">
        <v>39794</v>
      </c>
      <c r="H55" s="125">
        <f t="shared" ca="1" si="5"/>
        <v>11</v>
      </c>
      <c r="I55" s="51" t="str">
        <f t="shared" ca="1" si="4"/>
        <v>Benjamins 1</v>
      </c>
      <c r="J55" s="53" t="s">
        <v>58</v>
      </c>
      <c r="K55" s="53" t="s">
        <v>33</v>
      </c>
      <c r="L55" s="298"/>
      <c r="M55" s="127">
        <f t="shared" ca="1" si="0"/>
        <v>10</v>
      </c>
      <c r="N55" s="56">
        <f t="shared" ca="1" si="6"/>
        <v>4</v>
      </c>
      <c r="O55" s="57">
        <f t="shared" ca="1" si="7"/>
        <v>17.999999999999829</v>
      </c>
      <c r="P55" s="129"/>
      <c r="R55" s="58"/>
      <c r="S55" s="294"/>
      <c r="T55" s="484"/>
      <c r="U55" s="293"/>
      <c r="Y55" s="38" t="str">
        <f t="shared" si="8"/>
        <v/>
      </c>
    </row>
    <row r="56" spans="1:42" x14ac:dyDescent="0.25">
      <c r="A56" s="118">
        <v>54</v>
      </c>
      <c r="B56" s="248">
        <v>3</v>
      </c>
      <c r="C56" s="267" t="s">
        <v>410</v>
      </c>
      <c r="D56" s="146" t="s">
        <v>145</v>
      </c>
      <c r="E56" s="347" t="s">
        <v>262</v>
      </c>
      <c r="F56" s="295" t="s">
        <v>263</v>
      </c>
      <c r="G56" s="296">
        <v>39057</v>
      </c>
      <c r="H56" s="125">
        <f t="shared" ca="1" si="5"/>
        <v>13</v>
      </c>
      <c r="I56" s="51" t="str">
        <f t="shared" ca="1" si="4"/>
        <v>Minimes 1</v>
      </c>
      <c r="J56" s="53" t="s">
        <v>58</v>
      </c>
      <c r="K56" s="53" t="s">
        <v>33</v>
      </c>
      <c r="L56" s="298">
        <v>6675254</v>
      </c>
      <c r="M56" s="127">
        <f t="shared" ca="1" si="0"/>
        <v>12</v>
      </c>
      <c r="N56" s="56">
        <f t="shared" ca="1" si="6"/>
        <v>4</v>
      </c>
      <c r="O56" s="57">
        <f t="shared" ca="1" si="7"/>
        <v>24.000000000000128</v>
      </c>
      <c r="P56" s="129"/>
      <c r="R56" s="58"/>
      <c r="S56" s="294"/>
      <c r="T56" s="484"/>
      <c r="U56" s="293"/>
      <c r="Y56" s="38" t="str">
        <f t="shared" si="8"/>
        <v/>
      </c>
    </row>
    <row r="57" spans="1:42" x14ac:dyDescent="0.25">
      <c r="A57" s="118">
        <v>55</v>
      </c>
      <c r="B57" s="248">
        <v>4</v>
      </c>
      <c r="C57" s="267" t="s">
        <v>410</v>
      </c>
      <c r="D57" s="167" t="s">
        <v>164</v>
      </c>
      <c r="E57" s="347" t="s">
        <v>264</v>
      </c>
      <c r="F57" s="295" t="s">
        <v>265</v>
      </c>
      <c r="G57" s="296">
        <v>38572</v>
      </c>
      <c r="H57" s="125">
        <f t="shared" ca="1" si="5"/>
        <v>14</v>
      </c>
      <c r="I57" s="51" t="str">
        <f t="shared" ca="1" si="4"/>
        <v>Minimes 2</v>
      </c>
      <c r="J57" s="53" t="s">
        <v>59</v>
      </c>
      <c r="K57" s="53" t="s">
        <v>33</v>
      </c>
      <c r="L57" s="298">
        <v>6642288</v>
      </c>
      <c r="M57" s="127">
        <f t="shared" ca="1" si="0"/>
        <v>13</v>
      </c>
      <c r="N57" s="56">
        <f t="shared" ca="1" si="6"/>
        <v>8</v>
      </c>
      <c r="O57" s="57">
        <f t="shared" ca="1" si="7"/>
        <v>22.000000000000028</v>
      </c>
      <c r="P57" s="129"/>
      <c r="R57" s="58"/>
      <c r="S57" s="294"/>
      <c r="T57" s="484"/>
      <c r="U57" s="293"/>
      <c r="Y57" s="38" t="str">
        <f t="shared" si="8"/>
        <v/>
      </c>
    </row>
    <row r="58" spans="1:42" x14ac:dyDescent="0.25">
      <c r="A58" s="118">
        <v>56</v>
      </c>
      <c r="B58" s="248">
        <v>5</v>
      </c>
      <c r="C58" s="267" t="s">
        <v>410</v>
      </c>
      <c r="D58" s="146" t="s">
        <v>145</v>
      </c>
      <c r="E58" s="347" t="s">
        <v>266</v>
      </c>
      <c r="F58" s="295" t="s">
        <v>267</v>
      </c>
      <c r="G58" s="296">
        <v>31904</v>
      </c>
      <c r="H58" s="125">
        <f t="shared" ca="1" si="5"/>
        <v>32</v>
      </c>
      <c r="I58" s="51" t="str">
        <f t="shared" ca="1" si="4"/>
        <v>Séniors</v>
      </c>
      <c r="J58" s="53" t="s">
        <v>181</v>
      </c>
      <c r="K58" s="53" t="s">
        <v>33</v>
      </c>
      <c r="L58" s="298">
        <v>6651860</v>
      </c>
      <c r="M58" s="127">
        <f t="shared" ca="1" si="0"/>
        <v>31</v>
      </c>
      <c r="N58" s="56">
        <f t="shared" ca="1" si="6"/>
        <v>11</v>
      </c>
      <c r="O58" s="57">
        <f t="shared" ca="1" si="7"/>
        <v>22.999999999999545</v>
      </c>
      <c r="P58" s="129"/>
      <c r="R58" s="58"/>
      <c r="S58" s="294"/>
      <c r="T58" s="484"/>
      <c r="U58" s="293"/>
      <c r="Y58" s="38" t="str">
        <f t="shared" si="8"/>
        <v/>
      </c>
    </row>
    <row r="59" spans="1:42" x14ac:dyDescent="0.25">
      <c r="A59" s="118">
        <v>57</v>
      </c>
      <c r="B59" s="248">
        <v>6</v>
      </c>
      <c r="C59" s="267" t="s">
        <v>410</v>
      </c>
      <c r="D59" s="146" t="s">
        <v>145</v>
      </c>
      <c r="E59" s="347" t="s">
        <v>268</v>
      </c>
      <c r="F59" s="295" t="s">
        <v>269</v>
      </c>
      <c r="G59" s="296">
        <v>38744</v>
      </c>
      <c r="H59" s="125">
        <f t="shared" ca="1" si="5"/>
        <v>13</v>
      </c>
      <c r="I59" s="51" t="str">
        <f t="shared" ca="1" si="4"/>
        <v>Minimes 1</v>
      </c>
      <c r="J59" s="53" t="s">
        <v>58</v>
      </c>
      <c r="K59" s="298" t="s">
        <v>52</v>
      </c>
      <c r="L59" s="298">
        <v>6651853</v>
      </c>
      <c r="M59" s="127">
        <f t="shared" ca="1" si="0"/>
        <v>13</v>
      </c>
      <c r="N59" s="56">
        <f t="shared" ca="1" si="6"/>
        <v>3</v>
      </c>
      <c r="O59" s="57">
        <f t="shared" ca="1" si="7"/>
        <v>2.9999999999998295</v>
      </c>
      <c r="P59" s="129"/>
      <c r="R59" s="58"/>
      <c r="S59" s="294"/>
      <c r="T59" s="484"/>
      <c r="U59" s="293"/>
      <c r="Y59" s="38" t="str">
        <f t="shared" si="8"/>
        <v/>
      </c>
    </row>
    <row r="60" spans="1:42" x14ac:dyDescent="0.25">
      <c r="A60" s="118">
        <v>58</v>
      </c>
      <c r="B60" s="248">
        <v>7</v>
      </c>
      <c r="C60" s="267" t="s">
        <v>410</v>
      </c>
      <c r="D60" s="167" t="s">
        <v>164</v>
      </c>
      <c r="E60" s="347" t="s">
        <v>270</v>
      </c>
      <c r="F60" s="295" t="s">
        <v>271</v>
      </c>
      <c r="G60" s="296">
        <v>38017</v>
      </c>
      <c r="H60" s="125">
        <f t="shared" ca="1" si="5"/>
        <v>15</v>
      </c>
      <c r="I60" s="51" t="str">
        <f t="shared" ca="1" si="4"/>
        <v>Cadets 1</v>
      </c>
      <c r="J60" s="53" t="s">
        <v>42</v>
      </c>
      <c r="K60" s="298" t="s">
        <v>52</v>
      </c>
      <c r="L60" s="298">
        <v>6615535</v>
      </c>
      <c r="M60" s="127">
        <f t="shared" ca="1" si="0"/>
        <v>15</v>
      </c>
      <c r="N60" s="56">
        <f t="shared" ca="1" si="6"/>
        <v>3</v>
      </c>
      <c r="O60" s="57">
        <f t="shared" ca="1" si="7"/>
        <v>0</v>
      </c>
      <c r="P60" s="129"/>
      <c r="R60" s="58"/>
      <c r="S60" s="294"/>
      <c r="T60" s="484"/>
      <c r="U60" s="293"/>
      <c r="Y60" s="38" t="str">
        <f t="shared" si="8"/>
        <v/>
      </c>
    </row>
    <row r="61" spans="1:42" x14ac:dyDescent="0.25">
      <c r="A61" s="118">
        <v>59</v>
      </c>
      <c r="B61" s="249">
        <v>8</v>
      </c>
      <c r="C61" s="267" t="s">
        <v>410</v>
      </c>
      <c r="D61" s="168" t="s">
        <v>144</v>
      </c>
      <c r="E61" s="348" t="s">
        <v>259</v>
      </c>
      <c r="F61" s="300" t="s">
        <v>272</v>
      </c>
      <c r="G61" s="301">
        <v>37944</v>
      </c>
      <c r="H61" s="125">
        <f t="shared" ca="1" si="5"/>
        <v>16</v>
      </c>
      <c r="I61" s="62" t="str">
        <f t="shared" ca="1" si="4"/>
        <v>Cadets 2</v>
      </c>
      <c r="J61" s="72" t="s">
        <v>40</v>
      </c>
      <c r="K61" s="302" t="s">
        <v>52</v>
      </c>
      <c r="L61" s="298">
        <v>6648550</v>
      </c>
      <c r="M61" s="127">
        <f t="shared" ca="1" si="0"/>
        <v>15</v>
      </c>
      <c r="N61" s="56">
        <f t="shared" ca="1" si="6"/>
        <v>5</v>
      </c>
      <c r="O61" s="57">
        <f t="shared" ca="1" si="7"/>
        <v>11.000000000000227</v>
      </c>
      <c r="P61" s="138">
        <f ca="1">TRUNC(DAYS360(P54,W21)/360)</f>
        <v>15</v>
      </c>
      <c r="Q61" s="139">
        <f ca="1">TRUNC(((DAYS360(P54,W21)/360)-P61)*12)</f>
        <v>1</v>
      </c>
      <c r="R61" s="140">
        <f ca="1">((((DAYS360(P54,W21)/360)-P61)*12)-Q61)*30</f>
        <v>25.999999999999801</v>
      </c>
      <c r="S61" s="299"/>
      <c r="T61" s="485"/>
      <c r="U61" s="293"/>
      <c r="Y61" s="38" t="str">
        <f t="shared" si="8"/>
        <v/>
      </c>
    </row>
    <row r="62" spans="1:42" x14ac:dyDescent="0.25">
      <c r="A62" s="118">
        <v>60</v>
      </c>
      <c r="B62" s="247">
        <v>1</v>
      </c>
      <c r="C62" s="70" t="s">
        <v>273</v>
      </c>
      <c r="D62" s="169" t="s">
        <v>157</v>
      </c>
      <c r="E62" s="332" t="s">
        <v>274</v>
      </c>
      <c r="F62" s="455" t="s">
        <v>461</v>
      </c>
      <c r="G62" s="272">
        <v>39341</v>
      </c>
      <c r="H62" s="119">
        <f t="shared" ca="1" si="5"/>
        <v>12</v>
      </c>
      <c r="I62" s="70" t="str">
        <f t="shared" ca="1" si="4"/>
        <v>Benjamins 2</v>
      </c>
      <c r="J62" s="71" t="s">
        <v>57</v>
      </c>
      <c r="K62" s="297" t="s">
        <v>52</v>
      </c>
      <c r="L62" s="70">
        <v>6703217</v>
      </c>
      <c r="M62" s="234">
        <f t="shared" ca="1" si="0"/>
        <v>11</v>
      </c>
      <c r="N62" s="171">
        <f t="shared" ca="1" si="6"/>
        <v>7</v>
      </c>
      <c r="O62" s="172">
        <f t="shared" ca="1" si="7"/>
        <v>13.999999999999844</v>
      </c>
      <c r="P62" s="478">
        <f>AVERAGE(G62:G68)</f>
        <v>32553.5</v>
      </c>
      <c r="Q62" s="478"/>
      <c r="R62" s="479"/>
      <c r="S62" s="67"/>
      <c r="T62" s="480">
        <v>43565</v>
      </c>
      <c r="U62" s="54"/>
      <c r="Y62" s="38" t="str">
        <f t="shared" si="8"/>
        <v/>
      </c>
    </row>
    <row r="63" spans="1:42" x14ac:dyDescent="0.25">
      <c r="A63" s="118">
        <v>61</v>
      </c>
      <c r="B63" s="248">
        <v>2</v>
      </c>
      <c r="C63" s="51" t="s">
        <v>273</v>
      </c>
      <c r="D63" s="173" t="s">
        <v>157</v>
      </c>
      <c r="E63" s="333" t="s">
        <v>274</v>
      </c>
      <c r="F63" s="175" t="s">
        <v>276</v>
      </c>
      <c r="G63" s="273">
        <v>39341</v>
      </c>
      <c r="H63" s="125">
        <f t="shared" ca="1" si="5"/>
        <v>12</v>
      </c>
      <c r="I63" s="51" t="str">
        <f t="shared" ca="1" si="4"/>
        <v>Benjamins 2</v>
      </c>
      <c r="J63" s="53" t="s">
        <v>57</v>
      </c>
      <c r="K63" s="297" t="s">
        <v>52</v>
      </c>
      <c r="L63" s="51">
        <v>6703218</v>
      </c>
      <c r="M63" s="236">
        <f t="shared" ca="1" si="0"/>
        <v>11</v>
      </c>
      <c r="N63" s="154">
        <f t="shared" ca="1" si="6"/>
        <v>7</v>
      </c>
      <c r="O63" s="174">
        <f t="shared" ca="1" si="7"/>
        <v>13.999999999999844</v>
      </c>
      <c r="R63" s="58"/>
      <c r="S63" s="68"/>
      <c r="T63" s="481"/>
      <c r="Y63" s="38" t="str">
        <f t="shared" si="8"/>
        <v/>
      </c>
    </row>
    <row r="64" spans="1:42" x14ac:dyDescent="0.25">
      <c r="A64" s="118">
        <v>62</v>
      </c>
      <c r="B64" s="248">
        <v>3</v>
      </c>
      <c r="C64" s="51" t="s">
        <v>273</v>
      </c>
      <c r="D64" s="176" t="s">
        <v>145</v>
      </c>
      <c r="E64" s="334" t="s">
        <v>416</v>
      </c>
      <c r="F64" s="175" t="s">
        <v>417</v>
      </c>
      <c r="G64" s="273"/>
      <c r="H64" s="125" t="str">
        <f t="shared" ca="1" si="5"/>
        <v/>
      </c>
      <c r="I64" s="51" t="str">
        <f t="shared" si="4"/>
        <v/>
      </c>
      <c r="J64" s="53" t="s">
        <v>44</v>
      </c>
      <c r="K64" s="52" t="s">
        <v>33</v>
      </c>
      <c r="L64" s="51"/>
      <c r="M64" s="236" t="str">
        <f t="shared" si="0"/>
        <v/>
      </c>
      <c r="N64" s="154" t="str">
        <f t="shared" si="6"/>
        <v/>
      </c>
      <c r="O64" s="174" t="str">
        <f t="shared" si="7"/>
        <v/>
      </c>
      <c r="R64" s="58"/>
      <c r="S64" s="68"/>
      <c r="T64" s="481"/>
      <c r="Y64" s="38" t="str">
        <f t="shared" si="8"/>
        <v/>
      </c>
    </row>
    <row r="65" spans="1:25" x14ac:dyDescent="0.25">
      <c r="A65" s="118">
        <v>63</v>
      </c>
      <c r="B65" s="248">
        <v>4</v>
      </c>
      <c r="C65" s="51" t="s">
        <v>273</v>
      </c>
      <c r="D65" s="176" t="s">
        <v>157</v>
      </c>
      <c r="E65" s="333" t="s">
        <v>418</v>
      </c>
      <c r="F65" s="175" t="s">
        <v>419</v>
      </c>
      <c r="G65" s="273">
        <v>37678</v>
      </c>
      <c r="H65" s="125">
        <f t="shared" ca="1" si="5"/>
        <v>16</v>
      </c>
      <c r="I65" s="51" t="str">
        <f t="shared" ca="1" si="4"/>
        <v>Cadets 2</v>
      </c>
      <c r="J65" s="53" t="s">
        <v>68</v>
      </c>
      <c r="K65" s="52" t="s">
        <v>52</v>
      </c>
      <c r="L65" s="51">
        <v>6652538</v>
      </c>
      <c r="M65" s="236">
        <f t="shared" ca="1" si="0"/>
        <v>16</v>
      </c>
      <c r="N65" s="154">
        <f t="shared" ca="1" si="6"/>
        <v>2</v>
      </c>
      <c r="O65" s="174">
        <f t="shared" ca="1" si="7"/>
        <v>3.9999999999997726</v>
      </c>
      <c r="R65" s="58"/>
      <c r="S65" s="68"/>
      <c r="T65" s="481"/>
      <c r="Y65" s="38" t="str">
        <f t="shared" si="8"/>
        <v/>
      </c>
    </row>
    <row r="66" spans="1:25" x14ac:dyDescent="0.25">
      <c r="A66" s="118">
        <v>64</v>
      </c>
      <c r="B66" s="248">
        <v>5</v>
      </c>
      <c r="C66" s="51" t="s">
        <v>273</v>
      </c>
      <c r="D66" s="176" t="s">
        <v>145</v>
      </c>
      <c r="E66" s="333" t="s">
        <v>418</v>
      </c>
      <c r="F66" s="175" t="s">
        <v>330</v>
      </c>
      <c r="G66" s="273">
        <v>25620</v>
      </c>
      <c r="H66" s="125">
        <f t="shared" ca="1" si="5"/>
        <v>49</v>
      </c>
      <c r="I66" s="51" t="str">
        <f t="shared" ca="1" si="4"/>
        <v>Vétérans As &amp; Cb</v>
      </c>
      <c r="J66" s="53" t="s">
        <v>35</v>
      </c>
      <c r="K66" s="52" t="s">
        <v>33</v>
      </c>
      <c r="L66" s="51">
        <v>6652554</v>
      </c>
      <c r="M66" s="236">
        <f t="shared" ca="1" si="0"/>
        <v>49</v>
      </c>
      <c r="N66" s="154">
        <f t="shared" ca="1" si="6"/>
        <v>2</v>
      </c>
      <c r="O66" s="174">
        <f t="shared" ca="1" si="7"/>
        <v>9.0000000000011937</v>
      </c>
      <c r="R66" s="58"/>
      <c r="S66" s="68"/>
      <c r="T66" s="481"/>
      <c r="Y66" s="38" t="str">
        <f t="shared" si="8"/>
        <v/>
      </c>
    </row>
    <row r="67" spans="1:25" x14ac:dyDescent="0.25">
      <c r="A67" s="118">
        <v>65</v>
      </c>
      <c r="B67" s="248">
        <v>6</v>
      </c>
      <c r="C67" s="51" t="s">
        <v>273</v>
      </c>
      <c r="D67" s="176" t="s">
        <v>157</v>
      </c>
      <c r="E67" s="333" t="s">
        <v>420</v>
      </c>
      <c r="F67" s="175" t="s">
        <v>421</v>
      </c>
      <c r="G67" s="273">
        <v>27077</v>
      </c>
      <c r="H67" s="125">
        <f t="shared" ca="1" si="5"/>
        <v>45</v>
      </c>
      <c r="I67" s="51" t="str">
        <f t="shared" ca="1" si="4"/>
        <v>Vétérans As &amp; Cb</v>
      </c>
      <c r="J67" s="53" t="s">
        <v>181</v>
      </c>
      <c r="K67" s="52" t="s">
        <v>33</v>
      </c>
      <c r="L67" s="51">
        <v>6629426</v>
      </c>
      <c r="M67" s="236">
        <f t="shared" ref="M67:M119" ca="1" si="9">IF(G67="","",TRUNC(DAYS360(G67,$W$21)/360))</f>
        <v>45</v>
      </c>
      <c r="N67" s="154">
        <f t="shared" ref="N67:N98" ca="1" si="10">IF(G67="","",TRUNC(((DAYS360(G67,$W$21)/360)-M67)*12))</f>
        <v>2</v>
      </c>
      <c r="O67" s="174">
        <f t="shared" ref="O67:O98" ca="1" si="11">IF(G67="","",((((DAYS360(G67,$W$21)/360)-M67)*12)-N67)*30)</f>
        <v>12.999999999999261</v>
      </c>
      <c r="R67" s="58"/>
      <c r="S67" s="68"/>
      <c r="T67" s="481"/>
      <c r="Y67" s="38" t="str">
        <f t="shared" si="8"/>
        <v/>
      </c>
    </row>
    <row r="68" spans="1:25" x14ac:dyDescent="0.25">
      <c r="A68" s="118">
        <v>66</v>
      </c>
      <c r="B68" s="248">
        <v>7</v>
      </c>
      <c r="C68" s="51" t="s">
        <v>273</v>
      </c>
      <c r="D68" s="176" t="s">
        <v>157</v>
      </c>
      <c r="E68" s="333" t="s">
        <v>422</v>
      </c>
      <c r="F68" s="175" t="s">
        <v>423</v>
      </c>
      <c r="G68" s="273">
        <v>26264</v>
      </c>
      <c r="H68" s="125">
        <f t="shared" ca="1" si="5"/>
        <v>48</v>
      </c>
      <c r="I68" s="51" t="str">
        <f t="shared" ref="I68:I119" ca="1" si="12">IF(G68="","",VLOOKUP(H68,$U$2:$V$14,2,1))</f>
        <v>Vétérans As &amp; Cb</v>
      </c>
      <c r="J68" s="53" t="s">
        <v>35</v>
      </c>
      <c r="K68" s="52" t="s">
        <v>33</v>
      </c>
      <c r="L68" s="51">
        <v>6652561</v>
      </c>
      <c r="M68" s="236">
        <f t="shared" ca="1" si="9"/>
        <v>47</v>
      </c>
      <c r="N68" s="154">
        <f t="shared" ca="1" si="10"/>
        <v>5</v>
      </c>
      <c r="O68" s="174">
        <f t="shared" ca="1" si="11"/>
        <v>2.9999999999989768</v>
      </c>
      <c r="R68" s="58"/>
      <c r="S68" s="68"/>
      <c r="T68" s="481"/>
      <c r="Y68" s="38" t="str">
        <f t="shared" si="8"/>
        <v/>
      </c>
    </row>
    <row r="69" spans="1:25" ht="15" customHeight="1" x14ac:dyDescent="0.25">
      <c r="A69" s="118">
        <v>67</v>
      </c>
      <c r="B69" s="247">
        <v>1</v>
      </c>
      <c r="C69" s="255" t="s">
        <v>411</v>
      </c>
      <c r="D69" s="182" t="s">
        <v>144</v>
      </c>
      <c r="E69" s="349" t="s">
        <v>277</v>
      </c>
      <c r="F69" s="67" t="s">
        <v>278</v>
      </c>
      <c r="G69" s="275">
        <v>37504</v>
      </c>
      <c r="H69" s="119">
        <f t="shared" ref="H69:H119" ca="1" si="13">IF(G69="","",DATEDIF(G69,DATE(YEAR(TODAY()),12,31),"y"))</f>
        <v>17</v>
      </c>
      <c r="I69" s="70" t="str">
        <f t="shared" ca="1" si="12"/>
        <v>Juniors 1</v>
      </c>
      <c r="J69" s="71" t="s">
        <v>37</v>
      </c>
      <c r="K69" s="70" t="s">
        <v>33</v>
      </c>
      <c r="L69" s="51">
        <v>636735</v>
      </c>
      <c r="M69" s="170">
        <f t="shared" ca="1" si="9"/>
        <v>16</v>
      </c>
      <c r="N69" s="171">
        <f t="shared" ca="1" si="10"/>
        <v>7</v>
      </c>
      <c r="O69" s="172">
        <f t="shared" ca="1" si="11"/>
        <v>25.000000000000284</v>
      </c>
      <c r="P69" s="477">
        <f>AVERAGE(G69:G81)</f>
        <v>37883</v>
      </c>
      <c r="Q69" s="478"/>
      <c r="R69" s="479"/>
      <c r="S69" s="67"/>
      <c r="T69" s="480">
        <v>43572</v>
      </c>
      <c r="Y69" s="38" t="str">
        <f t="shared" si="8"/>
        <v/>
      </c>
    </row>
    <row r="70" spans="1:25" ht="15" customHeight="1" x14ac:dyDescent="0.25">
      <c r="A70" s="118">
        <v>68</v>
      </c>
      <c r="B70" s="248">
        <v>2</v>
      </c>
      <c r="C70" s="257" t="s">
        <v>411</v>
      </c>
      <c r="D70" s="146" t="s">
        <v>145</v>
      </c>
      <c r="E70" s="350" t="s">
        <v>279</v>
      </c>
      <c r="F70" s="68" t="s">
        <v>280</v>
      </c>
      <c r="G70" s="276">
        <v>38230</v>
      </c>
      <c r="H70" s="125">
        <f t="shared" ca="1" si="13"/>
        <v>15</v>
      </c>
      <c r="I70" s="51" t="str">
        <f t="shared" ca="1" si="12"/>
        <v>Cadets 1</v>
      </c>
      <c r="J70" s="53" t="s">
        <v>59</v>
      </c>
      <c r="K70" s="51" t="s">
        <v>52</v>
      </c>
      <c r="L70" s="51">
        <v>6703234</v>
      </c>
      <c r="M70" s="55">
        <f t="shared" ca="1" si="9"/>
        <v>14</v>
      </c>
      <c r="N70" s="154">
        <f t="shared" ca="1" si="10"/>
        <v>7</v>
      </c>
      <c r="O70" s="174">
        <f t="shared" ca="1" si="11"/>
        <v>29.999999999999787</v>
      </c>
      <c r="P70" s="129"/>
      <c r="R70" s="58"/>
      <c r="S70" s="68"/>
      <c r="T70" s="481"/>
      <c r="Y70" s="38" t="str">
        <f t="shared" si="8"/>
        <v/>
      </c>
    </row>
    <row r="71" spans="1:25" ht="15" customHeight="1" x14ac:dyDescent="0.25">
      <c r="A71" s="118">
        <v>69</v>
      </c>
      <c r="B71" s="248">
        <v>3</v>
      </c>
      <c r="C71" s="351" t="s">
        <v>411</v>
      </c>
      <c r="D71" s="358" t="s">
        <v>145</v>
      </c>
      <c r="E71" s="352" t="s">
        <v>281</v>
      </c>
      <c r="F71" s="353" t="s">
        <v>272</v>
      </c>
      <c r="G71" s="354">
        <v>39389</v>
      </c>
      <c r="H71" s="355">
        <f t="shared" ca="1" si="13"/>
        <v>12</v>
      </c>
      <c r="I71" s="356" t="str">
        <f t="shared" ca="1" si="12"/>
        <v>Benjamins 2</v>
      </c>
      <c r="J71" s="357" t="s">
        <v>50</v>
      </c>
      <c r="K71" s="356" t="s">
        <v>52</v>
      </c>
      <c r="L71" s="356">
        <v>6697472</v>
      </c>
      <c r="M71" s="55">
        <f t="shared" ca="1" si="9"/>
        <v>11</v>
      </c>
      <c r="N71" s="154">
        <f t="shared" ca="1" si="10"/>
        <v>5</v>
      </c>
      <c r="O71" s="174">
        <f t="shared" ca="1" si="11"/>
        <v>27.000000000000171</v>
      </c>
      <c r="P71" s="129"/>
      <c r="R71" s="58"/>
      <c r="S71" s="353" t="s">
        <v>393</v>
      </c>
      <c r="T71" s="481"/>
      <c r="Y71" s="38">
        <f t="shared" si="8"/>
        <v>1</v>
      </c>
    </row>
    <row r="72" spans="1:25" ht="15" customHeight="1" x14ac:dyDescent="0.25">
      <c r="A72" s="118">
        <v>70</v>
      </c>
      <c r="B72" s="248">
        <v>4</v>
      </c>
      <c r="C72" s="257" t="s">
        <v>411</v>
      </c>
      <c r="D72" s="146" t="s">
        <v>145</v>
      </c>
      <c r="E72" s="359" t="s">
        <v>282</v>
      </c>
      <c r="F72" s="68" t="s">
        <v>283</v>
      </c>
      <c r="G72" s="276">
        <v>38775</v>
      </c>
      <c r="H72" s="125">
        <f t="shared" ca="1" si="13"/>
        <v>13</v>
      </c>
      <c r="I72" s="51" t="str">
        <f t="shared" ca="1" si="12"/>
        <v>Minimes 1</v>
      </c>
      <c r="J72" s="53" t="s">
        <v>68</v>
      </c>
      <c r="K72" s="51" t="s">
        <v>52</v>
      </c>
      <c r="L72" s="51">
        <v>6639138</v>
      </c>
      <c r="M72" s="55">
        <f t="shared" ca="1" si="9"/>
        <v>13</v>
      </c>
      <c r="N72" s="154">
        <f t="shared" ca="1" si="10"/>
        <v>2</v>
      </c>
      <c r="O72" s="174">
        <f t="shared" ca="1" si="11"/>
        <v>3.0000000000002558</v>
      </c>
      <c r="P72" s="129"/>
      <c r="R72" s="58"/>
      <c r="S72" s="68"/>
      <c r="T72" s="481"/>
      <c r="Y72" s="38" t="str">
        <f t="shared" si="8"/>
        <v/>
      </c>
    </row>
    <row r="73" spans="1:25" ht="15" customHeight="1" x14ac:dyDescent="0.25">
      <c r="A73" s="118">
        <v>71</v>
      </c>
      <c r="B73" s="248">
        <v>5</v>
      </c>
      <c r="C73" s="257" t="s">
        <v>411</v>
      </c>
      <c r="D73" s="146" t="s">
        <v>145</v>
      </c>
      <c r="E73" s="359" t="s">
        <v>284</v>
      </c>
      <c r="F73" s="68" t="s">
        <v>285</v>
      </c>
      <c r="G73" s="276">
        <v>41100</v>
      </c>
      <c r="H73" s="125">
        <f t="shared" ca="1" si="13"/>
        <v>7</v>
      </c>
      <c r="I73" s="51" t="str">
        <f t="shared" ca="1" si="12"/>
        <v>Poussins 1</v>
      </c>
      <c r="J73" s="53" t="s">
        <v>54</v>
      </c>
      <c r="K73" s="51" t="s">
        <v>33</v>
      </c>
      <c r="L73" s="51">
        <v>6697473</v>
      </c>
      <c r="M73" s="55">
        <f t="shared" ca="1" si="9"/>
        <v>6</v>
      </c>
      <c r="N73" s="154">
        <f t="shared" ca="1" si="10"/>
        <v>9</v>
      </c>
      <c r="O73" s="174">
        <f t="shared" ca="1" si="11"/>
        <v>19.999999999999929</v>
      </c>
      <c r="P73" s="129"/>
      <c r="R73" s="58"/>
      <c r="S73" s="68"/>
      <c r="T73" s="481"/>
      <c r="Y73" s="38" t="str">
        <f t="shared" si="8"/>
        <v/>
      </c>
    </row>
    <row r="74" spans="1:25" ht="15" customHeight="1" x14ac:dyDescent="0.25">
      <c r="A74" s="118">
        <v>72</v>
      </c>
      <c r="B74" s="248">
        <v>6</v>
      </c>
      <c r="C74" s="257" t="s">
        <v>411</v>
      </c>
      <c r="D74" s="146" t="s">
        <v>145</v>
      </c>
      <c r="E74" s="359" t="s">
        <v>286</v>
      </c>
      <c r="F74" s="68" t="s">
        <v>394</v>
      </c>
      <c r="G74" s="276">
        <v>38695</v>
      </c>
      <c r="H74" s="125">
        <f t="shared" ca="1" si="13"/>
        <v>14</v>
      </c>
      <c r="I74" s="51" t="str">
        <f t="shared" ca="1" si="12"/>
        <v>Minimes 2</v>
      </c>
      <c r="J74" s="53" t="s">
        <v>67</v>
      </c>
      <c r="K74" s="51" t="s">
        <v>52</v>
      </c>
      <c r="L74" s="51">
        <v>6703226</v>
      </c>
      <c r="M74" s="55">
        <f t="shared" ca="1" si="9"/>
        <v>13</v>
      </c>
      <c r="N74" s="154">
        <f t="shared" ca="1" si="10"/>
        <v>4</v>
      </c>
      <c r="O74" s="174">
        <f t="shared" ca="1" si="11"/>
        <v>21.000000000000298</v>
      </c>
      <c r="P74" s="129"/>
      <c r="R74" s="58"/>
      <c r="S74" s="68"/>
      <c r="T74" s="481"/>
      <c r="Y74" s="38" t="str">
        <f t="shared" si="8"/>
        <v/>
      </c>
    </row>
    <row r="75" spans="1:25" ht="15" customHeight="1" x14ac:dyDescent="0.25">
      <c r="A75" s="118">
        <v>73</v>
      </c>
      <c r="B75" s="248">
        <v>7</v>
      </c>
      <c r="C75" s="257" t="s">
        <v>411</v>
      </c>
      <c r="D75" s="167" t="s">
        <v>164</v>
      </c>
      <c r="E75" s="359" t="s">
        <v>287</v>
      </c>
      <c r="F75" s="68" t="s">
        <v>288</v>
      </c>
      <c r="G75" s="276">
        <v>33966</v>
      </c>
      <c r="H75" s="125">
        <f t="shared" ca="1" si="13"/>
        <v>27</v>
      </c>
      <c r="I75" s="51" t="str">
        <f t="shared" ca="1" si="12"/>
        <v>Séniors</v>
      </c>
      <c r="J75" s="53" t="s">
        <v>32</v>
      </c>
      <c r="K75" s="51" t="s">
        <v>33</v>
      </c>
      <c r="L75" s="51">
        <v>6483105</v>
      </c>
      <c r="M75" s="55">
        <f t="shared" ca="1" si="9"/>
        <v>26</v>
      </c>
      <c r="N75" s="154">
        <f t="shared" ca="1" si="10"/>
        <v>4</v>
      </c>
      <c r="O75" s="174">
        <f t="shared" ca="1" si="11"/>
        <v>1.9999999999998863</v>
      </c>
      <c r="P75" s="129"/>
      <c r="R75" s="58"/>
      <c r="S75" s="68"/>
      <c r="T75" s="481"/>
      <c r="Y75" s="38" t="str">
        <f t="shared" si="8"/>
        <v/>
      </c>
    </row>
    <row r="76" spans="1:25" ht="15" customHeight="1" x14ac:dyDescent="0.25">
      <c r="A76" s="118">
        <v>74</v>
      </c>
      <c r="B76" s="248">
        <v>8</v>
      </c>
      <c r="C76" s="257" t="s">
        <v>411</v>
      </c>
      <c r="D76" s="167" t="s">
        <v>164</v>
      </c>
      <c r="E76" s="359" t="s">
        <v>277</v>
      </c>
      <c r="F76" s="68" t="s">
        <v>289</v>
      </c>
      <c r="G76" s="276">
        <v>28196</v>
      </c>
      <c r="H76" s="125">
        <f t="shared" ca="1" si="13"/>
        <v>42</v>
      </c>
      <c r="I76" s="51" t="str">
        <f t="shared" ca="1" si="12"/>
        <v>Vétérans As &amp; Cb</v>
      </c>
      <c r="J76" s="53" t="s">
        <v>37</v>
      </c>
      <c r="K76" s="51" t="s">
        <v>33</v>
      </c>
      <c r="L76" s="51">
        <v>526227</v>
      </c>
      <c r="M76" s="55">
        <f t="shared" ca="1" si="9"/>
        <v>42</v>
      </c>
      <c r="N76" s="154">
        <f t="shared" ca="1" si="10"/>
        <v>1</v>
      </c>
      <c r="O76" s="174">
        <f t="shared" ca="1" si="11"/>
        <v>17.999999999999829</v>
      </c>
      <c r="P76" s="129"/>
      <c r="R76" s="58"/>
      <c r="S76" s="68"/>
      <c r="T76" s="481"/>
      <c r="Y76" s="38" t="str">
        <f t="shared" si="8"/>
        <v/>
      </c>
    </row>
    <row r="77" spans="1:25" ht="15" customHeight="1" x14ac:dyDescent="0.25">
      <c r="A77" s="118">
        <v>75</v>
      </c>
      <c r="B77" s="248">
        <v>9</v>
      </c>
      <c r="C77" s="257" t="s">
        <v>411</v>
      </c>
      <c r="D77" s="146" t="s">
        <v>145</v>
      </c>
      <c r="E77" s="359" t="s">
        <v>290</v>
      </c>
      <c r="F77" s="68" t="s">
        <v>291</v>
      </c>
      <c r="G77" s="276">
        <v>41099</v>
      </c>
      <c r="H77" s="125">
        <f t="shared" ca="1" si="13"/>
        <v>7</v>
      </c>
      <c r="I77" s="51" t="str">
        <f t="shared" ca="1" si="12"/>
        <v>Poussins 1</v>
      </c>
      <c r="J77" s="53" t="s">
        <v>54</v>
      </c>
      <c r="K77" s="51" t="s">
        <v>52</v>
      </c>
      <c r="L77" s="51">
        <v>6697471</v>
      </c>
      <c r="M77" s="55">
        <f t="shared" ca="1" si="9"/>
        <v>6</v>
      </c>
      <c r="N77" s="154">
        <f t="shared" ca="1" si="10"/>
        <v>9</v>
      </c>
      <c r="O77" s="174">
        <f t="shared" ca="1" si="11"/>
        <v>21.000000000000085</v>
      </c>
      <c r="P77" s="129"/>
      <c r="R77" s="58"/>
      <c r="S77" s="68"/>
      <c r="T77" s="481"/>
      <c r="Y77" s="38" t="str">
        <f t="shared" si="8"/>
        <v/>
      </c>
    </row>
    <row r="78" spans="1:25" ht="15" customHeight="1" x14ac:dyDescent="0.25">
      <c r="A78" s="118">
        <v>76</v>
      </c>
      <c r="B78" s="248">
        <v>10</v>
      </c>
      <c r="C78" s="257" t="s">
        <v>411</v>
      </c>
      <c r="D78" s="146" t="s">
        <v>145</v>
      </c>
      <c r="E78" s="359" t="s">
        <v>290</v>
      </c>
      <c r="F78" s="68" t="s">
        <v>292</v>
      </c>
      <c r="G78" s="276">
        <v>39091</v>
      </c>
      <c r="H78" s="125">
        <f t="shared" ca="1" si="13"/>
        <v>12</v>
      </c>
      <c r="I78" s="51" t="str">
        <f t="shared" ca="1" si="12"/>
        <v>Benjamins 2</v>
      </c>
      <c r="J78" s="53" t="s">
        <v>67</v>
      </c>
      <c r="K78" s="51" t="s">
        <v>33</v>
      </c>
      <c r="L78" s="51">
        <v>6577450</v>
      </c>
      <c r="M78" s="55">
        <f t="shared" ca="1" si="9"/>
        <v>12</v>
      </c>
      <c r="N78" s="154">
        <f t="shared" ca="1" si="10"/>
        <v>3</v>
      </c>
      <c r="O78" s="174">
        <f t="shared" ca="1" si="11"/>
        <v>21.000000000000085</v>
      </c>
      <c r="P78" s="129"/>
      <c r="R78" s="58"/>
      <c r="S78" s="68"/>
      <c r="T78" s="481"/>
      <c r="Y78" s="38" t="str">
        <f t="shared" si="8"/>
        <v/>
      </c>
    </row>
    <row r="79" spans="1:25" ht="15" customHeight="1" x14ac:dyDescent="0.25">
      <c r="A79" s="118">
        <v>77</v>
      </c>
      <c r="B79" s="248">
        <v>11</v>
      </c>
      <c r="C79" s="257" t="s">
        <v>411</v>
      </c>
      <c r="D79" s="146" t="s">
        <v>145</v>
      </c>
      <c r="E79" s="359" t="s">
        <v>293</v>
      </c>
      <c r="F79" s="68" t="s">
        <v>294</v>
      </c>
      <c r="G79" s="276">
        <v>39717</v>
      </c>
      <c r="H79" s="125">
        <f t="shared" ca="1" si="13"/>
        <v>11</v>
      </c>
      <c r="I79" s="51" t="str">
        <f t="shared" ca="1" si="12"/>
        <v>Benjamins 1</v>
      </c>
      <c r="J79" s="53" t="s">
        <v>56</v>
      </c>
      <c r="K79" s="51" t="s">
        <v>52</v>
      </c>
      <c r="L79" s="51">
        <v>6697467</v>
      </c>
      <c r="M79" s="55">
        <f t="shared" ca="1" si="9"/>
        <v>10</v>
      </c>
      <c r="N79" s="154">
        <f t="shared" ca="1" si="10"/>
        <v>7</v>
      </c>
      <c r="O79" s="174">
        <f t="shared" ca="1" si="11"/>
        <v>4.000000000000199</v>
      </c>
      <c r="P79" s="129"/>
      <c r="R79" s="58"/>
      <c r="S79" s="68"/>
      <c r="T79" s="481"/>
      <c r="Y79" s="38" t="str">
        <f t="shared" si="8"/>
        <v/>
      </c>
    </row>
    <row r="80" spans="1:25" ht="15" customHeight="1" x14ac:dyDescent="0.25">
      <c r="A80" s="118">
        <v>78</v>
      </c>
      <c r="B80" s="248">
        <v>12</v>
      </c>
      <c r="C80" s="257" t="s">
        <v>411</v>
      </c>
      <c r="D80" s="146" t="s">
        <v>145</v>
      </c>
      <c r="E80" s="359" t="s">
        <v>295</v>
      </c>
      <c r="F80" s="68" t="s">
        <v>296</v>
      </c>
      <c r="G80" s="276">
        <v>37366</v>
      </c>
      <c r="H80" s="125">
        <f t="shared" ca="1" si="13"/>
        <v>17</v>
      </c>
      <c r="I80" s="51" t="str">
        <f t="shared" ca="1" si="12"/>
        <v>Juniors 1</v>
      </c>
      <c r="J80" s="53" t="s">
        <v>42</v>
      </c>
      <c r="K80" s="51" t="s">
        <v>52</v>
      </c>
      <c r="L80" s="51">
        <v>663118</v>
      </c>
      <c r="M80" s="55">
        <f t="shared" ca="1" si="9"/>
        <v>17</v>
      </c>
      <c r="N80" s="154">
        <f t="shared" ca="1" si="10"/>
        <v>0</v>
      </c>
      <c r="O80" s="174">
        <f t="shared" ca="1" si="11"/>
        <v>10.000000000000284</v>
      </c>
      <c r="P80" s="129"/>
      <c r="R80" s="58"/>
      <c r="S80" s="68"/>
      <c r="T80" s="481"/>
      <c r="Y80" s="38" t="str">
        <f t="shared" si="8"/>
        <v/>
      </c>
    </row>
    <row r="81" spans="1:25" ht="15" customHeight="1" x14ac:dyDescent="0.25">
      <c r="A81" s="118">
        <v>79</v>
      </c>
      <c r="B81" s="249">
        <v>13</v>
      </c>
      <c r="C81" s="351" t="s">
        <v>411</v>
      </c>
      <c r="D81" s="358" t="s">
        <v>145</v>
      </c>
      <c r="E81" s="360" t="s">
        <v>297</v>
      </c>
      <c r="F81" s="353" t="s">
        <v>298</v>
      </c>
      <c r="G81" s="354">
        <v>39351</v>
      </c>
      <c r="H81" s="355">
        <f t="shared" ca="1" si="13"/>
        <v>12</v>
      </c>
      <c r="I81" s="356" t="str">
        <f t="shared" ca="1" si="12"/>
        <v>Benjamins 2</v>
      </c>
      <c r="J81" s="357" t="s">
        <v>50</v>
      </c>
      <c r="K81" s="361" t="s">
        <v>33</v>
      </c>
      <c r="L81" s="356">
        <v>6697467</v>
      </c>
      <c r="M81" s="55">
        <f t="shared" ca="1" si="9"/>
        <v>11</v>
      </c>
      <c r="N81" s="154">
        <f t="shared" ca="1" si="10"/>
        <v>7</v>
      </c>
      <c r="O81" s="174">
        <f t="shared" ca="1" si="11"/>
        <v>4.000000000000199</v>
      </c>
      <c r="P81" s="138">
        <f ca="1">TRUNC(DAYS360(P69,W21)/360)</f>
        <v>15</v>
      </c>
      <c r="Q81" s="139">
        <f ca="1">TRUNC(((DAYS360(P69,W21)/360)-P81)*12)</f>
        <v>7</v>
      </c>
      <c r="R81" s="140">
        <f ca="1">((((DAYS360(P69,W21)/360)-P81)*12)-Q81)*30</f>
        <v>11.000000000000014</v>
      </c>
      <c r="S81" s="353" t="s">
        <v>393</v>
      </c>
      <c r="T81" s="482"/>
      <c r="Y81" s="38">
        <f t="shared" si="8"/>
        <v>1</v>
      </c>
    </row>
    <row r="82" spans="1:25" x14ac:dyDescent="0.25">
      <c r="A82" s="118">
        <v>80</v>
      </c>
      <c r="B82" s="248">
        <v>1</v>
      </c>
      <c r="C82" s="70" t="s">
        <v>299</v>
      </c>
      <c r="D82" s="182" t="s">
        <v>144</v>
      </c>
      <c r="E82" s="332" t="s">
        <v>300</v>
      </c>
      <c r="F82" s="268" t="s">
        <v>301</v>
      </c>
      <c r="G82" s="275">
        <v>34077</v>
      </c>
      <c r="H82" s="183">
        <f t="shared" ca="1" si="13"/>
        <v>26</v>
      </c>
      <c r="I82" s="120" t="str">
        <f t="shared" ca="1" si="12"/>
        <v>Séniors</v>
      </c>
      <c r="J82" s="71" t="s">
        <v>40</v>
      </c>
      <c r="K82" s="38" t="s">
        <v>33</v>
      </c>
      <c r="L82" s="70">
        <v>462312</v>
      </c>
      <c r="M82" s="170">
        <f t="shared" ca="1" si="9"/>
        <v>26</v>
      </c>
      <c r="N82" s="171">
        <f t="shared" ca="1" si="10"/>
        <v>0</v>
      </c>
      <c r="O82" s="172">
        <f t="shared" ca="1" si="11"/>
        <v>12.000000000000597</v>
      </c>
      <c r="P82" s="477">
        <f>AVERAGE(G82:G84)</f>
        <v>33346.666666666664</v>
      </c>
      <c r="Q82" s="478"/>
      <c r="R82" s="479"/>
      <c r="S82" s="67"/>
      <c r="T82" s="480">
        <v>43573</v>
      </c>
      <c r="Y82" s="38" t="str">
        <f t="shared" si="8"/>
        <v/>
      </c>
    </row>
    <row r="83" spans="1:25" x14ac:dyDescent="0.25">
      <c r="A83" s="118">
        <v>81</v>
      </c>
      <c r="B83" s="248">
        <v>2</v>
      </c>
      <c r="C83" s="51" t="s">
        <v>299</v>
      </c>
      <c r="D83" s="185" t="s">
        <v>170</v>
      </c>
      <c r="E83" s="333" t="s">
        <v>302</v>
      </c>
      <c r="F83" s="175" t="s">
        <v>303</v>
      </c>
      <c r="G83" s="276">
        <v>32251</v>
      </c>
      <c r="H83" s="184">
        <f t="shared" ca="1" si="13"/>
        <v>31</v>
      </c>
      <c r="I83" s="52" t="str">
        <f t="shared" ca="1" si="12"/>
        <v>Séniors</v>
      </c>
      <c r="J83" s="53" t="s">
        <v>40</v>
      </c>
      <c r="K83" s="38" t="s">
        <v>52</v>
      </c>
      <c r="L83" s="51">
        <v>6478789</v>
      </c>
      <c r="M83" s="55">
        <f t="shared" ca="1" si="9"/>
        <v>31</v>
      </c>
      <c r="N83" s="154">
        <f t="shared" ca="1" si="10"/>
        <v>0</v>
      </c>
      <c r="O83" s="174">
        <f t="shared" ca="1" si="11"/>
        <v>12.000000000000597</v>
      </c>
      <c r="P83" s="129"/>
      <c r="R83" s="58"/>
      <c r="S83" s="68"/>
      <c r="T83" s="481"/>
      <c r="Y83" s="38" t="str">
        <f t="shared" si="8"/>
        <v/>
      </c>
    </row>
    <row r="84" spans="1:25" x14ac:dyDescent="0.25">
      <c r="A84" s="118">
        <v>82</v>
      </c>
      <c r="B84" s="248">
        <v>3</v>
      </c>
      <c r="C84" s="51" t="s">
        <v>299</v>
      </c>
      <c r="D84" s="146" t="s">
        <v>145</v>
      </c>
      <c r="E84" s="334" t="s">
        <v>304</v>
      </c>
      <c r="F84" s="175" t="s">
        <v>305</v>
      </c>
      <c r="G84" s="276">
        <v>33712</v>
      </c>
      <c r="H84" s="184">
        <f t="shared" ca="1" si="13"/>
        <v>27</v>
      </c>
      <c r="I84" s="52" t="str">
        <f t="shared" ca="1" si="12"/>
        <v>Séniors</v>
      </c>
      <c r="J84" s="53" t="s">
        <v>44</v>
      </c>
      <c r="K84" s="38" t="s">
        <v>33</v>
      </c>
      <c r="L84" s="51">
        <v>6652330</v>
      </c>
      <c r="M84" s="55">
        <f t="shared" ca="1" si="9"/>
        <v>27</v>
      </c>
      <c r="N84" s="154">
        <f t="shared" ca="1" si="10"/>
        <v>0</v>
      </c>
      <c r="O84" s="174">
        <f t="shared" ca="1" si="11"/>
        <v>12.000000000000597</v>
      </c>
      <c r="P84" s="138">
        <f ca="1">TRUNC(DAYS360(P82,W21)/360)</f>
        <v>28</v>
      </c>
      <c r="Q84" s="139">
        <f ca="1">TRUNC(((DAYS360(P82,W21)/360)-P84)*12)</f>
        <v>0</v>
      </c>
      <c r="R84" s="140">
        <f ca="1">((((DAYS360(P82,W21)/360)-P84)*12)-Q84)*30</f>
        <v>12.000000000000597</v>
      </c>
      <c r="S84" s="68"/>
      <c r="T84" s="482"/>
      <c r="Y84" s="38" t="str">
        <f t="shared" si="8"/>
        <v/>
      </c>
    </row>
    <row r="85" spans="1:25" x14ac:dyDescent="0.25">
      <c r="A85" s="118">
        <v>83</v>
      </c>
      <c r="B85" s="247">
        <v>1</v>
      </c>
      <c r="C85" s="255" t="s">
        <v>412</v>
      </c>
      <c r="D85" s="166" t="s">
        <v>145</v>
      </c>
      <c r="E85" s="332" t="s">
        <v>306</v>
      </c>
      <c r="F85" s="268" t="s">
        <v>307</v>
      </c>
      <c r="G85" s="275">
        <v>40740</v>
      </c>
      <c r="H85" s="119">
        <f t="shared" ca="1" si="13"/>
        <v>8</v>
      </c>
      <c r="I85" s="120" t="str">
        <f t="shared" ca="1" si="12"/>
        <v>Poussins 1</v>
      </c>
      <c r="J85" s="141" t="s">
        <v>51</v>
      </c>
      <c r="K85" s="219" t="s">
        <v>33</v>
      </c>
      <c r="L85" s="362">
        <v>6703026</v>
      </c>
      <c r="M85" s="170">
        <f t="shared" ca="1" si="9"/>
        <v>7</v>
      </c>
      <c r="N85" s="171">
        <f t="shared" ca="1" si="10"/>
        <v>9</v>
      </c>
      <c r="O85" s="172">
        <f t="shared" ca="1" si="11"/>
        <v>13.99999999999995</v>
      </c>
      <c r="P85" s="477">
        <f>AVERAGE(G85:G90)</f>
        <v>36031</v>
      </c>
      <c r="Q85" s="478"/>
      <c r="R85" s="479"/>
      <c r="S85" s="67"/>
      <c r="T85" s="480">
        <v>43573</v>
      </c>
      <c r="Y85" s="38" t="str">
        <f t="shared" si="8"/>
        <v/>
      </c>
    </row>
    <row r="86" spans="1:25" x14ac:dyDescent="0.25">
      <c r="A86" s="118">
        <v>84</v>
      </c>
      <c r="B86" s="248">
        <v>2</v>
      </c>
      <c r="C86" s="257" t="s">
        <v>412</v>
      </c>
      <c r="D86" s="168" t="s">
        <v>144</v>
      </c>
      <c r="E86" s="333" t="s">
        <v>308</v>
      </c>
      <c r="F86" s="175" t="s">
        <v>309</v>
      </c>
      <c r="G86" s="276">
        <v>38839</v>
      </c>
      <c r="H86" s="125">
        <f t="shared" ca="1" si="13"/>
        <v>13</v>
      </c>
      <c r="I86" s="52" t="str">
        <f t="shared" ca="1" si="12"/>
        <v>Minimes 1</v>
      </c>
      <c r="J86" s="129" t="s">
        <v>58</v>
      </c>
      <c r="K86" s="65" t="s">
        <v>33</v>
      </c>
      <c r="L86" s="51">
        <v>6620563</v>
      </c>
      <c r="M86" s="55">
        <f t="shared" ca="1" si="9"/>
        <v>12</v>
      </c>
      <c r="N86" s="154">
        <f t="shared" ca="1" si="10"/>
        <v>11</v>
      </c>
      <c r="O86" s="174">
        <f t="shared" ca="1" si="11"/>
        <v>27.999999999999687</v>
      </c>
      <c r="P86" s="129"/>
      <c r="R86" s="58"/>
      <c r="S86" s="68"/>
      <c r="T86" s="481"/>
      <c r="Y86" s="38" t="str">
        <f t="shared" si="8"/>
        <v/>
      </c>
    </row>
    <row r="87" spans="1:25" x14ac:dyDescent="0.25">
      <c r="A87" s="118">
        <v>85</v>
      </c>
      <c r="B87" s="248">
        <v>3</v>
      </c>
      <c r="C87" s="257" t="s">
        <v>412</v>
      </c>
      <c r="D87" s="176" t="s">
        <v>154</v>
      </c>
      <c r="E87" s="333" t="s">
        <v>310</v>
      </c>
      <c r="F87" s="175" t="s">
        <v>311</v>
      </c>
      <c r="G87" s="276">
        <v>37457</v>
      </c>
      <c r="H87" s="125">
        <f t="shared" ca="1" si="13"/>
        <v>17</v>
      </c>
      <c r="I87" s="52" t="str">
        <f t="shared" ca="1" si="12"/>
        <v>Juniors 1</v>
      </c>
      <c r="J87" s="129" t="s">
        <v>37</v>
      </c>
      <c r="K87" s="65" t="s">
        <v>312</v>
      </c>
      <c r="L87" s="51">
        <v>6642104</v>
      </c>
      <c r="M87" s="55">
        <f t="shared" ca="1" si="9"/>
        <v>16</v>
      </c>
      <c r="N87" s="154">
        <f t="shared" ca="1" si="10"/>
        <v>9</v>
      </c>
      <c r="O87" s="174">
        <f t="shared" ca="1" si="11"/>
        <v>10.000000000000284</v>
      </c>
      <c r="P87" s="129"/>
      <c r="R87" s="58"/>
      <c r="S87" s="68"/>
      <c r="T87" s="481"/>
      <c r="Y87" s="38" t="str">
        <f t="shared" si="8"/>
        <v/>
      </c>
    </row>
    <row r="88" spans="1:25" x14ac:dyDescent="0.25">
      <c r="A88" s="118">
        <v>86</v>
      </c>
      <c r="B88" s="248">
        <v>4</v>
      </c>
      <c r="C88" s="257" t="s">
        <v>412</v>
      </c>
      <c r="D88" s="173" t="s">
        <v>157</v>
      </c>
      <c r="E88" s="333" t="s">
        <v>313</v>
      </c>
      <c r="F88" s="175" t="s">
        <v>314</v>
      </c>
      <c r="G88" s="276">
        <v>30564</v>
      </c>
      <c r="H88" s="125">
        <f t="shared" ca="1" si="13"/>
        <v>36</v>
      </c>
      <c r="I88" s="52" t="str">
        <f t="shared" ca="1" si="12"/>
        <v>Vétérans As &amp; Cb</v>
      </c>
      <c r="J88" s="129" t="s">
        <v>44</v>
      </c>
      <c r="K88" s="65" t="s">
        <v>52</v>
      </c>
      <c r="L88" s="51">
        <v>6655017</v>
      </c>
      <c r="M88" s="55">
        <f t="shared" ca="1" si="9"/>
        <v>35</v>
      </c>
      <c r="N88" s="154">
        <f t="shared" ca="1" si="10"/>
        <v>7</v>
      </c>
      <c r="O88" s="174">
        <f t="shared" ca="1" si="11"/>
        <v>25.000000000000284</v>
      </c>
      <c r="P88" s="129"/>
      <c r="R88" s="58"/>
      <c r="S88" s="68"/>
      <c r="T88" s="481"/>
      <c r="Y88" s="38" t="str">
        <f t="shared" si="8"/>
        <v/>
      </c>
    </row>
    <row r="89" spans="1:25" x14ac:dyDescent="0.25">
      <c r="A89" s="118">
        <v>87</v>
      </c>
      <c r="B89" s="248">
        <v>5</v>
      </c>
      <c r="C89" s="351" t="s">
        <v>412</v>
      </c>
      <c r="D89" s="365" t="s">
        <v>164</v>
      </c>
      <c r="E89" s="353" t="s">
        <v>315</v>
      </c>
      <c r="F89" s="360" t="s">
        <v>316</v>
      </c>
      <c r="G89" s="354">
        <v>33386</v>
      </c>
      <c r="H89" s="355">
        <f t="shared" ca="1" si="13"/>
        <v>28</v>
      </c>
      <c r="I89" s="363" t="str">
        <f t="shared" ca="1" si="12"/>
        <v>Séniors</v>
      </c>
      <c r="J89" s="364" t="s">
        <v>32</v>
      </c>
      <c r="K89" s="366" t="s">
        <v>33</v>
      </c>
      <c r="L89" s="356">
        <v>505995</v>
      </c>
      <c r="M89" s="55">
        <f t="shared" ca="1" si="9"/>
        <v>27</v>
      </c>
      <c r="N89" s="154">
        <f t="shared" ca="1" si="10"/>
        <v>11</v>
      </c>
      <c r="O89" s="174">
        <f t="shared" ca="1" si="11"/>
        <v>1.99999999999946</v>
      </c>
      <c r="P89" s="129"/>
      <c r="R89" s="58"/>
      <c r="S89" s="353" t="s">
        <v>393</v>
      </c>
      <c r="T89" s="481"/>
      <c r="Y89" s="38">
        <f t="shared" si="8"/>
        <v>1</v>
      </c>
    </row>
    <row r="90" spans="1:25" x14ac:dyDescent="0.25">
      <c r="A90" s="118">
        <v>88</v>
      </c>
      <c r="B90" s="248">
        <v>6</v>
      </c>
      <c r="C90" s="257" t="s">
        <v>412</v>
      </c>
      <c r="D90" s="185" t="s">
        <v>170</v>
      </c>
      <c r="E90" s="336" t="s">
        <v>317</v>
      </c>
      <c r="F90" s="177" t="s">
        <v>318</v>
      </c>
      <c r="G90" s="277">
        <v>35200</v>
      </c>
      <c r="H90" s="178">
        <f t="shared" ca="1" si="13"/>
        <v>23</v>
      </c>
      <c r="I90" s="63" t="str">
        <f t="shared" ca="1" si="12"/>
        <v>Séniors</v>
      </c>
      <c r="J90" s="129" t="s">
        <v>60</v>
      </c>
      <c r="K90" s="66" t="s">
        <v>33</v>
      </c>
      <c r="L90" s="198">
        <v>523734</v>
      </c>
      <c r="M90" s="64">
        <f t="shared" ca="1" si="9"/>
        <v>22</v>
      </c>
      <c r="N90" s="179">
        <f t="shared" ca="1" si="10"/>
        <v>11</v>
      </c>
      <c r="O90" s="180">
        <f t="shared" ca="1" si="11"/>
        <v>14.999999999999574</v>
      </c>
      <c r="P90" s="138">
        <f ca="1">TRUNC(DAYS360(P85,W21)/360)</f>
        <v>20</v>
      </c>
      <c r="Q90" s="139">
        <f ca="1">TRUNC(((DAYS360(P85,W21)/360)-P90)*12)</f>
        <v>8</v>
      </c>
      <c r="R90" s="140">
        <f ca="1">((((DAYS360(P85,W21)/360)-P90)*12)-Q90)*30</f>
        <v>6.0000000000000853</v>
      </c>
      <c r="S90" s="69"/>
      <c r="T90" s="482"/>
      <c r="Y90" s="38" t="str">
        <f t="shared" si="8"/>
        <v/>
      </c>
    </row>
    <row r="91" spans="1:25" x14ac:dyDescent="0.25">
      <c r="A91" s="118">
        <v>89</v>
      </c>
      <c r="B91" s="247">
        <v>1</v>
      </c>
      <c r="C91" s="245" t="s">
        <v>319</v>
      </c>
      <c r="D91" s="187" t="s">
        <v>164</v>
      </c>
      <c r="E91" s="332" t="s">
        <v>320</v>
      </c>
      <c r="F91" s="67" t="s">
        <v>321</v>
      </c>
      <c r="G91" s="275">
        <v>37015</v>
      </c>
      <c r="H91" s="119">
        <f t="shared" ca="1" si="13"/>
        <v>18</v>
      </c>
      <c r="I91" s="70" t="str">
        <f t="shared" ca="1" si="12"/>
        <v>Juniors 2</v>
      </c>
      <c r="J91" s="186" t="s">
        <v>35</v>
      </c>
      <c r="K91" s="219" t="s">
        <v>33</v>
      </c>
      <c r="L91" s="70"/>
      <c r="M91" s="170">
        <f t="shared" ca="1" si="9"/>
        <v>17</v>
      </c>
      <c r="N91" s="171">
        <f t="shared" ca="1" si="10"/>
        <v>11</v>
      </c>
      <c r="O91" s="172">
        <f t="shared" ca="1" si="11"/>
        <v>25.999999999999375</v>
      </c>
      <c r="P91" s="477">
        <f>AVERAGE(G91:G100)</f>
        <v>35755.199999999997</v>
      </c>
      <c r="Q91" s="478"/>
      <c r="R91" s="479"/>
      <c r="S91" s="67"/>
      <c r="T91" s="480">
        <v>43573</v>
      </c>
      <c r="Y91" s="38" t="str">
        <f t="shared" si="8"/>
        <v/>
      </c>
    </row>
    <row r="92" spans="1:25" x14ac:dyDescent="0.25">
      <c r="A92" s="118">
        <v>90</v>
      </c>
      <c r="B92" s="248">
        <v>2</v>
      </c>
      <c r="C92" s="246" t="s">
        <v>319</v>
      </c>
      <c r="D92" s="189" t="s">
        <v>145</v>
      </c>
      <c r="E92" s="333" t="s">
        <v>322</v>
      </c>
      <c r="F92" s="68" t="s">
        <v>267</v>
      </c>
      <c r="G92" s="276">
        <v>39218</v>
      </c>
      <c r="H92" s="125">
        <f t="shared" ca="1" si="13"/>
        <v>12</v>
      </c>
      <c r="I92" s="51" t="str">
        <f t="shared" ca="1" si="12"/>
        <v>Benjamins 2</v>
      </c>
      <c r="J92" s="54" t="s">
        <v>67</v>
      </c>
      <c r="K92" s="65" t="s">
        <v>33</v>
      </c>
      <c r="L92" s="51"/>
      <c r="M92" s="55">
        <f t="shared" ca="1" si="9"/>
        <v>11</v>
      </c>
      <c r="N92" s="154">
        <f t="shared" ca="1" si="10"/>
        <v>11</v>
      </c>
      <c r="O92" s="174">
        <f t="shared" ca="1" si="11"/>
        <v>14.000000000000057</v>
      </c>
      <c r="P92" s="129"/>
      <c r="R92" s="58"/>
      <c r="S92" s="68"/>
      <c r="T92" s="481"/>
      <c r="Y92" s="38" t="str">
        <f t="shared" si="8"/>
        <v/>
      </c>
    </row>
    <row r="93" spans="1:25" x14ac:dyDescent="0.25">
      <c r="A93" s="118">
        <v>91</v>
      </c>
      <c r="B93" s="248">
        <v>3</v>
      </c>
      <c r="C93" s="246" t="s">
        <v>319</v>
      </c>
      <c r="D93" s="189" t="s">
        <v>145</v>
      </c>
      <c r="E93" s="333" t="s">
        <v>323</v>
      </c>
      <c r="F93" s="68" t="s">
        <v>324</v>
      </c>
      <c r="G93" s="276">
        <v>38253</v>
      </c>
      <c r="H93" s="125">
        <f t="shared" ca="1" si="13"/>
        <v>15</v>
      </c>
      <c r="I93" s="51" t="str">
        <f t="shared" ca="1" si="12"/>
        <v>Cadets 1</v>
      </c>
      <c r="J93" s="54" t="s">
        <v>58</v>
      </c>
      <c r="K93" s="65" t="s">
        <v>33</v>
      </c>
      <c r="L93" s="51"/>
      <c r="M93" s="55">
        <f t="shared" ca="1" si="9"/>
        <v>14</v>
      </c>
      <c r="N93" s="154">
        <f t="shared" ca="1" si="10"/>
        <v>7</v>
      </c>
      <c r="O93" s="174">
        <f t="shared" ca="1" si="11"/>
        <v>7.0000000000000284</v>
      </c>
      <c r="P93" s="129"/>
      <c r="R93" s="58"/>
      <c r="S93" s="68"/>
      <c r="T93" s="481"/>
      <c r="Y93" s="38" t="str">
        <f t="shared" si="8"/>
        <v/>
      </c>
    </row>
    <row r="94" spans="1:25" x14ac:dyDescent="0.25">
      <c r="A94" s="118">
        <v>92</v>
      </c>
      <c r="B94" s="248">
        <v>4</v>
      </c>
      <c r="C94" s="246" t="s">
        <v>319</v>
      </c>
      <c r="D94" s="189" t="s">
        <v>145</v>
      </c>
      <c r="E94" s="334" t="s">
        <v>325</v>
      </c>
      <c r="F94" s="68" t="s">
        <v>326</v>
      </c>
      <c r="G94" s="276">
        <v>36554</v>
      </c>
      <c r="H94" s="125">
        <f t="shared" ca="1" si="13"/>
        <v>19</v>
      </c>
      <c r="I94" s="51" t="str">
        <f t="shared" ca="1" si="12"/>
        <v>Juniors 3</v>
      </c>
      <c r="J94" s="54" t="s">
        <v>60</v>
      </c>
      <c r="K94" s="65" t="s">
        <v>33</v>
      </c>
      <c r="L94" s="51"/>
      <c r="M94" s="55">
        <f t="shared" ca="1" si="9"/>
        <v>19</v>
      </c>
      <c r="N94" s="154">
        <f t="shared" ca="1" si="10"/>
        <v>3</v>
      </c>
      <c r="O94" s="174">
        <f t="shared" ca="1" si="11"/>
        <v>0.99999999999951683</v>
      </c>
      <c r="P94" s="129"/>
      <c r="R94" s="58"/>
      <c r="S94" s="68"/>
      <c r="T94" s="481"/>
      <c r="Y94" s="38" t="str">
        <f t="shared" si="8"/>
        <v/>
      </c>
    </row>
    <row r="95" spans="1:25" x14ac:dyDescent="0.25">
      <c r="A95" s="118">
        <v>93</v>
      </c>
      <c r="B95" s="248">
        <v>5</v>
      </c>
      <c r="C95" s="246" t="s">
        <v>319</v>
      </c>
      <c r="D95" s="189" t="s">
        <v>145</v>
      </c>
      <c r="E95" s="334" t="s">
        <v>327</v>
      </c>
      <c r="F95" s="68" t="s">
        <v>328</v>
      </c>
      <c r="G95" s="276">
        <v>36581</v>
      </c>
      <c r="H95" s="125">
        <f t="shared" ca="1" si="13"/>
        <v>19</v>
      </c>
      <c r="I95" s="51" t="str">
        <f t="shared" ca="1" si="12"/>
        <v>Juniors 3</v>
      </c>
      <c r="J95" s="54" t="s">
        <v>32</v>
      </c>
      <c r="K95" s="65" t="s">
        <v>33</v>
      </c>
      <c r="L95" s="51"/>
      <c r="M95" s="55">
        <f t="shared" ca="1" si="9"/>
        <v>19</v>
      </c>
      <c r="N95" s="154">
        <f t="shared" ca="1" si="10"/>
        <v>2</v>
      </c>
      <c r="O95" s="174">
        <f t="shared" ca="1" si="11"/>
        <v>5.0000000000005684</v>
      </c>
      <c r="P95" s="129"/>
      <c r="R95" s="58"/>
      <c r="S95" s="68"/>
      <c r="T95" s="481"/>
      <c r="Y95" s="38" t="str">
        <f t="shared" si="8"/>
        <v/>
      </c>
    </row>
    <row r="96" spans="1:25" x14ac:dyDescent="0.25">
      <c r="A96" s="118">
        <v>94</v>
      </c>
      <c r="B96" s="248">
        <v>6</v>
      </c>
      <c r="C96" s="246" t="s">
        <v>319</v>
      </c>
      <c r="D96" s="189" t="s">
        <v>145</v>
      </c>
      <c r="E96" s="334" t="s">
        <v>329</v>
      </c>
      <c r="F96" s="68" t="s">
        <v>330</v>
      </c>
      <c r="G96" s="276">
        <v>24760</v>
      </c>
      <c r="H96" s="125">
        <f t="shared" ca="1" si="13"/>
        <v>52</v>
      </c>
      <c r="I96" s="51" t="str">
        <f t="shared" ca="1" si="12"/>
        <v>Vétérans As &amp; Cb</v>
      </c>
      <c r="J96" s="54" t="s">
        <v>32</v>
      </c>
      <c r="K96" s="65" t="s">
        <v>33</v>
      </c>
      <c r="L96" s="51"/>
      <c r="M96" s="55">
        <f t="shared" ca="1" si="9"/>
        <v>51</v>
      </c>
      <c r="N96" s="154">
        <f t="shared" ca="1" si="10"/>
        <v>6</v>
      </c>
      <c r="O96" s="174">
        <f t="shared" ca="1" si="11"/>
        <v>14.999999999999147</v>
      </c>
      <c r="P96" s="129"/>
      <c r="R96" s="58"/>
      <c r="S96" s="68"/>
      <c r="T96" s="481"/>
      <c r="Y96" s="38" t="str">
        <f t="shared" si="8"/>
        <v/>
      </c>
    </row>
    <row r="97" spans="1:25" x14ac:dyDescent="0.25">
      <c r="A97" s="118">
        <v>95</v>
      </c>
      <c r="B97" s="248">
        <v>7</v>
      </c>
      <c r="C97" s="246" t="s">
        <v>319</v>
      </c>
      <c r="D97" s="173" t="s">
        <v>157</v>
      </c>
      <c r="E97" s="333" t="s">
        <v>281</v>
      </c>
      <c r="F97" s="68" t="s">
        <v>331</v>
      </c>
      <c r="G97" s="276">
        <v>33090</v>
      </c>
      <c r="H97" s="125">
        <f t="shared" ca="1" si="13"/>
        <v>29</v>
      </c>
      <c r="I97" s="51" t="str">
        <f t="shared" ca="1" si="12"/>
        <v>Séniors</v>
      </c>
      <c r="J97" s="54" t="s">
        <v>44</v>
      </c>
      <c r="K97" s="65" t="s">
        <v>52</v>
      </c>
      <c r="L97" s="51"/>
      <c r="M97" s="55">
        <f t="shared" ca="1" si="9"/>
        <v>28</v>
      </c>
      <c r="N97" s="154">
        <f t="shared" ca="1" si="10"/>
        <v>8</v>
      </c>
      <c r="O97" s="174">
        <f t="shared" ca="1" si="11"/>
        <v>24.999999999999858</v>
      </c>
      <c r="P97" s="129"/>
      <c r="R97" s="58"/>
      <c r="S97" s="68"/>
      <c r="T97" s="481"/>
      <c r="Y97" s="38" t="str">
        <f t="shared" si="8"/>
        <v/>
      </c>
    </row>
    <row r="98" spans="1:25" x14ac:dyDescent="0.25">
      <c r="A98" s="118">
        <v>96</v>
      </c>
      <c r="B98" s="248">
        <v>8</v>
      </c>
      <c r="C98" s="246" t="s">
        <v>319</v>
      </c>
      <c r="D98" s="173" t="s">
        <v>157</v>
      </c>
      <c r="E98" s="334" t="s">
        <v>332</v>
      </c>
      <c r="F98" s="68" t="s">
        <v>333</v>
      </c>
      <c r="G98" s="276">
        <v>36226</v>
      </c>
      <c r="H98" s="125">
        <f t="shared" ca="1" si="13"/>
        <v>20</v>
      </c>
      <c r="I98" s="51" t="str">
        <f t="shared" ca="1" si="12"/>
        <v>Séniors</v>
      </c>
      <c r="J98" s="54" t="s">
        <v>35</v>
      </c>
      <c r="K98" s="65" t="s">
        <v>52</v>
      </c>
      <c r="L98" s="51"/>
      <c r="M98" s="55">
        <f t="shared" ca="1" si="9"/>
        <v>20</v>
      </c>
      <c r="N98" s="154">
        <f t="shared" ca="1" si="10"/>
        <v>1</v>
      </c>
      <c r="O98" s="174">
        <f t="shared" ca="1" si="11"/>
        <v>22.999999999999972</v>
      </c>
      <c r="P98" s="129"/>
      <c r="R98" s="58"/>
      <c r="S98" s="68"/>
      <c r="T98" s="481"/>
      <c r="Y98" s="38" t="str">
        <f t="shared" si="8"/>
        <v/>
      </c>
    </row>
    <row r="99" spans="1:25" x14ac:dyDescent="0.25">
      <c r="A99" s="118">
        <v>97</v>
      </c>
      <c r="B99" s="248">
        <v>9</v>
      </c>
      <c r="C99" s="246" t="s">
        <v>319</v>
      </c>
      <c r="D99" s="168" t="s">
        <v>144</v>
      </c>
      <c r="E99" s="334" t="s">
        <v>334</v>
      </c>
      <c r="F99" s="68" t="s">
        <v>335</v>
      </c>
      <c r="G99" s="276">
        <v>35391</v>
      </c>
      <c r="H99" s="125">
        <f t="shared" ca="1" si="13"/>
        <v>23</v>
      </c>
      <c r="I99" s="51" t="str">
        <f t="shared" ca="1" si="12"/>
        <v>Séniors</v>
      </c>
      <c r="J99" s="54" t="s">
        <v>60</v>
      </c>
      <c r="K99" s="65" t="s">
        <v>52</v>
      </c>
      <c r="L99" s="51"/>
      <c r="M99" s="55">
        <f t="shared" ca="1" si="9"/>
        <v>22</v>
      </c>
      <c r="N99" s="154">
        <f t="shared" ref="N99:N119" ca="1" si="14">IF(G99="","",TRUNC(((DAYS360(G99,$W$21)/360)-M99)*12))</f>
        <v>5</v>
      </c>
      <c r="O99" s="174">
        <f t="shared" ref="O99:O119" ca="1" si="15">IF(G99="","",((((DAYS360(G99,$W$21)/360)-M99)*12)-N99)*30)</f>
        <v>8.0000000000003979</v>
      </c>
      <c r="P99" s="129"/>
      <c r="R99" s="58"/>
      <c r="S99" s="68"/>
      <c r="T99" s="481"/>
      <c r="Y99" s="38" t="str">
        <f t="shared" si="8"/>
        <v/>
      </c>
    </row>
    <row r="100" spans="1:25" x14ac:dyDescent="0.25">
      <c r="A100" s="118">
        <v>98</v>
      </c>
      <c r="B100" s="248">
        <v>10</v>
      </c>
      <c r="C100" s="246" t="s">
        <v>319</v>
      </c>
      <c r="D100" s="189" t="s">
        <v>145</v>
      </c>
      <c r="E100" s="333" t="s">
        <v>336</v>
      </c>
      <c r="F100" s="68" t="s">
        <v>337</v>
      </c>
      <c r="G100" s="276">
        <v>40464</v>
      </c>
      <c r="H100" s="125">
        <f t="shared" ca="1" si="13"/>
        <v>9</v>
      </c>
      <c r="I100" s="51" t="str">
        <f t="shared" ca="1" si="12"/>
        <v>Poussins 1</v>
      </c>
      <c r="J100" s="54" t="s">
        <v>55</v>
      </c>
      <c r="K100" s="65" t="s">
        <v>52</v>
      </c>
      <c r="L100" s="51"/>
      <c r="M100" s="55">
        <f t="shared" ca="1" si="9"/>
        <v>8</v>
      </c>
      <c r="N100" s="154">
        <f t="shared" ca="1" si="14"/>
        <v>6</v>
      </c>
      <c r="O100" s="174">
        <f t="shared" ca="1" si="15"/>
        <v>17.000000000000099</v>
      </c>
      <c r="P100" s="138">
        <f ca="1">TRUNC(DAYS360(P91,W21)/360)</f>
        <v>21</v>
      </c>
      <c r="Q100" s="139">
        <f ca="1">TRUNC(((DAYS360(P91,W21)/360)-P100)*12)</f>
        <v>5</v>
      </c>
      <c r="R100" s="140">
        <f ca="1">((((DAYS360(P91,W21)/360)-P100)*12)-Q100)*30</f>
        <v>8.9999999999999147</v>
      </c>
      <c r="S100" s="68"/>
      <c r="T100" s="482"/>
      <c r="Y100" s="38" t="str">
        <f t="shared" si="8"/>
        <v/>
      </c>
    </row>
    <row r="101" spans="1:25" x14ac:dyDescent="0.25">
      <c r="A101" s="118">
        <v>99</v>
      </c>
      <c r="B101" s="247">
        <v>1</v>
      </c>
      <c r="C101" s="70" t="s">
        <v>369</v>
      </c>
      <c r="D101" s="231" t="s">
        <v>145</v>
      </c>
      <c r="E101" s="367" t="s">
        <v>370</v>
      </c>
      <c r="F101" s="304" t="s">
        <v>371</v>
      </c>
      <c r="G101" s="305">
        <v>39702</v>
      </c>
      <c r="H101" s="183">
        <f t="shared" ca="1" si="13"/>
        <v>11</v>
      </c>
      <c r="I101" s="70" t="str">
        <f t="shared" ca="1" si="12"/>
        <v>Benjamins 1</v>
      </c>
      <c r="J101" s="188" t="s">
        <v>56</v>
      </c>
      <c r="K101" s="306" t="s">
        <v>52</v>
      </c>
      <c r="L101" s="368">
        <v>6690145</v>
      </c>
      <c r="M101" s="170">
        <f t="shared" ca="1" si="9"/>
        <v>10</v>
      </c>
      <c r="N101" s="171">
        <f t="shared" ca="1" si="14"/>
        <v>7</v>
      </c>
      <c r="O101" s="172">
        <f t="shared" ca="1" si="15"/>
        <v>18.999999999999986</v>
      </c>
      <c r="P101" s="477">
        <f>AVERAGE(G101:G106)</f>
        <v>37658</v>
      </c>
      <c r="Q101" s="478"/>
      <c r="R101" s="479"/>
      <c r="S101" s="303"/>
      <c r="T101" s="480">
        <v>43574</v>
      </c>
      <c r="Y101" s="38" t="str">
        <f t="shared" si="8"/>
        <v/>
      </c>
    </row>
    <row r="102" spans="1:25" x14ac:dyDescent="0.25">
      <c r="A102" s="118">
        <v>100</v>
      </c>
      <c r="B102" s="248">
        <v>2</v>
      </c>
      <c r="C102" s="51" t="s">
        <v>369</v>
      </c>
      <c r="D102" s="232" t="s">
        <v>154</v>
      </c>
      <c r="E102" s="369" t="s">
        <v>372</v>
      </c>
      <c r="F102" s="308" t="s">
        <v>373</v>
      </c>
      <c r="G102" s="309">
        <v>37833</v>
      </c>
      <c r="H102" s="184">
        <f t="shared" ca="1" si="13"/>
        <v>16</v>
      </c>
      <c r="I102" s="51" t="str">
        <f t="shared" ca="1" si="12"/>
        <v>Cadets 2</v>
      </c>
      <c r="J102" s="58" t="s">
        <v>68</v>
      </c>
      <c r="K102" s="310" t="s">
        <v>52</v>
      </c>
      <c r="L102" s="370">
        <v>6546148</v>
      </c>
      <c r="M102" s="55">
        <f t="shared" ca="1" si="9"/>
        <v>15</v>
      </c>
      <c r="N102" s="154">
        <f t="shared" ca="1" si="14"/>
        <v>9</v>
      </c>
      <c r="O102" s="174">
        <f t="shared" ca="1" si="15"/>
        <v>0</v>
      </c>
      <c r="P102" s="129"/>
      <c r="R102" s="58"/>
      <c r="S102" s="307"/>
      <c r="T102" s="481"/>
      <c r="Y102" s="38" t="str">
        <f t="shared" si="8"/>
        <v/>
      </c>
    </row>
    <row r="103" spans="1:25" x14ac:dyDescent="0.25">
      <c r="A103" s="118">
        <v>101</v>
      </c>
      <c r="B103" s="248">
        <v>3</v>
      </c>
      <c r="C103" s="51" t="s">
        <v>369</v>
      </c>
      <c r="D103" s="232" t="s">
        <v>154</v>
      </c>
      <c r="E103" s="369" t="s">
        <v>374</v>
      </c>
      <c r="F103" s="308" t="s">
        <v>375</v>
      </c>
      <c r="G103" s="309">
        <v>37120</v>
      </c>
      <c r="H103" s="184">
        <f t="shared" ca="1" si="13"/>
        <v>18</v>
      </c>
      <c r="I103" s="51" t="str">
        <f t="shared" ca="1" si="12"/>
        <v>Juniors 2</v>
      </c>
      <c r="J103" s="58" t="s">
        <v>44</v>
      </c>
      <c r="K103" s="310" t="s">
        <v>52</v>
      </c>
      <c r="L103" s="370">
        <v>6625248</v>
      </c>
      <c r="M103" s="55">
        <f t="shared" ca="1" si="9"/>
        <v>17</v>
      </c>
      <c r="N103" s="154">
        <f t="shared" ca="1" si="14"/>
        <v>8</v>
      </c>
      <c r="O103" s="174">
        <f t="shared" ca="1" si="15"/>
        <v>13.00000000000054</v>
      </c>
      <c r="P103" s="129"/>
      <c r="R103" s="58"/>
      <c r="S103" s="307"/>
      <c r="T103" s="481"/>
      <c r="Y103" s="38" t="str">
        <f t="shared" si="8"/>
        <v/>
      </c>
    </row>
    <row r="104" spans="1:25" x14ac:dyDescent="0.25">
      <c r="A104" s="118">
        <v>102</v>
      </c>
      <c r="B104" s="248">
        <v>4</v>
      </c>
      <c r="C104" s="51" t="s">
        <v>369</v>
      </c>
      <c r="D104" s="232" t="s">
        <v>154</v>
      </c>
      <c r="E104" s="369" t="s">
        <v>376</v>
      </c>
      <c r="F104" s="308" t="s">
        <v>377</v>
      </c>
      <c r="G104" s="309">
        <v>33084</v>
      </c>
      <c r="H104" s="184">
        <f t="shared" ca="1" si="13"/>
        <v>29</v>
      </c>
      <c r="I104" s="51" t="str">
        <f t="shared" ca="1" si="12"/>
        <v>Séniors</v>
      </c>
      <c r="J104" s="58" t="s">
        <v>42</v>
      </c>
      <c r="K104" s="310" t="s">
        <v>52</v>
      </c>
      <c r="L104" s="370">
        <v>6608043</v>
      </c>
      <c r="M104" s="55">
        <f t="shared" ca="1" si="9"/>
        <v>28</v>
      </c>
      <c r="N104" s="154">
        <f t="shared" ca="1" si="14"/>
        <v>9</v>
      </c>
      <c r="O104" s="174">
        <f t="shared" ca="1" si="15"/>
        <v>0</v>
      </c>
      <c r="P104" s="129"/>
      <c r="R104" s="58"/>
      <c r="S104" s="307"/>
      <c r="T104" s="481"/>
      <c r="Y104" s="38" t="str">
        <f t="shared" si="8"/>
        <v/>
      </c>
    </row>
    <row r="105" spans="1:25" x14ac:dyDescent="0.25">
      <c r="A105" s="118">
        <v>103</v>
      </c>
      <c r="B105" s="248">
        <v>5</v>
      </c>
      <c r="C105" s="51" t="s">
        <v>369</v>
      </c>
      <c r="D105" s="232" t="s">
        <v>154</v>
      </c>
      <c r="E105" s="371" t="s">
        <v>378</v>
      </c>
      <c r="F105" s="308" t="s">
        <v>379</v>
      </c>
      <c r="G105" s="309">
        <v>38829</v>
      </c>
      <c r="H105" s="184">
        <f t="shared" ca="1" si="13"/>
        <v>13</v>
      </c>
      <c r="I105" s="51" t="str">
        <f t="shared" ca="1" si="12"/>
        <v>Minimes 1</v>
      </c>
      <c r="J105" s="58" t="s">
        <v>57</v>
      </c>
      <c r="K105" s="310" t="s">
        <v>33</v>
      </c>
      <c r="L105" s="370">
        <v>6546151</v>
      </c>
      <c r="M105" s="55">
        <f t="shared" ca="1" si="9"/>
        <v>13</v>
      </c>
      <c r="N105" s="154">
        <f t="shared" ca="1" si="14"/>
        <v>0</v>
      </c>
      <c r="O105" s="174">
        <f t="shared" ca="1" si="15"/>
        <v>7.9999999999999716</v>
      </c>
      <c r="P105" s="129"/>
      <c r="R105" s="58"/>
      <c r="S105" s="307"/>
      <c r="T105" s="481"/>
      <c r="Y105" s="38" t="str">
        <f t="shared" si="8"/>
        <v/>
      </c>
    </row>
    <row r="106" spans="1:25" x14ac:dyDescent="0.25">
      <c r="A106" s="118">
        <v>104</v>
      </c>
      <c r="B106" s="248">
        <v>6</v>
      </c>
      <c r="C106" s="51" t="s">
        <v>369</v>
      </c>
      <c r="D106" s="232" t="s">
        <v>144</v>
      </c>
      <c r="E106" s="369" t="s">
        <v>380</v>
      </c>
      <c r="F106" s="308" t="s">
        <v>381</v>
      </c>
      <c r="G106" s="309">
        <v>39380</v>
      </c>
      <c r="H106" s="184">
        <f t="shared" ca="1" si="13"/>
        <v>12</v>
      </c>
      <c r="I106" s="51" t="str">
        <f t="shared" ca="1" si="12"/>
        <v>Benjamins 2</v>
      </c>
      <c r="J106" s="58" t="s">
        <v>56</v>
      </c>
      <c r="K106" s="310" t="s">
        <v>33</v>
      </c>
      <c r="L106" s="370">
        <v>6651789</v>
      </c>
      <c r="M106" s="55">
        <f t="shared" ca="1" si="9"/>
        <v>11</v>
      </c>
      <c r="N106" s="154">
        <f t="shared" ca="1" si="14"/>
        <v>6</v>
      </c>
      <c r="O106" s="174">
        <f t="shared" ca="1" si="15"/>
        <v>5.0000000000001421</v>
      </c>
      <c r="P106" s="138">
        <f ca="1">TRUNC(DAYS360(P101,W21)/360)</f>
        <v>16</v>
      </c>
      <c r="Q106" s="139">
        <f ca="1">TRUNC(((DAYS360(P101,W21)/360)-P106)*12)</f>
        <v>2</v>
      </c>
      <c r="R106" s="140">
        <f ca="1">((((DAYS360(P101,W21)/360)-P106)*12)-Q106)*30</f>
        <v>24.000000000000341</v>
      </c>
      <c r="S106" s="307"/>
      <c r="T106" s="482"/>
      <c r="Y106" s="38" t="str">
        <f t="shared" si="8"/>
        <v/>
      </c>
    </row>
    <row r="107" spans="1:25" x14ac:dyDescent="0.25">
      <c r="A107" s="118">
        <v>105</v>
      </c>
      <c r="B107" s="247">
        <v>1</v>
      </c>
      <c r="C107" s="70" t="s">
        <v>382</v>
      </c>
      <c r="D107" s="233" t="s">
        <v>170</v>
      </c>
      <c r="E107" s="367" t="s">
        <v>383</v>
      </c>
      <c r="F107" s="304" t="s">
        <v>384</v>
      </c>
      <c r="G107" s="311">
        <v>37496</v>
      </c>
      <c r="H107" s="183">
        <f t="shared" ca="1" si="13"/>
        <v>17</v>
      </c>
      <c r="I107" s="70" t="str">
        <f t="shared" ca="1" si="12"/>
        <v>Juniors 1</v>
      </c>
      <c r="J107" s="71" t="s">
        <v>40</v>
      </c>
      <c r="K107" s="312" t="s">
        <v>33</v>
      </c>
      <c r="L107" s="312">
        <v>590760</v>
      </c>
      <c r="M107" s="234">
        <f t="shared" ca="1" si="9"/>
        <v>16</v>
      </c>
      <c r="N107" s="171">
        <f t="shared" ca="1" si="14"/>
        <v>8</v>
      </c>
      <c r="O107" s="172">
        <f t="shared" ca="1" si="15"/>
        <v>1.99999999999946</v>
      </c>
      <c r="P107" s="477">
        <f>AVERAGE(G107:G112)</f>
        <v>38142.5</v>
      </c>
      <c r="Q107" s="478"/>
      <c r="R107" s="479"/>
      <c r="S107" s="303"/>
      <c r="T107" s="480">
        <v>43574</v>
      </c>
      <c r="Y107" s="38" t="str">
        <f t="shared" si="8"/>
        <v/>
      </c>
    </row>
    <row r="108" spans="1:25" x14ac:dyDescent="0.25">
      <c r="A108" s="118">
        <v>106</v>
      </c>
      <c r="B108" s="248">
        <v>2</v>
      </c>
      <c r="C108" s="51" t="s">
        <v>382</v>
      </c>
      <c r="D108" s="235" t="s">
        <v>145</v>
      </c>
      <c r="E108" s="369" t="s">
        <v>385</v>
      </c>
      <c r="F108" s="308" t="s">
        <v>386</v>
      </c>
      <c r="G108" s="313">
        <v>39604</v>
      </c>
      <c r="H108" s="184">
        <f t="shared" ca="1" si="13"/>
        <v>11</v>
      </c>
      <c r="I108" s="51" t="str">
        <f t="shared" ca="1" si="12"/>
        <v>Benjamins 1</v>
      </c>
      <c r="J108" s="53" t="s">
        <v>51</v>
      </c>
      <c r="K108" s="314" t="s">
        <v>52</v>
      </c>
      <c r="L108" s="314">
        <v>6585704</v>
      </c>
      <c r="M108" s="236">
        <f t="shared" ca="1" si="9"/>
        <v>10</v>
      </c>
      <c r="N108" s="154">
        <f t="shared" ca="1" si="14"/>
        <v>10</v>
      </c>
      <c r="O108" s="174">
        <f t="shared" ca="1" si="15"/>
        <v>25.000000000000284</v>
      </c>
      <c r="P108" s="129"/>
      <c r="R108" s="58"/>
      <c r="S108" s="307"/>
      <c r="T108" s="481"/>
      <c r="Y108" s="38" t="str">
        <f t="shared" si="8"/>
        <v/>
      </c>
    </row>
    <row r="109" spans="1:25" x14ac:dyDescent="0.25">
      <c r="A109" s="118">
        <v>107</v>
      </c>
      <c r="B109" s="248">
        <v>3</v>
      </c>
      <c r="C109" s="51" t="s">
        <v>382</v>
      </c>
      <c r="D109" s="235" t="s">
        <v>145</v>
      </c>
      <c r="E109" s="369" t="s">
        <v>385</v>
      </c>
      <c r="F109" s="308" t="s">
        <v>387</v>
      </c>
      <c r="G109" s="313">
        <v>38658</v>
      </c>
      <c r="H109" s="184">
        <f t="shared" ca="1" si="13"/>
        <v>14</v>
      </c>
      <c r="I109" s="51" t="str">
        <f t="shared" ca="1" si="12"/>
        <v>Minimes 2</v>
      </c>
      <c r="J109" s="53" t="s">
        <v>57</v>
      </c>
      <c r="K109" s="314" t="s">
        <v>52</v>
      </c>
      <c r="L109" s="314">
        <v>6655564</v>
      </c>
      <c r="M109" s="236">
        <f t="shared" ca="1" si="9"/>
        <v>13</v>
      </c>
      <c r="N109" s="154">
        <f t="shared" ca="1" si="14"/>
        <v>5</v>
      </c>
      <c r="O109" s="174">
        <f t="shared" ca="1" si="15"/>
        <v>27.999999999999687</v>
      </c>
      <c r="P109" s="129"/>
      <c r="R109" s="58"/>
      <c r="S109" s="307"/>
      <c r="T109" s="481"/>
      <c r="Y109" s="38" t="str">
        <f t="shared" si="8"/>
        <v/>
      </c>
    </row>
    <row r="110" spans="1:25" x14ac:dyDescent="0.25">
      <c r="A110" s="118">
        <v>108</v>
      </c>
      <c r="B110" s="248">
        <v>4</v>
      </c>
      <c r="C110" s="51" t="s">
        <v>382</v>
      </c>
      <c r="D110" s="235" t="s">
        <v>157</v>
      </c>
      <c r="E110" s="369" t="s">
        <v>388</v>
      </c>
      <c r="F110" s="308" t="s">
        <v>389</v>
      </c>
      <c r="G110" s="313">
        <v>38575</v>
      </c>
      <c r="H110" s="184">
        <f t="shared" ca="1" si="13"/>
        <v>14</v>
      </c>
      <c r="I110" s="51" t="str">
        <f t="shared" ca="1" si="12"/>
        <v>Minimes 2</v>
      </c>
      <c r="J110" s="53" t="s">
        <v>59</v>
      </c>
      <c r="K110" s="314" t="s">
        <v>33</v>
      </c>
      <c r="L110" s="314">
        <v>6515796</v>
      </c>
      <c r="M110" s="236">
        <f t="shared" ca="1" si="9"/>
        <v>13</v>
      </c>
      <c r="N110" s="154">
        <f t="shared" ca="1" si="14"/>
        <v>8</v>
      </c>
      <c r="O110" s="174">
        <f t="shared" ca="1" si="15"/>
        <v>19.000000000000199</v>
      </c>
      <c r="P110" s="129"/>
      <c r="R110" s="58"/>
      <c r="S110" s="307"/>
      <c r="T110" s="481"/>
      <c r="Y110" s="38" t="str">
        <f t="shared" si="8"/>
        <v/>
      </c>
    </row>
    <row r="111" spans="1:25" x14ac:dyDescent="0.25">
      <c r="A111" s="118">
        <v>109</v>
      </c>
      <c r="B111" s="248">
        <v>5</v>
      </c>
      <c r="C111" s="51" t="s">
        <v>382</v>
      </c>
      <c r="D111" s="235" t="s">
        <v>154</v>
      </c>
      <c r="E111" s="369" t="s">
        <v>383</v>
      </c>
      <c r="F111" s="308" t="s">
        <v>392</v>
      </c>
      <c r="G111" s="313">
        <v>36298</v>
      </c>
      <c r="H111" s="184">
        <f t="shared" ca="1" si="13"/>
        <v>20</v>
      </c>
      <c r="I111" s="51" t="str">
        <f t="shared" ca="1" si="12"/>
        <v>Séniors</v>
      </c>
      <c r="J111" s="53" t="s">
        <v>40</v>
      </c>
      <c r="K111" s="314" t="s">
        <v>52</v>
      </c>
      <c r="L111" s="314">
        <v>590761</v>
      </c>
      <c r="M111" s="236">
        <f t="shared" ca="1" si="9"/>
        <v>19</v>
      </c>
      <c r="N111" s="154">
        <f t="shared" ca="1" si="14"/>
        <v>11</v>
      </c>
      <c r="O111" s="174">
        <f t="shared" ca="1" si="15"/>
        <v>11.999999999999744</v>
      </c>
      <c r="P111" s="129"/>
      <c r="R111" s="58"/>
      <c r="S111" s="307"/>
      <c r="T111" s="481"/>
      <c r="Y111" s="38" t="str">
        <f t="shared" si="8"/>
        <v/>
      </c>
    </row>
    <row r="112" spans="1:25" x14ac:dyDescent="0.25">
      <c r="A112" s="118">
        <v>110</v>
      </c>
      <c r="B112" s="248">
        <v>6</v>
      </c>
      <c r="C112" s="51" t="s">
        <v>382</v>
      </c>
      <c r="D112" s="235" t="s">
        <v>145</v>
      </c>
      <c r="E112" s="369" t="s">
        <v>390</v>
      </c>
      <c r="F112" s="308" t="s">
        <v>391</v>
      </c>
      <c r="G112" s="313">
        <v>38224</v>
      </c>
      <c r="H112" s="184">
        <f t="shared" ca="1" si="13"/>
        <v>15</v>
      </c>
      <c r="I112" s="51" t="str">
        <f t="shared" ca="1" si="12"/>
        <v>Cadets 1</v>
      </c>
      <c r="J112" s="53" t="s">
        <v>44</v>
      </c>
      <c r="K112" s="314" t="s">
        <v>33</v>
      </c>
      <c r="L112" s="314">
        <v>6701394</v>
      </c>
      <c r="M112" s="236">
        <f t="shared" ca="1" si="9"/>
        <v>14</v>
      </c>
      <c r="N112" s="154">
        <f t="shared" ca="1" si="14"/>
        <v>8</v>
      </c>
      <c r="O112" s="174">
        <f t="shared" ca="1" si="15"/>
        <v>4.9999999999999289</v>
      </c>
      <c r="P112" s="138">
        <f ca="1">TRUNC(DAYS360(P107,W21)/360)</f>
        <v>14</v>
      </c>
      <c r="Q112" s="139">
        <f ca="1">TRUNC(((DAYS360(P107,W21)/360)-P112)*12)</f>
        <v>10</v>
      </c>
      <c r="R112" s="140">
        <f ca="1">((((DAYS360(P107,W21)/360)-P112)*12)-Q112)*30</f>
        <v>25.999999999999801</v>
      </c>
      <c r="S112" s="307"/>
      <c r="T112" s="482"/>
      <c r="Y112" s="38" t="str">
        <f t="shared" si="8"/>
        <v/>
      </c>
    </row>
    <row r="113" spans="1:20" x14ac:dyDescent="0.25">
      <c r="A113" s="118">
        <v>111</v>
      </c>
      <c r="B113" s="247">
        <v>1</v>
      </c>
      <c r="C113" s="255" t="s">
        <v>413</v>
      </c>
      <c r="D113" s="217" t="s">
        <v>154</v>
      </c>
      <c r="E113" s="372" t="s">
        <v>395</v>
      </c>
      <c r="F113" s="304" t="s">
        <v>396</v>
      </c>
      <c r="G113" s="315">
        <v>37671</v>
      </c>
      <c r="H113" s="119">
        <f t="shared" ca="1" si="13"/>
        <v>16</v>
      </c>
      <c r="I113" s="120" t="str">
        <f t="shared" ca="1" si="12"/>
        <v>Cadets 2</v>
      </c>
      <c r="J113" s="141" t="s">
        <v>40</v>
      </c>
      <c r="K113" s="306" t="s">
        <v>33</v>
      </c>
      <c r="L113" s="312">
        <v>644761</v>
      </c>
      <c r="M113" s="170">
        <f t="shared" ca="1" si="9"/>
        <v>16</v>
      </c>
      <c r="N113" s="171">
        <f t="shared" ca="1" si="14"/>
        <v>2</v>
      </c>
      <c r="O113" s="172">
        <f t="shared" ca="1" si="15"/>
        <v>11.000000000000227</v>
      </c>
      <c r="P113" s="478">
        <f>AVERAGE(G113:G116)</f>
        <v>34179.75</v>
      </c>
      <c r="Q113" s="478"/>
      <c r="R113" s="478"/>
      <c r="S113" s="303"/>
      <c r="T113" s="480">
        <v>43576</v>
      </c>
    </row>
    <row r="114" spans="1:20" x14ac:dyDescent="0.25">
      <c r="A114" s="118">
        <v>112</v>
      </c>
      <c r="B114" s="248">
        <v>2</v>
      </c>
      <c r="C114" s="257" t="s">
        <v>413</v>
      </c>
      <c r="D114" s="176" t="s">
        <v>154</v>
      </c>
      <c r="E114" s="373" t="s">
        <v>397</v>
      </c>
      <c r="F114" s="308" t="s">
        <v>371</v>
      </c>
      <c r="G114" s="316">
        <v>37125</v>
      </c>
      <c r="H114" s="125">
        <f t="shared" ca="1" si="13"/>
        <v>18</v>
      </c>
      <c r="I114" s="52" t="str">
        <f t="shared" ca="1" si="12"/>
        <v>Juniors 2</v>
      </c>
      <c r="J114" s="129" t="s">
        <v>42</v>
      </c>
      <c r="K114" s="310" t="s">
        <v>52</v>
      </c>
      <c r="L114" s="314">
        <v>667641</v>
      </c>
      <c r="M114" s="55">
        <f t="shared" ca="1" si="9"/>
        <v>17</v>
      </c>
      <c r="N114" s="154">
        <f t="shared" ca="1" si="14"/>
        <v>8</v>
      </c>
      <c r="O114" s="174">
        <f t="shared" ca="1" si="15"/>
        <v>8.0000000000003979</v>
      </c>
      <c r="S114" s="307"/>
      <c r="T114" s="481"/>
    </row>
    <row r="115" spans="1:20" x14ac:dyDescent="0.25">
      <c r="A115" s="118">
        <v>113</v>
      </c>
      <c r="B115" s="248">
        <v>3</v>
      </c>
      <c r="C115" s="257" t="s">
        <v>413</v>
      </c>
      <c r="D115" s="176" t="s">
        <v>170</v>
      </c>
      <c r="E115" s="373" t="s">
        <v>398</v>
      </c>
      <c r="F115" s="308" t="s">
        <v>399</v>
      </c>
      <c r="G115" s="316">
        <v>34701</v>
      </c>
      <c r="H115" s="125">
        <f t="shared" ca="1" si="13"/>
        <v>24</v>
      </c>
      <c r="I115" s="52" t="str">
        <f t="shared" ca="1" si="12"/>
        <v>Séniors</v>
      </c>
      <c r="J115" s="129" t="s">
        <v>40</v>
      </c>
      <c r="K115" s="310" t="s">
        <v>33</v>
      </c>
      <c r="L115" s="314">
        <v>6549796</v>
      </c>
      <c r="M115" s="55">
        <f t="shared" ca="1" si="9"/>
        <v>24</v>
      </c>
      <c r="N115" s="154">
        <f t="shared" ca="1" si="14"/>
        <v>3</v>
      </c>
      <c r="O115" s="174">
        <f t="shared" ca="1" si="15"/>
        <v>28.00000000000054</v>
      </c>
      <c r="S115" s="307"/>
      <c r="T115" s="481"/>
    </row>
    <row r="116" spans="1:20" x14ac:dyDescent="0.25">
      <c r="A116" s="118">
        <v>114</v>
      </c>
      <c r="B116" s="248">
        <v>4</v>
      </c>
      <c r="C116" s="257" t="s">
        <v>413</v>
      </c>
      <c r="D116" s="176" t="s">
        <v>170</v>
      </c>
      <c r="E116" s="373" t="s">
        <v>400</v>
      </c>
      <c r="F116" s="308" t="s">
        <v>401</v>
      </c>
      <c r="G116" s="316">
        <v>27222</v>
      </c>
      <c r="H116" s="125">
        <f t="shared" ca="1" si="13"/>
        <v>45</v>
      </c>
      <c r="I116" s="52" t="str">
        <f t="shared" ca="1" si="12"/>
        <v>Vétérans As &amp; Cb</v>
      </c>
      <c r="J116" s="129" t="s">
        <v>35</v>
      </c>
      <c r="K116" s="310" t="s">
        <v>33</v>
      </c>
      <c r="L116" s="314">
        <v>90435</v>
      </c>
      <c r="M116" s="55">
        <f t="shared" ca="1" si="9"/>
        <v>44</v>
      </c>
      <c r="N116" s="154">
        <f t="shared" ca="1" si="14"/>
        <v>9</v>
      </c>
      <c r="O116" s="174">
        <f t="shared" ca="1" si="15"/>
        <v>17.999999999998977</v>
      </c>
      <c r="P116" s="138">
        <f ca="1">TRUNC(DAYS360(P113,W21)/360)</f>
        <v>25</v>
      </c>
      <c r="Q116" s="139">
        <f ca="1">TRUNC(((DAYS360(P113,W21)/360)-P116)*12)</f>
        <v>9</v>
      </c>
      <c r="R116" s="140">
        <f ca="1">((((DAYS360(P113,W21)/360)-P116)*12)-Q116)*30</f>
        <v>0.99999999999951683</v>
      </c>
      <c r="S116" s="307"/>
      <c r="T116" s="482"/>
    </row>
    <row r="117" spans="1:20" x14ac:dyDescent="0.25">
      <c r="A117" s="118">
        <v>115</v>
      </c>
      <c r="B117" s="247">
        <v>1</v>
      </c>
      <c r="C117" s="70" t="s">
        <v>402</v>
      </c>
      <c r="D117" s="233" t="s">
        <v>164</v>
      </c>
      <c r="E117" s="374" t="s">
        <v>403</v>
      </c>
      <c r="F117" s="268" t="s">
        <v>404</v>
      </c>
      <c r="G117" s="272">
        <v>38160</v>
      </c>
      <c r="H117" s="203">
        <f t="shared" ca="1" si="13"/>
        <v>15</v>
      </c>
      <c r="I117" s="120" t="str">
        <f t="shared" ca="1" si="12"/>
        <v>Cadets 1</v>
      </c>
      <c r="J117" s="141" t="s">
        <v>57</v>
      </c>
      <c r="K117" s="70" t="s">
        <v>52</v>
      </c>
      <c r="L117" s="70">
        <v>6506598</v>
      </c>
      <c r="M117" s="170">
        <f t="shared" ca="1" si="9"/>
        <v>14</v>
      </c>
      <c r="N117" s="171">
        <f t="shared" ca="1" si="14"/>
        <v>10</v>
      </c>
      <c r="O117" s="172">
        <f t="shared" ca="1" si="15"/>
        <v>8.0000000000001847</v>
      </c>
      <c r="P117" s="478">
        <f>AVERAGE(G117:G119)</f>
        <v>35230</v>
      </c>
      <c r="Q117" s="478"/>
      <c r="R117" s="478"/>
      <c r="S117" s="303"/>
      <c r="T117" s="480">
        <v>43576</v>
      </c>
    </row>
    <row r="118" spans="1:20" x14ac:dyDescent="0.25">
      <c r="A118" s="118">
        <v>116</v>
      </c>
      <c r="B118" s="248">
        <v>2</v>
      </c>
      <c r="C118" s="51" t="s">
        <v>402</v>
      </c>
      <c r="D118" s="235" t="s">
        <v>164</v>
      </c>
      <c r="E118" s="359" t="s">
        <v>403</v>
      </c>
      <c r="F118" s="175" t="s">
        <v>405</v>
      </c>
      <c r="G118" s="273">
        <v>37544</v>
      </c>
      <c r="H118" s="207">
        <f t="shared" ca="1" si="13"/>
        <v>17</v>
      </c>
      <c r="I118" s="52" t="str">
        <f t="shared" ca="1" si="12"/>
        <v>Juniors 1</v>
      </c>
      <c r="J118" s="129" t="s">
        <v>42</v>
      </c>
      <c r="K118" s="51" t="s">
        <v>33</v>
      </c>
      <c r="L118" s="51">
        <v>6506608</v>
      </c>
      <c r="M118" s="55">
        <f t="shared" ca="1" si="9"/>
        <v>16</v>
      </c>
      <c r="N118" s="154">
        <f t="shared" ca="1" si="14"/>
        <v>6</v>
      </c>
      <c r="O118" s="174">
        <f t="shared" ca="1" si="15"/>
        <v>15.000000000000426</v>
      </c>
      <c r="S118" s="307"/>
      <c r="T118" s="481"/>
    </row>
    <row r="119" spans="1:20" x14ac:dyDescent="0.25">
      <c r="A119" s="118">
        <v>117</v>
      </c>
      <c r="B119" s="249">
        <v>3</v>
      </c>
      <c r="C119" s="62" t="s">
        <v>402</v>
      </c>
      <c r="D119" s="237" t="s">
        <v>154</v>
      </c>
      <c r="E119" s="375" t="s">
        <v>406</v>
      </c>
      <c r="F119" s="177" t="s">
        <v>407</v>
      </c>
      <c r="G119" s="274">
        <v>29986</v>
      </c>
      <c r="H119" s="240">
        <f t="shared" ca="1" si="13"/>
        <v>37</v>
      </c>
      <c r="I119" s="63" t="str">
        <f t="shared" ca="1" si="12"/>
        <v>Vétérans As &amp; Cb</v>
      </c>
      <c r="J119" s="241" t="s">
        <v>40</v>
      </c>
      <c r="K119" s="62" t="s">
        <v>33</v>
      </c>
      <c r="L119" s="62">
        <v>6691690</v>
      </c>
      <c r="M119" s="64">
        <f t="shared" ca="1" si="9"/>
        <v>37</v>
      </c>
      <c r="N119" s="179">
        <f t="shared" ca="1" si="14"/>
        <v>2</v>
      </c>
      <c r="O119" s="180">
        <f t="shared" ca="1" si="15"/>
        <v>25.999999999999375</v>
      </c>
      <c r="P119" s="181">
        <f ca="1">TRUNC(DAYS360(P117,W21)/360)</f>
        <v>22</v>
      </c>
      <c r="Q119" s="139">
        <f ca="1">TRUNC(((DAYS360(P117,W21)/360)-P119)*12)</f>
        <v>10</v>
      </c>
      <c r="R119" s="242">
        <f ca="1">((((DAYS360(P117,W21)/360)-P119)*12)-Q119)*30</f>
        <v>15.999999999999517</v>
      </c>
      <c r="S119" s="317"/>
      <c r="T119" s="482"/>
    </row>
    <row r="120" spans="1:20" x14ac:dyDescent="0.25">
      <c r="E120" s="376"/>
    </row>
  </sheetData>
  <autoFilter ref="A1:T120"/>
  <mergeCells count="30">
    <mergeCell ref="T107:T112"/>
    <mergeCell ref="P113:R113"/>
    <mergeCell ref="T113:T116"/>
    <mergeCell ref="P117:R117"/>
    <mergeCell ref="T117:T119"/>
    <mergeCell ref="P107:R107"/>
    <mergeCell ref="T85:T90"/>
    <mergeCell ref="P91:R91"/>
    <mergeCell ref="T91:T100"/>
    <mergeCell ref="P101:R101"/>
    <mergeCell ref="T101:T106"/>
    <mergeCell ref="P85:R85"/>
    <mergeCell ref="T62:T68"/>
    <mergeCell ref="P69:R69"/>
    <mergeCell ref="T69:T81"/>
    <mergeCell ref="P82:R82"/>
    <mergeCell ref="T82:T84"/>
    <mergeCell ref="P62:R62"/>
    <mergeCell ref="T23:T35"/>
    <mergeCell ref="T36:T53"/>
    <mergeCell ref="P54:R54"/>
    <mergeCell ref="T54:T61"/>
    <mergeCell ref="P18:R18"/>
    <mergeCell ref="P23:R23"/>
    <mergeCell ref="P36:R36"/>
    <mergeCell ref="M2:O2"/>
    <mergeCell ref="P2:R2"/>
    <mergeCell ref="P3:R3"/>
    <mergeCell ref="T3:T17"/>
    <mergeCell ref="T18:T22"/>
  </mergeCells>
  <conditionalFormatting sqref="D3:D126">
    <cfRule type="cellIs" dxfId="35" priority="63" operator="equal">
      <formula>"Violet"</formula>
    </cfRule>
    <cfRule type="cellIs" dxfId="34" priority="64" operator="equal">
      <formula>"Argent"</formula>
    </cfRule>
    <cfRule type="cellIs" dxfId="33" priority="65" operator="equal">
      <formula>"Jaune"</formula>
    </cfRule>
    <cfRule type="cellIs" dxfId="32" priority="66" operator="equal">
      <formula>"Vert"</formula>
    </cfRule>
    <cfRule type="cellIs" dxfId="31" priority="67" operator="equal">
      <formula>"Rouge"</formula>
    </cfRule>
    <cfRule type="cellIs" dxfId="30" priority="68" operator="equal">
      <formula>"Blanc"</formula>
    </cfRule>
    <cfRule type="cellIs" dxfId="29" priority="69" operator="equal">
      <formula>"Bleu"</formula>
    </cfRule>
  </conditionalFormatting>
  <conditionalFormatting sqref="S3:T126">
    <cfRule type="cellIs" dxfId="28" priority="41" operator="equal">
      <formula>"Forfait"</formula>
    </cfRule>
  </conditionalFormatting>
  <dataValidations count="3">
    <dataValidation type="list" allowBlank="1" showInputMessage="1" showErrorMessage="1" sqref="AC28">
      <formula1>$W$2:$W$15</formula1>
    </dataValidation>
    <dataValidation type="list" allowBlank="1" showInputMessage="1" showErrorMessage="1" sqref="J3:J119">
      <formula1>$W$2:$W$19</formula1>
    </dataValidation>
    <dataValidation type="list" allowBlank="1" showInputMessage="1" showErrorMessage="1" sqref="D3:D119">
      <formula1>$X$3:$X$9</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AJ99"/>
  <sheetViews>
    <sheetView topLeftCell="A85" workbookViewId="0">
      <selection activeCell="Q22" sqref="Q22"/>
    </sheetView>
  </sheetViews>
  <sheetFormatPr baseColWidth="10" defaultRowHeight="15" x14ac:dyDescent="0.25"/>
  <cols>
    <col min="1" max="1" width="4" style="38" customWidth="1"/>
    <col min="2" max="2" width="3" style="38" customWidth="1"/>
    <col min="3" max="3" width="36.85546875" style="38" customWidth="1"/>
    <col min="4" max="4" width="7" style="38" bestFit="1" customWidth="1"/>
    <col min="5" max="5" width="20.5703125" style="40" bestFit="1" customWidth="1"/>
    <col min="6" max="6" width="18.42578125" style="40" bestFit="1" customWidth="1"/>
    <col min="7" max="7" width="18.42578125" style="113" bestFit="1" customWidth="1"/>
    <col min="8" max="8" width="9.7109375" style="38" bestFit="1" customWidth="1"/>
    <col min="9" max="9" width="16.28515625" style="38" bestFit="1" customWidth="1"/>
    <col min="10" max="10" width="23.85546875" style="38" bestFit="1" customWidth="1"/>
    <col min="11" max="11" width="5.28515625" style="38" customWidth="1"/>
    <col min="12" max="12" width="10.85546875" style="38" bestFit="1" customWidth="1"/>
    <col min="13" max="13" width="6.85546875" style="54" customWidth="1"/>
    <col min="14" max="14" width="16.28515625" style="38" customWidth="1"/>
    <col min="15" max="15" width="6.42578125" style="38" customWidth="1"/>
    <col min="16" max="16" width="16.28515625" style="38" customWidth="1"/>
    <col min="17" max="17" width="26.140625" style="38" customWidth="1"/>
    <col min="18" max="18" width="7" style="38" customWidth="1"/>
    <col min="19" max="19" width="2.140625" style="38" customWidth="1"/>
    <col min="22" max="22" width="2.7109375" style="38" customWidth="1"/>
    <col min="23" max="16384" width="11.42578125" style="38"/>
  </cols>
  <sheetData>
    <row r="1" spans="1:19" s="271" customFormat="1" ht="48" customHeight="1" x14ac:dyDescent="0.25">
      <c r="A1" s="107" t="s">
        <v>70</v>
      </c>
      <c r="B1" s="108"/>
      <c r="C1" s="108"/>
      <c r="D1" s="466"/>
      <c r="E1" s="110">
        <f ca="1">TODAY()</f>
        <v>43585</v>
      </c>
      <c r="F1" s="111">
        <v>0.69027777777777777</v>
      </c>
      <c r="G1" s="108" t="s">
        <v>146</v>
      </c>
      <c r="H1" s="466"/>
      <c r="I1" s="467">
        <f>95-S2</f>
        <v>95</v>
      </c>
      <c r="J1" s="468" t="s">
        <v>147</v>
      </c>
      <c r="K1" s="466"/>
      <c r="L1" s="112"/>
      <c r="M1" s="269"/>
      <c r="N1" s="109"/>
      <c r="O1" s="464" t="s">
        <v>27</v>
      </c>
      <c r="P1" s="465"/>
      <c r="Q1" s="270" t="s">
        <v>53</v>
      </c>
    </row>
    <row r="2" spans="1:19" ht="30" customHeight="1" x14ac:dyDescent="0.25">
      <c r="C2" s="44" t="s">
        <v>22</v>
      </c>
      <c r="D2" s="469" t="s">
        <v>29</v>
      </c>
      <c r="E2" s="115" t="s">
        <v>149</v>
      </c>
      <c r="F2" s="115" t="s">
        <v>150</v>
      </c>
      <c r="G2" s="116" t="s">
        <v>25</v>
      </c>
      <c r="H2" s="469" t="s">
        <v>26</v>
      </c>
      <c r="I2" s="469" t="s">
        <v>27</v>
      </c>
      <c r="J2" s="469" t="s">
        <v>28</v>
      </c>
      <c r="K2" s="469" t="s">
        <v>31</v>
      </c>
      <c r="L2" s="114" t="s">
        <v>151</v>
      </c>
      <c r="M2" s="238" t="s">
        <v>393</v>
      </c>
      <c r="N2" s="330" t="s">
        <v>148</v>
      </c>
      <c r="O2" s="331">
        <v>0</v>
      </c>
      <c r="P2" s="117" t="s">
        <v>34</v>
      </c>
      <c r="Q2" s="281" t="s">
        <v>54</v>
      </c>
      <c r="S2" s="38">
        <f>SUM(S3:S92)</f>
        <v>0</v>
      </c>
    </row>
    <row r="3" spans="1:19" x14ac:dyDescent="0.25">
      <c r="A3" s="118">
        <v>1</v>
      </c>
      <c r="B3" s="247">
        <v>1</v>
      </c>
      <c r="C3" s="70" t="s">
        <v>408</v>
      </c>
      <c r="D3" s="71" t="s">
        <v>154</v>
      </c>
      <c r="E3" s="332" t="s">
        <v>152</v>
      </c>
      <c r="F3" s="67" t="s">
        <v>153</v>
      </c>
      <c r="G3" s="275">
        <v>37886</v>
      </c>
      <c r="H3" s="119">
        <f ca="1">IF(G3="","",DATEDIF(G3,DATE(YEAR(TODAY()),12,31),"y"))</f>
        <v>16</v>
      </c>
      <c r="I3" s="120" t="str">
        <f t="shared" ref="I3:I66" ca="1" si="0">IF(G3="","",VLOOKUP(H3,$O$2:$P$13,2,1))</f>
        <v>Cadets 2</v>
      </c>
      <c r="J3" s="71" t="s">
        <v>68</v>
      </c>
      <c r="K3" s="70" t="s">
        <v>52</v>
      </c>
      <c r="L3" s="70">
        <v>648997</v>
      </c>
      <c r="M3" s="67"/>
      <c r="N3" s="486">
        <v>43567</v>
      </c>
      <c r="O3" s="331">
        <v>10</v>
      </c>
      <c r="P3" s="124" t="s">
        <v>36</v>
      </c>
      <c r="Q3" s="282" t="s">
        <v>55</v>
      </c>
      <c r="R3" s="250" t="s">
        <v>145</v>
      </c>
      <c r="S3" s="38" t="str">
        <f t="shared" ref="S3:S44" si="1">IF(M3="Forfait",1,"")</f>
        <v/>
      </c>
    </row>
    <row r="4" spans="1:19" x14ac:dyDescent="0.25">
      <c r="A4" s="118">
        <v>2</v>
      </c>
      <c r="B4" s="248">
        <v>2</v>
      </c>
      <c r="C4" s="51" t="s">
        <v>408</v>
      </c>
      <c r="D4" s="126" t="s">
        <v>144</v>
      </c>
      <c r="E4" s="333" t="s">
        <v>155</v>
      </c>
      <c r="F4" s="68" t="s">
        <v>156</v>
      </c>
      <c r="G4" s="276">
        <v>38280</v>
      </c>
      <c r="H4" s="125">
        <f ca="1">IF(G4="","",DATEDIF(G4,DATE(YEAR(TODAY()),12,31),"y"))</f>
        <v>15</v>
      </c>
      <c r="I4" s="52" t="str">
        <f t="shared" ca="1" si="0"/>
        <v>Cadets 1</v>
      </c>
      <c r="J4" s="53" t="s">
        <v>68</v>
      </c>
      <c r="K4" s="51" t="s">
        <v>52</v>
      </c>
      <c r="L4" s="51">
        <v>6698446</v>
      </c>
      <c r="M4" s="68"/>
      <c r="N4" s="487"/>
      <c r="O4" s="331">
        <v>11</v>
      </c>
      <c r="P4" s="117" t="s">
        <v>38</v>
      </c>
      <c r="Q4" s="282" t="s">
        <v>50</v>
      </c>
      <c r="R4" s="251" t="s">
        <v>157</v>
      </c>
      <c r="S4" s="38" t="str">
        <f t="shared" si="1"/>
        <v/>
      </c>
    </row>
    <row r="5" spans="1:19" x14ac:dyDescent="0.25">
      <c r="A5" s="118">
        <v>3</v>
      </c>
      <c r="B5" s="248">
        <v>3</v>
      </c>
      <c r="C5" s="51" t="s">
        <v>408</v>
      </c>
      <c r="D5" s="53" t="s">
        <v>154</v>
      </c>
      <c r="E5" s="333" t="s">
        <v>158</v>
      </c>
      <c r="F5" s="68" t="s">
        <v>159</v>
      </c>
      <c r="G5" s="276">
        <v>37788</v>
      </c>
      <c r="H5" s="125">
        <f t="shared" ref="H5:H68" ca="1" si="2">IF(G5="","",DATEDIF(G5,DATE(YEAR(TODAY()),12,31),"y"))</f>
        <v>16</v>
      </c>
      <c r="I5" s="52" t="str">
        <f t="shared" ca="1" si="0"/>
        <v>Cadets 2</v>
      </c>
      <c r="J5" s="53" t="s">
        <v>42</v>
      </c>
      <c r="K5" s="51" t="s">
        <v>33</v>
      </c>
      <c r="L5" s="51">
        <v>6670709</v>
      </c>
      <c r="M5" s="68"/>
      <c r="N5" s="487"/>
      <c r="O5" s="331">
        <v>12</v>
      </c>
      <c r="P5" s="117" t="s">
        <v>39</v>
      </c>
      <c r="Q5" s="282" t="s">
        <v>51</v>
      </c>
      <c r="R5" s="252" t="s">
        <v>144</v>
      </c>
      <c r="S5" s="38" t="str">
        <f t="shared" si="1"/>
        <v/>
      </c>
    </row>
    <row r="6" spans="1:19" x14ac:dyDescent="0.25">
      <c r="A6" s="118">
        <v>4</v>
      </c>
      <c r="B6" s="248">
        <v>4</v>
      </c>
      <c r="C6" s="51" t="s">
        <v>408</v>
      </c>
      <c r="D6" s="53" t="s">
        <v>154</v>
      </c>
      <c r="E6" s="333" t="s">
        <v>160</v>
      </c>
      <c r="F6" s="68" t="s">
        <v>161</v>
      </c>
      <c r="G6" s="276">
        <v>37564</v>
      </c>
      <c r="H6" s="125">
        <f t="shared" ca="1" si="2"/>
        <v>17</v>
      </c>
      <c r="I6" s="52" t="str">
        <f t="shared" ca="1" si="0"/>
        <v>Juniors 1</v>
      </c>
      <c r="J6" s="53" t="s">
        <v>35</v>
      </c>
      <c r="K6" s="51" t="s">
        <v>33</v>
      </c>
      <c r="L6" s="51">
        <v>590649</v>
      </c>
      <c r="M6" s="68"/>
      <c r="N6" s="487"/>
      <c r="O6" s="331">
        <v>13</v>
      </c>
      <c r="P6" s="117" t="s">
        <v>41</v>
      </c>
      <c r="Q6" s="282" t="s">
        <v>56</v>
      </c>
      <c r="R6" s="106" t="s">
        <v>154</v>
      </c>
      <c r="S6" s="38" t="str">
        <f t="shared" si="1"/>
        <v/>
      </c>
    </row>
    <row r="7" spans="1:19" x14ac:dyDescent="0.25">
      <c r="A7" s="118">
        <v>5</v>
      </c>
      <c r="B7" s="248">
        <v>5</v>
      </c>
      <c r="C7" s="51" t="s">
        <v>408</v>
      </c>
      <c r="D7" s="126" t="s">
        <v>144</v>
      </c>
      <c r="E7" s="333" t="s">
        <v>162</v>
      </c>
      <c r="F7" s="68" t="s">
        <v>163</v>
      </c>
      <c r="G7" s="276">
        <v>37832</v>
      </c>
      <c r="H7" s="125">
        <f t="shared" ca="1" si="2"/>
        <v>16</v>
      </c>
      <c r="I7" s="52" t="str">
        <f t="shared" ca="1" si="0"/>
        <v>Cadets 2</v>
      </c>
      <c r="J7" s="53" t="s">
        <v>44</v>
      </c>
      <c r="K7" s="51" t="s">
        <v>52</v>
      </c>
      <c r="L7" s="51">
        <v>6643349</v>
      </c>
      <c r="M7" s="68"/>
      <c r="N7" s="487"/>
      <c r="O7" s="331">
        <v>14</v>
      </c>
      <c r="P7" s="117" t="s">
        <v>43</v>
      </c>
      <c r="Q7" s="282" t="s">
        <v>57</v>
      </c>
      <c r="R7" s="253" t="s">
        <v>164</v>
      </c>
      <c r="S7" s="38" t="str">
        <f t="shared" si="1"/>
        <v/>
      </c>
    </row>
    <row r="8" spans="1:19" x14ac:dyDescent="0.25">
      <c r="A8" s="118">
        <v>6</v>
      </c>
      <c r="B8" s="248">
        <v>6</v>
      </c>
      <c r="C8" s="51" t="s">
        <v>408</v>
      </c>
      <c r="D8" s="126" t="s">
        <v>144</v>
      </c>
      <c r="E8" s="333" t="s">
        <v>165</v>
      </c>
      <c r="F8" s="68" t="s">
        <v>166</v>
      </c>
      <c r="G8" s="276">
        <v>38387</v>
      </c>
      <c r="H8" s="125">
        <f t="shared" ca="1" si="2"/>
        <v>14</v>
      </c>
      <c r="I8" s="52" t="str">
        <f t="shared" ca="1" si="0"/>
        <v>Minimes 2</v>
      </c>
      <c r="J8" s="53" t="s">
        <v>67</v>
      </c>
      <c r="K8" s="51" t="s">
        <v>33</v>
      </c>
      <c r="L8" s="51">
        <v>663345</v>
      </c>
      <c r="M8" s="68"/>
      <c r="N8" s="487"/>
      <c r="O8" s="331">
        <v>15</v>
      </c>
      <c r="P8" s="117" t="s">
        <v>45</v>
      </c>
      <c r="Q8" s="282" t="s">
        <v>58</v>
      </c>
      <c r="R8" s="254" t="s">
        <v>167</v>
      </c>
      <c r="S8" s="38" t="str">
        <f t="shared" si="1"/>
        <v/>
      </c>
    </row>
    <row r="9" spans="1:19" x14ac:dyDescent="0.25">
      <c r="A9" s="118">
        <v>7</v>
      </c>
      <c r="B9" s="248">
        <v>7</v>
      </c>
      <c r="C9" s="51" t="s">
        <v>408</v>
      </c>
      <c r="D9" s="126" t="s">
        <v>144</v>
      </c>
      <c r="E9" s="333" t="s">
        <v>168</v>
      </c>
      <c r="F9" s="68" t="s">
        <v>169</v>
      </c>
      <c r="G9" s="276">
        <v>38211</v>
      </c>
      <c r="H9" s="125">
        <f t="shared" ca="1" si="2"/>
        <v>15</v>
      </c>
      <c r="I9" s="52" t="str">
        <f t="shared" ca="1" si="0"/>
        <v>Cadets 1</v>
      </c>
      <c r="J9" s="53" t="s">
        <v>68</v>
      </c>
      <c r="K9" s="51" t="s">
        <v>33</v>
      </c>
      <c r="L9" s="51">
        <v>6643357</v>
      </c>
      <c r="M9" s="68"/>
      <c r="N9" s="487"/>
      <c r="O9" s="331">
        <v>16</v>
      </c>
      <c r="P9" s="117" t="s">
        <v>46</v>
      </c>
      <c r="Q9" s="282" t="s">
        <v>59</v>
      </c>
      <c r="R9" s="130" t="s">
        <v>170</v>
      </c>
      <c r="S9" s="38" t="str">
        <f t="shared" si="1"/>
        <v/>
      </c>
    </row>
    <row r="10" spans="1:19" x14ac:dyDescent="0.25">
      <c r="A10" s="118">
        <v>8</v>
      </c>
      <c r="B10" s="248">
        <v>8</v>
      </c>
      <c r="C10" s="51" t="s">
        <v>408</v>
      </c>
      <c r="D10" s="126" t="s">
        <v>144</v>
      </c>
      <c r="E10" s="333" t="s">
        <v>171</v>
      </c>
      <c r="F10" s="68" t="s">
        <v>172</v>
      </c>
      <c r="G10" s="276">
        <v>38390</v>
      </c>
      <c r="H10" s="125">
        <f t="shared" ca="1" si="2"/>
        <v>14</v>
      </c>
      <c r="I10" s="52" t="str">
        <f t="shared" ca="1" si="0"/>
        <v>Minimes 2</v>
      </c>
      <c r="J10" s="53" t="s">
        <v>40</v>
      </c>
      <c r="K10" s="51" t="s">
        <v>33</v>
      </c>
      <c r="L10" s="51">
        <v>6698449</v>
      </c>
      <c r="M10" s="68"/>
      <c r="N10" s="487"/>
      <c r="O10" s="331">
        <v>17</v>
      </c>
      <c r="P10" s="117" t="s">
        <v>47</v>
      </c>
      <c r="Q10" s="282" t="s">
        <v>67</v>
      </c>
      <c r="S10" s="38" t="str">
        <f t="shared" si="1"/>
        <v/>
      </c>
    </row>
    <row r="11" spans="1:19" x14ac:dyDescent="0.25">
      <c r="A11" s="118">
        <v>9</v>
      </c>
      <c r="B11" s="248">
        <v>9</v>
      </c>
      <c r="C11" s="51" t="s">
        <v>408</v>
      </c>
      <c r="D11" s="126" t="s">
        <v>144</v>
      </c>
      <c r="E11" s="333" t="s">
        <v>173</v>
      </c>
      <c r="F11" s="68" t="s">
        <v>174</v>
      </c>
      <c r="G11" s="276">
        <v>38896</v>
      </c>
      <c r="H11" s="125">
        <f t="shared" ca="1" si="2"/>
        <v>13</v>
      </c>
      <c r="I11" s="52" t="str">
        <f t="shared" ca="1" si="0"/>
        <v>Minimes 1</v>
      </c>
      <c r="J11" s="53" t="s">
        <v>68</v>
      </c>
      <c r="K11" s="51" t="s">
        <v>52</v>
      </c>
      <c r="L11" s="51">
        <v>6698448</v>
      </c>
      <c r="M11" s="68"/>
      <c r="N11" s="487"/>
      <c r="O11" s="331">
        <v>18</v>
      </c>
      <c r="P11" s="117" t="s">
        <v>48</v>
      </c>
      <c r="Q11" s="282" t="s">
        <v>68</v>
      </c>
      <c r="S11" s="38" t="str">
        <f t="shared" si="1"/>
        <v/>
      </c>
    </row>
    <row r="12" spans="1:19" x14ac:dyDescent="0.25">
      <c r="A12" s="118">
        <v>10</v>
      </c>
      <c r="B12" s="248">
        <v>10</v>
      </c>
      <c r="C12" s="51" t="s">
        <v>408</v>
      </c>
      <c r="D12" s="126" t="s">
        <v>144</v>
      </c>
      <c r="E12" s="333" t="s">
        <v>175</v>
      </c>
      <c r="F12" s="68" t="s">
        <v>176</v>
      </c>
      <c r="G12" s="276">
        <v>39379</v>
      </c>
      <c r="H12" s="125">
        <f t="shared" ca="1" si="2"/>
        <v>12</v>
      </c>
      <c r="I12" s="52" t="str">
        <f t="shared" ca="1" si="0"/>
        <v>Benjamins 2</v>
      </c>
      <c r="J12" s="53" t="s">
        <v>57</v>
      </c>
      <c r="K12" s="51" t="s">
        <v>52</v>
      </c>
      <c r="L12" s="51">
        <v>6553079</v>
      </c>
      <c r="M12" s="68"/>
      <c r="N12" s="487"/>
      <c r="O12" s="331">
        <v>19</v>
      </c>
      <c r="P12" s="117" t="s">
        <v>49</v>
      </c>
      <c r="Q12" s="282" t="s">
        <v>42</v>
      </c>
      <c r="S12" s="38" t="str">
        <f t="shared" si="1"/>
        <v/>
      </c>
    </row>
    <row r="13" spans="1:19" x14ac:dyDescent="0.25">
      <c r="A13" s="118">
        <v>11</v>
      </c>
      <c r="B13" s="248">
        <v>11</v>
      </c>
      <c r="C13" s="51" t="s">
        <v>408</v>
      </c>
      <c r="D13" s="126" t="s">
        <v>144</v>
      </c>
      <c r="E13" s="333" t="s">
        <v>177</v>
      </c>
      <c r="F13" s="68" t="s">
        <v>178</v>
      </c>
      <c r="G13" s="276">
        <v>36971</v>
      </c>
      <c r="H13" s="125">
        <f t="shared" ca="1" si="2"/>
        <v>18</v>
      </c>
      <c r="I13" s="52" t="str">
        <f t="shared" ca="1" si="0"/>
        <v>Juniors 2</v>
      </c>
      <c r="J13" s="53" t="s">
        <v>68</v>
      </c>
      <c r="K13" s="51" t="s">
        <v>52</v>
      </c>
      <c r="L13" s="157"/>
      <c r="M13" s="68"/>
      <c r="N13" s="487"/>
      <c r="O13" s="331">
        <v>20</v>
      </c>
      <c r="P13" s="117" t="s">
        <v>65</v>
      </c>
      <c r="Q13" s="282" t="s">
        <v>44</v>
      </c>
      <c r="S13" s="38" t="str">
        <f t="shared" si="1"/>
        <v/>
      </c>
    </row>
    <row r="14" spans="1:19" x14ac:dyDescent="0.25">
      <c r="A14" s="118">
        <v>12</v>
      </c>
      <c r="B14" s="248">
        <v>13</v>
      </c>
      <c r="C14" s="51" t="s">
        <v>408</v>
      </c>
      <c r="D14" s="126" t="s">
        <v>144</v>
      </c>
      <c r="E14" s="333" t="s">
        <v>182</v>
      </c>
      <c r="F14" s="68" t="s">
        <v>183</v>
      </c>
      <c r="G14" s="276">
        <v>36779</v>
      </c>
      <c r="H14" s="125">
        <f t="shared" ca="1" si="2"/>
        <v>19</v>
      </c>
      <c r="I14" s="52" t="str">
        <f t="shared" ca="1" si="0"/>
        <v>Juniors 3</v>
      </c>
      <c r="J14" s="53" t="s">
        <v>40</v>
      </c>
      <c r="K14" s="51" t="s">
        <v>33</v>
      </c>
      <c r="L14" s="53"/>
      <c r="M14" s="68"/>
      <c r="N14" s="487"/>
      <c r="O14" s="136"/>
      <c r="P14" s="137"/>
      <c r="Q14" s="282" t="s">
        <v>35</v>
      </c>
      <c r="S14" s="38" t="str">
        <f t="shared" si="1"/>
        <v/>
      </c>
    </row>
    <row r="15" spans="1:19" x14ac:dyDescent="0.25">
      <c r="A15" s="118">
        <v>13</v>
      </c>
      <c r="B15" s="248">
        <v>14</v>
      </c>
      <c r="C15" s="51" t="s">
        <v>408</v>
      </c>
      <c r="D15" s="53" t="s">
        <v>154</v>
      </c>
      <c r="E15" s="333" t="s">
        <v>184</v>
      </c>
      <c r="F15" s="68" t="s">
        <v>185</v>
      </c>
      <c r="G15" s="276">
        <v>31160</v>
      </c>
      <c r="H15" s="125">
        <f t="shared" ca="1" si="2"/>
        <v>34</v>
      </c>
      <c r="I15" s="52" t="str">
        <f t="shared" ca="1" si="0"/>
        <v>Séniors</v>
      </c>
      <c r="J15" s="53" t="s">
        <v>60</v>
      </c>
      <c r="K15" s="51" t="s">
        <v>33</v>
      </c>
      <c r="L15" s="53"/>
      <c r="M15" s="68"/>
      <c r="N15" s="487"/>
      <c r="O15" s="136"/>
      <c r="P15" s="137"/>
      <c r="Q15" s="282" t="s">
        <v>37</v>
      </c>
      <c r="S15" s="38" t="str">
        <f t="shared" si="1"/>
        <v/>
      </c>
    </row>
    <row r="16" spans="1:19" x14ac:dyDescent="0.25">
      <c r="A16" s="118">
        <v>14</v>
      </c>
      <c r="B16" s="249">
        <v>15</v>
      </c>
      <c r="C16" s="51" t="s">
        <v>408</v>
      </c>
      <c r="D16" s="126" t="s">
        <v>144</v>
      </c>
      <c r="E16" s="333" t="s">
        <v>186</v>
      </c>
      <c r="F16" s="68" t="s">
        <v>187</v>
      </c>
      <c r="G16" s="276">
        <v>37132</v>
      </c>
      <c r="H16" s="125">
        <f t="shared" ca="1" si="2"/>
        <v>18</v>
      </c>
      <c r="I16" s="52" t="str">
        <f t="shared" ca="1" si="0"/>
        <v>Juniors 2</v>
      </c>
      <c r="J16" s="53" t="s">
        <v>68</v>
      </c>
      <c r="K16" s="51" t="s">
        <v>52</v>
      </c>
      <c r="L16" s="53"/>
      <c r="M16" s="68"/>
      <c r="N16" s="488"/>
      <c r="O16" s="136"/>
      <c r="P16" s="137"/>
      <c r="Q16" s="282" t="s">
        <v>60</v>
      </c>
      <c r="S16" s="38" t="str">
        <f t="shared" si="1"/>
        <v/>
      </c>
    </row>
    <row r="17" spans="1:23" x14ac:dyDescent="0.25">
      <c r="A17" s="118">
        <v>15</v>
      </c>
      <c r="B17" s="247">
        <v>1</v>
      </c>
      <c r="C17" s="255" t="s">
        <v>409</v>
      </c>
      <c r="D17" s="142" t="s">
        <v>157</v>
      </c>
      <c r="E17" s="332" t="s">
        <v>188</v>
      </c>
      <c r="F17" s="67" t="s">
        <v>189</v>
      </c>
      <c r="G17" s="256">
        <v>38227</v>
      </c>
      <c r="H17" s="119">
        <f t="shared" ca="1" si="2"/>
        <v>15</v>
      </c>
      <c r="I17" s="70" t="str">
        <f t="shared" ca="1" si="0"/>
        <v>Cadets 1</v>
      </c>
      <c r="J17" s="141" t="s">
        <v>67</v>
      </c>
      <c r="K17" s="70" t="s">
        <v>33</v>
      </c>
      <c r="L17" s="70">
        <v>6601266</v>
      </c>
      <c r="M17" s="67"/>
      <c r="N17" s="486">
        <v>43569</v>
      </c>
      <c r="O17" s="136"/>
      <c r="P17" s="137"/>
      <c r="Q17" s="282" t="s">
        <v>32</v>
      </c>
      <c r="S17" s="38" t="str">
        <f t="shared" si="1"/>
        <v/>
      </c>
    </row>
    <row r="18" spans="1:23" x14ac:dyDescent="0.25">
      <c r="A18" s="118">
        <v>16</v>
      </c>
      <c r="B18" s="248">
        <v>2</v>
      </c>
      <c r="C18" s="257" t="s">
        <v>409</v>
      </c>
      <c r="D18" s="144" t="s">
        <v>145</v>
      </c>
      <c r="E18" s="333" t="s">
        <v>190</v>
      </c>
      <c r="F18" s="68" t="s">
        <v>191</v>
      </c>
      <c r="G18" s="258">
        <v>38897</v>
      </c>
      <c r="H18" s="125">
        <f t="shared" ca="1" si="2"/>
        <v>13</v>
      </c>
      <c r="I18" s="51" t="str">
        <f t="shared" ca="1" si="0"/>
        <v>Minimes 1</v>
      </c>
      <c r="J18" s="129" t="s">
        <v>40</v>
      </c>
      <c r="K18" s="51" t="s">
        <v>33</v>
      </c>
      <c r="L18" s="51">
        <v>6647513</v>
      </c>
      <c r="M18" s="68"/>
      <c r="N18" s="487"/>
      <c r="O18" s="54"/>
      <c r="P18" s="54"/>
      <c r="Q18" s="69" t="s">
        <v>181</v>
      </c>
      <c r="S18" s="38" t="str">
        <f t="shared" si="1"/>
        <v/>
      </c>
    </row>
    <row r="19" spans="1:23" x14ac:dyDescent="0.25">
      <c r="A19" s="118">
        <v>17</v>
      </c>
      <c r="B19" s="248">
        <v>3</v>
      </c>
      <c r="C19" s="257" t="s">
        <v>409</v>
      </c>
      <c r="D19" s="144" t="s">
        <v>145</v>
      </c>
      <c r="E19" s="335" t="s">
        <v>192</v>
      </c>
      <c r="F19" s="283" t="s">
        <v>193</v>
      </c>
      <c r="G19" s="258">
        <v>40508</v>
      </c>
      <c r="H19" s="125">
        <f t="shared" ca="1" si="2"/>
        <v>9</v>
      </c>
      <c r="I19" s="51" t="str">
        <f t="shared" ca="1" si="0"/>
        <v>Poussins 1</v>
      </c>
      <c r="J19" s="129" t="s">
        <v>51</v>
      </c>
      <c r="K19" s="51" t="s">
        <v>33</v>
      </c>
      <c r="L19" s="51">
        <v>6697441</v>
      </c>
      <c r="M19" s="283"/>
      <c r="N19" s="487"/>
      <c r="O19" s="54"/>
      <c r="P19" s="54"/>
      <c r="Q19" s="73"/>
      <c r="S19" s="38" t="str">
        <f t="shared" si="1"/>
        <v/>
      </c>
    </row>
    <row r="20" spans="1:23" x14ac:dyDescent="0.25">
      <c r="A20" s="118">
        <v>18</v>
      </c>
      <c r="B20" s="248">
        <v>4</v>
      </c>
      <c r="C20" s="257" t="s">
        <v>409</v>
      </c>
      <c r="D20" s="145" t="s">
        <v>157</v>
      </c>
      <c r="E20" s="333" t="s">
        <v>194</v>
      </c>
      <c r="F20" s="68" t="s">
        <v>195</v>
      </c>
      <c r="G20" s="258">
        <v>27876</v>
      </c>
      <c r="H20" s="125">
        <f t="shared" ca="1" si="2"/>
        <v>43</v>
      </c>
      <c r="I20" s="51" t="str">
        <f t="shared" ca="1" si="0"/>
        <v>Séniors</v>
      </c>
      <c r="J20" s="129" t="s">
        <v>181</v>
      </c>
      <c r="K20" s="51" t="s">
        <v>33</v>
      </c>
      <c r="L20" s="51">
        <v>6586940</v>
      </c>
      <c r="M20" s="68"/>
      <c r="N20" s="487"/>
      <c r="O20" s="54"/>
      <c r="P20" s="54"/>
      <c r="Q20" s="113">
        <f ca="1">TODAY()</f>
        <v>43585</v>
      </c>
      <c r="S20" s="38" t="str">
        <f t="shared" si="1"/>
        <v/>
      </c>
    </row>
    <row r="21" spans="1:23" x14ac:dyDescent="0.25">
      <c r="A21" s="118">
        <v>19</v>
      </c>
      <c r="B21" s="249">
        <v>5</v>
      </c>
      <c r="C21" s="257" t="s">
        <v>409</v>
      </c>
      <c r="D21" s="146" t="s">
        <v>145</v>
      </c>
      <c r="E21" s="336" t="s">
        <v>196</v>
      </c>
      <c r="F21" s="69" t="s">
        <v>197</v>
      </c>
      <c r="G21" s="258">
        <v>23939</v>
      </c>
      <c r="H21" s="125">
        <f t="shared" ca="1" si="2"/>
        <v>54</v>
      </c>
      <c r="I21" s="51" t="str">
        <f t="shared" ca="1" si="0"/>
        <v>Séniors</v>
      </c>
      <c r="J21" s="129" t="s">
        <v>37</v>
      </c>
      <c r="K21" s="62" t="s">
        <v>33</v>
      </c>
      <c r="L21" s="51">
        <v>6654207</v>
      </c>
      <c r="M21" s="69"/>
      <c r="N21" s="488"/>
      <c r="O21" s="54"/>
      <c r="P21" s="54"/>
      <c r="S21" s="38" t="str">
        <f t="shared" si="1"/>
        <v/>
      </c>
    </row>
    <row r="22" spans="1:23" x14ac:dyDescent="0.25">
      <c r="A22" s="118">
        <v>20</v>
      </c>
      <c r="B22" s="247">
        <v>1</v>
      </c>
      <c r="C22" s="70" t="s">
        <v>198</v>
      </c>
      <c r="D22" s="149" t="s">
        <v>145</v>
      </c>
      <c r="E22" s="337" t="s">
        <v>199</v>
      </c>
      <c r="F22" s="284" t="s">
        <v>200</v>
      </c>
      <c r="G22" s="285">
        <v>37188</v>
      </c>
      <c r="H22" s="119">
        <f t="shared" ca="1" si="2"/>
        <v>18</v>
      </c>
      <c r="I22" s="120" t="str">
        <f t="shared" ca="1" si="0"/>
        <v>Juniors 2</v>
      </c>
      <c r="J22" s="71" t="s">
        <v>181</v>
      </c>
      <c r="K22" s="71" t="s">
        <v>33</v>
      </c>
      <c r="L22" s="286"/>
      <c r="M22" s="284"/>
      <c r="N22" s="486">
        <v>43568</v>
      </c>
      <c r="O22" s="150"/>
      <c r="P22" s="54"/>
      <c r="S22" s="38" t="str">
        <f t="shared" si="1"/>
        <v/>
      </c>
    </row>
    <row r="23" spans="1:23" x14ac:dyDescent="0.25">
      <c r="A23" s="118">
        <v>21</v>
      </c>
      <c r="B23" s="248">
        <v>2</v>
      </c>
      <c r="C23" s="51" t="s">
        <v>198</v>
      </c>
      <c r="D23" s="144" t="s">
        <v>145</v>
      </c>
      <c r="E23" s="337" t="s">
        <v>201</v>
      </c>
      <c r="F23" s="284" t="s">
        <v>202</v>
      </c>
      <c r="G23" s="287">
        <v>39975</v>
      </c>
      <c r="H23" s="125">
        <f ca="1">IF(G23="","",DATEDIF(G23,DATE(YEAR(TODAY()),12,31),"y"))</f>
        <v>10</v>
      </c>
      <c r="I23" s="52" t="str">
        <f t="shared" ca="1" si="0"/>
        <v>Poussins 2</v>
      </c>
      <c r="J23" s="53" t="s">
        <v>51</v>
      </c>
      <c r="K23" s="53" t="s">
        <v>52</v>
      </c>
      <c r="L23" s="288"/>
      <c r="M23" s="284"/>
      <c r="N23" s="487"/>
      <c r="O23" s="150"/>
      <c r="P23" s="54"/>
      <c r="S23" s="38" t="str">
        <f t="shared" si="1"/>
        <v/>
      </c>
    </row>
    <row r="24" spans="1:23" x14ac:dyDescent="0.25">
      <c r="A24" s="118">
        <v>22</v>
      </c>
      <c r="B24" s="248">
        <v>4</v>
      </c>
      <c r="C24" s="51" t="s">
        <v>198</v>
      </c>
      <c r="D24" s="144" t="s">
        <v>145</v>
      </c>
      <c r="E24" s="337" t="s">
        <v>204</v>
      </c>
      <c r="F24" s="284" t="s">
        <v>205</v>
      </c>
      <c r="G24" s="287">
        <v>40668</v>
      </c>
      <c r="H24" s="125">
        <f t="shared" ca="1" si="2"/>
        <v>8</v>
      </c>
      <c r="I24" s="52" t="str">
        <f t="shared" ca="1" si="0"/>
        <v>Poussins 1</v>
      </c>
      <c r="J24" s="53" t="s">
        <v>55</v>
      </c>
      <c r="K24" s="53" t="s">
        <v>33</v>
      </c>
      <c r="L24" s="289"/>
      <c r="M24" s="284"/>
      <c r="N24" s="487"/>
      <c r="O24" s="152"/>
      <c r="P24" s="54"/>
      <c r="Q24" s="153"/>
      <c r="R24" s="153"/>
      <c r="S24" s="38" t="str">
        <f t="shared" si="1"/>
        <v/>
      </c>
    </row>
    <row r="25" spans="1:23" x14ac:dyDescent="0.25">
      <c r="A25" s="118">
        <v>23</v>
      </c>
      <c r="B25" s="248">
        <v>5</v>
      </c>
      <c r="C25" s="51" t="s">
        <v>198</v>
      </c>
      <c r="D25" s="144" t="s">
        <v>145</v>
      </c>
      <c r="E25" s="337" t="s">
        <v>206</v>
      </c>
      <c r="F25" s="68" t="s">
        <v>207</v>
      </c>
      <c r="G25" s="287">
        <v>39528</v>
      </c>
      <c r="H25" s="125">
        <f t="shared" ca="1" si="2"/>
        <v>11</v>
      </c>
      <c r="I25" s="52" t="str">
        <f t="shared" ca="1" si="0"/>
        <v>Benjamins 1</v>
      </c>
      <c r="J25" s="53" t="s">
        <v>50</v>
      </c>
      <c r="K25" s="53" t="s">
        <v>52</v>
      </c>
      <c r="L25" s="289"/>
      <c r="M25" s="68"/>
      <c r="N25" s="487"/>
      <c r="O25" s="54"/>
      <c r="P25" s="54"/>
      <c r="Q25" s="153"/>
      <c r="R25" s="153"/>
      <c r="S25" s="38" t="str">
        <f t="shared" si="1"/>
        <v/>
      </c>
    </row>
    <row r="26" spans="1:23" x14ac:dyDescent="0.25">
      <c r="A26" s="118">
        <v>24</v>
      </c>
      <c r="B26" s="248">
        <v>6</v>
      </c>
      <c r="C26" s="51" t="s">
        <v>198</v>
      </c>
      <c r="D26" s="145" t="s">
        <v>157</v>
      </c>
      <c r="E26" s="339" t="s">
        <v>206</v>
      </c>
      <c r="F26" s="284" t="s">
        <v>208</v>
      </c>
      <c r="G26" s="276">
        <v>30168</v>
      </c>
      <c r="H26" s="125">
        <f t="shared" ca="1" si="2"/>
        <v>37</v>
      </c>
      <c r="I26" s="52" t="str">
        <f t="shared" ca="1" si="0"/>
        <v>Séniors</v>
      </c>
      <c r="J26" s="53" t="s">
        <v>60</v>
      </c>
      <c r="K26" s="51" t="s">
        <v>33</v>
      </c>
      <c r="L26" s="155"/>
      <c r="M26" s="284"/>
      <c r="N26" s="487"/>
      <c r="O26" s="54"/>
      <c r="P26" s="54"/>
      <c r="Q26" s="243"/>
      <c r="R26" s="153"/>
      <c r="S26" s="38" t="str">
        <f t="shared" si="1"/>
        <v/>
      </c>
      <c r="V26" s="54"/>
      <c r="W26" s="156"/>
    </row>
    <row r="27" spans="1:23" x14ac:dyDescent="0.25">
      <c r="A27" s="118">
        <v>25</v>
      </c>
      <c r="B27" s="248">
        <v>7</v>
      </c>
      <c r="C27" s="51" t="s">
        <v>198</v>
      </c>
      <c r="D27" s="53" t="s">
        <v>154</v>
      </c>
      <c r="E27" s="333" t="s">
        <v>209</v>
      </c>
      <c r="F27" s="259" t="s">
        <v>210</v>
      </c>
      <c r="G27" s="276">
        <v>32883</v>
      </c>
      <c r="H27" s="125">
        <f t="shared" ca="1" si="2"/>
        <v>29</v>
      </c>
      <c r="I27" s="52" t="str">
        <f t="shared" ca="1" si="0"/>
        <v>Séniors</v>
      </c>
      <c r="J27" s="53" t="s">
        <v>32</v>
      </c>
      <c r="K27" s="51" t="s">
        <v>33</v>
      </c>
      <c r="L27" s="157"/>
      <c r="M27" s="259"/>
      <c r="N27" s="487"/>
      <c r="O27" s="54"/>
      <c r="P27" s="54"/>
      <c r="Q27" s="153"/>
      <c r="R27" s="153"/>
      <c r="S27" s="38" t="str">
        <f t="shared" si="1"/>
        <v/>
      </c>
    </row>
    <row r="28" spans="1:23" x14ac:dyDescent="0.25">
      <c r="A28" s="118">
        <v>26</v>
      </c>
      <c r="B28" s="248">
        <v>8</v>
      </c>
      <c r="C28" s="51" t="s">
        <v>198</v>
      </c>
      <c r="D28" s="145" t="s">
        <v>157</v>
      </c>
      <c r="E28" s="333" t="s">
        <v>211</v>
      </c>
      <c r="F28" s="259" t="s">
        <v>212</v>
      </c>
      <c r="G28" s="276">
        <v>38970</v>
      </c>
      <c r="H28" s="125">
        <f t="shared" ca="1" si="2"/>
        <v>13</v>
      </c>
      <c r="I28" s="52" t="str">
        <f t="shared" ca="1" si="0"/>
        <v>Minimes 1</v>
      </c>
      <c r="J28" s="53" t="s">
        <v>67</v>
      </c>
      <c r="K28" s="51" t="s">
        <v>33</v>
      </c>
      <c r="L28" s="157"/>
      <c r="M28" s="259"/>
      <c r="N28" s="487"/>
      <c r="O28" s="54"/>
      <c r="P28" s="54"/>
      <c r="Q28" s="153"/>
      <c r="R28" s="153"/>
      <c r="S28" s="38" t="str">
        <f t="shared" si="1"/>
        <v/>
      </c>
    </row>
    <row r="29" spans="1:23" x14ac:dyDescent="0.25">
      <c r="A29" s="118">
        <v>27</v>
      </c>
      <c r="B29" s="248">
        <v>9</v>
      </c>
      <c r="C29" s="51" t="s">
        <v>198</v>
      </c>
      <c r="D29" s="144" t="s">
        <v>145</v>
      </c>
      <c r="E29" s="333" t="s">
        <v>213</v>
      </c>
      <c r="F29" s="259" t="s">
        <v>214</v>
      </c>
      <c r="G29" s="276">
        <v>40683</v>
      </c>
      <c r="H29" s="125">
        <f t="shared" ca="1" si="2"/>
        <v>8</v>
      </c>
      <c r="I29" s="52" t="str">
        <f t="shared" ca="1" si="0"/>
        <v>Poussins 1</v>
      </c>
      <c r="J29" s="53" t="s">
        <v>51</v>
      </c>
      <c r="K29" s="51" t="s">
        <v>52</v>
      </c>
      <c r="L29" s="157"/>
      <c r="M29" s="259"/>
      <c r="N29" s="487"/>
      <c r="O29" s="54"/>
      <c r="P29" s="54"/>
      <c r="Q29" s="153"/>
      <c r="R29" s="153"/>
      <c r="S29" s="38" t="str">
        <f t="shared" si="1"/>
        <v/>
      </c>
    </row>
    <row r="30" spans="1:23" x14ac:dyDescent="0.25">
      <c r="A30" s="118">
        <v>28</v>
      </c>
      <c r="B30" s="248">
        <v>10</v>
      </c>
      <c r="C30" s="51" t="s">
        <v>198</v>
      </c>
      <c r="D30" s="144" t="s">
        <v>145</v>
      </c>
      <c r="E30" s="333" t="s">
        <v>213</v>
      </c>
      <c r="F30" s="259" t="s">
        <v>215</v>
      </c>
      <c r="G30" s="276">
        <v>40683</v>
      </c>
      <c r="H30" s="125">
        <f t="shared" ca="1" si="2"/>
        <v>8</v>
      </c>
      <c r="I30" s="52" t="str">
        <f t="shared" ca="1" si="0"/>
        <v>Poussins 1</v>
      </c>
      <c r="J30" s="53" t="s">
        <v>55</v>
      </c>
      <c r="K30" s="51" t="s">
        <v>33</v>
      </c>
      <c r="L30" s="155"/>
      <c r="M30" s="259"/>
      <c r="N30" s="487"/>
      <c r="O30" s="54"/>
      <c r="P30" s="54"/>
      <c r="Q30" s="153"/>
      <c r="R30" s="153"/>
      <c r="S30" s="38" t="str">
        <f t="shared" si="1"/>
        <v/>
      </c>
    </row>
    <row r="31" spans="1:23" x14ac:dyDescent="0.25">
      <c r="A31" s="118">
        <v>29</v>
      </c>
      <c r="B31" s="248">
        <v>11</v>
      </c>
      <c r="C31" s="51" t="s">
        <v>198</v>
      </c>
      <c r="D31" s="144" t="s">
        <v>145</v>
      </c>
      <c r="E31" s="333" t="s">
        <v>213</v>
      </c>
      <c r="F31" s="259" t="s">
        <v>216</v>
      </c>
      <c r="G31" s="276">
        <v>39699</v>
      </c>
      <c r="H31" s="125">
        <f t="shared" ca="1" si="2"/>
        <v>11</v>
      </c>
      <c r="I31" s="52" t="str">
        <f t="shared" ca="1" si="0"/>
        <v>Benjamins 1</v>
      </c>
      <c r="J31" s="53" t="s">
        <v>51</v>
      </c>
      <c r="K31" s="51" t="s">
        <v>52</v>
      </c>
      <c r="L31" s="157"/>
      <c r="M31" s="259"/>
      <c r="N31" s="487"/>
      <c r="O31" s="54"/>
      <c r="P31" s="54"/>
      <c r="Q31" s="153"/>
      <c r="R31" s="153"/>
      <c r="S31" s="38" t="str">
        <f t="shared" si="1"/>
        <v/>
      </c>
    </row>
    <row r="32" spans="1:23" x14ac:dyDescent="0.25">
      <c r="A32" s="118">
        <v>30</v>
      </c>
      <c r="B32" s="248">
        <v>12</v>
      </c>
      <c r="C32" s="51" t="s">
        <v>198</v>
      </c>
      <c r="D32" s="144" t="s">
        <v>145</v>
      </c>
      <c r="E32" s="340" t="s">
        <v>217</v>
      </c>
      <c r="F32" s="260" t="s">
        <v>218</v>
      </c>
      <c r="G32" s="261">
        <v>40986</v>
      </c>
      <c r="H32" s="125">
        <f t="shared" ca="1" si="2"/>
        <v>7</v>
      </c>
      <c r="I32" s="52" t="str">
        <f t="shared" ca="1" si="0"/>
        <v>Poussins 1</v>
      </c>
      <c r="J32" s="53" t="s">
        <v>54</v>
      </c>
      <c r="K32" s="51" t="s">
        <v>52</v>
      </c>
      <c r="L32" s="53"/>
      <c r="M32" s="260"/>
      <c r="N32" s="487"/>
      <c r="O32" s="54"/>
      <c r="P32" s="54"/>
      <c r="Q32" s="153"/>
      <c r="R32" s="153"/>
      <c r="S32" s="38" t="str">
        <f t="shared" si="1"/>
        <v/>
      </c>
    </row>
    <row r="33" spans="1:36" x14ac:dyDescent="0.25">
      <c r="A33" s="118">
        <v>31</v>
      </c>
      <c r="B33" s="248">
        <v>13</v>
      </c>
      <c r="C33" s="51" t="s">
        <v>198</v>
      </c>
      <c r="D33" s="144" t="s">
        <v>145</v>
      </c>
      <c r="E33" s="340" t="s">
        <v>219</v>
      </c>
      <c r="F33" s="260" t="s">
        <v>220</v>
      </c>
      <c r="G33" s="261">
        <v>39082</v>
      </c>
      <c r="H33" s="125">
        <f t="shared" ca="1" si="2"/>
        <v>13</v>
      </c>
      <c r="I33" s="52" t="str">
        <f t="shared" ca="1" si="0"/>
        <v>Minimes 1</v>
      </c>
      <c r="J33" s="53" t="s">
        <v>59</v>
      </c>
      <c r="K33" s="51" t="s">
        <v>52</v>
      </c>
      <c r="L33" s="53"/>
      <c r="M33" s="260"/>
      <c r="N33" s="488"/>
      <c r="O33" s="153"/>
      <c r="P33" s="153"/>
      <c r="Q33" s="153"/>
      <c r="R33" s="153"/>
      <c r="S33" s="38" t="str">
        <f t="shared" si="1"/>
        <v/>
      </c>
    </row>
    <row r="34" spans="1:36" x14ac:dyDescent="0.25">
      <c r="A34" s="118">
        <v>32</v>
      </c>
      <c r="B34" s="247">
        <v>1</v>
      </c>
      <c r="C34" s="78" t="s">
        <v>221</v>
      </c>
      <c r="D34" s="160" t="s">
        <v>164</v>
      </c>
      <c r="E34" s="332" t="s">
        <v>222</v>
      </c>
      <c r="F34" s="262" t="s">
        <v>223</v>
      </c>
      <c r="G34" s="275">
        <v>38354</v>
      </c>
      <c r="H34" s="119">
        <f t="shared" ca="1" si="2"/>
        <v>14</v>
      </c>
      <c r="I34" s="120" t="str">
        <f t="shared" ca="1" si="0"/>
        <v>Minimes 2</v>
      </c>
      <c r="J34" s="71" t="s">
        <v>67</v>
      </c>
      <c r="K34" s="70" t="s">
        <v>52</v>
      </c>
      <c r="L34" s="70">
        <v>627262</v>
      </c>
      <c r="M34" s="67"/>
      <c r="N34" s="486">
        <v>43570</v>
      </c>
      <c r="O34" s="54"/>
      <c r="P34" s="54"/>
      <c r="Q34" s="153"/>
      <c r="R34" s="153"/>
      <c r="S34" s="38" t="str">
        <f t="shared" si="1"/>
        <v/>
      </c>
    </row>
    <row r="35" spans="1:36" x14ac:dyDescent="0.25">
      <c r="A35" s="118">
        <v>33</v>
      </c>
      <c r="B35" s="248">
        <v>2</v>
      </c>
      <c r="C35" s="51" t="s">
        <v>221</v>
      </c>
      <c r="D35" s="145" t="s">
        <v>157</v>
      </c>
      <c r="E35" s="333" t="s">
        <v>222</v>
      </c>
      <c r="F35" s="73" t="s">
        <v>224</v>
      </c>
      <c r="G35" s="276">
        <v>39019</v>
      </c>
      <c r="H35" s="125">
        <f t="shared" ca="1" si="2"/>
        <v>13</v>
      </c>
      <c r="I35" s="52" t="str">
        <f t="shared" ca="1" si="0"/>
        <v>Minimes 1</v>
      </c>
      <c r="J35" s="53" t="s">
        <v>68</v>
      </c>
      <c r="K35" s="51" t="s">
        <v>33</v>
      </c>
      <c r="L35" s="51">
        <v>6534531</v>
      </c>
      <c r="M35" s="68"/>
      <c r="N35" s="487"/>
      <c r="O35" s="54"/>
      <c r="P35" s="54"/>
      <c r="Q35" s="153"/>
      <c r="R35" s="153"/>
      <c r="S35" s="38" t="str">
        <f t="shared" si="1"/>
        <v/>
      </c>
    </row>
    <row r="36" spans="1:36" x14ac:dyDescent="0.25">
      <c r="A36" s="118">
        <v>34</v>
      </c>
      <c r="B36" s="248">
        <v>5</v>
      </c>
      <c r="C36" s="51" t="s">
        <v>221</v>
      </c>
      <c r="D36" s="144" t="s">
        <v>145</v>
      </c>
      <c r="E36" s="333" t="s">
        <v>228</v>
      </c>
      <c r="F36" s="73" t="s">
        <v>229</v>
      </c>
      <c r="G36" s="276">
        <v>39099</v>
      </c>
      <c r="H36" s="125">
        <f t="shared" ca="1" si="2"/>
        <v>12</v>
      </c>
      <c r="I36" s="52" t="str">
        <f t="shared" ca="1" si="0"/>
        <v>Benjamins 2</v>
      </c>
      <c r="J36" s="53" t="s">
        <v>68</v>
      </c>
      <c r="K36" s="51" t="s">
        <v>52</v>
      </c>
      <c r="L36" s="51">
        <v>6640081</v>
      </c>
      <c r="M36" s="68"/>
      <c r="N36" s="487"/>
      <c r="O36" s="54"/>
      <c r="P36" s="54"/>
      <c r="Q36" s="153"/>
      <c r="R36" s="153"/>
      <c r="S36" s="38" t="str">
        <f t="shared" si="1"/>
        <v/>
      </c>
    </row>
    <row r="37" spans="1:36" x14ac:dyDescent="0.25">
      <c r="A37" s="118">
        <v>35</v>
      </c>
      <c r="B37" s="248">
        <v>6</v>
      </c>
      <c r="C37" s="51" t="s">
        <v>221</v>
      </c>
      <c r="D37" s="144" t="s">
        <v>145</v>
      </c>
      <c r="E37" s="333" t="s">
        <v>228</v>
      </c>
      <c r="F37" s="73" t="s">
        <v>230</v>
      </c>
      <c r="G37" s="276">
        <v>40318</v>
      </c>
      <c r="H37" s="125">
        <f t="shared" ca="1" si="2"/>
        <v>9</v>
      </c>
      <c r="I37" s="52" t="str">
        <f t="shared" ca="1" si="0"/>
        <v>Poussins 1</v>
      </c>
      <c r="J37" s="53" t="s">
        <v>54</v>
      </c>
      <c r="K37" s="51" t="s">
        <v>33</v>
      </c>
      <c r="L37" s="51">
        <v>6680298</v>
      </c>
      <c r="M37" s="68"/>
      <c r="N37" s="487"/>
      <c r="O37" s="54"/>
      <c r="P37" s="54"/>
      <c r="Q37" s="153"/>
      <c r="R37" s="153"/>
      <c r="S37" s="38" t="str">
        <f t="shared" si="1"/>
        <v/>
      </c>
    </row>
    <row r="38" spans="1:36" x14ac:dyDescent="0.25">
      <c r="A38" s="118">
        <v>36</v>
      </c>
      <c r="B38" s="248">
        <v>7</v>
      </c>
      <c r="C38" s="51" t="s">
        <v>221</v>
      </c>
      <c r="D38" s="144" t="s">
        <v>145</v>
      </c>
      <c r="E38" s="333" t="s">
        <v>231</v>
      </c>
      <c r="F38" s="73" t="s">
        <v>232</v>
      </c>
      <c r="G38" s="276">
        <v>39379</v>
      </c>
      <c r="H38" s="125">
        <f t="shared" ca="1" si="2"/>
        <v>12</v>
      </c>
      <c r="I38" s="52" t="str">
        <f t="shared" ca="1" si="0"/>
        <v>Benjamins 2</v>
      </c>
      <c r="J38" s="53" t="s">
        <v>56</v>
      </c>
      <c r="K38" s="51" t="s">
        <v>52</v>
      </c>
      <c r="L38" s="51">
        <v>6640079</v>
      </c>
      <c r="M38" s="68"/>
      <c r="N38" s="487"/>
      <c r="O38" s="54"/>
      <c r="P38" s="54"/>
      <c r="Q38" s="153"/>
      <c r="R38" s="153"/>
      <c r="S38" s="38" t="str">
        <f t="shared" si="1"/>
        <v/>
      </c>
    </row>
    <row r="39" spans="1:36" x14ac:dyDescent="0.25">
      <c r="A39" s="118">
        <v>37</v>
      </c>
      <c r="B39" s="248">
        <v>8</v>
      </c>
      <c r="C39" s="51" t="s">
        <v>221</v>
      </c>
      <c r="D39" s="144" t="s">
        <v>145</v>
      </c>
      <c r="E39" s="333" t="s">
        <v>231</v>
      </c>
      <c r="F39" s="73" t="s">
        <v>233</v>
      </c>
      <c r="G39" s="276">
        <v>41188</v>
      </c>
      <c r="H39" s="125">
        <f t="shared" ca="1" si="2"/>
        <v>7</v>
      </c>
      <c r="I39" s="52" t="str">
        <f t="shared" ca="1" si="0"/>
        <v>Poussins 1</v>
      </c>
      <c r="J39" s="53" t="s">
        <v>54</v>
      </c>
      <c r="K39" s="51" t="s">
        <v>52</v>
      </c>
      <c r="L39" s="51">
        <v>6680318</v>
      </c>
      <c r="M39" s="68"/>
      <c r="N39" s="487"/>
      <c r="O39" s="54"/>
      <c r="P39" s="54"/>
      <c r="Q39" s="153"/>
      <c r="R39" s="153"/>
      <c r="S39" s="38" t="str">
        <f t="shared" si="1"/>
        <v/>
      </c>
    </row>
    <row r="40" spans="1:36" x14ac:dyDescent="0.25">
      <c r="A40" s="118">
        <v>38</v>
      </c>
      <c r="B40" s="248">
        <v>9</v>
      </c>
      <c r="C40" s="51" t="s">
        <v>221</v>
      </c>
      <c r="D40" s="144" t="s">
        <v>145</v>
      </c>
      <c r="E40" s="333" t="s">
        <v>234</v>
      </c>
      <c r="F40" s="73" t="s">
        <v>235</v>
      </c>
      <c r="G40" s="276">
        <v>39156</v>
      </c>
      <c r="H40" s="125">
        <f t="shared" ca="1" si="2"/>
        <v>12</v>
      </c>
      <c r="I40" s="52" t="str">
        <f t="shared" ca="1" si="0"/>
        <v>Benjamins 2</v>
      </c>
      <c r="J40" s="53" t="s">
        <v>57</v>
      </c>
      <c r="K40" s="51" t="s">
        <v>33</v>
      </c>
      <c r="L40" s="51">
        <v>6574694</v>
      </c>
      <c r="M40" s="68"/>
      <c r="N40" s="487"/>
      <c r="O40" s="54"/>
      <c r="P40" s="54"/>
      <c r="Q40" s="153"/>
      <c r="R40" s="153"/>
      <c r="S40" s="38" t="str">
        <f t="shared" si="1"/>
        <v/>
      </c>
    </row>
    <row r="41" spans="1:36" x14ac:dyDescent="0.25">
      <c r="A41" s="118">
        <v>39</v>
      </c>
      <c r="B41" s="248">
        <v>10</v>
      </c>
      <c r="C41" s="51" t="s">
        <v>221</v>
      </c>
      <c r="D41" s="144" t="s">
        <v>145</v>
      </c>
      <c r="E41" s="340" t="s">
        <v>234</v>
      </c>
      <c r="F41" s="74" t="s">
        <v>236</v>
      </c>
      <c r="G41" s="263">
        <v>39949</v>
      </c>
      <c r="H41" s="125">
        <f t="shared" ca="1" si="2"/>
        <v>10</v>
      </c>
      <c r="I41" s="52" t="str">
        <f t="shared" ca="1" si="0"/>
        <v>Poussins 2</v>
      </c>
      <c r="J41" s="53" t="s">
        <v>54</v>
      </c>
      <c r="K41" s="53" t="s">
        <v>33</v>
      </c>
      <c r="L41" s="264" t="s">
        <v>237</v>
      </c>
      <c r="M41" s="260"/>
      <c r="N41" s="487"/>
      <c r="O41" s="153"/>
      <c r="P41" s="153"/>
      <c r="Q41" s="153"/>
      <c r="R41" s="153"/>
      <c r="S41" s="38" t="str">
        <f t="shared" si="1"/>
        <v/>
      </c>
    </row>
    <row r="42" spans="1:36" x14ac:dyDescent="0.25">
      <c r="A42" s="118">
        <v>40</v>
      </c>
      <c r="B42" s="248">
        <v>11</v>
      </c>
      <c r="C42" s="51" t="s">
        <v>221</v>
      </c>
      <c r="D42" s="144" t="s">
        <v>145</v>
      </c>
      <c r="E42" s="340" t="s">
        <v>238</v>
      </c>
      <c r="F42" s="74" t="s">
        <v>239</v>
      </c>
      <c r="G42" s="263">
        <v>38621</v>
      </c>
      <c r="H42" s="125">
        <f t="shared" ca="1" si="2"/>
        <v>14</v>
      </c>
      <c r="I42" s="52" t="str">
        <f t="shared" ca="1" si="0"/>
        <v>Minimes 2</v>
      </c>
      <c r="J42" s="53" t="s">
        <v>42</v>
      </c>
      <c r="K42" s="53" t="s">
        <v>33</v>
      </c>
      <c r="L42" s="264" t="s">
        <v>240</v>
      </c>
      <c r="M42" s="260"/>
      <c r="N42" s="487"/>
      <c r="O42" s="153"/>
      <c r="P42" s="153"/>
      <c r="Q42" s="153"/>
      <c r="R42" s="153"/>
      <c r="S42" s="38" t="str">
        <f t="shared" si="1"/>
        <v/>
      </c>
    </row>
    <row r="43" spans="1:36" x14ac:dyDescent="0.25">
      <c r="A43" s="118">
        <v>41</v>
      </c>
      <c r="B43" s="248">
        <v>13</v>
      </c>
      <c r="C43" s="51" t="s">
        <v>221</v>
      </c>
      <c r="D43" s="144" t="s">
        <v>145</v>
      </c>
      <c r="E43" s="340" t="s">
        <v>244</v>
      </c>
      <c r="F43" s="74" t="s">
        <v>245</v>
      </c>
      <c r="G43" s="263">
        <v>40143</v>
      </c>
      <c r="H43" s="125">
        <f t="shared" ca="1" si="2"/>
        <v>10</v>
      </c>
      <c r="I43" s="52" t="str">
        <f t="shared" ca="1" si="0"/>
        <v>Poussins 2</v>
      </c>
      <c r="J43" s="53" t="s">
        <v>51</v>
      </c>
      <c r="K43" s="53" t="s">
        <v>33</v>
      </c>
      <c r="L43" s="264" t="s">
        <v>246</v>
      </c>
      <c r="M43" s="260"/>
      <c r="N43" s="487"/>
      <c r="O43" s="153"/>
      <c r="P43" s="153"/>
      <c r="Q43" s="153"/>
      <c r="R43" s="153"/>
      <c r="S43" s="38" t="str">
        <f t="shared" si="1"/>
        <v/>
      </c>
    </row>
    <row r="44" spans="1:36" x14ac:dyDescent="0.25">
      <c r="A44" s="118">
        <v>42</v>
      </c>
      <c r="B44" s="248">
        <v>16</v>
      </c>
      <c r="C44" s="51" t="s">
        <v>221</v>
      </c>
      <c r="D44" s="144" t="s">
        <v>145</v>
      </c>
      <c r="E44" s="340" t="s">
        <v>253</v>
      </c>
      <c r="F44" s="74" t="s">
        <v>254</v>
      </c>
      <c r="G44" s="263">
        <v>41511</v>
      </c>
      <c r="H44" s="125">
        <f t="shared" ca="1" si="2"/>
        <v>6</v>
      </c>
      <c r="I44" s="52" t="str">
        <f t="shared" ca="1" si="0"/>
        <v>Poussins 1</v>
      </c>
      <c r="J44" s="53" t="s">
        <v>54</v>
      </c>
      <c r="K44" s="53" t="s">
        <v>52</v>
      </c>
      <c r="L44" s="288" t="s">
        <v>255</v>
      </c>
      <c r="M44" s="260"/>
      <c r="N44" s="487"/>
      <c r="O44" s="153"/>
      <c r="P44" s="153"/>
      <c r="Q44" s="153"/>
      <c r="R44" s="153"/>
      <c r="S44" s="38" t="str">
        <f t="shared" si="1"/>
        <v/>
      </c>
    </row>
    <row r="45" spans="1:36" x14ac:dyDescent="0.25">
      <c r="A45" s="118">
        <v>43</v>
      </c>
      <c r="B45" s="248">
        <v>17</v>
      </c>
      <c r="C45" s="51" t="s">
        <v>221</v>
      </c>
      <c r="D45" s="144" t="s">
        <v>145</v>
      </c>
      <c r="E45" s="343" t="s">
        <v>414</v>
      </c>
      <c r="F45" s="75" t="s">
        <v>415</v>
      </c>
      <c r="G45" s="263">
        <v>40548</v>
      </c>
      <c r="H45" s="125">
        <f t="shared" ca="1" si="2"/>
        <v>8</v>
      </c>
      <c r="I45" s="52" t="str">
        <f t="shared" ca="1" si="0"/>
        <v>Poussins 1</v>
      </c>
      <c r="J45" s="53" t="s">
        <v>54</v>
      </c>
      <c r="K45" s="45" t="s">
        <v>52</v>
      </c>
      <c r="L45" s="288">
        <v>6680301</v>
      </c>
      <c r="M45" s="260"/>
      <c r="N45" s="487"/>
      <c r="O45" s="153"/>
      <c r="P45" s="153"/>
      <c r="Q45" s="153"/>
      <c r="R45" s="153"/>
    </row>
    <row r="46" spans="1:36" x14ac:dyDescent="0.25">
      <c r="A46" s="118">
        <v>44</v>
      </c>
      <c r="B46" s="248">
        <v>18</v>
      </c>
      <c r="C46" s="51" t="s">
        <v>221</v>
      </c>
      <c r="D46" s="165" t="s">
        <v>145</v>
      </c>
      <c r="E46" s="344" t="s">
        <v>256</v>
      </c>
      <c r="F46" s="74" t="s">
        <v>257</v>
      </c>
      <c r="G46" s="263">
        <v>40050</v>
      </c>
      <c r="H46" s="125">
        <f t="shared" ca="1" si="2"/>
        <v>10</v>
      </c>
      <c r="I46" s="52" t="str">
        <f t="shared" ca="1" si="0"/>
        <v>Poussins 2</v>
      </c>
      <c r="J46" s="72" t="s">
        <v>55</v>
      </c>
      <c r="K46" s="72" t="s">
        <v>33</v>
      </c>
      <c r="L46" s="264" t="s">
        <v>258</v>
      </c>
      <c r="M46" s="265"/>
      <c r="N46" s="488"/>
      <c r="O46" s="153"/>
      <c r="P46" s="153"/>
      <c r="Q46" s="153"/>
      <c r="R46" s="153"/>
      <c r="S46" s="38" t="str">
        <f t="shared" ref="S46:S92" si="3">IF(M46="Forfait",1,"")</f>
        <v/>
      </c>
    </row>
    <row r="47" spans="1:36" s="54" customFormat="1" x14ac:dyDescent="0.25">
      <c r="A47" s="118">
        <v>45</v>
      </c>
      <c r="B47" s="248">
        <v>1</v>
      </c>
      <c r="C47" s="456" t="s">
        <v>410</v>
      </c>
      <c r="D47" s="166" t="s">
        <v>145</v>
      </c>
      <c r="E47" s="345" t="s">
        <v>259</v>
      </c>
      <c r="F47" s="291" t="s">
        <v>260</v>
      </c>
      <c r="G47" s="292">
        <v>40368</v>
      </c>
      <c r="H47" s="119">
        <f t="shared" ca="1" si="2"/>
        <v>9</v>
      </c>
      <c r="I47" s="70" t="str">
        <f t="shared" ca="1" si="0"/>
        <v>Poussins 1</v>
      </c>
      <c r="J47" s="71" t="s">
        <v>51</v>
      </c>
      <c r="K47" s="71" t="s">
        <v>33</v>
      </c>
      <c r="L47" s="346"/>
      <c r="M47" s="290"/>
      <c r="N47" s="486">
        <v>43571</v>
      </c>
      <c r="O47" s="293"/>
      <c r="P47" s="153"/>
      <c r="Q47" s="153"/>
      <c r="R47" s="38"/>
      <c r="S47" s="38" t="str">
        <f t="shared" si="3"/>
        <v/>
      </c>
      <c r="V47" s="153"/>
      <c r="W47" s="153"/>
      <c r="X47" s="153"/>
      <c r="Y47" s="153"/>
      <c r="Z47" s="153"/>
      <c r="AA47" s="153"/>
      <c r="AB47" s="153"/>
      <c r="AC47" s="153"/>
      <c r="AD47" s="153"/>
      <c r="AE47" s="153"/>
      <c r="AF47" s="153"/>
      <c r="AG47" s="153"/>
      <c r="AH47" s="153"/>
      <c r="AI47" s="153"/>
      <c r="AJ47" s="153"/>
    </row>
    <row r="48" spans="1:36" x14ac:dyDescent="0.25">
      <c r="A48" s="118">
        <v>46</v>
      </c>
      <c r="B48" s="248">
        <v>2</v>
      </c>
      <c r="C48" s="267" t="s">
        <v>410</v>
      </c>
      <c r="D48" s="146" t="s">
        <v>145</v>
      </c>
      <c r="E48" s="347" t="s">
        <v>259</v>
      </c>
      <c r="F48" s="295" t="s">
        <v>261</v>
      </c>
      <c r="G48" s="296">
        <v>39794</v>
      </c>
      <c r="H48" s="125">
        <f t="shared" ca="1" si="2"/>
        <v>11</v>
      </c>
      <c r="I48" s="51" t="str">
        <f t="shared" ca="1" si="0"/>
        <v>Benjamins 1</v>
      </c>
      <c r="J48" s="53" t="s">
        <v>58</v>
      </c>
      <c r="K48" s="53" t="s">
        <v>33</v>
      </c>
      <c r="L48" s="298"/>
      <c r="M48" s="294"/>
      <c r="N48" s="487"/>
      <c r="O48" s="293"/>
      <c r="S48" s="38" t="str">
        <f t="shared" si="3"/>
        <v/>
      </c>
    </row>
    <row r="49" spans="1:19" x14ac:dyDescent="0.25">
      <c r="A49" s="118">
        <v>47</v>
      </c>
      <c r="B49" s="248">
        <v>3</v>
      </c>
      <c r="C49" s="267" t="s">
        <v>410</v>
      </c>
      <c r="D49" s="146" t="s">
        <v>145</v>
      </c>
      <c r="E49" s="347" t="s">
        <v>262</v>
      </c>
      <c r="F49" s="295" t="s">
        <v>263</v>
      </c>
      <c r="G49" s="296">
        <v>39057</v>
      </c>
      <c r="H49" s="125">
        <f t="shared" ca="1" si="2"/>
        <v>13</v>
      </c>
      <c r="I49" s="51" t="str">
        <f t="shared" ca="1" si="0"/>
        <v>Minimes 1</v>
      </c>
      <c r="J49" s="53" t="s">
        <v>58</v>
      </c>
      <c r="K49" s="53" t="s">
        <v>33</v>
      </c>
      <c r="L49" s="298">
        <v>6675254</v>
      </c>
      <c r="M49" s="294"/>
      <c r="N49" s="487"/>
      <c r="O49" s="293"/>
      <c r="S49" s="38" t="str">
        <f t="shared" si="3"/>
        <v/>
      </c>
    </row>
    <row r="50" spans="1:19" x14ac:dyDescent="0.25">
      <c r="A50" s="118">
        <v>48</v>
      </c>
      <c r="B50" s="248">
        <v>4</v>
      </c>
      <c r="C50" s="267" t="s">
        <v>410</v>
      </c>
      <c r="D50" s="167" t="s">
        <v>164</v>
      </c>
      <c r="E50" s="347" t="s">
        <v>264</v>
      </c>
      <c r="F50" s="295" t="s">
        <v>265</v>
      </c>
      <c r="G50" s="296">
        <v>38572</v>
      </c>
      <c r="H50" s="125">
        <f t="shared" ca="1" si="2"/>
        <v>14</v>
      </c>
      <c r="I50" s="51" t="str">
        <f t="shared" ca="1" si="0"/>
        <v>Minimes 2</v>
      </c>
      <c r="J50" s="53" t="s">
        <v>59</v>
      </c>
      <c r="K50" s="53" t="s">
        <v>33</v>
      </c>
      <c r="L50" s="298">
        <v>6642288</v>
      </c>
      <c r="M50" s="294"/>
      <c r="N50" s="487"/>
      <c r="O50" s="293"/>
      <c r="S50" s="38" t="str">
        <f t="shared" si="3"/>
        <v/>
      </c>
    </row>
    <row r="51" spans="1:19" x14ac:dyDescent="0.25">
      <c r="A51" s="118">
        <v>49</v>
      </c>
      <c r="B51" s="248">
        <v>5</v>
      </c>
      <c r="C51" s="267" t="s">
        <v>410</v>
      </c>
      <c r="D51" s="146" t="s">
        <v>145</v>
      </c>
      <c r="E51" s="347" t="s">
        <v>266</v>
      </c>
      <c r="F51" s="295" t="s">
        <v>267</v>
      </c>
      <c r="G51" s="296">
        <v>31904</v>
      </c>
      <c r="H51" s="125">
        <f t="shared" ca="1" si="2"/>
        <v>32</v>
      </c>
      <c r="I51" s="51" t="str">
        <f t="shared" ca="1" si="0"/>
        <v>Séniors</v>
      </c>
      <c r="J51" s="53" t="s">
        <v>181</v>
      </c>
      <c r="K51" s="53" t="s">
        <v>33</v>
      </c>
      <c r="L51" s="298">
        <v>6651860</v>
      </c>
      <c r="M51" s="294"/>
      <c r="N51" s="487"/>
      <c r="O51" s="293"/>
      <c r="S51" s="38" t="str">
        <f t="shared" si="3"/>
        <v/>
      </c>
    </row>
    <row r="52" spans="1:19" x14ac:dyDescent="0.25">
      <c r="A52" s="118">
        <v>50</v>
      </c>
      <c r="B52" s="248">
        <v>6</v>
      </c>
      <c r="C52" s="267" t="s">
        <v>410</v>
      </c>
      <c r="D52" s="146" t="s">
        <v>145</v>
      </c>
      <c r="E52" s="347" t="s">
        <v>268</v>
      </c>
      <c r="F52" s="295" t="s">
        <v>269</v>
      </c>
      <c r="G52" s="296">
        <v>38744</v>
      </c>
      <c r="H52" s="125">
        <f t="shared" ca="1" si="2"/>
        <v>13</v>
      </c>
      <c r="I52" s="51" t="str">
        <f t="shared" ca="1" si="0"/>
        <v>Minimes 1</v>
      </c>
      <c r="J52" s="53" t="s">
        <v>58</v>
      </c>
      <c r="K52" s="298" t="s">
        <v>52</v>
      </c>
      <c r="L52" s="298">
        <v>6651853</v>
      </c>
      <c r="M52" s="294"/>
      <c r="N52" s="487"/>
      <c r="O52" s="293"/>
      <c r="S52" s="38" t="str">
        <f t="shared" si="3"/>
        <v/>
      </c>
    </row>
    <row r="53" spans="1:19" x14ac:dyDescent="0.25">
      <c r="A53" s="118">
        <v>51</v>
      </c>
      <c r="B53" s="248">
        <v>7</v>
      </c>
      <c r="C53" s="267" t="s">
        <v>410</v>
      </c>
      <c r="D53" s="167" t="s">
        <v>164</v>
      </c>
      <c r="E53" s="347" t="s">
        <v>270</v>
      </c>
      <c r="F53" s="295" t="s">
        <v>271</v>
      </c>
      <c r="G53" s="296">
        <v>38017</v>
      </c>
      <c r="H53" s="125">
        <f t="shared" ca="1" si="2"/>
        <v>15</v>
      </c>
      <c r="I53" s="51" t="str">
        <f t="shared" ca="1" si="0"/>
        <v>Cadets 1</v>
      </c>
      <c r="J53" s="53" t="s">
        <v>42</v>
      </c>
      <c r="K53" s="298" t="s">
        <v>52</v>
      </c>
      <c r="L53" s="298">
        <v>6615535</v>
      </c>
      <c r="M53" s="294"/>
      <c r="N53" s="487"/>
      <c r="O53" s="293"/>
      <c r="S53" s="38" t="str">
        <f t="shared" si="3"/>
        <v/>
      </c>
    </row>
    <row r="54" spans="1:19" x14ac:dyDescent="0.25">
      <c r="A54" s="118">
        <v>52</v>
      </c>
      <c r="B54" s="247">
        <v>1</v>
      </c>
      <c r="C54" s="70" t="s">
        <v>273</v>
      </c>
      <c r="D54" s="169" t="s">
        <v>157</v>
      </c>
      <c r="E54" s="332" t="s">
        <v>274</v>
      </c>
      <c r="F54" s="455" t="s">
        <v>461</v>
      </c>
      <c r="G54" s="272">
        <v>39341</v>
      </c>
      <c r="H54" s="119">
        <f t="shared" ca="1" si="2"/>
        <v>12</v>
      </c>
      <c r="I54" s="70" t="str">
        <f t="shared" ca="1" si="0"/>
        <v>Benjamins 2</v>
      </c>
      <c r="J54" s="71" t="s">
        <v>57</v>
      </c>
      <c r="K54" s="297" t="s">
        <v>52</v>
      </c>
      <c r="L54" s="70">
        <v>6703217</v>
      </c>
      <c r="M54" s="67"/>
      <c r="N54" s="486">
        <v>43565</v>
      </c>
      <c r="O54" s="54"/>
      <c r="S54" s="38" t="str">
        <f t="shared" si="3"/>
        <v/>
      </c>
    </row>
    <row r="55" spans="1:19" x14ac:dyDescent="0.25">
      <c r="A55" s="118">
        <v>53</v>
      </c>
      <c r="B55" s="248">
        <v>2</v>
      </c>
      <c r="C55" s="51" t="s">
        <v>273</v>
      </c>
      <c r="D55" s="173" t="s">
        <v>157</v>
      </c>
      <c r="E55" s="333" t="s">
        <v>274</v>
      </c>
      <c r="F55" s="175" t="s">
        <v>276</v>
      </c>
      <c r="G55" s="273">
        <v>39341</v>
      </c>
      <c r="H55" s="125">
        <f t="shared" ca="1" si="2"/>
        <v>12</v>
      </c>
      <c r="I55" s="51" t="str">
        <f t="shared" ca="1" si="0"/>
        <v>Benjamins 2</v>
      </c>
      <c r="J55" s="53" t="s">
        <v>57</v>
      </c>
      <c r="K55" s="297" t="s">
        <v>52</v>
      </c>
      <c r="L55" s="51">
        <v>6703218</v>
      </c>
      <c r="M55" s="68"/>
      <c r="N55" s="487"/>
      <c r="S55" s="38" t="str">
        <f t="shared" si="3"/>
        <v/>
      </c>
    </row>
    <row r="56" spans="1:19" x14ac:dyDescent="0.25">
      <c r="A56" s="118">
        <v>54</v>
      </c>
      <c r="B56" s="248">
        <v>4</v>
      </c>
      <c r="C56" s="51" t="s">
        <v>273</v>
      </c>
      <c r="D56" s="176" t="s">
        <v>157</v>
      </c>
      <c r="E56" s="333" t="s">
        <v>418</v>
      </c>
      <c r="F56" s="175" t="s">
        <v>419</v>
      </c>
      <c r="G56" s="273">
        <v>37678</v>
      </c>
      <c r="H56" s="125">
        <f t="shared" ca="1" si="2"/>
        <v>16</v>
      </c>
      <c r="I56" s="51" t="str">
        <f t="shared" ca="1" si="0"/>
        <v>Cadets 2</v>
      </c>
      <c r="J56" s="53" t="s">
        <v>68</v>
      </c>
      <c r="K56" s="52" t="s">
        <v>52</v>
      </c>
      <c r="L56" s="51">
        <v>6652538</v>
      </c>
      <c r="M56" s="68"/>
      <c r="N56" s="487"/>
      <c r="S56" s="38" t="str">
        <f t="shared" si="3"/>
        <v/>
      </c>
    </row>
    <row r="57" spans="1:19" x14ac:dyDescent="0.25">
      <c r="A57" s="118">
        <v>55</v>
      </c>
      <c r="B57" s="248">
        <v>5</v>
      </c>
      <c r="C57" s="51" t="s">
        <v>273</v>
      </c>
      <c r="D57" s="176" t="s">
        <v>145</v>
      </c>
      <c r="E57" s="333" t="s">
        <v>418</v>
      </c>
      <c r="F57" s="175" t="s">
        <v>330</v>
      </c>
      <c r="G57" s="273">
        <v>25620</v>
      </c>
      <c r="H57" s="125">
        <f t="shared" ca="1" si="2"/>
        <v>49</v>
      </c>
      <c r="I57" s="51" t="str">
        <f t="shared" ca="1" si="0"/>
        <v>Séniors</v>
      </c>
      <c r="J57" s="53" t="s">
        <v>35</v>
      </c>
      <c r="K57" s="52" t="s">
        <v>33</v>
      </c>
      <c r="L57" s="51">
        <v>6652554</v>
      </c>
      <c r="M57" s="68"/>
      <c r="N57" s="487"/>
      <c r="S57" s="38" t="str">
        <f t="shared" si="3"/>
        <v/>
      </c>
    </row>
    <row r="58" spans="1:19" x14ac:dyDescent="0.25">
      <c r="A58" s="118">
        <v>56</v>
      </c>
      <c r="B58" s="248">
        <v>6</v>
      </c>
      <c r="C58" s="51" t="s">
        <v>273</v>
      </c>
      <c r="D58" s="176" t="s">
        <v>157</v>
      </c>
      <c r="E58" s="333" t="s">
        <v>420</v>
      </c>
      <c r="F58" s="175" t="s">
        <v>421</v>
      </c>
      <c r="G58" s="273">
        <v>27077</v>
      </c>
      <c r="H58" s="125">
        <f t="shared" ca="1" si="2"/>
        <v>45</v>
      </c>
      <c r="I58" s="51" t="str">
        <f t="shared" ca="1" si="0"/>
        <v>Séniors</v>
      </c>
      <c r="J58" s="53" t="s">
        <v>181</v>
      </c>
      <c r="K58" s="52" t="s">
        <v>33</v>
      </c>
      <c r="L58" s="51">
        <v>6629426</v>
      </c>
      <c r="M58" s="68"/>
      <c r="N58" s="487"/>
      <c r="S58" s="38" t="str">
        <f t="shared" si="3"/>
        <v/>
      </c>
    </row>
    <row r="59" spans="1:19" x14ac:dyDescent="0.25">
      <c r="A59" s="118">
        <v>57</v>
      </c>
      <c r="B59" s="248">
        <v>7</v>
      </c>
      <c r="C59" s="51" t="s">
        <v>273</v>
      </c>
      <c r="D59" s="176" t="s">
        <v>157</v>
      </c>
      <c r="E59" s="333" t="s">
        <v>422</v>
      </c>
      <c r="F59" s="175" t="s">
        <v>423</v>
      </c>
      <c r="G59" s="273">
        <v>26264</v>
      </c>
      <c r="H59" s="125">
        <f t="shared" ca="1" si="2"/>
        <v>48</v>
      </c>
      <c r="I59" s="51" t="str">
        <f t="shared" ca="1" si="0"/>
        <v>Séniors</v>
      </c>
      <c r="J59" s="53" t="s">
        <v>35</v>
      </c>
      <c r="K59" s="52" t="s">
        <v>33</v>
      </c>
      <c r="L59" s="51">
        <v>6652561</v>
      </c>
      <c r="M59" s="68"/>
      <c r="N59" s="487"/>
      <c r="S59" s="38" t="str">
        <f t="shared" si="3"/>
        <v/>
      </c>
    </row>
    <row r="60" spans="1:19" x14ac:dyDescent="0.25">
      <c r="A60" s="118">
        <v>58</v>
      </c>
      <c r="B60" s="247">
        <v>1</v>
      </c>
      <c r="C60" s="447" t="s">
        <v>460</v>
      </c>
      <c r="D60" s="182" t="s">
        <v>144</v>
      </c>
      <c r="E60" s="449" t="s">
        <v>277</v>
      </c>
      <c r="F60" s="67" t="s">
        <v>278</v>
      </c>
      <c r="G60" s="275">
        <v>37504</v>
      </c>
      <c r="H60" s="119">
        <f t="shared" ca="1" si="2"/>
        <v>17</v>
      </c>
      <c r="I60" s="70" t="str">
        <f t="shared" ca="1" si="0"/>
        <v>Juniors 1</v>
      </c>
      <c r="J60" s="71" t="s">
        <v>37</v>
      </c>
      <c r="K60" s="70" t="s">
        <v>33</v>
      </c>
      <c r="L60" s="51">
        <v>636735</v>
      </c>
      <c r="M60" s="67"/>
      <c r="N60" s="486">
        <v>43572</v>
      </c>
      <c r="S60" s="38" t="str">
        <f t="shared" si="3"/>
        <v/>
      </c>
    </row>
    <row r="61" spans="1:19" x14ac:dyDescent="0.25">
      <c r="A61" s="118">
        <v>59</v>
      </c>
      <c r="B61" s="248">
        <v>4</v>
      </c>
      <c r="C61" s="448" t="s">
        <v>460</v>
      </c>
      <c r="D61" s="146" t="s">
        <v>145</v>
      </c>
      <c r="E61" s="450" t="s">
        <v>282</v>
      </c>
      <c r="F61" s="68" t="s">
        <v>283</v>
      </c>
      <c r="G61" s="276">
        <v>38775</v>
      </c>
      <c r="H61" s="125">
        <f t="shared" ca="1" si="2"/>
        <v>13</v>
      </c>
      <c r="I61" s="51" t="str">
        <f t="shared" ca="1" si="0"/>
        <v>Minimes 1</v>
      </c>
      <c r="J61" s="53" t="s">
        <v>68</v>
      </c>
      <c r="K61" s="51" t="s">
        <v>52</v>
      </c>
      <c r="L61" s="51">
        <v>6639138</v>
      </c>
      <c r="M61" s="68"/>
      <c r="N61" s="487"/>
      <c r="S61" s="38" t="str">
        <f t="shared" si="3"/>
        <v/>
      </c>
    </row>
    <row r="62" spans="1:19" x14ac:dyDescent="0.25">
      <c r="A62" s="118">
        <v>60</v>
      </c>
      <c r="B62" s="248">
        <v>5</v>
      </c>
      <c r="C62" s="448" t="s">
        <v>460</v>
      </c>
      <c r="D62" s="146" t="s">
        <v>145</v>
      </c>
      <c r="E62" s="450" t="s">
        <v>284</v>
      </c>
      <c r="F62" s="68" t="s">
        <v>285</v>
      </c>
      <c r="G62" s="276">
        <v>41100</v>
      </c>
      <c r="H62" s="125">
        <f t="shared" ca="1" si="2"/>
        <v>7</v>
      </c>
      <c r="I62" s="51" t="str">
        <f t="shared" ca="1" si="0"/>
        <v>Poussins 1</v>
      </c>
      <c r="J62" s="53" t="s">
        <v>54</v>
      </c>
      <c r="K62" s="51" t="s">
        <v>33</v>
      </c>
      <c r="L62" s="51">
        <v>6697473</v>
      </c>
      <c r="M62" s="68"/>
      <c r="N62" s="487"/>
      <c r="S62" s="38" t="str">
        <f t="shared" si="3"/>
        <v/>
      </c>
    </row>
    <row r="63" spans="1:19" x14ac:dyDescent="0.25">
      <c r="A63" s="118">
        <v>61</v>
      </c>
      <c r="B63" s="248">
        <v>6</v>
      </c>
      <c r="C63" s="448" t="s">
        <v>460</v>
      </c>
      <c r="D63" s="146" t="s">
        <v>145</v>
      </c>
      <c r="E63" s="450" t="s">
        <v>286</v>
      </c>
      <c r="F63" s="68" t="s">
        <v>394</v>
      </c>
      <c r="G63" s="276">
        <v>38695</v>
      </c>
      <c r="H63" s="125">
        <f t="shared" ca="1" si="2"/>
        <v>14</v>
      </c>
      <c r="I63" s="51" t="str">
        <f t="shared" ca="1" si="0"/>
        <v>Minimes 2</v>
      </c>
      <c r="J63" s="53" t="s">
        <v>67</v>
      </c>
      <c r="K63" s="51" t="s">
        <v>52</v>
      </c>
      <c r="L63" s="51">
        <v>6703226</v>
      </c>
      <c r="M63" s="68"/>
      <c r="N63" s="487"/>
      <c r="S63" s="38" t="str">
        <f t="shared" si="3"/>
        <v/>
      </c>
    </row>
    <row r="64" spans="1:19" x14ac:dyDescent="0.25">
      <c r="A64" s="118">
        <v>62</v>
      </c>
      <c r="B64" s="248">
        <v>7</v>
      </c>
      <c r="C64" s="448" t="s">
        <v>460</v>
      </c>
      <c r="D64" s="167" t="s">
        <v>164</v>
      </c>
      <c r="E64" s="450" t="s">
        <v>287</v>
      </c>
      <c r="F64" s="68" t="s">
        <v>288</v>
      </c>
      <c r="G64" s="276">
        <v>33966</v>
      </c>
      <c r="H64" s="125">
        <f t="shared" ca="1" si="2"/>
        <v>27</v>
      </c>
      <c r="I64" s="51" t="str">
        <f t="shared" ca="1" si="0"/>
        <v>Séniors</v>
      </c>
      <c r="J64" s="53" t="s">
        <v>32</v>
      </c>
      <c r="K64" s="51" t="s">
        <v>33</v>
      </c>
      <c r="L64" s="51">
        <v>6483105</v>
      </c>
      <c r="M64" s="68"/>
      <c r="N64" s="487"/>
      <c r="S64" s="38" t="str">
        <f t="shared" si="3"/>
        <v/>
      </c>
    </row>
    <row r="65" spans="1:19" x14ac:dyDescent="0.25">
      <c r="A65" s="118">
        <v>63</v>
      </c>
      <c r="B65" s="248">
        <v>8</v>
      </c>
      <c r="C65" s="448" t="s">
        <v>460</v>
      </c>
      <c r="D65" s="167" t="s">
        <v>164</v>
      </c>
      <c r="E65" s="450" t="s">
        <v>277</v>
      </c>
      <c r="F65" s="68" t="s">
        <v>289</v>
      </c>
      <c r="G65" s="276">
        <v>28196</v>
      </c>
      <c r="H65" s="125">
        <f t="shared" ca="1" si="2"/>
        <v>42</v>
      </c>
      <c r="I65" s="51" t="str">
        <f t="shared" ca="1" si="0"/>
        <v>Séniors</v>
      </c>
      <c r="J65" s="53" t="s">
        <v>37</v>
      </c>
      <c r="K65" s="51" t="s">
        <v>33</v>
      </c>
      <c r="L65" s="51">
        <v>526227</v>
      </c>
      <c r="M65" s="68"/>
      <c r="N65" s="487"/>
      <c r="S65" s="38" t="str">
        <f t="shared" si="3"/>
        <v/>
      </c>
    </row>
    <row r="66" spans="1:19" x14ac:dyDescent="0.25">
      <c r="A66" s="118">
        <v>64</v>
      </c>
      <c r="B66" s="248">
        <v>9</v>
      </c>
      <c r="C66" s="448" t="s">
        <v>460</v>
      </c>
      <c r="D66" s="146" t="s">
        <v>145</v>
      </c>
      <c r="E66" s="450" t="s">
        <v>290</v>
      </c>
      <c r="F66" s="68" t="s">
        <v>291</v>
      </c>
      <c r="G66" s="276">
        <v>41099</v>
      </c>
      <c r="H66" s="125">
        <f t="shared" ca="1" si="2"/>
        <v>7</v>
      </c>
      <c r="I66" s="51" t="str">
        <f t="shared" ca="1" si="0"/>
        <v>Poussins 1</v>
      </c>
      <c r="J66" s="53" t="s">
        <v>54</v>
      </c>
      <c r="K66" s="51" t="s">
        <v>52</v>
      </c>
      <c r="L66" s="51">
        <v>6697471</v>
      </c>
      <c r="M66" s="68"/>
      <c r="N66" s="487"/>
      <c r="S66" s="38" t="str">
        <f t="shared" si="3"/>
        <v/>
      </c>
    </row>
    <row r="67" spans="1:19" x14ac:dyDescent="0.25">
      <c r="A67" s="118">
        <v>65</v>
      </c>
      <c r="B67" s="248">
        <v>10</v>
      </c>
      <c r="C67" s="448" t="s">
        <v>460</v>
      </c>
      <c r="D67" s="146" t="s">
        <v>145</v>
      </c>
      <c r="E67" s="450" t="s">
        <v>290</v>
      </c>
      <c r="F67" s="68" t="s">
        <v>292</v>
      </c>
      <c r="G67" s="276">
        <v>39091</v>
      </c>
      <c r="H67" s="125">
        <f t="shared" ca="1" si="2"/>
        <v>12</v>
      </c>
      <c r="I67" s="51" t="str">
        <f t="shared" ref="I67:I98" ca="1" si="4">IF(G67="","",VLOOKUP(H67,$O$2:$P$13,2,1))</f>
        <v>Benjamins 2</v>
      </c>
      <c r="J67" s="53" t="s">
        <v>67</v>
      </c>
      <c r="K67" s="51" t="s">
        <v>33</v>
      </c>
      <c r="L67" s="51">
        <v>6577450</v>
      </c>
      <c r="M67" s="68"/>
      <c r="N67" s="487"/>
      <c r="S67" s="38" t="str">
        <f t="shared" si="3"/>
        <v/>
      </c>
    </row>
    <row r="68" spans="1:19" x14ac:dyDescent="0.25">
      <c r="A68" s="118">
        <v>66</v>
      </c>
      <c r="B68" s="248">
        <v>11</v>
      </c>
      <c r="C68" s="448" t="s">
        <v>460</v>
      </c>
      <c r="D68" s="146" t="s">
        <v>145</v>
      </c>
      <c r="E68" s="450" t="s">
        <v>293</v>
      </c>
      <c r="F68" s="68" t="s">
        <v>294</v>
      </c>
      <c r="G68" s="276">
        <v>39717</v>
      </c>
      <c r="H68" s="125">
        <f t="shared" ca="1" si="2"/>
        <v>11</v>
      </c>
      <c r="I68" s="51" t="str">
        <f t="shared" ca="1" si="4"/>
        <v>Benjamins 1</v>
      </c>
      <c r="J68" s="53" t="s">
        <v>56</v>
      </c>
      <c r="K68" s="51" t="s">
        <v>52</v>
      </c>
      <c r="L68" s="51">
        <v>6697467</v>
      </c>
      <c r="M68" s="68"/>
      <c r="N68" s="487"/>
      <c r="S68" s="38" t="str">
        <f t="shared" si="3"/>
        <v/>
      </c>
    </row>
    <row r="69" spans="1:19" x14ac:dyDescent="0.25">
      <c r="A69" s="118">
        <v>67</v>
      </c>
      <c r="B69" s="248">
        <v>12</v>
      </c>
      <c r="C69" s="451" t="s">
        <v>460</v>
      </c>
      <c r="D69" s="146" t="s">
        <v>145</v>
      </c>
      <c r="E69" s="450" t="s">
        <v>295</v>
      </c>
      <c r="F69" s="68" t="s">
        <v>296</v>
      </c>
      <c r="G69" s="276">
        <v>37366</v>
      </c>
      <c r="H69" s="125">
        <f t="shared" ref="H69:H98" ca="1" si="5">IF(G69="","",DATEDIF(G69,DATE(YEAR(TODAY()),12,31),"y"))</f>
        <v>17</v>
      </c>
      <c r="I69" s="51" t="str">
        <f t="shared" ca="1" si="4"/>
        <v>Juniors 1</v>
      </c>
      <c r="J69" s="53" t="s">
        <v>42</v>
      </c>
      <c r="K69" s="51" t="s">
        <v>52</v>
      </c>
      <c r="L69" s="51">
        <v>663118</v>
      </c>
      <c r="M69" s="68"/>
      <c r="N69" s="487"/>
      <c r="S69" s="38" t="str">
        <f t="shared" si="3"/>
        <v/>
      </c>
    </row>
    <row r="70" spans="1:19" x14ac:dyDescent="0.25">
      <c r="A70" s="118">
        <v>68</v>
      </c>
      <c r="B70" s="248">
        <v>1</v>
      </c>
      <c r="C70" s="79" t="s">
        <v>299</v>
      </c>
      <c r="D70" s="182" t="s">
        <v>144</v>
      </c>
      <c r="E70" s="332" t="s">
        <v>300</v>
      </c>
      <c r="F70" s="268" t="s">
        <v>301</v>
      </c>
      <c r="G70" s="275">
        <v>34077</v>
      </c>
      <c r="H70" s="183">
        <f t="shared" ca="1" si="5"/>
        <v>26</v>
      </c>
      <c r="I70" s="120" t="str">
        <f t="shared" ca="1" si="4"/>
        <v>Séniors</v>
      </c>
      <c r="J70" s="71" t="s">
        <v>40</v>
      </c>
      <c r="K70" s="38" t="s">
        <v>33</v>
      </c>
      <c r="L70" s="70">
        <v>462312</v>
      </c>
      <c r="M70" s="67"/>
      <c r="N70" s="486">
        <v>43573</v>
      </c>
      <c r="S70" s="38" t="str">
        <f t="shared" si="3"/>
        <v/>
      </c>
    </row>
    <row r="71" spans="1:19" x14ac:dyDescent="0.25">
      <c r="A71" s="118">
        <v>69</v>
      </c>
      <c r="B71" s="248">
        <v>2</v>
      </c>
      <c r="C71" s="51" t="s">
        <v>299</v>
      </c>
      <c r="D71" s="185" t="s">
        <v>170</v>
      </c>
      <c r="E71" s="333" t="s">
        <v>302</v>
      </c>
      <c r="F71" s="175" t="s">
        <v>303</v>
      </c>
      <c r="G71" s="276">
        <v>32251</v>
      </c>
      <c r="H71" s="184">
        <f t="shared" ca="1" si="5"/>
        <v>31</v>
      </c>
      <c r="I71" s="52" t="str">
        <f t="shared" ca="1" si="4"/>
        <v>Séniors</v>
      </c>
      <c r="J71" s="53" t="s">
        <v>40</v>
      </c>
      <c r="K71" s="38" t="s">
        <v>52</v>
      </c>
      <c r="L71" s="51">
        <v>6478789</v>
      </c>
      <c r="M71" s="68"/>
      <c r="N71" s="487"/>
      <c r="S71" s="38" t="str">
        <f t="shared" si="3"/>
        <v/>
      </c>
    </row>
    <row r="72" spans="1:19" x14ac:dyDescent="0.25">
      <c r="A72" s="118">
        <v>70</v>
      </c>
      <c r="B72" s="247">
        <v>1</v>
      </c>
      <c r="C72" s="447" t="s">
        <v>412</v>
      </c>
      <c r="D72" s="166" t="s">
        <v>145</v>
      </c>
      <c r="E72" s="332" t="s">
        <v>306</v>
      </c>
      <c r="F72" s="268" t="s">
        <v>307</v>
      </c>
      <c r="G72" s="275">
        <v>40740</v>
      </c>
      <c r="H72" s="119">
        <f t="shared" ca="1" si="5"/>
        <v>8</v>
      </c>
      <c r="I72" s="120" t="str">
        <f t="shared" ca="1" si="4"/>
        <v>Poussins 1</v>
      </c>
      <c r="J72" s="141" t="s">
        <v>51</v>
      </c>
      <c r="K72" s="219" t="s">
        <v>33</v>
      </c>
      <c r="L72" s="362">
        <v>6703026</v>
      </c>
      <c r="M72" s="67"/>
      <c r="N72" s="486">
        <v>43573</v>
      </c>
      <c r="S72" s="38" t="str">
        <f t="shared" si="3"/>
        <v/>
      </c>
    </row>
    <row r="73" spans="1:19" x14ac:dyDescent="0.25">
      <c r="A73" s="118">
        <v>71</v>
      </c>
      <c r="B73" s="248">
        <v>2</v>
      </c>
      <c r="C73" s="257" t="s">
        <v>412</v>
      </c>
      <c r="D73" s="168" t="s">
        <v>144</v>
      </c>
      <c r="E73" s="333" t="s">
        <v>308</v>
      </c>
      <c r="F73" s="175" t="s">
        <v>309</v>
      </c>
      <c r="G73" s="276">
        <v>38839</v>
      </c>
      <c r="H73" s="125">
        <f t="shared" ca="1" si="5"/>
        <v>13</v>
      </c>
      <c r="I73" s="52" t="str">
        <f t="shared" ca="1" si="4"/>
        <v>Minimes 1</v>
      </c>
      <c r="J73" s="129" t="s">
        <v>58</v>
      </c>
      <c r="K73" s="65" t="s">
        <v>33</v>
      </c>
      <c r="L73" s="51">
        <v>6620563</v>
      </c>
      <c r="M73" s="68"/>
      <c r="N73" s="487"/>
      <c r="S73" s="38" t="str">
        <f t="shared" si="3"/>
        <v/>
      </c>
    </row>
    <row r="74" spans="1:19" x14ac:dyDescent="0.25">
      <c r="A74" s="118">
        <v>72</v>
      </c>
      <c r="B74" s="248">
        <v>3</v>
      </c>
      <c r="C74" s="257" t="s">
        <v>412</v>
      </c>
      <c r="D74" s="176" t="s">
        <v>154</v>
      </c>
      <c r="E74" s="333" t="s">
        <v>310</v>
      </c>
      <c r="F74" s="175" t="s">
        <v>311</v>
      </c>
      <c r="G74" s="276">
        <v>37457</v>
      </c>
      <c r="H74" s="125">
        <f t="shared" ca="1" si="5"/>
        <v>17</v>
      </c>
      <c r="I74" s="52" t="str">
        <f t="shared" ca="1" si="4"/>
        <v>Juniors 1</v>
      </c>
      <c r="J74" s="129" t="s">
        <v>37</v>
      </c>
      <c r="K74" s="65" t="s">
        <v>312</v>
      </c>
      <c r="L74" s="51">
        <v>6642104</v>
      </c>
      <c r="M74" s="68"/>
      <c r="N74" s="487"/>
      <c r="S74" s="38" t="str">
        <f t="shared" si="3"/>
        <v/>
      </c>
    </row>
    <row r="75" spans="1:19" x14ac:dyDescent="0.25">
      <c r="A75" s="118">
        <v>73</v>
      </c>
      <c r="B75" s="248">
        <v>4</v>
      </c>
      <c r="C75" s="257" t="s">
        <v>412</v>
      </c>
      <c r="D75" s="173" t="s">
        <v>157</v>
      </c>
      <c r="E75" s="333" t="s">
        <v>313</v>
      </c>
      <c r="F75" s="175" t="s">
        <v>314</v>
      </c>
      <c r="G75" s="276">
        <v>30564</v>
      </c>
      <c r="H75" s="125">
        <f t="shared" ca="1" si="5"/>
        <v>36</v>
      </c>
      <c r="I75" s="52" t="str">
        <f t="shared" ca="1" si="4"/>
        <v>Séniors</v>
      </c>
      <c r="J75" s="129" t="s">
        <v>44</v>
      </c>
      <c r="K75" s="65" t="s">
        <v>52</v>
      </c>
      <c r="L75" s="51">
        <v>6655017</v>
      </c>
      <c r="M75" s="68"/>
      <c r="N75" s="487"/>
      <c r="S75" s="38" t="str">
        <f t="shared" si="3"/>
        <v/>
      </c>
    </row>
    <row r="76" spans="1:19" x14ac:dyDescent="0.25">
      <c r="A76" s="118">
        <v>74</v>
      </c>
      <c r="B76" s="248">
        <v>6</v>
      </c>
      <c r="C76" s="257" t="s">
        <v>412</v>
      </c>
      <c r="D76" s="185" t="s">
        <v>170</v>
      </c>
      <c r="E76" s="444" t="s">
        <v>317</v>
      </c>
      <c r="F76" s="177" t="s">
        <v>318</v>
      </c>
      <c r="G76" s="277">
        <v>35200</v>
      </c>
      <c r="H76" s="178">
        <f t="shared" ca="1" si="5"/>
        <v>23</v>
      </c>
      <c r="I76" s="63" t="str">
        <f t="shared" ca="1" si="4"/>
        <v>Séniors</v>
      </c>
      <c r="J76" s="129" t="s">
        <v>60</v>
      </c>
      <c r="K76" s="66" t="s">
        <v>33</v>
      </c>
      <c r="L76" s="198">
        <v>523734</v>
      </c>
      <c r="M76" s="69"/>
      <c r="N76" s="488"/>
      <c r="S76" s="38" t="str">
        <f t="shared" si="3"/>
        <v/>
      </c>
    </row>
    <row r="77" spans="1:19" x14ac:dyDescent="0.25">
      <c r="A77" s="118">
        <v>75</v>
      </c>
      <c r="B77" s="247">
        <v>1</v>
      </c>
      <c r="C77" s="245" t="s">
        <v>319</v>
      </c>
      <c r="D77" s="187" t="s">
        <v>164</v>
      </c>
      <c r="E77" s="332" t="s">
        <v>320</v>
      </c>
      <c r="F77" s="67" t="s">
        <v>321</v>
      </c>
      <c r="G77" s="275">
        <v>37015</v>
      </c>
      <c r="H77" s="119">
        <f t="shared" ca="1" si="5"/>
        <v>18</v>
      </c>
      <c r="I77" s="70" t="str">
        <f t="shared" ca="1" si="4"/>
        <v>Juniors 2</v>
      </c>
      <c r="J77" s="186" t="s">
        <v>35</v>
      </c>
      <c r="K77" s="219" t="s">
        <v>33</v>
      </c>
      <c r="L77" s="70"/>
      <c r="M77" s="67"/>
      <c r="N77" s="486">
        <v>43573</v>
      </c>
      <c r="S77" s="38" t="str">
        <f t="shared" si="3"/>
        <v/>
      </c>
    </row>
    <row r="78" spans="1:19" x14ac:dyDescent="0.25">
      <c r="A78" s="118">
        <v>76</v>
      </c>
      <c r="B78" s="248">
        <v>2</v>
      </c>
      <c r="C78" s="246" t="s">
        <v>319</v>
      </c>
      <c r="D78" s="189" t="s">
        <v>145</v>
      </c>
      <c r="E78" s="333" t="s">
        <v>322</v>
      </c>
      <c r="F78" s="68" t="s">
        <v>267</v>
      </c>
      <c r="G78" s="276">
        <v>39218</v>
      </c>
      <c r="H78" s="125">
        <f t="shared" ca="1" si="5"/>
        <v>12</v>
      </c>
      <c r="I78" s="51" t="str">
        <f t="shared" ca="1" si="4"/>
        <v>Benjamins 2</v>
      </c>
      <c r="J78" s="54" t="s">
        <v>67</v>
      </c>
      <c r="K78" s="65" t="s">
        <v>33</v>
      </c>
      <c r="L78" s="51"/>
      <c r="M78" s="68"/>
      <c r="N78" s="487"/>
      <c r="S78" s="38" t="str">
        <f t="shared" si="3"/>
        <v/>
      </c>
    </row>
    <row r="79" spans="1:19" x14ac:dyDescent="0.25">
      <c r="A79" s="118">
        <v>77</v>
      </c>
      <c r="B79" s="248">
        <v>3</v>
      </c>
      <c r="C79" s="246" t="s">
        <v>319</v>
      </c>
      <c r="D79" s="189" t="s">
        <v>145</v>
      </c>
      <c r="E79" s="333" t="s">
        <v>323</v>
      </c>
      <c r="F79" s="68" t="s">
        <v>324</v>
      </c>
      <c r="G79" s="276">
        <v>38253</v>
      </c>
      <c r="H79" s="125">
        <f t="shared" ca="1" si="5"/>
        <v>15</v>
      </c>
      <c r="I79" s="51" t="str">
        <f t="shared" ca="1" si="4"/>
        <v>Cadets 1</v>
      </c>
      <c r="J79" s="54" t="s">
        <v>58</v>
      </c>
      <c r="K79" s="65" t="s">
        <v>33</v>
      </c>
      <c r="L79" s="51"/>
      <c r="M79" s="68"/>
      <c r="N79" s="487"/>
      <c r="S79" s="38" t="str">
        <f t="shared" si="3"/>
        <v/>
      </c>
    </row>
    <row r="80" spans="1:19" x14ac:dyDescent="0.25">
      <c r="A80" s="118">
        <v>78</v>
      </c>
      <c r="B80" s="248">
        <v>7</v>
      </c>
      <c r="C80" s="246" t="s">
        <v>319</v>
      </c>
      <c r="D80" s="173" t="s">
        <v>157</v>
      </c>
      <c r="E80" s="333" t="s">
        <v>281</v>
      </c>
      <c r="F80" s="68" t="s">
        <v>331</v>
      </c>
      <c r="G80" s="276">
        <v>33090</v>
      </c>
      <c r="H80" s="125">
        <f t="shared" ca="1" si="5"/>
        <v>29</v>
      </c>
      <c r="I80" s="51" t="str">
        <f t="shared" ca="1" si="4"/>
        <v>Séniors</v>
      </c>
      <c r="J80" s="54" t="s">
        <v>44</v>
      </c>
      <c r="K80" s="65" t="s">
        <v>52</v>
      </c>
      <c r="L80" s="51"/>
      <c r="M80" s="68"/>
      <c r="N80" s="487"/>
      <c r="S80" s="38" t="str">
        <f t="shared" si="3"/>
        <v/>
      </c>
    </row>
    <row r="81" spans="1:19" x14ac:dyDescent="0.25">
      <c r="A81" s="118">
        <v>79</v>
      </c>
      <c r="B81" s="248">
        <v>10</v>
      </c>
      <c r="C81" s="246" t="s">
        <v>319</v>
      </c>
      <c r="D81" s="189" t="s">
        <v>145</v>
      </c>
      <c r="E81" s="333" t="s">
        <v>336</v>
      </c>
      <c r="F81" s="68" t="s">
        <v>337</v>
      </c>
      <c r="G81" s="276">
        <v>40464</v>
      </c>
      <c r="H81" s="125">
        <f t="shared" ca="1" si="5"/>
        <v>9</v>
      </c>
      <c r="I81" s="51" t="str">
        <f t="shared" ca="1" si="4"/>
        <v>Poussins 1</v>
      </c>
      <c r="J81" s="54" t="s">
        <v>55</v>
      </c>
      <c r="K81" s="65" t="s">
        <v>52</v>
      </c>
      <c r="L81" s="51"/>
      <c r="M81" s="68"/>
      <c r="N81" s="488"/>
      <c r="S81" s="38" t="str">
        <f t="shared" si="3"/>
        <v/>
      </c>
    </row>
    <row r="82" spans="1:19" x14ac:dyDescent="0.25">
      <c r="A82" s="118">
        <v>80</v>
      </c>
      <c r="B82" s="247">
        <v>1</v>
      </c>
      <c r="C82" s="78" t="s">
        <v>369</v>
      </c>
      <c r="D82" s="231" t="s">
        <v>145</v>
      </c>
      <c r="E82" s="367" t="s">
        <v>370</v>
      </c>
      <c r="F82" s="304" t="s">
        <v>371</v>
      </c>
      <c r="G82" s="305">
        <v>39702</v>
      </c>
      <c r="H82" s="183">
        <f t="shared" ca="1" si="5"/>
        <v>11</v>
      </c>
      <c r="I82" s="70" t="str">
        <f t="shared" ca="1" si="4"/>
        <v>Benjamins 1</v>
      </c>
      <c r="J82" s="188" t="s">
        <v>56</v>
      </c>
      <c r="K82" s="306" t="s">
        <v>52</v>
      </c>
      <c r="L82" s="368">
        <v>6690145</v>
      </c>
      <c r="M82" s="303"/>
      <c r="N82" s="486">
        <v>43574</v>
      </c>
      <c r="S82" s="38" t="str">
        <f t="shared" si="3"/>
        <v/>
      </c>
    </row>
    <row r="83" spans="1:19" x14ac:dyDescent="0.25">
      <c r="A83" s="118">
        <v>81</v>
      </c>
      <c r="B83" s="248">
        <v>2</v>
      </c>
      <c r="C83" s="51" t="s">
        <v>369</v>
      </c>
      <c r="D83" s="232" t="s">
        <v>154</v>
      </c>
      <c r="E83" s="369" t="s">
        <v>372</v>
      </c>
      <c r="F83" s="308" t="s">
        <v>373</v>
      </c>
      <c r="G83" s="309">
        <v>37833</v>
      </c>
      <c r="H83" s="184">
        <f t="shared" ca="1" si="5"/>
        <v>16</v>
      </c>
      <c r="I83" s="51" t="str">
        <f t="shared" ca="1" si="4"/>
        <v>Cadets 2</v>
      </c>
      <c r="J83" s="58" t="s">
        <v>68</v>
      </c>
      <c r="K83" s="310" t="s">
        <v>52</v>
      </c>
      <c r="L83" s="370">
        <v>6546148</v>
      </c>
      <c r="M83" s="307"/>
      <c r="N83" s="487"/>
      <c r="S83" s="38" t="str">
        <f t="shared" si="3"/>
        <v/>
      </c>
    </row>
    <row r="84" spans="1:19" x14ac:dyDescent="0.25">
      <c r="A84" s="118">
        <v>82</v>
      </c>
      <c r="B84" s="248">
        <v>3</v>
      </c>
      <c r="C84" s="51" t="s">
        <v>369</v>
      </c>
      <c r="D84" s="232" t="s">
        <v>154</v>
      </c>
      <c r="E84" s="369" t="s">
        <v>374</v>
      </c>
      <c r="F84" s="308" t="s">
        <v>375</v>
      </c>
      <c r="G84" s="309">
        <v>37120</v>
      </c>
      <c r="H84" s="184">
        <f t="shared" ca="1" si="5"/>
        <v>18</v>
      </c>
      <c r="I84" s="51" t="str">
        <f t="shared" ca="1" si="4"/>
        <v>Juniors 2</v>
      </c>
      <c r="J84" s="58" t="s">
        <v>44</v>
      </c>
      <c r="K84" s="310" t="s">
        <v>52</v>
      </c>
      <c r="L84" s="370">
        <v>6625248</v>
      </c>
      <c r="M84" s="307"/>
      <c r="N84" s="487"/>
      <c r="S84" s="38" t="str">
        <f t="shared" si="3"/>
        <v/>
      </c>
    </row>
    <row r="85" spans="1:19" x14ac:dyDescent="0.25">
      <c r="A85" s="118">
        <v>83</v>
      </c>
      <c r="B85" s="248">
        <v>4</v>
      </c>
      <c r="C85" s="51" t="s">
        <v>369</v>
      </c>
      <c r="D85" s="232" t="s">
        <v>154</v>
      </c>
      <c r="E85" s="369" t="s">
        <v>376</v>
      </c>
      <c r="F85" s="308" t="s">
        <v>377</v>
      </c>
      <c r="G85" s="309">
        <v>33084</v>
      </c>
      <c r="H85" s="184">
        <f t="shared" ca="1" si="5"/>
        <v>29</v>
      </c>
      <c r="I85" s="51" t="str">
        <f t="shared" ca="1" si="4"/>
        <v>Séniors</v>
      </c>
      <c r="J85" s="58" t="s">
        <v>42</v>
      </c>
      <c r="K85" s="310" t="s">
        <v>52</v>
      </c>
      <c r="L85" s="370">
        <v>6608043</v>
      </c>
      <c r="M85" s="307"/>
      <c r="N85" s="487"/>
      <c r="S85" s="38" t="str">
        <f t="shared" si="3"/>
        <v/>
      </c>
    </row>
    <row r="86" spans="1:19" x14ac:dyDescent="0.25">
      <c r="A86" s="118">
        <v>84</v>
      </c>
      <c r="B86" s="248">
        <v>6</v>
      </c>
      <c r="C86" s="51" t="s">
        <v>369</v>
      </c>
      <c r="D86" s="232" t="s">
        <v>144</v>
      </c>
      <c r="E86" s="369" t="s">
        <v>380</v>
      </c>
      <c r="F86" s="308" t="s">
        <v>381</v>
      </c>
      <c r="G86" s="309">
        <v>39380</v>
      </c>
      <c r="H86" s="184">
        <f t="shared" ca="1" si="5"/>
        <v>12</v>
      </c>
      <c r="I86" s="51" t="str">
        <f t="shared" ca="1" si="4"/>
        <v>Benjamins 2</v>
      </c>
      <c r="J86" s="58" t="s">
        <v>56</v>
      </c>
      <c r="K86" s="310" t="s">
        <v>33</v>
      </c>
      <c r="L86" s="370">
        <v>6651789</v>
      </c>
      <c r="M86" s="307"/>
      <c r="N86" s="488"/>
      <c r="S86" s="38" t="str">
        <f t="shared" si="3"/>
        <v/>
      </c>
    </row>
    <row r="87" spans="1:19" x14ac:dyDescent="0.25">
      <c r="A87" s="118">
        <v>85</v>
      </c>
      <c r="B87" s="247">
        <v>1</v>
      </c>
      <c r="C87" s="78" t="s">
        <v>382</v>
      </c>
      <c r="D87" s="233" t="s">
        <v>170</v>
      </c>
      <c r="E87" s="367" t="s">
        <v>383</v>
      </c>
      <c r="F87" s="304" t="s">
        <v>384</v>
      </c>
      <c r="G87" s="311">
        <v>37496</v>
      </c>
      <c r="H87" s="183">
        <f t="shared" ca="1" si="5"/>
        <v>17</v>
      </c>
      <c r="I87" s="70" t="str">
        <f t="shared" ca="1" si="4"/>
        <v>Juniors 1</v>
      </c>
      <c r="J87" s="71" t="s">
        <v>40</v>
      </c>
      <c r="K87" s="312" t="s">
        <v>33</v>
      </c>
      <c r="L87" s="312">
        <v>590760</v>
      </c>
      <c r="M87" s="303"/>
      <c r="N87" s="486">
        <v>43574</v>
      </c>
      <c r="S87" s="38" t="str">
        <f t="shared" si="3"/>
        <v/>
      </c>
    </row>
    <row r="88" spans="1:19" x14ac:dyDescent="0.25">
      <c r="A88" s="118">
        <v>86</v>
      </c>
      <c r="B88" s="248">
        <v>2</v>
      </c>
      <c r="C88" s="51" t="s">
        <v>382</v>
      </c>
      <c r="D88" s="235" t="s">
        <v>145</v>
      </c>
      <c r="E88" s="369" t="s">
        <v>385</v>
      </c>
      <c r="F88" s="308" t="s">
        <v>386</v>
      </c>
      <c r="G88" s="313">
        <v>39604</v>
      </c>
      <c r="H88" s="184">
        <f t="shared" ca="1" si="5"/>
        <v>11</v>
      </c>
      <c r="I88" s="51" t="str">
        <f t="shared" ca="1" si="4"/>
        <v>Benjamins 1</v>
      </c>
      <c r="J88" s="53" t="s">
        <v>51</v>
      </c>
      <c r="K88" s="314" t="s">
        <v>52</v>
      </c>
      <c r="L88" s="314">
        <v>6585704</v>
      </c>
      <c r="M88" s="307"/>
      <c r="N88" s="487"/>
      <c r="S88" s="38" t="str">
        <f t="shared" si="3"/>
        <v/>
      </c>
    </row>
    <row r="89" spans="1:19" x14ac:dyDescent="0.25">
      <c r="A89" s="118">
        <v>87</v>
      </c>
      <c r="B89" s="248">
        <v>3</v>
      </c>
      <c r="C89" s="51" t="s">
        <v>382</v>
      </c>
      <c r="D89" s="235" t="s">
        <v>145</v>
      </c>
      <c r="E89" s="369" t="s">
        <v>385</v>
      </c>
      <c r="F89" s="308" t="s">
        <v>387</v>
      </c>
      <c r="G89" s="313">
        <v>38658</v>
      </c>
      <c r="H89" s="184">
        <f t="shared" ca="1" si="5"/>
        <v>14</v>
      </c>
      <c r="I89" s="51" t="str">
        <f t="shared" ca="1" si="4"/>
        <v>Minimes 2</v>
      </c>
      <c r="J89" s="53" t="s">
        <v>57</v>
      </c>
      <c r="K89" s="314" t="s">
        <v>52</v>
      </c>
      <c r="L89" s="314">
        <v>6655564</v>
      </c>
      <c r="M89" s="307"/>
      <c r="N89" s="487"/>
      <c r="S89" s="38" t="str">
        <f t="shared" si="3"/>
        <v/>
      </c>
    </row>
    <row r="90" spans="1:19" x14ac:dyDescent="0.25">
      <c r="A90" s="118">
        <v>88</v>
      </c>
      <c r="B90" s="248">
        <v>4</v>
      </c>
      <c r="C90" s="51" t="s">
        <v>382</v>
      </c>
      <c r="D90" s="235" t="s">
        <v>157</v>
      </c>
      <c r="E90" s="369" t="s">
        <v>388</v>
      </c>
      <c r="F90" s="308" t="s">
        <v>389</v>
      </c>
      <c r="G90" s="313">
        <v>38575</v>
      </c>
      <c r="H90" s="184">
        <f t="shared" ca="1" si="5"/>
        <v>14</v>
      </c>
      <c r="I90" s="51" t="str">
        <f t="shared" ca="1" si="4"/>
        <v>Minimes 2</v>
      </c>
      <c r="J90" s="53" t="s">
        <v>59</v>
      </c>
      <c r="K90" s="314" t="s">
        <v>33</v>
      </c>
      <c r="L90" s="314">
        <v>6515796</v>
      </c>
      <c r="M90" s="307"/>
      <c r="N90" s="487"/>
      <c r="S90" s="38" t="str">
        <f t="shared" si="3"/>
        <v/>
      </c>
    </row>
    <row r="91" spans="1:19" x14ac:dyDescent="0.25">
      <c r="A91" s="118">
        <v>89</v>
      </c>
      <c r="B91" s="248">
        <v>5</v>
      </c>
      <c r="C91" s="51" t="s">
        <v>382</v>
      </c>
      <c r="D91" s="235" t="s">
        <v>154</v>
      </c>
      <c r="E91" s="369" t="s">
        <v>383</v>
      </c>
      <c r="F91" s="308" t="s">
        <v>392</v>
      </c>
      <c r="G91" s="313">
        <v>36298</v>
      </c>
      <c r="H91" s="184">
        <f t="shared" ca="1" si="5"/>
        <v>20</v>
      </c>
      <c r="I91" s="51" t="str">
        <f t="shared" ca="1" si="4"/>
        <v>Séniors</v>
      </c>
      <c r="J91" s="53" t="s">
        <v>40</v>
      </c>
      <c r="K91" s="314" t="s">
        <v>52</v>
      </c>
      <c r="L91" s="314">
        <v>590761</v>
      </c>
      <c r="M91" s="307"/>
      <c r="N91" s="487"/>
      <c r="S91" s="38" t="str">
        <f t="shared" si="3"/>
        <v/>
      </c>
    </row>
    <row r="92" spans="1:19" x14ac:dyDescent="0.25">
      <c r="A92" s="118">
        <v>90</v>
      </c>
      <c r="B92" s="248">
        <v>6</v>
      </c>
      <c r="C92" s="51" t="s">
        <v>382</v>
      </c>
      <c r="D92" s="235" t="s">
        <v>145</v>
      </c>
      <c r="E92" s="369" t="s">
        <v>390</v>
      </c>
      <c r="F92" s="308" t="s">
        <v>391</v>
      </c>
      <c r="G92" s="313">
        <v>38224</v>
      </c>
      <c r="H92" s="184">
        <f t="shared" ca="1" si="5"/>
        <v>15</v>
      </c>
      <c r="I92" s="51" t="str">
        <f t="shared" ca="1" si="4"/>
        <v>Cadets 1</v>
      </c>
      <c r="J92" s="53" t="s">
        <v>44</v>
      </c>
      <c r="K92" s="314" t="s">
        <v>33</v>
      </c>
      <c r="L92" s="314">
        <v>6701394</v>
      </c>
      <c r="M92" s="307"/>
      <c r="N92" s="488"/>
      <c r="S92" s="38" t="str">
        <f t="shared" si="3"/>
        <v/>
      </c>
    </row>
    <row r="93" spans="1:19" x14ac:dyDescent="0.25">
      <c r="A93" s="118">
        <v>91</v>
      </c>
      <c r="B93" s="459">
        <v>1</v>
      </c>
      <c r="C93" s="457" t="s">
        <v>413</v>
      </c>
      <c r="D93" s="217" t="s">
        <v>154</v>
      </c>
      <c r="E93" s="372" t="s">
        <v>395</v>
      </c>
      <c r="F93" s="304" t="s">
        <v>396</v>
      </c>
      <c r="G93" s="315">
        <v>37671</v>
      </c>
      <c r="H93" s="119">
        <f t="shared" ca="1" si="5"/>
        <v>16</v>
      </c>
      <c r="I93" s="120" t="str">
        <f t="shared" ca="1" si="4"/>
        <v>Cadets 2</v>
      </c>
      <c r="J93" s="141" t="s">
        <v>40</v>
      </c>
      <c r="K93" s="306" t="s">
        <v>33</v>
      </c>
      <c r="L93" s="312">
        <v>644761</v>
      </c>
      <c r="M93" s="303"/>
      <c r="N93" s="486">
        <v>43576</v>
      </c>
    </row>
    <row r="94" spans="1:19" x14ac:dyDescent="0.25">
      <c r="A94" s="118">
        <v>92</v>
      </c>
      <c r="B94" s="460">
        <v>2</v>
      </c>
      <c r="C94" s="458" t="s">
        <v>413</v>
      </c>
      <c r="D94" s="176" t="s">
        <v>154</v>
      </c>
      <c r="E94" s="373" t="s">
        <v>397</v>
      </c>
      <c r="F94" s="308" t="s">
        <v>371</v>
      </c>
      <c r="G94" s="316">
        <v>37125</v>
      </c>
      <c r="H94" s="125">
        <f t="shared" ca="1" si="5"/>
        <v>18</v>
      </c>
      <c r="I94" s="52" t="str">
        <f t="shared" ca="1" si="4"/>
        <v>Juniors 2</v>
      </c>
      <c r="J94" s="129" t="s">
        <v>42</v>
      </c>
      <c r="K94" s="310" t="s">
        <v>52</v>
      </c>
      <c r="L94" s="314">
        <v>667641</v>
      </c>
      <c r="M94" s="307"/>
      <c r="N94" s="487"/>
    </row>
    <row r="95" spans="1:19" x14ac:dyDescent="0.25">
      <c r="A95" s="118">
        <v>93</v>
      </c>
      <c r="B95" s="460">
        <v>3</v>
      </c>
      <c r="C95" s="458" t="s">
        <v>413</v>
      </c>
      <c r="D95" s="176" t="s">
        <v>170</v>
      </c>
      <c r="E95" s="373" t="s">
        <v>398</v>
      </c>
      <c r="F95" s="308" t="s">
        <v>399</v>
      </c>
      <c r="G95" s="316">
        <v>34701</v>
      </c>
      <c r="H95" s="125">
        <f t="shared" ca="1" si="5"/>
        <v>24</v>
      </c>
      <c r="I95" s="52" t="str">
        <f t="shared" ca="1" si="4"/>
        <v>Séniors</v>
      </c>
      <c r="J95" s="129" t="s">
        <v>40</v>
      </c>
      <c r="K95" s="310" t="s">
        <v>33</v>
      </c>
      <c r="L95" s="314">
        <v>6549796</v>
      </c>
      <c r="M95" s="307"/>
      <c r="N95" s="487"/>
    </row>
    <row r="96" spans="1:19" x14ac:dyDescent="0.25">
      <c r="A96" s="118">
        <v>94</v>
      </c>
      <c r="B96" s="461">
        <v>4</v>
      </c>
      <c r="C96" s="458" t="s">
        <v>413</v>
      </c>
      <c r="D96" s="176" t="s">
        <v>170</v>
      </c>
      <c r="E96" s="373" t="s">
        <v>400</v>
      </c>
      <c r="F96" s="308" t="s">
        <v>401</v>
      </c>
      <c r="G96" s="316">
        <v>27222</v>
      </c>
      <c r="H96" s="125">
        <f t="shared" ca="1" si="5"/>
        <v>45</v>
      </c>
      <c r="I96" s="52" t="str">
        <f t="shared" ref="I96" ca="1" si="6">IF(G96="","",VLOOKUP(H96,$O$2:$P$14,2,1))</f>
        <v>Séniors</v>
      </c>
      <c r="J96" s="129" t="s">
        <v>35</v>
      </c>
      <c r="K96" s="310" t="s">
        <v>33</v>
      </c>
      <c r="L96" s="314">
        <v>90435</v>
      </c>
      <c r="M96" s="307"/>
      <c r="N96" s="487"/>
    </row>
    <row r="97" spans="1:14" x14ac:dyDescent="0.25">
      <c r="A97" s="118">
        <v>95</v>
      </c>
      <c r="B97" s="459">
        <v>1</v>
      </c>
      <c r="C97" s="78" t="s">
        <v>402</v>
      </c>
      <c r="D97" s="233" t="s">
        <v>164</v>
      </c>
      <c r="E97" s="349" t="s">
        <v>403</v>
      </c>
      <c r="F97" s="268" t="s">
        <v>405</v>
      </c>
      <c r="G97" s="272">
        <v>37544</v>
      </c>
      <c r="H97" s="203">
        <f t="shared" ca="1" si="5"/>
        <v>17</v>
      </c>
      <c r="I97" s="120" t="str">
        <f t="shared" ca="1" si="4"/>
        <v>Juniors 1</v>
      </c>
      <c r="J97" s="141" t="s">
        <v>42</v>
      </c>
      <c r="K97" s="70" t="s">
        <v>33</v>
      </c>
      <c r="L97" s="70">
        <v>6506608</v>
      </c>
      <c r="M97" s="303"/>
      <c r="N97" s="462"/>
    </row>
    <row r="98" spans="1:14" x14ac:dyDescent="0.25">
      <c r="A98" s="118">
        <v>96</v>
      </c>
      <c r="B98" s="461">
        <v>2</v>
      </c>
      <c r="C98" s="62" t="s">
        <v>402</v>
      </c>
      <c r="D98" s="237" t="s">
        <v>154</v>
      </c>
      <c r="E98" s="375" t="s">
        <v>406</v>
      </c>
      <c r="F98" s="177" t="s">
        <v>407</v>
      </c>
      <c r="G98" s="274">
        <v>29986</v>
      </c>
      <c r="H98" s="240">
        <f t="shared" ca="1" si="5"/>
        <v>37</v>
      </c>
      <c r="I98" s="63" t="str">
        <f t="shared" ca="1" si="4"/>
        <v>Séniors</v>
      </c>
      <c r="J98" s="241" t="s">
        <v>40</v>
      </c>
      <c r="K98" s="62" t="s">
        <v>33</v>
      </c>
      <c r="L98" s="62">
        <v>6691690</v>
      </c>
      <c r="M98" s="317"/>
      <c r="N98" s="463"/>
    </row>
    <row r="99" spans="1:14" x14ac:dyDescent="0.25">
      <c r="E99" s="376"/>
    </row>
  </sheetData>
  <autoFilter ref="A1:N99"/>
  <mergeCells count="13">
    <mergeCell ref="N82:N86"/>
    <mergeCell ref="N87:N92"/>
    <mergeCell ref="N93:N96"/>
    <mergeCell ref="N54:N59"/>
    <mergeCell ref="N60:N69"/>
    <mergeCell ref="N70:N71"/>
    <mergeCell ref="N72:N76"/>
    <mergeCell ref="N77:N81"/>
    <mergeCell ref="N3:N16"/>
    <mergeCell ref="N17:N21"/>
    <mergeCell ref="N22:N33"/>
    <mergeCell ref="N34:N46"/>
    <mergeCell ref="N47:N53"/>
  </mergeCells>
  <conditionalFormatting sqref="D3:D98">
    <cfRule type="cellIs" dxfId="27" priority="16" operator="equal">
      <formula>"Violet"</formula>
    </cfRule>
    <cfRule type="cellIs" dxfId="26" priority="17" operator="equal">
      <formula>"Argent"</formula>
    </cfRule>
    <cfRule type="cellIs" dxfId="25" priority="18" operator="equal">
      <formula>"Jaune"</formula>
    </cfRule>
    <cfRule type="cellIs" dxfId="24" priority="19" operator="equal">
      <formula>"Vert"</formula>
    </cfRule>
    <cfRule type="cellIs" dxfId="23" priority="20" operator="equal">
      <formula>"Rouge"</formula>
    </cfRule>
    <cfRule type="cellIs" dxfId="22" priority="21" operator="equal">
      <formula>"Blanc"</formula>
    </cfRule>
    <cfRule type="cellIs" dxfId="21" priority="22" operator="equal">
      <formula>"Bleu"</formula>
    </cfRule>
  </conditionalFormatting>
  <conditionalFormatting sqref="M3:M98">
    <cfRule type="cellIs" dxfId="20" priority="15" operator="equal">
      <formula>"Forfait"</formula>
    </cfRule>
  </conditionalFormatting>
  <dataValidations disablePrompts="1" count="4">
    <dataValidation type="list" allowBlank="1" showInputMessage="1" showErrorMessage="1" sqref="W26">
      <formula1>$Q$2:$Q$14</formula1>
    </dataValidation>
    <dataValidation type="list" allowBlank="1" showInputMessage="1" showErrorMessage="1" sqref="J3:J95 J97:J98">
      <formula1>$Q$2:$Q$18</formula1>
    </dataValidation>
    <dataValidation type="list" allowBlank="1" showInputMessage="1" showErrorMessage="1" sqref="J96">
      <formula1>$Q$2:$Q$19</formula1>
    </dataValidation>
    <dataValidation type="list" allowBlank="1" showInputMessage="1" showErrorMessage="1" sqref="D3:D98">
      <formula1>$R$3:$R$9</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T129"/>
  <sheetViews>
    <sheetView workbookViewId="0">
      <selection activeCell="G16" sqref="G16"/>
    </sheetView>
  </sheetViews>
  <sheetFormatPr baseColWidth="10" defaultRowHeight="15" x14ac:dyDescent="0.25"/>
  <cols>
    <col min="1" max="1" width="3" style="37" bestFit="1" customWidth="1"/>
    <col min="2" max="2" width="4" style="37" bestFit="1" customWidth="1"/>
    <col min="3" max="3" width="16.28515625" style="37" bestFit="1" customWidth="1"/>
    <col min="4" max="4" width="41.42578125" style="1" bestFit="1" customWidth="1"/>
    <col min="5" max="5" width="6.5703125" style="441" bestFit="1" customWidth="1"/>
    <col min="6" max="6" width="23.42578125" style="1" bestFit="1" customWidth="1"/>
    <col min="7" max="7" width="23.42578125" style="1" customWidth="1"/>
    <col min="8" max="8" width="10.7109375" style="440" bestFit="1" customWidth="1"/>
    <col min="9" max="9" width="9.5703125" style="441" bestFit="1" customWidth="1"/>
    <col min="10" max="10" width="16.28515625" style="441" bestFit="1" customWidth="1"/>
    <col min="11" max="11" width="24.42578125" style="441" bestFit="1" customWidth="1"/>
    <col min="12" max="12" width="5.28515625" style="441" bestFit="1" customWidth="1"/>
    <col min="13" max="13" width="9.7109375" style="441" bestFit="1" customWidth="1"/>
    <col min="14" max="17" width="2.7109375" style="380" customWidth="1"/>
    <col min="18" max="16384" width="11.42578125" style="37"/>
  </cols>
  <sheetData>
    <row r="1" spans="1:20" x14ac:dyDescent="0.25">
      <c r="B1" s="190"/>
      <c r="C1" s="191"/>
      <c r="D1" s="377"/>
      <c r="E1" s="379"/>
      <c r="F1" s="192"/>
      <c r="G1" s="192"/>
      <c r="H1" s="378"/>
      <c r="I1" s="379"/>
      <c r="J1" s="379"/>
      <c r="K1" s="379"/>
      <c r="L1" s="379"/>
      <c r="M1" s="379"/>
    </row>
    <row r="2" spans="1:20" ht="48" customHeight="1" x14ac:dyDescent="0.25">
      <c r="B2" s="193"/>
      <c r="C2" s="381"/>
      <c r="D2" s="194" t="s">
        <v>22</v>
      </c>
      <c r="E2" s="114" t="s">
        <v>29</v>
      </c>
      <c r="F2" s="194" t="s">
        <v>23</v>
      </c>
      <c r="G2" s="194" t="s">
        <v>24</v>
      </c>
      <c r="H2" s="195" t="s">
        <v>25</v>
      </c>
      <c r="I2" s="114" t="s">
        <v>26</v>
      </c>
      <c r="J2" s="114" t="s">
        <v>27</v>
      </c>
      <c r="K2" s="114" t="s">
        <v>28</v>
      </c>
      <c r="L2" s="114" t="s">
        <v>31</v>
      </c>
      <c r="M2" s="382" t="s">
        <v>30</v>
      </c>
    </row>
    <row r="3" spans="1:20" x14ac:dyDescent="0.25">
      <c r="A3" s="489">
        <v>1</v>
      </c>
      <c r="B3" s="47">
        <v>1</v>
      </c>
      <c r="C3" s="490" t="s">
        <v>338</v>
      </c>
      <c r="D3" s="67" t="s">
        <v>198</v>
      </c>
      <c r="E3" s="149" t="s">
        <v>145</v>
      </c>
      <c r="F3" s="383" t="s">
        <v>201</v>
      </c>
      <c r="G3" s="383" t="s">
        <v>202</v>
      </c>
      <c r="H3" s="285">
        <v>39975</v>
      </c>
      <c r="I3" s="119">
        <v>10</v>
      </c>
      <c r="J3" s="120" t="s">
        <v>36</v>
      </c>
      <c r="K3" s="71" t="s">
        <v>51</v>
      </c>
      <c r="L3" s="71" t="s">
        <v>52</v>
      </c>
      <c r="M3" s="384"/>
      <c r="S3" s="153"/>
      <c r="T3" s="220" t="s">
        <v>117</v>
      </c>
    </row>
    <row r="4" spans="1:20" x14ac:dyDescent="0.25">
      <c r="A4" s="489"/>
      <c r="B4" s="47">
        <v>2</v>
      </c>
      <c r="C4" s="490"/>
      <c r="D4" s="69" t="s">
        <v>198</v>
      </c>
      <c r="E4" s="165" t="s">
        <v>145</v>
      </c>
      <c r="F4" s="385" t="s">
        <v>213</v>
      </c>
      <c r="G4" s="385" t="s">
        <v>214</v>
      </c>
      <c r="H4" s="320">
        <v>40683</v>
      </c>
      <c r="I4" s="178">
        <v>8</v>
      </c>
      <c r="J4" s="63" t="s">
        <v>34</v>
      </c>
      <c r="K4" s="72" t="s">
        <v>51</v>
      </c>
      <c r="L4" s="62" t="s">
        <v>52</v>
      </c>
      <c r="M4" s="198"/>
      <c r="Q4" s="386"/>
      <c r="S4" s="221"/>
      <c r="T4" s="40" t="s">
        <v>116</v>
      </c>
    </row>
    <row r="5" spans="1:20" x14ac:dyDescent="0.25">
      <c r="A5" s="489">
        <v>2</v>
      </c>
      <c r="B5" s="47">
        <v>3</v>
      </c>
      <c r="C5" s="490" t="s">
        <v>339</v>
      </c>
      <c r="D5" s="67" t="s">
        <v>198</v>
      </c>
      <c r="E5" s="149" t="s">
        <v>145</v>
      </c>
      <c r="F5" s="387" t="s">
        <v>217</v>
      </c>
      <c r="G5" s="387" t="s">
        <v>218</v>
      </c>
      <c r="H5" s="388">
        <v>40986</v>
      </c>
      <c r="I5" s="119">
        <v>7</v>
      </c>
      <c r="J5" s="120" t="s">
        <v>34</v>
      </c>
      <c r="K5" s="71" t="s">
        <v>54</v>
      </c>
      <c r="L5" s="70" t="s">
        <v>52</v>
      </c>
      <c r="M5" s="71"/>
      <c r="S5" s="222"/>
      <c r="T5" s="1" t="s">
        <v>362</v>
      </c>
    </row>
    <row r="6" spans="1:20" x14ac:dyDescent="0.25">
      <c r="A6" s="489"/>
      <c r="B6" s="47">
        <v>4</v>
      </c>
      <c r="C6" s="490"/>
      <c r="D6" s="69" t="s">
        <v>221</v>
      </c>
      <c r="E6" s="165" t="s">
        <v>145</v>
      </c>
      <c r="F6" s="69" t="s">
        <v>231</v>
      </c>
      <c r="G6" s="389" t="s">
        <v>233</v>
      </c>
      <c r="H6" s="320">
        <v>41188</v>
      </c>
      <c r="I6" s="178">
        <v>7</v>
      </c>
      <c r="J6" s="63" t="s">
        <v>34</v>
      </c>
      <c r="K6" s="72" t="s">
        <v>54</v>
      </c>
      <c r="L6" s="62" t="s">
        <v>52</v>
      </c>
      <c r="M6" s="62">
        <v>6680318</v>
      </c>
      <c r="S6" s="442"/>
      <c r="T6" s="1" t="s">
        <v>363</v>
      </c>
    </row>
    <row r="7" spans="1:20" x14ac:dyDescent="0.25">
      <c r="A7" s="489">
        <v>3</v>
      </c>
      <c r="B7" s="47">
        <v>5</v>
      </c>
      <c r="C7" s="490" t="s">
        <v>340</v>
      </c>
      <c r="D7" s="67" t="s">
        <v>221</v>
      </c>
      <c r="E7" s="149" t="s">
        <v>145</v>
      </c>
      <c r="F7" s="387" t="s">
        <v>253</v>
      </c>
      <c r="G7" s="390" t="s">
        <v>254</v>
      </c>
      <c r="H7" s="391">
        <v>41511</v>
      </c>
      <c r="I7" s="119">
        <v>6</v>
      </c>
      <c r="J7" s="120" t="s">
        <v>34</v>
      </c>
      <c r="K7" s="71" t="s">
        <v>54</v>
      </c>
      <c r="L7" s="71" t="s">
        <v>52</v>
      </c>
      <c r="M7" s="392" t="s">
        <v>255</v>
      </c>
      <c r="S7" s="443"/>
      <c r="T7" s="1" t="s">
        <v>364</v>
      </c>
    </row>
    <row r="8" spans="1:20" x14ac:dyDescent="0.25">
      <c r="A8" s="489"/>
      <c r="B8" s="47">
        <v>6</v>
      </c>
      <c r="C8" s="490"/>
      <c r="D8" s="446" t="s">
        <v>458</v>
      </c>
      <c r="E8" s="393" t="s">
        <v>145</v>
      </c>
      <c r="F8" s="177" t="s">
        <v>290</v>
      </c>
      <c r="G8" s="69" t="s">
        <v>291</v>
      </c>
      <c r="H8" s="320">
        <v>41099</v>
      </c>
      <c r="I8" s="178">
        <v>7</v>
      </c>
      <c r="J8" s="62" t="s">
        <v>34</v>
      </c>
      <c r="K8" s="72" t="s">
        <v>54</v>
      </c>
      <c r="L8" s="62" t="s">
        <v>52</v>
      </c>
      <c r="M8" s="62">
        <v>6697471</v>
      </c>
    </row>
    <row r="9" spans="1:20" x14ac:dyDescent="0.25">
      <c r="A9" s="489">
        <v>4</v>
      </c>
      <c r="B9" s="47">
        <v>7</v>
      </c>
      <c r="C9" s="490" t="s">
        <v>341</v>
      </c>
      <c r="D9" s="394" t="s">
        <v>409</v>
      </c>
      <c r="E9" s="149" t="s">
        <v>145</v>
      </c>
      <c r="F9" s="395" t="s">
        <v>192</v>
      </c>
      <c r="G9" s="395" t="s">
        <v>193</v>
      </c>
      <c r="H9" s="396">
        <v>40508</v>
      </c>
      <c r="I9" s="119">
        <v>9</v>
      </c>
      <c r="J9" s="70" t="s">
        <v>34</v>
      </c>
      <c r="K9" s="141" t="s">
        <v>51</v>
      </c>
      <c r="L9" s="70" t="s">
        <v>33</v>
      </c>
      <c r="M9" s="120">
        <v>6697441</v>
      </c>
    </row>
    <row r="10" spans="1:20" x14ac:dyDescent="0.25">
      <c r="A10" s="489"/>
      <c r="B10" s="47">
        <v>8</v>
      </c>
      <c r="C10" s="490"/>
      <c r="D10" s="69" t="s">
        <v>221</v>
      </c>
      <c r="E10" s="165" t="s">
        <v>145</v>
      </c>
      <c r="F10" s="265" t="s">
        <v>244</v>
      </c>
      <c r="G10" s="397" t="s">
        <v>245</v>
      </c>
      <c r="H10" s="398">
        <v>40143</v>
      </c>
      <c r="I10" s="178">
        <v>10</v>
      </c>
      <c r="J10" s="63" t="s">
        <v>36</v>
      </c>
      <c r="K10" s="241" t="s">
        <v>51</v>
      </c>
      <c r="L10" s="72" t="s">
        <v>33</v>
      </c>
      <c r="M10" s="399" t="s">
        <v>246</v>
      </c>
    </row>
    <row r="11" spans="1:20" x14ac:dyDescent="0.25">
      <c r="A11" s="489">
        <v>5</v>
      </c>
      <c r="B11" s="47">
        <v>9</v>
      </c>
      <c r="C11" s="490" t="s">
        <v>342</v>
      </c>
      <c r="D11" s="400" t="s">
        <v>410</v>
      </c>
      <c r="E11" s="71" t="s">
        <v>145</v>
      </c>
      <c r="F11" s="84" t="s">
        <v>259</v>
      </c>
      <c r="G11" s="84" t="s">
        <v>260</v>
      </c>
      <c r="H11" s="197">
        <v>40368</v>
      </c>
      <c r="I11" s="119">
        <v>9</v>
      </c>
      <c r="J11" s="70" t="s">
        <v>34</v>
      </c>
      <c r="K11" s="71" t="s">
        <v>51</v>
      </c>
      <c r="L11" s="78" t="s">
        <v>33</v>
      </c>
      <c r="M11" s="401"/>
    </row>
    <row r="12" spans="1:20" x14ac:dyDescent="0.25">
      <c r="A12" s="489"/>
      <c r="B12" s="47">
        <v>10</v>
      </c>
      <c r="C12" s="490"/>
      <c r="D12" s="402" t="s">
        <v>412</v>
      </c>
      <c r="E12" s="53" t="s">
        <v>145</v>
      </c>
      <c r="F12" s="158" t="s">
        <v>306</v>
      </c>
      <c r="G12" s="158" t="s">
        <v>307</v>
      </c>
      <c r="H12" s="161">
        <v>40740</v>
      </c>
      <c r="I12" s="125">
        <v>8</v>
      </c>
      <c r="J12" s="51" t="s">
        <v>34</v>
      </c>
      <c r="K12" s="53" t="s">
        <v>51</v>
      </c>
      <c r="L12" s="45" t="s">
        <v>33</v>
      </c>
      <c r="M12" s="129">
        <v>6703026</v>
      </c>
    </row>
    <row r="13" spans="1:20" x14ac:dyDescent="0.25">
      <c r="A13" s="489">
        <v>6</v>
      </c>
      <c r="B13" s="47">
        <v>11</v>
      </c>
      <c r="C13" s="490" t="s">
        <v>343</v>
      </c>
      <c r="D13" s="400" t="s">
        <v>319</v>
      </c>
      <c r="E13" s="71" t="s">
        <v>145</v>
      </c>
      <c r="F13" s="196" t="s">
        <v>336</v>
      </c>
      <c r="G13" s="196" t="s">
        <v>337</v>
      </c>
      <c r="H13" s="197">
        <v>40464</v>
      </c>
      <c r="I13" s="119">
        <v>9</v>
      </c>
      <c r="J13" s="70" t="s">
        <v>34</v>
      </c>
      <c r="K13" s="71" t="s">
        <v>55</v>
      </c>
      <c r="L13" s="445" t="s">
        <v>52</v>
      </c>
      <c r="M13" s="141"/>
      <c r="O13" s="403"/>
    </row>
    <row r="14" spans="1:20" x14ac:dyDescent="0.25">
      <c r="A14" s="489"/>
      <c r="B14" s="47">
        <v>12</v>
      </c>
      <c r="C14" s="490"/>
      <c r="D14" s="404" t="s">
        <v>198</v>
      </c>
      <c r="E14" s="72" t="s">
        <v>145</v>
      </c>
      <c r="F14" s="88" t="s">
        <v>217</v>
      </c>
      <c r="G14" s="88" t="s">
        <v>218</v>
      </c>
      <c r="H14" s="199">
        <v>40986</v>
      </c>
      <c r="I14" s="178">
        <v>7</v>
      </c>
      <c r="J14" s="62" t="s">
        <v>34</v>
      </c>
      <c r="K14" s="72" t="s">
        <v>54</v>
      </c>
      <c r="L14" s="322" t="s">
        <v>52</v>
      </c>
      <c r="M14" s="241"/>
      <c r="N14" s="405">
        <v>1</v>
      </c>
      <c r="Q14" s="386"/>
    </row>
    <row r="15" spans="1:20" x14ac:dyDescent="0.25">
      <c r="A15" s="489">
        <v>7</v>
      </c>
      <c r="B15" s="47">
        <v>13</v>
      </c>
      <c r="C15" s="490" t="s">
        <v>344</v>
      </c>
      <c r="D15" s="402" t="s">
        <v>198</v>
      </c>
      <c r="E15" s="53" t="s">
        <v>145</v>
      </c>
      <c r="F15" s="85" t="s">
        <v>204</v>
      </c>
      <c r="G15" s="85" t="s">
        <v>205</v>
      </c>
      <c r="H15" s="161">
        <v>40668</v>
      </c>
      <c r="I15" s="125">
        <v>8</v>
      </c>
      <c r="J15" s="51" t="s">
        <v>34</v>
      </c>
      <c r="K15" s="53" t="s">
        <v>55</v>
      </c>
      <c r="L15" s="79" t="s">
        <v>33</v>
      </c>
      <c r="M15" s="406"/>
      <c r="Q15" s="386"/>
    </row>
    <row r="16" spans="1:20" x14ac:dyDescent="0.25">
      <c r="A16" s="489"/>
      <c r="B16" s="47">
        <v>14</v>
      </c>
      <c r="C16" s="490"/>
      <c r="D16" s="69" t="s">
        <v>221</v>
      </c>
      <c r="E16" s="72" t="s">
        <v>145</v>
      </c>
      <c r="F16" s="164" t="s">
        <v>256</v>
      </c>
      <c r="G16" s="164" t="s">
        <v>257</v>
      </c>
      <c r="H16" s="201">
        <v>40050</v>
      </c>
      <c r="I16" s="178">
        <v>10</v>
      </c>
      <c r="J16" s="62" t="s">
        <v>36</v>
      </c>
      <c r="K16" s="72" t="s">
        <v>55</v>
      </c>
      <c r="L16" s="322" t="s">
        <v>33</v>
      </c>
      <c r="M16" s="241" t="s">
        <v>258</v>
      </c>
    </row>
    <row r="17" spans="1:17" x14ac:dyDescent="0.25">
      <c r="A17" s="489">
        <v>8</v>
      </c>
      <c r="B17" s="47">
        <v>15</v>
      </c>
      <c r="C17" s="490" t="s">
        <v>345</v>
      </c>
      <c r="D17" s="400" t="s">
        <v>198</v>
      </c>
      <c r="E17" s="188" t="s">
        <v>145</v>
      </c>
      <c r="F17" s="202" t="s">
        <v>213</v>
      </c>
      <c r="G17" s="202" t="s">
        <v>215</v>
      </c>
      <c r="H17" s="407">
        <v>40683</v>
      </c>
      <c r="I17" s="203">
        <v>8</v>
      </c>
      <c r="J17" s="70" t="s">
        <v>34</v>
      </c>
      <c r="K17" s="188" t="s">
        <v>55</v>
      </c>
      <c r="L17" s="204" t="s">
        <v>33</v>
      </c>
      <c r="M17" s="408"/>
      <c r="O17" s="403"/>
    </row>
    <row r="18" spans="1:17" x14ac:dyDescent="0.25">
      <c r="A18" s="489"/>
      <c r="B18" s="47">
        <v>16</v>
      </c>
      <c r="C18" s="490"/>
      <c r="D18" s="402" t="s">
        <v>221</v>
      </c>
      <c r="E18" s="53" t="s">
        <v>145</v>
      </c>
      <c r="F18" s="85" t="s">
        <v>228</v>
      </c>
      <c r="G18" s="85" t="s">
        <v>230</v>
      </c>
      <c r="H18" s="161">
        <v>40318</v>
      </c>
      <c r="I18" s="125">
        <v>9</v>
      </c>
      <c r="J18" s="51" t="s">
        <v>34</v>
      </c>
      <c r="K18" s="53" t="s">
        <v>54</v>
      </c>
      <c r="L18" s="45" t="s">
        <v>33</v>
      </c>
      <c r="M18" s="324">
        <v>6680298</v>
      </c>
    </row>
    <row r="19" spans="1:17" x14ac:dyDescent="0.25">
      <c r="A19" s="489">
        <v>9</v>
      </c>
      <c r="B19" s="47">
        <v>17</v>
      </c>
      <c r="C19" s="490" t="s">
        <v>346</v>
      </c>
      <c r="D19" s="473" t="s">
        <v>458</v>
      </c>
      <c r="E19" s="471" t="s">
        <v>145</v>
      </c>
      <c r="F19" s="67" t="s">
        <v>290</v>
      </c>
      <c r="G19" s="67" t="s">
        <v>291</v>
      </c>
      <c r="H19" s="318">
        <v>41099</v>
      </c>
      <c r="I19" s="119">
        <v>7</v>
      </c>
      <c r="J19" s="70" t="s">
        <v>34</v>
      </c>
      <c r="K19" s="71" t="s">
        <v>54</v>
      </c>
      <c r="L19" s="70" t="s">
        <v>52</v>
      </c>
      <c r="M19" s="219">
        <v>6697471</v>
      </c>
      <c r="N19" s="409">
        <v>2</v>
      </c>
      <c r="Q19" s="386"/>
    </row>
    <row r="20" spans="1:17" x14ac:dyDescent="0.25">
      <c r="A20" s="489"/>
      <c r="B20" s="47">
        <v>18</v>
      </c>
      <c r="C20" s="490"/>
      <c r="D20" s="404" t="s">
        <v>221</v>
      </c>
      <c r="E20" s="472" t="s">
        <v>145</v>
      </c>
      <c r="F20" s="88" t="s">
        <v>414</v>
      </c>
      <c r="G20" s="88" t="s">
        <v>415</v>
      </c>
      <c r="H20" s="199">
        <v>40548</v>
      </c>
      <c r="I20" s="178">
        <v>8</v>
      </c>
      <c r="J20" s="62" t="s">
        <v>34</v>
      </c>
      <c r="K20" s="72" t="s">
        <v>54</v>
      </c>
      <c r="L20" s="322" t="s">
        <v>52</v>
      </c>
      <c r="M20" s="328">
        <v>6680301</v>
      </c>
      <c r="N20" s="410"/>
    </row>
    <row r="21" spans="1:17" x14ac:dyDescent="0.25">
      <c r="A21" s="489">
        <v>10</v>
      </c>
      <c r="B21" s="47">
        <v>19</v>
      </c>
      <c r="C21" s="490" t="s">
        <v>347</v>
      </c>
      <c r="D21" s="402" t="s">
        <v>221</v>
      </c>
      <c r="E21" s="58" t="s">
        <v>145</v>
      </c>
      <c r="F21" s="206" t="s">
        <v>234</v>
      </c>
      <c r="G21" s="206" t="s">
        <v>236</v>
      </c>
      <c r="H21" s="411">
        <v>39949</v>
      </c>
      <c r="I21" s="207">
        <v>10</v>
      </c>
      <c r="J21" s="51" t="s">
        <v>36</v>
      </c>
      <c r="K21" s="58" t="s">
        <v>54</v>
      </c>
      <c r="L21" s="208" t="s">
        <v>33</v>
      </c>
      <c r="M21" s="412" t="s">
        <v>237</v>
      </c>
    </row>
    <row r="22" spans="1:17" x14ac:dyDescent="0.25">
      <c r="A22" s="489"/>
      <c r="B22" s="47">
        <v>20</v>
      </c>
      <c r="C22" s="490"/>
      <c r="D22" s="446" t="s">
        <v>458</v>
      </c>
      <c r="E22" s="53" t="s">
        <v>145</v>
      </c>
      <c r="F22" s="158" t="s">
        <v>284</v>
      </c>
      <c r="G22" s="158" t="s">
        <v>285</v>
      </c>
      <c r="H22" s="159">
        <v>41100</v>
      </c>
      <c r="I22" s="125">
        <v>7</v>
      </c>
      <c r="J22" s="51" t="s">
        <v>34</v>
      </c>
      <c r="K22" s="53" t="s">
        <v>54</v>
      </c>
      <c r="L22" s="45" t="s">
        <v>33</v>
      </c>
      <c r="M22" s="324">
        <v>6697473</v>
      </c>
      <c r="Q22" s="386"/>
    </row>
    <row r="23" spans="1:17" x14ac:dyDescent="0.25">
      <c r="A23" s="489">
        <v>11</v>
      </c>
      <c r="B23" s="47">
        <v>21</v>
      </c>
      <c r="C23" s="490" t="s">
        <v>348</v>
      </c>
      <c r="D23" s="67" t="s">
        <v>408</v>
      </c>
      <c r="E23" s="71" t="s">
        <v>144</v>
      </c>
      <c r="F23" s="196" t="s">
        <v>175</v>
      </c>
      <c r="G23" s="196" t="s">
        <v>176</v>
      </c>
      <c r="H23" s="200">
        <v>39379</v>
      </c>
      <c r="I23" s="119">
        <v>12</v>
      </c>
      <c r="J23" s="70" t="s">
        <v>39</v>
      </c>
      <c r="K23" s="71" t="s">
        <v>57</v>
      </c>
      <c r="L23" s="445" t="s">
        <v>52</v>
      </c>
      <c r="M23" s="323">
        <v>6553079</v>
      </c>
      <c r="P23" s="413"/>
    </row>
    <row r="24" spans="1:17" x14ac:dyDescent="0.25">
      <c r="A24" s="489"/>
      <c r="B24" s="47">
        <v>22</v>
      </c>
      <c r="C24" s="490"/>
      <c r="D24" s="404" t="s">
        <v>273</v>
      </c>
      <c r="E24" s="72" t="s">
        <v>157</v>
      </c>
      <c r="F24" s="209" t="s">
        <v>274</v>
      </c>
      <c r="G24" s="209" t="s">
        <v>275</v>
      </c>
      <c r="H24" s="320">
        <v>39341</v>
      </c>
      <c r="I24" s="178">
        <v>12</v>
      </c>
      <c r="J24" s="62" t="s">
        <v>39</v>
      </c>
      <c r="K24" s="72" t="s">
        <v>57</v>
      </c>
      <c r="L24" s="79" t="s">
        <v>52</v>
      </c>
      <c r="M24" s="326">
        <v>6703217</v>
      </c>
    </row>
    <row r="25" spans="1:17" x14ac:dyDescent="0.25">
      <c r="A25" s="489">
        <v>12</v>
      </c>
      <c r="B25" s="47">
        <v>23</v>
      </c>
      <c r="C25" s="490" t="s">
        <v>349</v>
      </c>
      <c r="D25" s="400" t="s">
        <v>198</v>
      </c>
      <c r="E25" s="188" t="s">
        <v>145</v>
      </c>
      <c r="F25" s="210" t="s">
        <v>206</v>
      </c>
      <c r="G25" s="210" t="s">
        <v>207</v>
      </c>
      <c r="H25" s="414">
        <v>39528</v>
      </c>
      <c r="I25" s="203">
        <v>11</v>
      </c>
      <c r="J25" s="70" t="s">
        <v>38</v>
      </c>
      <c r="K25" s="188" t="s">
        <v>50</v>
      </c>
      <c r="L25" s="204" t="s">
        <v>52</v>
      </c>
      <c r="M25" s="415"/>
    </row>
    <row r="26" spans="1:17" x14ac:dyDescent="0.25">
      <c r="A26" s="489"/>
      <c r="B26" s="47">
        <v>24</v>
      </c>
      <c r="C26" s="490"/>
      <c r="D26" s="402" t="s">
        <v>382</v>
      </c>
      <c r="E26" s="72" t="s">
        <v>145</v>
      </c>
      <c r="F26" s="88" t="s">
        <v>385</v>
      </c>
      <c r="G26" s="88" t="s">
        <v>386</v>
      </c>
      <c r="H26" s="199">
        <v>39604</v>
      </c>
      <c r="I26" s="178">
        <v>11</v>
      </c>
      <c r="J26" s="62" t="s">
        <v>38</v>
      </c>
      <c r="K26" s="72" t="s">
        <v>51</v>
      </c>
      <c r="L26" s="322" t="s">
        <v>52</v>
      </c>
      <c r="M26" s="241">
        <v>6585704</v>
      </c>
      <c r="O26" s="403"/>
    </row>
    <row r="27" spans="1:17" x14ac:dyDescent="0.25">
      <c r="A27" s="489">
        <v>13</v>
      </c>
      <c r="B27" s="47">
        <v>25</v>
      </c>
      <c r="C27" s="490" t="s">
        <v>350</v>
      </c>
      <c r="D27" s="473" t="s">
        <v>458</v>
      </c>
      <c r="E27" s="188" t="s">
        <v>145</v>
      </c>
      <c r="F27" s="196" t="s">
        <v>293</v>
      </c>
      <c r="G27" s="196" t="s">
        <v>294</v>
      </c>
      <c r="H27" s="200">
        <v>39717</v>
      </c>
      <c r="I27" s="119">
        <v>11</v>
      </c>
      <c r="J27" s="70" t="s">
        <v>38</v>
      </c>
      <c r="K27" s="71" t="s">
        <v>56</v>
      </c>
      <c r="L27" s="445" t="s">
        <v>52</v>
      </c>
      <c r="M27" s="141">
        <v>6697467</v>
      </c>
    </row>
    <row r="28" spans="1:17" x14ac:dyDescent="0.25">
      <c r="A28" s="489"/>
      <c r="B28" s="47">
        <v>26</v>
      </c>
      <c r="C28" s="490"/>
      <c r="D28" s="404" t="s">
        <v>369</v>
      </c>
      <c r="E28" s="472" t="s">
        <v>145</v>
      </c>
      <c r="F28" s="164" t="s">
        <v>370</v>
      </c>
      <c r="G28" s="164" t="s">
        <v>371</v>
      </c>
      <c r="H28" s="199">
        <v>39702</v>
      </c>
      <c r="I28" s="178">
        <v>11</v>
      </c>
      <c r="J28" s="62" t="s">
        <v>38</v>
      </c>
      <c r="K28" s="72" t="s">
        <v>56</v>
      </c>
      <c r="L28" s="322" t="s">
        <v>52</v>
      </c>
      <c r="M28" s="326">
        <v>6690145</v>
      </c>
    </row>
    <row r="29" spans="1:17" x14ac:dyDescent="0.25">
      <c r="A29" s="489">
        <v>14</v>
      </c>
      <c r="B29" s="47">
        <v>27</v>
      </c>
      <c r="C29" s="490" t="s">
        <v>351</v>
      </c>
      <c r="D29" s="68" t="s">
        <v>198</v>
      </c>
      <c r="E29" s="53" t="s">
        <v>145</v>
      </c>
      <c r="F29" s="158" t="s">
        <v>213</v>
      </c>
      <c r="G29" s="158" t="s">
        <v>216</v>
      </c>
      <c r="H29" s="159">
        <v>39699</v>
      </c>
      <c r="I29" s="125">
        <v>11</v>
      </c>
      <c r="J29" s="51" t="s">
        <v>38</v>
      </c>
      <c r="K29" s="53" t="s">
        <v>51</v>
      </c>
      <c r="L29" s="45" t="s">
        <v>52</v>
      </c>
      <c r="M29" s="325"/>
    </row>
    <row r="30" spans="1:17" x14ac:dyDescent="0.25">
      <c r="A30" s="489"/>
      <c r="B30" s="47">
        <v>28</v>
      </c>
      <c r="C30" s="490"/>
      <c r="D30" s="402" t="s">
        <v>221</v>
      </c>
      <c r="E30" s="53" t="s">
        <v>145</v>
      </c>
      <c r="F30" s="158" t="s">
        <v>231</v>
      </c>
      <c r="G30" s="158" t="s">
        <v>232</v>
      </c>
      <c r="H30" s="161">
        <v>39379</v>
      </c>
      <c r="I30" s="125">
        <v>12</v>
      </c>
      <c r="J30" s="51" t="s">
        <v>39</v>
      </c>
      <c r="K30" s="53" t="s">
        <v>56</v>
      </c>
      <c r="L30" s="45" t="s">
        <v>52</v>
      </c>
      <c r="M30" s="325">
        <v>6640079</v>
      </c>
      <c r="O30" s="403"/>
    </row>
    <row r="31" spans="1:17" x14ac:dyDescent="0.25">
      <c r="A31" s="489">
        <v>15</v>
      </c>
      <c r="B31" s="47">
        <v>29</v>
      </c>
      <c r="C31" s="490" t="s">
        <v>352</v>
      </c>
      <c r="D31" s="400" t="s">
        <v>369</v>
      </c>
      <c r="E31" s="71" t="s">
        <v>144</v>
      </c>
      <c r="F31" s="196" t="s">
        <v>380</v>
      </c>
      <c r="G31" s="196" t="s">
        <v>381</v>
      </c>
      <c r="H31" s="197">
        <v>39380</v>
      </c>
      <c r="I31" s="119">
        <v>12</v>
      </c>
      <c r="J31" s="70" t="s">
        <v>39</v>
      </c>
      <c r="K31" s="71" t="s">
        <v>56</v>
      </c>
      <c r="L31" s="445" t="s">
        <v>33</v>
      </c>
      <c r="M31" s="141">
        <v>6651789</v>
      </c>
      <c r="P31" s="413"/>
    </row>
    <row r="32" spans="1:17" x14ac:dyDescent="0.25">
      <c r="A32" s="489"/>
      <c r="B32" s="47">
        <v>30</v>
      </c>
      <c r="C32" s="490"/>
      <c r="D32" s="402" t="s">
        <v>221</v>
      </c>
      <c r="E32" s="72" t="s">
        <v>145</v>
      </c>
      <c r="F32" s="211" t="s">
        <v>234</v>
      </c>
      <c r="G32" s="211" t="s">
        <v>235</v>
      </c>
      <c r="H32" s="416">
        <v>39156</v>
      </c>
      <c r="I32" s="178">
        <v>12</v>
      </c>
      <c r="J32" s="62" t="s">
        <v>39</v>
      </c>
      <c r="K32" s="72" t="s">
        <v>57</v>
      </c>
      <c r="L32" s="212" t="s">
        <v>33</v>
      </c>
      <c r="M32" s="417">
        <v>6574694</v>
      </c>
      <c r="N32" s="321"/>
      <c r="O32" s="403"/>
    </row>
    <row r="33" spans="1:16" x14ac:dyDescent="0.25">
      <c r="A33" s="489">
        <v>16</v>
      </c>
      <c r="B33" s="47">
        <v>31</v>
      </c>
      <c r="C33" s="490" t="s">
        <v>353</v>
      </c>
      <c r="D33" s="473" t="s">
        <v>458</v>
      </c>
      <c r="E33" s="58" t="s">
        <v>145</v>
      </c>
      <c r="F33" s="148" t="s">
        <v>290</v>
      </c>
      <c r="G33" s="418" t="s">
        <v>292</v>
      </c>
      <c r="H33" s="213">
        <v>39091</v>
      </c>
      <c r="I33" s="125">
        <v>12</v>
      </c>
      <c r="J33" s="65" t="s">
        <v>39</v>
      </c>
      <c r="K33" s="58" t="s">
        <v>67</v>
      </c>
      <c r="L33" s="325" t="s">
        <v>33</v>
      </c>
      <c r="M33" s="419">
        <v>6577450</v>
      </c>
    </row>
    <row r="34" spans="1:16" x14ac:dyDescent="0.25">
      <c r="A34" s="489"/>
      <c r="B34" s="47">
        <v>32</v>
      </c>
      <c r="C34" s="490"/>
      <c r="D34" s="69" t="s">
        <v>319</v>
      </c>
      <c r="E34" s="472" t="s">
        <v>145</v>
      </c>
      <c r="F34" s="88" t="s">
        <v>322</v>
      </c>
      <c r="G34" s="88" t="s">
        <v>267</v>
      </c>
      <c r="H34" s="320">
        <v>39218</v>
      </c>
      <c r="I34" s="178">
        <v>12</v>
      </c>
      <c r="J34" s="62" t="s">
        <v>39</v>
      </c>
      <c r="K34" s="72" t="s">
        <v>67</v>
      </c>
      <c r="L34" s="322" t="s">
        <v>33</v>
      </c>
      <c r="M34" s="420"/>
    </row>
    <row r="35" spans="1:16" x14ac:dyDescent="0.25">
      <c r="A35" s="489">
        <v>17</v>
      </c>
      <c r="B35" s="47">
        <v>33</v>
      </c>
      <c r="C35" s="490" t="s">
        <v>354</v>
      </c>
      <c r="D35" s="402" t="s">
        <v>408</v>
      </c>
      <c r="E35" s="71" t="s">
        <v>144</v>
      </c>
      <c r="F35" s="84" t="s">
        <v>175</v>
      </c>
      <c r="G35" s="84" t="s">
        <v>176</v>
      </c>
      <c r="H35" s="197">
        <v>39379</v>
      </c>
      <c r="I35" s="119">
        <v>12</v>
      </c>
      <c r="J35" s="70" t="s">
        <v>39</v>
      </c>
      <c r="K35" s="71" t="s">
        <v>57</v>
      </c>
      <c r="L35" s="445" t="s">
        <v>52</v>
      </c>
      <c r="M35" s="323">
        <v>6553079</v>
      </c>
      <c r="P35" s="413"/>
    </row>
    <row r="36" spans="1:16" x14ac:dyDescent="0.25">
      <c r="A36" s="489"/>
      <c r="B36" s="47">
        <v>34</v>
      </c>
      <c r="C36" s="490"/>
      <c r="D36" s="402" t="s">
        <v>273</v>
      </c>
      <c r="E36" s="53" t="s">
        <v>157</v>
      </c>
      <c r="F36" s="158" t="s">
        <v>274</v>
      </c>
      <c r="G36" s="158" t="s">
        <v>276</v>
      </c>
      <c r="H36" s="161">
        <v>39341</v>
      </c>
      <c r="I36" s="125">
        <v>12</v>
      </c>
      <c r="J36" s="51" t="s">
        <v>39</v>
      </c>
      <c r="K36" s="53" t="s">
        <v>57</v>
      </c>
      <c r="L36" s="45" t="s">
        <v>52</v>
      </c>
      <c r="M36" s="324">
        <v>6703218</v>
      </c>
    </row>
    <row r="37" spans="1:16" x14ac:dyDescent="0.25">
      <c r="A37" s="489">
        <v>18</v>
      </c>
      <c r="B37" s="47">
        <v>35</v>
      </c>
      <c r="C37" s="490" t="s">
        <v>355</v>
      </c>
      <c r="D37" s="400" t="s">
        <v>221</v>
      </c>
      <c r="E37" s="71" t="s">
        <v>145</v>
      </c>
      <c r="F37" s="196" t="s">
        <v>228</v>
      </c>
      <c r="G37" s="196" t="s">
        <v>229</v>
      </c>
      <c r="H37" s="197">
        <v>39099</v>
      </c>
      <c r="I37" s="119">
        <v>12</v>
      </c>
      <c r="J37" s="70" t="s">
        <v>39</v>
      </c>
      <c r="K37" s="71" t="s">
        <v>68</v>
      </c>
      <c r="L37" s="445" t="s">
        <v>52</v>
      </c>
      <c r="M37" s="323">
        <v>6640081</v>
      </c>
    </row>
    <row r="38" spans="1:16" x14ac:dyDescent="0.25">
      <c r="A38" s="489"/>
      <c r="B38" s="47">
        <v>36</v>
      </c>
      <c r="C38" s="490"/>
      <c r="D38" s="446" t="s">
        <v>458</v>
      </c>
      <c r="E38" s="72" t="s">
        <v>145</v>
      </c>
      <c r="F38" s="214" t="s">
        <v>282</v>
      </c>
      <c r="G38" s="214" t="s">
        <v>283</v>
      </c>
      <c r="H38" s="215">
        <v>38775</v>
      </c>
      <c r="I38" s="178">
        <v>13</v>
      </c>
      <c r="J38" s="62" t="s">
        <v>41</v>
      </c>
      <c r="K38" s="72" t="s">
        <v>68</v>
      </c>
      <c r="L38" s="322" t="s">
        <v>52</v>
      </c>
      <c r="M38" s="421">
        <v>6639138</v>
      </c>
    </row>
    <row r="39" spans="1:16" x14ac:dyDescent="0.25">
      <c r="A39" s="489">
        <v>19</v>
      </c>
      <c r="B39" s="47">
        <v>37</v>
      </c>
      <c r="C39" s="490" t="s">
        <v>356</v>
      </c>
      <c r="D39" s="402" t="s">
        <v>198</v>
      </c>
      <c r="E39" s="53" t="s">
        <v>145</v>
      </c>
      <c r="F39" s="148" t="s">
        <v>219</v>
      </c>
      <c r="G39" s="148" t="s">
        <v>220</v>
      </c>
      <c r="H39" s="151">
        <v>39082</v>
      </c>
      <c r="I39" s="125">
        <v>13</v>
      </c>
      <c r="J39" s="51" t="s">
        <v>41</v>
      </c>
      <c r="K39" s="53" t="s">
        <v>59</v>
      </c>
      <c r="L39" s="45" t="s">
        <v>52</v>
      </c>
      <c r="M39" s="422"/>
      <c r="O39" s="403"/>
    </row>
    <row r="40" spans="1:16" x14ac:dyDescent="0.25">
      <c r="A40" s="489"/>
      <c r="B40" s="47">
        <v>38</v>
      </c>
      <c r="C40" s="490"/>
      <c r="D40" s="68" t="s">
        <v>410</v>
      </c>
      <c r="E40" s="53" t="s">
        <v>145</v>
      </c>
      <c r="F40" s="85" t="s">
        <v>268</v>
      </c>
      <c r="G40" s="85" t="s">
        <v>269</v>
      </c>
      <c r="H40" s="319">
        <v>38744</v>
      </c>
      <c r="I40" s="125">
        <v>13</v>
      </c>
      <c r="J40" s="51" t="s">
        <v>41</v>
      </c>
      <c r="K40" s="53" t="s">
        <v>58</v>
      </c>
      <c r="L40" s="79" t="s">
        <v>52</v>
      </c>
      <c r="M40" s="131">
        <v>6651853</v>
      </c>
    </row>
    <row r="41" spans="1:16" x14ac:dyDescent="0.25">
      <c r="A41" s="489">
        <v>20</v>
      </c>
      <c r="B41" s="47">
        <v>39</v>
      </c>
      <c r="C41" s="490" t="s">
        <v>357</v>
      </c>
      <c r="D41" s="67" t="s">
        <v>408</v>
      </c>
      <c r="E41" s="71" t="s">
        <v>144</v>
      </c>
      <c r="F41" s="84" t="s">
        <v>173</v>
      </c>
      <c r="G41" s="84" t="s">
        <v>174</v>
      </c>
      <c r="H41" s="318">
        <v>38896</v>
      </c>
      <c r="I41" s="119">
        <v>13</v>
      </c>
      <c r="J41" s="70" t="s">
        <v>41</v>
      </c>
      <c r="K41" s="71" t="s">
        <v>68</v>
      </c>
      <c r="L41" s="445" t="s">
        <v>52</v>
      </c>
      <c r="M41" s="423">
        <v>6698448</v>
      </c>
      <c r="O41" s="403"/>
    </row>
    <row r="42" spans="1:16" x14ac:dyDescent="0.25">
      <c r="A42" s="489"/>
      <c r="B42" s="47">
        <v>40</v>
      </c>
      <c r="C42" s="490"/>
      <c r="D42" s="402" t="s">
        <v>221</v>
      </c>
      <c r="E42" s="53" t="s">
        <v>164</v>
      </c>
      <c r="F42" s="85" t="s">
        <v>222</v>
      </c>
      <c r="G42" s="85" t="s">
        <v>223</v>
      </c>
      <c r="H42" s="161">
        <v>38354</v>
      </c>
      <c r="I42" s="125">
        <v>14</v>
      </c>
      <c r="J42" s="51" t="s">
        <v>43</v>
      </c>
      <c r="K42" s="53" t="s">
        <v>67</v>
      </c>
      <c r="L42" s="79" t="s">
        <v>52</v>
      </c>
      <c r="M42" s="131">
        <v>627262</v>
      </c>
      <c r="N42" s="321"/>
      <c r="P42" s="413"/>
    </row>
    <row r="43" spans="1:16" x14ac:dyDescent="0.25">
      <c r="A43" s="489">
        <v>21</v>
      </c>
      <c r="B43" s="47">
        <v>41</v>
      </c>
      <c r="C43" s="490" t="s">
        <v>358</v>
      </c>
      <c r="D43" s="400" t="s">
        <v>221</v>
      </c>
      <c r="E43" s="71" t="s">
        <v>145</v>
      </c>
      <c r="F43" s="424" t="s">
        <v>234</v>
      </c>
      <c r="G43" s="424" t="s">
        <v>235</v>
      </c>
      <c r="H43" s="425">
        <v>39156</v>
      </c>
      <c r="I43" s="119">
        <v>12</v>
      </c>
      <c r="J43" s="70" t="s">
        <v>39</v>
      </c>
      <c r="K43" s="71" t="s">
        <v>57</v>
      </c>
      <c r="L43" s="204" t="s">
        <v>33</v>
      </c>
      <c r="M43" s="205">
        <v>6574694</v>
      </c>
      <c r="N43" s="409">
        <v>3</v>
      </c>
    </row>
    <row r="44" spans="1:16" x14ac:dyDescent="0.25">
      <c r="A44" s="489"/>
      <c r="B44" s="47">
        <v>42</v>
      </c>
      <c r="C44" s="490"/>
      <c r="D44" s="69" t="s">
        <v>410</v>
      </c>
      <c r="E44" s="72" t="s">
        <v>145</v>
      </c>
      <c r="F44" s="209" t="s">
        <v>259</v>
      </c>
      <c r="G44" s="209" t="s">
        <v>261</v>
      </c>
      <c r="H44" s="320">
        <v>39794</v>
      </c>
      <c r="I44" s="178">
        <v>11</v>
      </c>
      <c r="J44" s="62" t="s">
        <v>38</v>
      </c>
      <c r="K44" s="72" t="s">
        <v>58</v>
      </c>
      <c r="L44" s="80" t="s">
        <v>33</v>
      </c>
      <c r="M44" s="216"/>
      <c r="N44" s="410"/>
      <c r="O44" s="403"/>
    </row>
    <row r="45" spans="1:16" x14ac:dyDescent="0.25">
      <c r="A45" s="489">
        <v>22</v>
      </c>
      <c r="B45" s="47">
        <v>43</v>
      </c>
      <c r="C45" s="490" t="s">
        <v>359</v>
      </c>
      <c r="D45" s="68" t="s">
        <v>408</v>
      </c>
      <c r="E45" s="53" t="s">
        <v>144</v>
      </c>
      <c r="F45" s="158" t="s">
        <v>165</v>
      </c>
      <c r="G45" s="158" t="s">
        <v>166</v>
      </c>
      <c r="H45" s="159">
        <v>38387</v>
      </c>
      <c r="I45" s="125">
        <v>14</v>
      </c>
      <c r="J45" s="51" t="s">
        <v>43</v>
      </c>
      <c r="K45" s="53" t="s">
        <v>67</v>
      </c>
      <c r="L45" s="45" t="s">
        <v>33</v>
      </c>
      <c r="M45" s="54">
        <v>663345</v>
      </c>
      <c r="P45" s="413"/>
    </row>
    <row r="46" spans="1:16" x14ac:dyDescent="0.25">
      <c r="A46" s="489"/>
      <c r="B46" s="47">
        <v>44</v>
      </c>
      <c r="C46" s="490"/>
      <c r="D46" s="404" t="s">
        <v>198</v>
      </c>
      <c r="E46" s="72" t="s">
        <v>157</v>
      </c>
      <c r="F46" s="211" t="s">
        <v>211</v>
      </c>
      <c r="G46" s="211" t="s">
        <v>212</v>
      </c>
      <c r="H46" s="320">
        <v>38970</v>
      </c>
      <c r="I46" s="178">
        <v>13</v>
      </c>
      <c r="J46" s="62" t="s">
        <v>41</v>
      </c>
      <c r="K46" s="72" t="s">
        <v>67</v>
      </c>
      <c r="L46" s="212" t="s">
        <v>33</v>
      </c>
      <c r="M46" s="327"/>
    </row>
    <row r="47" spans="1:16" x14ac:dyDescent="0.25">
      <c r="A47" s="489">
        <v>23</v>
      </c>
      <c r="B47" s="47">
        <v>45</v>
      </c>
      <c r="C47" s="490" t="s">
        <v>360</v>
      </c>
      <c r="D47" s="400" t="s">
        <v>408</v>
      </c>
      <c r="E47" s="188" t="s">
        <v>144</v>
      </c>
      <c r="F47" s="202" t="s">
        <v>171</v>
      </c>
      <c r="G47" s="202" t="s">
        <v>172</v>
      </c>
      <c r="H47" s="272">
        <v>38390</v>
      </c>
      <c r="I47" s="203">
        <v>14</v>
      </c>
      <c r="J47" s="70" t="s">
        <v>43</v>
      </c>
      <c r="K47" s="188" t="s">
        <v>40</v>
      </c>
      <c r="L47" s="204" t="s">
        <v>33</v>
      </c>
      <c r="M47" s="233">
        <v>6698449</v>
      </c>
      <c r="P47" s="413"/>
    </row>
    <row r="48" spans="1:16" x14ac:dyDescent="0.25">
      <c r="A48" s="489"/>
      <c r="B48" s="47">
        <v>46</v>
      </c>
      <c r="C48" s="490"/>
      <c r="D48" s="69" t="s">
        <v>409</v>
      </c>
      <c r="E48" s="72" t="s">
        <v>145</v>
      </c>
      <c r="F48" s="88" t="s">
        <v>190</v>
      </c>
      <c r="G48" s="88" t="s">
        <v>191</v>
      </c>
      <c r="H48" s="320">
        <v>38897</v>
      </c>
      <c r="I48" s="178">
        <v>13</v>
      </c>
      <c r="J48" s="62" t="s">
        <v>41</v>
      </c>
      <c r="K48" s="72" t="s">
        <v>40</v>
      </c>
      <c r="L48" s="322" t="s">
        <v>33</v>
      </c>
      <c r="M48" s="420">
        <v>6647513</v>
      </c>
    </row>
    <row r="49" spans="1:17" x14ac:dyDescent="0.25">
      <c r="A49" s="489">
        <v>24</v>
      </c>
      <c r="B49" s="47">
        <v>47</v>
      </c>
      <c r="C49" s="490" t="s">
        <v>361</v>
      </c>
      <c r="D49" s="400" t="s">
        <v>410</v>
      </c>
      <c r="E49" s="71" t="s">
        <v>164</v>
      </c>
      <c r="F49" s="84" t="s">
        <v>264</v>
      </c>
      <c r="G49" s="84" t="s">
        <v>265</v>
      </c>
      <c r="H49" s="197">
        <v>38572</v>
      </c>
      <c r="I49" s="119">
        <v>14</v>
      </c>
      <c r="J49" s="70" t="s">
        <v>43</v>
      </c>
      <c r="K49" s="71" t="s">
        <v>59</v>
      </c>
      <c r="L49" s="445" t="s">
        <v>33</v>
      </c>
      <c r="M49" s="141">
        <v>6642288</v>
      </c>
      <c r="P49" s="413"/>
    </row>
    <row r="50" spans="1:17" x14ac:dyDescent="0.25">
      <c r="A50" s="489"/>
      <c r="B50" s="47">
        <v>48</v>
      </c>
      <c r="C50" s="490"/>
      <c r="D50" s="402" t="s">
        <v>382</v>
      </c>
      <c r="E50" s="53" t="s">
        <v>157</v>
      </c>
      <c r="F50" s="148" t="s">
        <v>388</v>
      </c>
      <c r="G50" s="418" t="s">
        <v>389</v>
      </c>
      <c r="H50" s="213">
        <v>38575</v>
      </c>
      <c r="I50" s="125">
        <v>14</v>
      </c>
      <c r="J50" s="65" t="s">
        <v>43</v>
      </c>
      <c r="K50" s="58" t="s">
        <v>59</v>
      </c>
      <c r="L50" s="325" t="s">
        <v>33</v>
      </c>
      <c r="M50" s="419">
        <v>6515796</v>
      </c>
    </row>
    <row r="51" spans="1:17" x14ac:dyDescent="0.25">
      <c r="A51" s="489">
        <v>25</v>
      </c>
      <c r="B51" s="47">
        <v>49</v>
      </c>
      <c r="C51" s="490" t="s">
        <v>424</v>
      </c>
      <c r="D51" s="400" t="s">
        <v>410</v>
      </c>
      <c r="E51" s="71" t="s">
        <v>145</v>
      </c>
      <c r="F51" s="218" t="s">
        <v>268</v>
      </c>
      <c r="G51" s="426" t="s">
        <v>269</v>
      </c>
      <c r="H51" s="272">
        <v>38744</v>
      </c>
      <c r="I51" s="119">
        <v>13</v>
      </c>
      <c r="J51" s="219" t="s">
        <v>41</v>
      </c>
      <c r="K51" s="71" t="s">
        <v>58</v>
      </c>
      <c r="L51" s="204" t="s">
        <v>52</v>
      </c>
      <c r="M51" s="401">
        <v>6651853</v>
      </c>
      <c r="N51" s="405">
        <v>4</v>
      </c>
      <c r="O51" s="403"/>
    </row>
    <row r="52" spans="1:17" x14ac:dyDescent="0.25">
      <c r="A52" s="489"/>
      <c r="B52" s="47">
        <v>50</v>
      </c>
      <c r="C52" s="490"/>
      <c r="D52" s="69" t="s">
        <v>382</v>
      </c>
      <c r="E52" s="72" t="s">
        <v>145</v>
      </c>
      <c r="F52" s="81" t="s">
        <v>385</v>
      </c>
      <c r="G52" s="427" t="s">
        <v>387</v>
      </c>
      <c r="H52" s="428">
        <v>38658</v>
      </c>
      <c r="I52" s="178">
        <v>14</v>
      </c>
      <c r="J52" s="66" t="s">
        <v>43</v>
      </c>
      <c r="K52" s="72" t="s">
        <v>57</v>
      </c>
      <c r="L52" s="80" t="s">
        <v>52</v>
      </c>
      <c r="M52" s="429">
        <v>6655564</v>
      </c>
    </row>
    <row r="53" spans="1:17" x14ac:dyDescent="0.25">
      <c r="A53" s="489">
        <v>26</v>
      </c>
      <c r="B53" s="47">
        <v>51</v>
      </c>
      <c r="C53" s="490" t="s">
        <v>425</v>
      </c>
      <c r="D53" s="67" t="s">
        <v>221</v>
      </c>
      <c r="E53" s="71" t="s">
        <v>164</v>
      </c>
      <c r="F53" s="400" t="s">
        <v>222</v>
      </c>
      <c r="G53" s="400" t="s">
        <v>223</v>
      </c>
      <c r="H53" s="430">
        <v>38354</v>
      </c>
      <c r="I53" s="119">
        <v>14</v>
      </c>
      <c r="J53" s="70" t="s">
        <v>43</v>
      </c>
      <c r="K53" s="71" t="s">
        <v>67</v>
      </c>
      <c r="L53" s="78" t="s">
        <v>52</v>
      </c>
      <c r="M53" s="431">
        <v>627262</v>
      </c>
      <c r="N53" s="405">
        <v>5</v>
      </c>
      <c r="P53" s="413"/>
    </row>
    <row r="54" spans="1:17" x14ac:dyDescent="0.25">
      <c r="A54" s="489"/>
      <c r="B54" s="47">
        <v>52</v>
      </c>
      <c r="C54" s="490"/>
      <c r="D54" s="446" t="s">
        <v>458</v>
      </c>
      <c r="E54" s="72" t="s">
        <v>145</v>
      </c>
      <c r="F54" s="404" t="s">
        <v>286</v>
      </c>
      <c r="G54" s="404" t="s">
        <v>394</v>
      </c>
      <c r="H54" s="428">
        <v>38695</v>
      </c>
      <c r="I54" s="178">
        <v>14</v>
      </c>
      <c r="J54" s="62" t="s">
        <v>43</v>
      </c>
      <c r="K54" s="72" t="s">
        <v>67</v>
      </c>
      <c r="L54" s="80" t="s">
        <v>52</v>
      </c>
      <c r="M54" s="432">
        <v>6703226</v>
      </c>
    </row>
    <row r="55" spans="1:17" x14ac:dyDescent="0.25">
      <c r="A55" s="489">
        <v>27</v>
      </c>
      <c r="B55" s="47">
        <v>53</v>
      </c>
      <c r="C55" s="490" t="s">
        <v>426</v>
      </c>
      <c r="D55" s="67" t="s">
        <v>410</v>
      </c>
      <c r="E55" s="71" t="s">
        <v>145</v>
      </c>
      <c r="F55" s="400" t="s">
        <v>262</v>
      </c>
      <c r="G55" s="400" t="s">
        <v>263</v>
      </c>
      <c r="H55" s="433">
        <v>39057</v>
      </c>
      <c r="I55" s="119">
        <v>13</v>
      </c>
      <c r="J55" s="70" t="s">
        <v>41</v>
      </c>
      <c r="K55" s="71" t="s">
        <v>58</v>
      </c>
      <c r="L55" s="78" t="s">
        <v>33</v>
      </c>
      <c r="M55" s="431">
        <v>6675254</v>
      </c>
    </row>
    <row r="56" spans="1:17" x14ac:dyDescent="0.25">
      <c r="A56" s="489"/>
      <c r="B56" s="47">
        <v>54</v>
      </c>
      <c r="C56" s="490"/>
      <c r="D56" s="69" t="s">
        <v>412</v>
      </c>
      <c r="E56" s="72" t="s">
        <v>144</v>
      </c>
      <c r="F56" s="404" t="s">
        <v>308</v>
      </c>
      <c r="G56" s="404" t="s">
        <v>309</v>
      </c>
      <c r="H56" s="434">
        <v>38839</v>
      </c>
      <c r="I56" s="178">
        <v>13</v>
      </c>
      <c r="J56" s="62" t="s">
        <v>41</v>
      </c>
      <c r="K56" s="72" t="s">
        <v>58</v>
      </c>
      <c r="L56" s="80" t="s">
        <v>33</v>
      </c>
      <c r="M56" s="432">
        <v>6620563</v>
      </c>
      <c r="P56" s="413"/>
    </row>
    <row r="57" spans="1:17" x14ac:dyDescent="0.25">
      <c r="A57" s="489">
        <v>28</v>
      </c>
      <c r="B57" s="47">
        <v>55</v>
      </c>
      <c r="C57" s="490" t="s">
        <v>427</v>
      </c>
      <c r="D57" s="67" t="s">
        <v>221</v>
      </c>
      <c r="E57" s="71" t="s">
        <v>145</v>
      </c>
      <c r="F57" s="400" t="s">
        <v>238</v>
      </c>
      <c r="G57" s="400" t="s">
        <v>239</v>
      </c>
      <c r="H57" s="433">
        <v>38621</v>
      </c>
      <c r="I57" s="119">
        <v>14</v>
      </c>
      <c r="J57" s="70" t="s">
        <v>43</v>
      </c>
      <c r="K57" s="71" t="s">
        <v>42</v>
      </c>
      <c r="L57" s="78" t="s">
        <v>33</v>
      </c>
      <c r="M57" s="431" t="s">
        <v>240</v>
      </c>
      <c r="Q57" s="321"/>
    </row>
    <row r="58" spans="1:17" x14ac:dyDescent="0.25">
      <c r="A58" s="489"/>
      <c r="B58" s="47">
        <v>56</v>
      </c>
      <c r="C58" s="490"/>
      <c r="D58" s="69" t="s">
        <v>382</v>
      </c>
      <c r="E58" s="72" t="s">
        <v>145</v>
      </c>
      <c r="F58" s="404" t="s">
        <v>390</v>
      </c>
      <c r="G58" s="404" t="s">
        <v>391</v>
      </c>
      <c r="H58" s="434">
        <v>38224</v>
      </c>
      <c r="I58" s="178">
        <v>15</v>
      </c>
      <c r="J58" s="62" t="s">
        <v>45</v>
      </c>
      <c r="K58" s="72" t="s">
        <v>44</v>
      </c>
      <c r="L58" s="80" t="s">
        <v>33</v>
      </c>
      <c r="M58" s="432">
        <v>6701394</v>
      </c>
      <c r="O58" s="403"/>
    </row>
    <row r="59" spans="1:17" x14ac:dyDescent="0.25">
      <c r="A59" s="489">
        <v>29</v>
      </c>
      <c r="B59" s="47">
        <v>57</v>
      </c>
      <c r="C59" s="490" t="s">
        <v>428</v>
      </c>
      <c r="D59" s="67" t="s">
        <v>198</v>
      </c>
      <c r="E59" s="71" t="s">
        <v>157</v>
      </c>
      <c r="F59" s="400" t="s">
        <v>211</v>
      </c>
      <c r="G59" s="400" t="s">
        <v>212</v>
      </c>
      <c r="H59" s="433">
        <v>38970</v>
      </c>
      <c r="I59" s="119">
        <v>13</v>
      </c>
      <c r="J59" s="70" t="s">
        <v>41</v>
      </c>
      <c r="K59" s="71" t="s">
        <v>67</v>
      </c>
      <c r="L59" s="78" t="s">
        <v>33</v>
      </c>
      <c r="M59" s="431"/>
      <c r="N59" s="405">
        <v>6</v>
      </c>
    </row>
    <row r="60" spans="1:17" x14ac:dyDescent="0.25">
      <c r="A60" s="489"/>
      <c r="B60" s="47">
        <v>58</v>
      </c>
      <c r="C60" s="490"/>
      <c r="D60" s="69" t="s">
        <v>221</v>
      </c>
      <c r="E60" s="72" t="s">
        <v>157</v>
      </c>
      <c r="F60" s="404" t="s">
        <v>222</v>
      </c>
      <c r="G60" s="404" t="s">
        <v>224</v>
      </c>
      <c r="H60" s="434">
        <v>39019</v>
      </c>
      <c r="I60" s="178">
        <v>13</v>
      </c>
      <c r="J60" s="62" t="s">
        <v>41</v>
      </c>
      <c r="K60" s="72" t="s">
        <v>68</v>
      </c>
      <c r="L60" s="80" t="s">
        <v>33</v>
      </c>
      <c r="M60" s="432">
        <v>6534531</v>
      </c>
      <c r="O60" s="403"/>
    </row>
    <row r="61" spans="1:17" x14ac:dyDescent="0.25">
      <c r="A61" s="489">
        <v>30</v>
      </c>
      <c r="B61" s="47">
        <v>59</v>
      </c>
      <c r="C61" s="490" t="s">
        <v>429</v>
      </c>
      <c r="D61" s="67" t="s">
        <v>408</v>
      </c>
      <c r="E61" s="71" t="s">
        <v>144</v>
      </c>
      <c r="F61" s="400" t="s">
        <v>155</v>
      </c>
      <c r="G61" s="400" t="s">
        <v>156</v>
      </c>
      <c r="H61" s="433">
        <v>38280</v>
      </c>
      <c r="I61" s="119">
        <v>15</v>
      </c>
      <c r="J61" s="70" t="s">
        <v>45</v>
      </c>
      <c r="K61" s="71" t="s">
        <v>68</v>
      </c>
      <c r="L61" s="78" t="s">
        <v>52</v>
      </c>
      <c r="M61" s="431">
        <v>6698446</v>
      </c>
      <c r="P61" s="413"/>
    </row>
    <row r="62" spans="1:17" x14ac:dyDescent="0.25">
      <c r="A62" s="489"/>
      <c r="B62" s="47">
        <v>60</v>
      </c>
      <c r="C62" s="490"/>
      <c r="D62" s="69" t="s">
        <v>273</v>
      </c>
      <c r="E62" s="72" t="s">
        <v>157</v>
      </c>
      <c r="F62" s="404" t="s">
        <v>418</v>
      </c>
      <c r="G62" s="404" t="s">
        <v>419</v>
      </c>
      <c r="H62" s="434">
        <v>37678</v>
      </c>
      <c r="I62" s="178">
        <v>16</v>
      </c>
      <c r="J62" s="62" t="s">
        <v>46</v>
      </c>
      <c r="K62" s="72" t="s">
        <v>68</v>
      </c>
      <c r="L62" s="80" t="s">
        <v>52</v>
      </c>
      <c r="M62" s="432">
        <v>6652538</v>
      </c>
    </row>
    <row r="63" spans="1:17" x14ac:dyDescent="0.25">
      <c r="A63" s="489">
        <v>31</v>
      </c>
      <c r="B63" s="47">
        <v>61</v>
      </c>
      <c r="C63" s="490" t="s">
        <v>430</v>
      </c>
      <c r="D63" s="67" t="s">
        <v>369</v>
      </c>
      <c r="E63" s="71" t="s">
        <v>154</v>
      </c>
      <c r="F63" s="400" t="s">
        <v>372</v>
      </c>
      <c r="G63" s="400" t="s">
        <v>373</v>
      </c>
      <c r="H63" s="433">
        <v>37833</v>
      </c>
      <c r="I63" s="119">
        <v>16</v>
      </c>
      <c r="J63" s="70" t="s">
        <v>46</v>
      </c>
      <c r="K63" s="71" t="s">
        <v>68</v>
      </c>
      <c r="L63" s="78" t="s">
        <v>52</v>
      </c>
      <c r="M63" s="431">
        <v>6546148</v>
      </c>
    </row>
    <row r="64" spans="1:17" x14ac:dyDescent="0.25">
      <c r="A64" s="489"/>
      <c r="B64" s="47">
        <v>62</v>
      </c>
      <c r="C64" s="490"/>
      <c r="D64" s="69" t="s">
        <v>408</v>
      </c>
      <c r="E64" s="72" t="s">
        <v>154</v>
      </c>
      <c r="F64" s="404" t="s">
        <v>152</v>
      </c>
      <c r="G64" s="404" t="s">
        <v>153</v>
      </c>
      <c r="H64" s="434">
        <v>37886</v>
      </c>
      <c r="I64" s="178">
        <v>16</v>
      </c>
      <c r="J64" s="62" t="s">
        <v>46</v>
      </c>
      <c r="K64" s="72" t="s">
        <v>68</v>
      </c>
      <c r="L64" s="80" t="s">
        <v>52</v>
      </c>
      <c r="M64" s="432">
        <v>648997</v>
      </c>
    </row>
    <row r="65" spans="1:17" x14ac:dyDescent="0.25">
      <c r="A65" s="489">
        <v>32</v>
      </c>
      <c r="B65" s="47">
        <v>63</v>
      </c>
      <c r="C65" s="490" t="s">
        <v>431</v>
      </c>
      <c r="D65" s="67" t="s">
        <v>408</v>
      </c>
      <c r="E65" s="71" t="s">
        <v>144</v>
      </c>
      <c r="F65" s="400" t="s">
        <v>162</v>
      </c>
      <c r="G65" s="400" t="s">
        <v>163</v>
      </c>
      <c r="H65" s="433">
        <v>37832</v>
      </c>
      <c r="I65" s="119">
        <v>16</v>
      </c>
      <c r="J65" s="70" t="s">
        <v>46</v>
      </c>
      <c r="K65" s="71" t="s">
        <v>44</v>
      </c>
      <c r="L65" s="78" t="s">
        <v>52</v>
      </c>
      <c r="M65" s="431">
        <v>6643349</v>
      </c>
      <c r="O65" s="403"/>
    </row>
    <row r="66" spans="1:17" x14ac:dyDescent="0.25">
      <c r="A66" s="489"/>
      <c r="B66" s="47">
        <v>64</v>
      </c>
      <c r="C66" s="490"/>
      <c r="D66" s="69" t="s">
        <v>410</v>
      </c>
      <c r="E66" s="72" t="s">
        <v>164</v>
      </c>
      <c r="F66" s="404" t="s">
        <v>270</v>
      </c>
      <c r="G66" s="404" t="s">
        <v>271</v>
      </c>
      <c r="H66" s="434">
        <v>38017</v>
      </c>
      <c r="I66" s="178">
        <v>15</v>
      </c>
      <c r="J66" s="62" t="s">
        <v>45</v>
      </c>
      <c r="K66" s="72" t="s">
        <v>42</v>
      </c>
      <c r="L66" s="80" t="s">
        <v>52</v>
      </c>
      <c r="M66" s="432">
        <v>6615535</v>
      </c>
      <c r="P66" s="413"/>
    </row>
    <row r="67" spans="1:17" x14ac:dyDescent="0.25">
      <c r="A67" s="489">
        <v>33</v>
      </c>
      <c r="B67" s="47">
        <v>65</v>
      </c>
      <c r="C67" s="490" t="s">
        <v>432</v>
      </c>
      <c r="D67" s="67" t="s">
        <v>410</v>
      </c>
      <c r="E67" s="71" t="s">
        <v>145</v>
      </c>
      <c r="F67" s="400" t="s">
        <v>262</v>
      </c>
      <c r="G67" s="400" t="s">
        <v>263</v>
      </c>
      <c r="H67" s="433">
        <v>39057</v>
      </c>
      <c r="I67" s="119">
        <v>13</v>
      </c>
      <c r="J67" s="70" t="s">
        <v>41</v>
      </c>
      <c r="K67" s="71" t="s">
        <v>58</v>
      </c>
      <c r="L67" s="78" t="s">
        <v>33</v>
      </c>
      <c r="M67" s="431">
        <v>6675254</v>
      </c>
      <c r="N67" s="405">
        <v>7</v>
      </c>
      <c r="P67" s="321"/>
      <c r="Q67" s="386"/>
    </row>
    <row r="68" spans="1:17" x14ac:dyDescent="0.25">
      <c r="A68" s="489"/>
      <c r="B68" s="47">
        <v>66</v>
      </c>
      <c r="C68" s="490"/>
      <c r="D68" s="68" t="s">
        <v>319</v>
      </c>
      <c r="E68" s="53" t="s">
        <v>145</v>
      </c>
      <c r="F68" s="402" t="s">
        <v>323</v>
      </c>
      <c r="G68" s="402" t="s">
        <v>324</v>
      </c>
      <c r="H68" s="435">
        <v>38253</v>
      </c>
      <c r="I68" s="125">
        <v>15</v>
      </c>
      <c r="J68" s="51" t="s">
        <v>45</v>
      </c>
      <c r="K68" s="53" t="s">
        <v>58</v>
      </c>
      <c r="L68" s="79" t="s">
        <v>33</v>
      </c>
      <c r="M68" s="436"/>
      <c r="P68" s="321"/>
    </row>
    <row r="69" spans="1:17" x14ac:dyDescent="0.25">
      <c r="A69" s="489">
        <v>34</v>
      </c>
      <c r="B69" s="47">
        <v>67</v>
      </c>
      <c r="C69" s="490" t="s">
        <v>433</v>
      </c>
      <c r="D69" s="67" t="s">
        <v>408</v>
      </c>
      <c r="E69" s="71" t="s">
        <v>144</v>
      </c>
      <c r="F69" s="400" t="s">
        <v>168</v>
      </c>
      <c r="G69" s="400" t="s">
        <v>169</v>
      </c>
      <c r="H69" s="433">
        <v>38211</v>
      </c>
      <c r="I69" s="119">
        <v>15</v>
      </c>
      <c r="J69" s="70" t="s">
        <v>45</v>
      </c>
      <c r="K69" s="71" t="s">
        <v>68</v>
      </c>
      <c r="L69" s="78" t="s">
        <v>33</v>
      </c>
      <c r="M69" s="431">
        <v>6643357</v>
      </c>
    </row>
    <row r="70" spans="1:17" x14ac:dyDescent="0.25">
      <c r="A70" s="489"/>
      <c r="B70" s="47">
        <v>68</v>
      </c>
      <c r="C70" s="490"/>
      <c r="D70" s="68" t="s">
        <v>409</v>
      </c>
      <c r="E70" s="72" t="s">
        <v>157</v>
      </c>
      <c r="F70" s="404" t="s">
        <v>188</v>
      </c>
      <c r="G70" s="404" t="s">
        <v>189</v>
      </c>
      <c r="H70" s="434">
        <v>38227</v>
      </c>
      <c r="I70" s="178">
        <v>15</v>
      </c>
      <c r="J70" s="62" t="s">
        <v>45</v>
      </c>
      <c r="K70" s="72" t="s">
        <v>67</v>
      </c>
      <c r="L70" s="80" t="s">
        <v>33</v>
      </c>
      <c r="M70" s="432">
        <v>6601266</v>
      </c>
    </row>
    <row r="71" spans="1:17" x14ac:dyDescent="0.25">
      <c r="A71" s="489">
        <v>35</v>
      </c>
      <c r="B71" s="47">
        <v>69</v>
      </c>
      <c r="C71" s="490" t="s">
        <v>434</v>
      </c>
      <c r="D71" s="473" t="s">
        <v>458</v>
      </c>
      <c r="E71" s="188" t="s">
        <v>145</v>
      </c>
      <c r="F71" s="400" t="s">
        <v>295</v>
      </c>
      <c r="G71" s="400" t="s">
        <v>296</v>
      </c>
      <c r="H71" s="433">
        <v>37366</v>
      </c>
      <c r="I71" s="119">
        <v>17</v>
      </c>
      <c r="J71" s="70" t="s">
        <v>47</v>
      </c>
      <c r="K71" s="71" t="s">
        <v>42</v>
      </c>
      <c r="L71" s="78" t="s">
        <v>52</v>
      </c>
      <c r="M71" s="431">
        <v>663118</v>
      </c>
    </row>
    <row r="72" spans="1:17" x14ac:dyDescent="0.25">
      <c r="A72" s="489"/>
      <c r="B72" s="47">
        <v>70</v>
      </c>
      <c r="C72" s="490"/>
      <c r="D72" s="69" t="s">
        <v>413</v>
      </c>
      <c r="E72" s="472" t="s">
        <v>154</v>
      </c>
      <c r="F72" s="404" t="s">
        <v>397</v>
      </c>
      <c r="G72" s="404" t="s">
        <v>371</v>
      </c>
      <c r="H72" s="434">
        <v>37125</v>
      </c>
      <c r="I72" s="178">
        <v>18</v>
      </c>
      <c r="J72" s="62" t="s">
        <v>48</v>
      </c>
      <c r="K72" s="72" t="s">
        <v>42</v>
      </c>
      <c r="L72" s="80" t="s">
        <v>52</v>
      </c>
      <c r="M72" s="432">
        <v>667641</v>
      </c>
    </row>
    <row r="73" spans="1:17" x14ac:dyDescent="0.25">
      <c r="A73" s="489">
        <v>36</v>
      </c>
      <c r="B73" s="47">
        <v>71</v>
      </c>
      <c r="C73" s="490" t="s">
        <v>435</v>
      </c>
      <c r="D73" s="68" t="s">
        <v>369</v>
      </c>
      <c r="E73" s="71" t="s">
        <v>154</v>
      </c>
      <c r="F73" s="400" t="s">
        <v>372</v>
      </c>
      <c r="G73" s="400" t="s">
        <v>373</v>
      </c>
      <c r="H73" s="433">
        <v>37833</v>
      </c>
      <c r="I73" s="119">
        <v>16</v>
      </c>
      <c r="J73" s="70" t="s">
        <v>46</v>
      </c>
      <c r="K73" s="71" t="s">
        <v>68</v>
      </c>
      <c r="L73" s="78" t="s">
        <v>52</v>
      </c>
      <c r="M73" s="431">
        <v>6546148</v>
      </c>
      <c r="N73" s="405">
        <v>8</v>
      </c>
      <c r="P73" s="413"/>
      <c r="Q73" s="386"/>
    </row>
    <row r="74" spans="1:17" x14ac:dyDescent="0.25">
      <c r="A74" s="489"/>
      <c r="B74" s="47">
        <v>72</v>
      </c>
      <c r="C74" s="490"/>
      <c r="D74" s="69" t="s">
        <v>408</v>
      </c>
      <c r="E74" s="72" t="s">
        <v>144</v>
      </c>
      <c r="F74" s="404" t="s">
        <v>177</v>
      </c>
      <c r="G74" s="404" t="s">
        <v>178</v>
      </c>
      <c r="H74" s="434">
        <v>36971</v>
      </c>
      <c r="I74" s="178">
        <v>18</v>
      </c>
      <c r="J74" s="62" t="s">
        <v>48</v>
      </c>
      <c r="K74" s="72" t="s">
        <v>68</v>
      </c>
      <c r="L74" s="80" t="s">
        <v>52</v>
      </c>
      <c r="M74" s="432"/>
    </row>
    <row r="75" spans="1:17" x14ac:dyDescent="0.25">
      <c r="A75" s="489">
        <v>37</v>
      </c>
      <c r="B75" s="47">
        <v>73</v>
      </c>
      <c r="C75" s="490" t="s">
        <v>436</v>
      </c>
      <c r="D75" s="67" t="s">
        <v>408</v>
      </c>
      <c r="E75" s="71" t="s">
        <v>154</v>
      </c>
      <c r="F75" s="400" t="s">
        <v>160</v>
      </c>
      <c r="G75" s="400" t="s">
        <v>161</v>
      </c>
      <c r="H75" s="433">
        <v>37564</v>
      </c>
      <c r="I75" s="119">
        <v>17</v>
      </c>
      <c r="J75" s="70" t="s">
        <v>47</v>
      </c>
      <c r="K75" s="71" t="s">
        <v>35</v>
      </c>
      <c r="L75" s="78" t="s">
        <v>33</v>
      </c>
      <c r="M75" s="431">
        <v>590649</v>
      </c>
    </row>
    <row r="76" spans="1:17" x14ac:dyDescent="0.25">
      <c r="A76" s="489"/>
      <c r="B76" s="47">
        <v>74</v>
      </c>
      <c r="C76" s="490"/>
      <c r="D76" s="69" t="s">
        <v>319</v>
      </c>
      <c r="E76" s="72" t="s">
        <v>164</v>
      </c>
      <c r="F76" s="404" t="s">
        <v>320</v>
      </c>
      <c r="G76" s="404" t="s">
        <v>321</v>
      </c>
      <c r="H76" s="434">
        <v>37015</v>
      </c>
      <c r="I76" s="178">
        <v>18</v>
      </c>
      <c r="J76" s="62" t="s">
        <v>48</v>
      </c>
      <c r="K76" s="72" t="s">
        <v>35</v>
      </c>
      <c r="L76" s="80" t="s">
        <v>33</v>
      </c>
      <c r="M76" s="432"/>
    </row>
    <row r="77" spans="1:17" x14ac:dyDescent="0.25">
      <c r="A77" s="489">
        <v>38</v>
      </c>
      <c r="B77" s="47">
        <v>75</v>
      </c>
      <c r="C77" s="490" t="s">
        <v>437</v>
      </c>
      <c r="D77" s="67" t="s">
        <v>408</v>
      </c>
      <c r="E77" s="71" t="s">
        <v>144</v>
      </c>
      <c r="F77" s="400" t="s">
        <v>162</v>
      </c>
      <c r="G77" s="400" t="s">
        <v>163</v>
      </c>
      <c r="H77" s="433">
        <v>37832</v>
      </c>
      <c r="I77" s="119">
        <v>16</v>
      </c>
      <c r="J77" s="70" t="s">
        <v>46</v>
      </c>
      <c r="K77" s="71" t="s">
        <v>44</v>
      </c>
      <c r="L77" s="78" t="s">
        <v>52</v>
      </c>
      <c r="M77" s="431">
        <v>6643349</v>
      </c>
      <c r="N77" s="405">
        <v>9</v>
      </c>
      <c r="Q77" s="386"/>
    </row>
    <row r="78" spans="1:17" x14ac:dyDescent="0.25">
      <c r="A78" s="489"/>
      <c r="B78" s="47">
        <v>76</v>
      </c>
      <c r="C78" s="490"/>
      <c r="D78" s="68" t="s">
        <v>369</v>
      </c>
      <c r="E78" s="72" t="s">
        <v>154</v>
      </c>
      <c r="F78" s="404" t="s">
        <v>374</v>
      </c>
      <c r="G78" s="404" t="s">
        <v>375</v>
      </c>
      <c r="H78" s="434">
        <v>37120</v>
      </c>
      <c r="I78" s="178">
        <v>18</v>
      </c>
      <c r="J78" s="62" t="s">
        <v>48</v>
      </c>
      <c r="K78" s="72" t="s">
        <v>44</v>
      </c>
      <c r="L78" s="80" t="s">
        <v>52</v>
      </c>
      <c r="M78" s="432">
        <v>6625248</v>
      </c>
      <c r="P78" s="413"/>
    </row>
    <row r="79" spans="1:17" x14ac:dyDescent="0.25">
      <c r="A79" s="489">
        <v>39</v>
      </c>
      <c r="B79" s="47">
        <v>77</v>
      </c>
      <c r="C79" s="490" t="s">
        <v>438</v>
      </c>
      <c r="D79" s="473" t="s">
        <v>458</v>
      </c>
      <c r="E79" s="188" t="s">
        <v>144</v>
      </c>
      <c r="F79" s="400" t="s">
        <v>277</v>
      </c>
      <c r="G79" s="400" t="s">
        <v>278</v>
      </c>
      <c r="H79" s="433">
        <v>37504</v>
      </c>
      <c r="I79" s="119">
        <v>17</v>
      </c>
      <c r="J79" s="70" t="s">
        <v>47</v>
      </c>
      <c r="K79" s="71" t="s">
        <v>37</v>
      </c>
      <c r="L79" s="78" t="s">
        <v>33</v>
      </c>
      <c r="M79" s="431">
        <v>636735</v>
      </c>
    </row>
    <row r="80" spans="1:17" x14ac:dyDescent="0.25">
      <c r="A80" s="489"/>
      <c r="B80" s="47">
        <v>78</v>
      </c>
      <c r="C80" s="490"/>
      <c r="D80" s="69" t="s">
        <v>412</v>
      </c>
      <c r="E80" s="472" t="s">
        <v>154</v>
      </c>
      <c r="F80" s="404" t="s">
        <v>310</v>
      </c>
      <c r="G80" s="404" t="s">
        <v>311</v>
      </c>
      <c r="H80" s="434">
        <v>37457</v>
      </c>
      <c r="I80" s="178">
        <v>17</v>
      </c>
      <c r="J80" s="62" t="s">
        <v>47</v>
      </c>
      <c r="K80" s="72" t="s">
        <v>37</v>
      </c>
      <c r="L80" s="80" t="s">
        <v>312</v>
      </c>
      <c r="M80" s="432">
        <v>6642104</v>
      </c>
      <c r="P80" s="413"/>
    </row>
    <row r="81" spans="1:17" x14ac:dyDescent="0.25">
      <c r="A81" s="489">
        <v>40</v>
      </c>
      <c r="B81" s="47">
        <v>79</v>
      </c>
      <c r="C81" s="490" t="s">
        <v>439</v>
      </c>
      <c r="D81" s="68" t="s">
        <v>408</v>
      </c>
      <c r="E81" s="71" t="s">
        <v>154</v>
      </c>
      <c r="F81" s="400" t="s">
        <v>158</v>
      </c>
      <c r="G81" s="400" t="s">
        <v>159</v>
      </c>
      <c r="H81" s="433">
        <v>37788</v>
      </c>
      <c r="I81" s="119">
        <v>16</v>
      </c>
      <c r="J81" s="70" t="s">
        <v>46</v>
      </c>
      <c r="K81" s="71" t="s">
        <v>42</v>
      </c>
      <c r="L81" s="78" t="s">
        <v>33</v>
      </c>
      <c r="M81" s="431">
        <v>6670709</v>
      </c>
    </row>
    <row r="82" spans="1:17" x14ac:dyDescent="0.25">
      <c r="A82" s="489"/>
      <c r="B82" s="47">
        <v>80</v>
      </c>
      <c r="C82" s="490"/>
      <c r="D82" s="69" t="s">
        <v>402</v>
      </c>
      <c r="E82" s="72" t="s">
        <v>164</v>
      </c>
      <c r="F82" s="404" t="s">
        <v>403</v>
      </c>
      <c r="G82" s="404" t="s">
        <v>405</v>
      </c>
      <c r="H82" s="434">
        <v>37544</v>
      </c>
      <c r="I82" s="178">
        <v>17</v>
      </c>
      <c r="J82" s="62" t="s">
        <v>47</v>
      </c>
      <c r="K82" s="72" t="s">
        <v>42</v>
      </c>
      <c r="L82" s="80" t="s">
        <v>33</v>
      </c>
      <c r="M82" s="432">
        <v>6506608</v>
      </c>
      <c r="P82" s="413"/>
    </row>
    <row r="83" spans="1:17" x14ac:dyDescent="0.25">
      <c r="A83" s="489">
        <v>41</v>
      </c>
      <c r="B83" s="47">
        <v>81</v>
      </c>
      <c r="C83" s="490" t="s">
        <v>440</v>
      </c>
      <c r="D83" s="67" t="s">
        <v>382</v>
      </c>
      <c r="E83" s="71" t="s">
        <v>170</v>
      </c>
      <c r="F83" s="400" t="s">
        <v>383</v>
      </c>
      <c r="G83" s="400" t="s">
        <v>384</v>
      </c>
      <c r="H83" s="433">
        <v>37496</v>
      </c>
      <c r="I83" s="119">
        <v>17</v>
      </c>
      <c r="J83" s="70" t="s">
        <v>47</v>
      </c>
      <c r="K83" s="71" t="s">
        <v>40</v>
      </c>
      <c r="L83" s="78" t="s">
        <v>33</v>
      </c>
      <c r="M83" s="431">
        <v>590760</v>
      </c>
      <c r="P83" s="413"/>
    </row>
    <row r="84" spans="1:17" x14ac:dyDescent="0.25">
      <c r="A84" s="489"/>
      <c r="B84" s="47">
        <v>82</v>
      </c>
      <c r="C84" s="490"/>
      <c r="D84" s="69" t="s">
        <v>413</v>
      </c>
      <c r="E84" s="72" t="s">
        <v>154</v>
      </c>
      <c r="F84" s="404" t="s">
        <v>395</v>
      </c>
      <c r="G84" s="404" t="s">
        <v>396</v>
      </c>
      <c r="H84" s="434">
        <v>37671</v>
      </c>
      <c r="I84" s="178">
        <v>16</v>
      </c>
      <c r="J84" s="62" t="s">
        <v>46</v>
      </c>
      <c r="K84" s="72" t="s">
        <v>40</v>
      </c>
      <c r="L84" s="80" t="s">
        <v>33</v>
      </c>
      <c r="M84" s="432">
        <v>644761</v>
      </c>
    </row>
    <row r="85" spans="1:17" x14ac:dyDescent="0.25">
      <c r="A85" s="489">
        <v>42</v>
      </c>
      <c r="B85" s="47">
        <v>83</v>
      </c>
      <c r="C85" s="490" t="s">
        <v>441</v>
      </c>
      <c r="D85" s="67" t="s">
        <v>299</v>
      </c>
      <c r="E85" s="71" t="s">
        <v>170</v>
      </c>
      <c r="F85" s="400" t="s">
        <v>302</v>
      </c>
      <c r="G85" s="400" t="s">
        <v>303</v>
      </c>
      <c r="H85" s="433">
        <v>32251</v>
      </c>
      <c r="I85" s="119">
        <v>31</v>
      </c>
      <c r="J85" s="70" t="s">
        <v>65</v>
      </c>
      <c r="K85" s="71" t="s">
        <v>40</v>
      </c>
      <c r="L85" s="78" t="s">
        <v>52</v>
      </c>
      <c r="M85" s="431">
        <v>6478789</v>
      </c>
      <c r="P85" s="413"/>
    </row>
    <row r="86" spans="1:17" x14ac:dyDescent="0.25">
      <c r="A86" s="489"/>
      <c r="B86" s="47">
        <v>84</v>
      </c>
      <c r="C86" s="490"/>
      <c r="D86" s="69" t="s">
        <v>382</v>
      </c>
      <c r="E86" s="72" t="s">
        <v>154</v>
      </c>
      <c r="F86" s="404" t="s">
        <v>383</v>
      </c>
      <c r="G86" s="404" t="s">
        <v>392</v>
      </c>
      <c r="H86" s="434">
        <v>36298</v>
      </c>
      <c r="I86" s="178">
        <v>20</v>
      </c>
      <c r="J86" s="62" t="s">
        <v>65</v>
      </c>
      <c r="K86" s="72" t="s">
        <v>40</v>
      </c>
      <c r="L86" s="80" t="s">
        <v>52</v>
      </c>
      <c r="M86" s="432">
        <v>590761</v>
      </c>
      <c r="Q86" s="386"/>
    </row>
    <row r="87" spans="1:17" x14ac:dyDescent="0.25">
      <c r="A87" s="489">
        <v>43</v>
      </c>
      <c r="B87" s="47">
        <v>85</v>
      </c>
      <c r="C87" s="490" t="s">
        <v>442</v>
      </c>
      <c r="D87" s="67" t="s">
        <v>319</v>
      </c>
      <c r="E87" s="71" t="s">
        <v>157</v>
      </c>
      <c r="F87" s="400" t="s">
        <v>281</v>
      </c>
      <c r="G87" s="400" t="s">
        <v>331</v>
      </c>
      <c r="H87" s="433">
        <v>33090</v>
      </c>
      <c r="I87" s="119">
        <v>29</v>
      </c>
      <c r="J87" s="70" t="s">
        <v>65</v>
      </c>
      <c r="K87" s="71" t="s">
        <v>44</v>
      </c>
      <c r="L87" s="78" t="s">
        <v>52</v>
      </c>
      <c r="M87" s="431"/>
      <c r="O87" s="403"/>
    </row>
    <row r="88" spans="1:17" x14ac:dyDescent="0.25">
      <c r="A88" s="489"/>
      <c r="B88" s="47">
        <v>86</v>
      </c>
      <c r="C88" s="490"/>
      <c r="D88" s="69" t="s">
        <v>369</v>
      </c>
      <c r="E88" s="72" t="s">
        <v>154</v>
      </c>
      <c r="F88" s="404" t="s">
        <v>376</v>
      </c>
      <c r="G88" s="404" t="s">
        <v>377</v>
      </c>
      <c r="H88" s="434">
        <v>33084</v>
      </c>
      <c r="I88" s="178">
        <v>29</v>
      </c>
      <c r="J88" s="62" t="s">
        <v>65</v>
      </c>
      <c r="K88" s="72" t="s">
        <v>42</v>
      </c>
      <c r="L88" s="80" t="s">
        <v>52</v>
      </c>
      <c r="M88" s="432">
        <v>6608043</v>
      </c>
      <c r="P88" s="413"/>
    </row>
    <row r="89" spans="1:17" x14ac:dyDescent="0.25">
      <c r="A89" s="489">
        <v>44</v>
      </c>
      <c r="B89" s="47">
        <v>87</v>
      </c>
      <c r="C89" s="490" t="s">
        <v>443</v>
      </c>
      <c r="D89" s="67" t="s">
        <v>198</v>
      </c>
      <c r="E89" s="71" t="s">
        <v>145</v>
      </c>
      <c r="F89" s="400" t="s">
        <v>199</v>
      </c>
      <c r="G89" s="400" t="s">
        <v>200</v>
      </c>
      <c r="H89" s="433">
        <v>37188</v>
      </c>
      <c r="I89" s="119">
        <v>18</v>
      </c>
      <c r="J89" s="70" t="s">
        <v>48</v>
      </c>
      <c r="K89" s="71" t="s">
        <v>181</v>
      </c>
      <c r="L89" s="78" t="s">
        <v>33</v>
      </c>
      <c r="M89" s="431"/>
      <c r="Q89" s="386"/>
    </row>
    <row r="90" spans="1:17" x14ac:dyDescent="0.25">
      <c r="A90" s="489"/>
      <c r="B90" s="47">
        <v>88</v>
      </c>
      <c r="C90" s="490"/>
      <c r="D90" s="69" t="s">
        <v>410</v>
      </c>
      <c r="E90" s="72" t="s">
        <v>145</v>
      </c>
      <c r="F90" s="404" t="s">
        <v>266</v>
      </c>
      <c r="G90" s="404" t="s">
        <v>267</v>
      </c>
      <c r="H90" s="434">
        <v>31904</v>
      </c>
      <c r="I90" s="178">
        <v>32</v>
      </c>
      <c r="J90" s="62" t="s">
        <v>65</v>
      </c>
      <c r="K90" s="72" t="s">
        <v>181</v>
      </c>
      <c r="L90" s="80" t="s">
        <v>33</v>
      </c>
      <c r="M90" s="432">
        <v>6651860</v>
      </c>
    </row>
    <row r="91" spans="1:17" x14ac:dyDescent="0.25">
      <c r="A91" s="489">
        <v>45</v>
      </c>
      <c r="B91" s="47">
        <v>89</v>
      </c>
      <c r="C91" s="490" t="s">
        <v>444</v>
      </c>
      <c r="D91" s="67" t="s">
        <v>299</v>
      </c>
      <c r="E91" s="71" t="s">
        <v>144</v>
      </c>
      <c r="F91" s="400" t="s">
        <v>300</v>
      </c>
      <c r="G91" s="400" t="s">
        <v>301</v>
      </c>
      <c r="H91" s="433">
        <v>34077</v>
      </c>
      <c r="I91" s="119">
        <v>26</v>
      </c>
      <c r="J91" s="70" t="s">
        <v>65</v>
      </c>
      <c r="K91" s="71" t="s">
        <v>40</v>
      </c>
      <c r="L91" s="78" t="s">
        <v>33</v>
      </c>
      <c r="M91" s="431">
        <v>462312</v>
      </c>
    </row>
    <row r="92" spans="1:17" x14ac:dyDescent="0.25">
      <c r="A92" s="489"/>
      <c r="B92" s="47">
        <v>90</v>
      </c>
      <c r="C92" s="490"/>
      <c r="D92" s="69" t="s">
        <v>413</v>
      </c>
      <c r="E92" s="72" t="s">
        <v>170</v>
      </c>
      <c r="F92" s="404" t="s">
        <v>398</v>
      </c>
      <c r="G92" s="404" t="s">
        <v>399</v>
      </c>
      <c r="H92" s="434">
        <v>34701</v>
      </c>
      <c r="I92" s="178">
        <v>24</v>
      </c>
      <c r="J92" s="62" t="s">
        <v>65</v>
      </c>
      <c r="K92" s="72" t="s">
        <v>40</v>
      </c>
      <c r="L92" s="80" t="s">
        <v>33</v>
      </c>
      <c r="M92" s="432">
        <v>6549796</v>
      </c>
      <c r="P92" s="413"/>
      <c r="Q92" s="386"/>
    </row>
    <row r="93" spans="1:17" x14ac:dyDescent="0.25">
      <c r="A93" s="489">
        <v>46</v>
      </c>
      <c r="B93" s="47">
        <v>91</v>
      </c>
      <c r="C93" s="490" t="s">
        <v>445</v>
      </c>
      <c r="D93" s="67" t="s">
        <v>198</v>
      </c>
      <c r="E93" s="71" t="s">
        <v>154</v>
      </c>
      <c r="F93" s="400" t="s">
        <v>209</v>
      </c>
      <c r="G93" s="400" t="s">
        <v>210</v>
      </c>
      <c r="H93" s="433">
        <v>32883</v>
      </c>
      <c r="I93" s="119">
        <v>29</v>
      </c>
      <c r="J93" s="70" t="s">
        <v>65</v>
      </c>
      <c r="K93" s="71" t="s">
        <v>32</v>
      </c>
      <c r="L93" s="78" t="s">
        <v>33</v>
      </c>
      <c r="M93" s="431"/>
    </row>
    <row r="94" spans="1:17" x14ac:dyDescent="0.25">
      <c r="A94" s="489"/>
      <c r="B94" s="47">
        <v>92</v>
      </c>
      <c r="C94" s="490"/>
      <c r="D94" s="446" t="s">
        <v>458</v>
      </c>
      <c r="E94" s="72" t="s">
        <v>164</v>
      </c>
      <c r="F94" s="404" t="s">
        <v>287</v>
      </c>
      <c r="G94" s="404" t="s">
        <v>288</v>
      </c>
      <c r="H94" s="434">
        <v>33966</v>
      </c>
      <c r="I94" s="178">
        <v>27</v>
      </c>
      <c r="J94" s="62" t="s">
        <v>65</v>
      </c>
      <c r="K94" s="72" t="s">
        <v>32</v>
      </c>
      <c r="L94" s="80" t="s">
        <v>33</v>
      </c>
      <c r="M94" s="432">
        <v>6483105</v>
      </c>
      <c r="P94" s="413"/>
      <c r="Q94" s="386"/>
    </row>
    <row r="95" spans="1:17" x14ac:dyDescent="0.25">
      <c r="A95" s="489">
        <v>47</v>
      </c>
      <c r="B95" s="47">
        <v>93</v>
      </c>
      <c r="C95" s="490" t="s">
        <v>446</v>
      </c>
      <c r="D95" s="67" t="s">
        <v>408</v>
      </c>
      <c r="E95" s="71" t="s">
        <v>154</v>
      </c>
      <c r="F95" s="400" t="s">
        <v>184</v>
      </c>
      <c r="G95" s="400" t="s">
        <v>185</v>
      </c>
      <c r="H95" s="433">
        <v>31160</v>
      </c>
      <c r="I95" s="119">
        <v>34</v>
      </c>
      <c r="J95" s="70" t="s">
        <v>66</v>
      </c>
      <c r="K95" s="71" t="s">
        <v>60</v>
      </c>
      <c r="L95" s="78" t="s">
        <v>33</v>
      </c>
      <c r="M95" s="431"/>
    </row>
    <row r="96" spans="1:17" x14ac:dyDescent="0.25">
      <c r="A96" s="489"/>
      <c r="B96" s="47">
        <v>94</v>
      </c>
      <c r="C96" s="490"/>
      <c r="D96" s="68" t="s">
        <v>412</v>
      </c>
      <c r="E96" s="72" t="s">
        <v>170</v>
      </c>
      <c r="F96" s="404" t="s">
        <v>317</v>
      </c>
      <c r="G96" s="404" t="s">
        <v>318</v>
      </c>
      <c r="H96" s="434">
        <v>35200</v>
      </c>
      <c r="I96" s="178">
        <v>23</v>
      </c>
      <c r="J96" s="62" t="s">
        <v>65</v>
      </c>
      <c r="K96" s="72" t="s">
        <v>60</v>
      </c>
      <c r="L96" s="80" t="s">
        <v>33</v>
      </c>
      <c r="M96" s="432">
        <v>523734</v>
      </c>
      <c r="P96" s="413"/>
      <c r="Q96" s="386"/>
    </row>
    <row r="97" spans="1:17" x14ac:dyDescent="0.25">
      <c r="A97" s="489">
        <v>48</v>
      </c>
      <c r="B97" s="47">
        <v>95</v>
      </c>
      <c r="C97" s="490" t="s">
        <v>447</v>
      </c>
      <c r="D97" s="473" t="s">
        <v>458</v>
      </c>
      <c r="E97" s="188" t="s">
        <v>164</v>
      </c>
      <c r="F97" s="400" t="s">
        <v>277</v>
      </c>
      <c r="G97" s="400" t="s">
        <v>289</v>
      </c>
      <c r="H97" s="433">
        <v>28196</v>
      </c>
      <c r="I97" s="119">
        <v>42</v>
      </c>
      <c r="J97" s="70" t="s">
        <v>66</v>
      </c>
      <c r="K97" s="71" t="s">
        <v>37</v>
      </c>
      <c r="L97" s="78" t="s">
        <v>33</v>
      </c>
      <c r="M97" s="431">
        <v>526227</v>
      </c>
      <c r="Q97" s="386"/>
    </row>
    <row r="98" spans="1:17" x14ac:dyDescent="0.25">
      <c r="A98" s="489"/>
      <c r="B98" s="47">
        <v>96</v>
      </c>
      <c r="C98" s="490"/>
      <c r="D98" s="69" t="s">
        <v>409</v>
      </c>
      <c r="E98" s="472" t="s">
        <v>145</v>
      </c>
      <c r="F98" s="404" t="s">
        <v>196</v>
      </c>
      <c r="G98" s="404" t="s">
        <v>197</v>
      </c>
      <c r="H98" s="434">
        <v>23939</v>
      </c>
      <c r="I98" s="178">
        <v>54</v>
      </c>
      <c r="J98" s="62" t="s">
        <v>66</v>
      </c>
      <c r="K98" s="72" t="s">
        <v>37</v>
      </c>
      <c r="L98" s="80" t="s">
        <v>33</v>
      </c>
      <c r="M98" s="432">
        <v>6654207</v>
      </c>
      <c r="P98" s="413"/>
    </row>
    <row r="99" spans="1:17" x14ac:dyDescent="0.25">
      <c r="A99" s="489">
        <v>49</v>
      </c>
      <c r="B99" s="47">
        <v>97</v>
      </c>
      <c r="C99" s="490" t="s">
        <v>448</v>
      </c>
      <c r="D99" s="68" t="s">
        <v>409</v>
      </c>
      <c r="E99" s="71" t="s">
        <v>157</v>
      </c>
      <c r="F99" s="400" t="s">
        <v>194</v>
      </c>
      <c r="G99" s="400" t="s">
        <v>195</v>
      </c>
      <c r="H99" s="433">
        <v>27876</v>
      </c>
      <c r="I99" s="119">
        <v>43</v>
      </c>
      <c r="J99" s="70" t="s">
        <v>66</v>
      </c>
      <c r="K99" s="71" t="s">
        <v>181</v>
      </c>
      <c r="L99" s="78" t="s">
        <v>33</v>
      </c>
      <c r="M99" s="431">
        <v>6586940</v>
      </c>
      <c r="Q99" s="386"/>
    </row>
    <row r="100" spans="1:17" x14ac:dyDescent="0.25">
      <c r="A100" s="489"/>
      <c r="B100" s="47">
        <v>98</v>
      </c>
      <c r="C100" s="490"/>
      <c r="D100" s="69" t="s">
        <v>273</v>
      </c>
      <c r="E100" s="72" t="s">
        <v>157</v>
      </c>
      <c r="F100" s="404" t="s">
        <v>420</v>
      </c>
      <c r="G100" s="404" t="s">
        <v>421</v>
      </c>
      <c r="H100" s="434">
        <v>27077</v>
      </c>
      <c r="I100" s="178">
        <v>45</v>
      </c>
      <c r="J100" s="62" t="s">
        <v>66</v>
      </c>
      <c r="K100" s="72" t="s">
        <v>181</v>
      </c>
      <c r="L100" s="80" t="s">
        <v>33</v>
      </c>
      <c r="M100" s="432">
        <v>6629426</v>
      </c>
    </row>
    <row r="101" spans="1:17" x14ac:dyDescent="0.25">
      <c r="A101" s="489">
        <v>50</v>
      </c>
      <c r="B101" s="47">
        <v>99</v>
      </c>
      <c r="C101" s="490" t="s">
        <v>449</v>
      </c>
      <c r="D101" s="67" t="s">
        <v>273</v>
      </c>
      <c r="E101" s="71" t="s">
        <v>157</v>
      </c>
      <c r="F101" s="400" t="s">
        <v>422</v>
      </c>
      <c r="G101" s="400" t="s">
        <v>423</v>
      </c>
      <c r="H101" s="433">
        <v>26264</v>
      </c>
      <c r="I101" s="119">
        <v>48</v>
      </c>
      <c r="J101" s="70" t="s">
        <v>66</v>
      </c>
      <c r="K101" s="71" t="s">
        <v>35</v>
      </c>
      <c r="L101" s="78" t="s">
        <v>33</v>
      </c>
      <c r="M101" s="431">
        <v>6652561</v>
      </c>
    </row>
    <row r="102" spans="1:17" x14ac:dyDescent="0.25">
      <c r="A102" s="489"/>
      <c r="B102" s="47">
        <v>100</v>
      </c>
      <c r="C102" s="490"/>
      <c r="D102" s="69" t="s">
        <v>413</v>
      </c>
      <c r="E102" s="72" t="s">
        <v>170</v>
      </c>
      <c r="F102" s="404" t="s">
        <v>400</v>
      </c>
      <c r="G102" s="404" t="s">
        <v>401</v>
      </c>
      <c r="H102" s="434">
        <v>27222</v>
      </c>
      <c r="I102" s="178">
        <v>45</v>
      </c>
      <c r="J102" s="62" t="s">
        <v>66</v>
      </c>
      <c r="K102" s="72" t="s">
        <v>35</v>
      </c>
      <c r="L102" s="80" t="s">
        <v>33</v>
      </c>
      <c r="M102" s="432">
        <v>90435</v>
      </c>
      <c r="P102" s="413"/>
      <c r="Q102" s="386"/>
    </row>
    <row r="103" spans="1:17" x14ac:dyDescent="0.25">
      <c r="A103" s="489">
        <v>51</v>
      </c>
      <c r="B103" s="47">
        <v>101</v>
      </c>
      <c r="C103" s="490" t="s">
        <v>450</v>
      </c>
      <c r="D103" s="67" t="s">
        <v>408</v>
      </c>
      <c r="E103" s="71" t="s">
        <v>154</v>
      </c>
      <c r="F103" s="400" t="s">
        <v>184</v>
      </c>
      <c r="G103" s="400" t="s">
        <v>185</v>
      </c>
      <c r="H103" s="433">
        <v>31160</v>
      </c>
      <c r="I103" s="119">
        <v>34</v>
      </c>
      <c r="J103" s="70" t="s">
        <v>66</v>
      </c>
      <c r="K103" s="71" t="s">
        <v>60</v>
      </c>
      <c r="L103" s="78" t="s">
        <v>33</v>
      </c>
      <c r="M103" s="431"/>
      <c r="N103" s="405">
        <v>10</v>
      </c>
      <c r="P103" s="413"/>
      <c r="Q103" s="386"/>
    </row>
    <row r="104" spans="1:17" x14ac:dyDescent="0.25">
      <c r="A104" s="489"/>
      <c r="B104" s="47">
        <v>102</v>
      </c>
      <c r="C104" s="490"/>
      <c r="D104" s="69" t="s">
        <v>198</v>
      </c>
      <c r="E104" s="72" t="s">
        <v>157</v>
      </c>
      <c r="F104" s="404" t="s">
        <v>206</v>
      </c>
      <c r="G104" s="404" t="s">
        <v>208</v>
      </c>
      <c r="H104" s="434">
        <v>30168</v>
      </c>
      <c r="I104" s="178">
        <v>37</v>
      </c>
      <c r="J104" s="62" t="s">
        <v>66</v>
      </c>
      <c r="K104" s="72" t="s">
        <v>60</v>
      </c>
      <c r="L104" s="80" t="s">
        <v>33</v>
      </c>
      <c r="M104" s="432"/>
    </row>
    <row r="105" spans="1:17" x14ac:dyDescent="0.25">
      <c r="A105" s="489">
        <v>52</v>
      </c>
      <c r="B105" s="47">
        <v>103</v>
      </c>
      <c r="C105" s="490" t="s">
        <v>451</v>
      </c>
      <c r="D105" s="67" t="s">
        <v>299</v>
      </c>
      <c r="E105" s="71" t="s">
        <v>144</v>
      </c>
      <c r="F105" s="400" t="s">
        <v>300</v>
      </c>
      <c r="G105" s="400" t="s">
        <v>301</v>
      </c>
      <c r="H105" s="433">
        <v>34077</v>
      </c>
      <c r="I105" s="119">
        <v>26</v>
      </c>
      <c r="J105" s="70" t="s">
        <v>65</v>
      </c>
      <c r="K105" s="71" t="s">
        <v>40</v>
      </c>
      <c r="L105" s="78" t="s">
        <v>33</v>
      </c>
      <c r="M105" s="431">
        <v>462312</v>
      </c>
      <c r="N105" s="405">
        <v>11</v>
      </c>
      <c r="Q105" s="386"/>
    </row>
    <row r="106" spans="1:17" x14ac:dyDescent="0.25">
      <c r="A106" s="489"/>
      <c r="B106" s="47">
        <v>104</v>
      </c>
      <c r="C106" s="490"/>
      <c r="D106" s="69" t="s">
        <v>402</v>
      </c>
      <c r="E106" s="72" t="s">
        <v>154</v>
      </c>
      <c r="F106" s="404" t="s">
        <v>406</v>
      </c>
      <c r="G106" s="404" t="s">
        <v>407</v>
      </c>
      <c r="H106" s="434">
        <v>29986</v>
      </c>
      <c r="I106" s="178">
        <v>37</v>
      </c>
      <c r="J106" s="62" t="s">
        <v>66</v>
      </c>
      <c r="K106" s="72" t="s">
        <v>40</v>
      </c>
      <c r="L106" s="80" t="s">
        <v>33</v>
      </c>
      <c r="M106" s="432">
        <v>6691690</v>
      </c>
      <c r="P106" s="413"/>
    </row>
    <row r="107" spans="1:17" x14ac:dyDescent="0.25">
      <c r="A107" s="489">
        <v>53</v>
      </c>
      <c r="B107" s="47">
        <v>105</v>
      </c>
      <c r="C107" s="490" t="s">
        <v>452</v>
      </c>
      <c r="D107" s="67" t="s">
        <v>408</v>
      </c>
      <c r="E107" s="71" t="s">
        <v>144</v>
      </c>
      <c r="F107" s="400" t="s">
        <v>182</v>
      </c>
      <c r="G107" s="400" t="s">
        <v>183</v>
      </c>
      <c r="H107" s="433">
        <v>36779</v>
      </c>
      <c r="I107" s="119">
        <v>19</v>
      </c>
      <c r="J107" s="70" t="s">
        <v>49</v>
      </c>
      <c r="K107" s="71" t="s">
        <v>40</v>
      </c>
      <c r="L107" s="78" t="s">
        <v>33</v>
      </c>
      <c r="M107" s="431"/>
    </row>
    <row r="108" spans="1:17" x14ac:dyDescent="0.25">
      <c r="A108" s="489"/>
      <c r="B108" s="47">
        <v>106</v>
      </c>
      <c r="C108" s="490"/>
      <c r="D108" s="69" t="s">
        <v>382</v>
      </c>
      <c r="E108" s="72" t="s">
        <v>170</v>
      </c>
      <c r="F108" s="404" t="s">
        <v>383</v>
      </c>
      <c r="G108" s="404" t="s">
        <v>384</v>
      </c>
      <c r="H108" s="434">
        <v>37496</v>
      </c>
      <c r="I108" s="178">
        <v>17</v>
      </c>
      <c r="J108" s="62" t="s">
        <v>47</v>
      </c>
      <c r="K108" s="72" t="s">
        <v>40</v>
      </c>
      <c r="L108" s="80" t="s">
        <v>33</v>
      </c>
      <c r="M108" s="432">
        <v>590760</v>
      </c>
      <c r="P108" s="413"/>
      <c r="Q108" s="386"/>
    </row>
    <row r="109" spans="1:17" x14ac:dyDescent="0.25">
      <c r="A109" s="489">
        <v>54</v>
      </c>
      <c r="B109" s="47">
        <v>107</v>
      </c>
      <c r="C109" s="490" t="s">
        <v>453</v>
      </c>
      <c r="D109" s="67" t="s">
        <v>408</v>
      </c>
      <c r="E109" s="71" t="s">
        <v>144</v>
      </c>
      <c r="F109" s="400" t="s">
        <v>186</v>
      </c>
      <c r="G109" s="400" t="s">
        <v>187</v>
      </c>
      <c r="H109" s="433">
        <v>37132</v>
      </c>
      <c r="I109" s="119">
        <v>18</v>
      </c>
      <c r="J109" s="70" t="s">
        <v>48</v>
      </c>
      <c r="K109" s="71" t="s">
        <v>68</v>
      </c>
      <c r="L109" s="78" t="s">
        <v>52</v>
      </c>
      <c r="M109" s="437"/>
      <c r="P109" s="413"/>
    </row>
    <row r="110" spans="1:17" x14ac:dyDescent="0.25">
      <c r="A110" s="489"/>
      <c r="B110" s="47">
        <v>108</v>
      </c>
      <c r="C110" s="490"/>
      <c r="D110" s="69" t="s">
        <v>273</v>
      </c>
      <c r="E110" s="72" t="s">
        <v>157</v>
      </c>
      <c r="F110" s="404" t="s">
        <v>418</v>
      </c>
      <c r="G110" s="404" t="s">
        <v>419</v>
      </c>
      <c r="H110" s="434">
        <v>37678</v>
      </c>
      <c r="I110" s="178">
        <v>16</v>
      </c>
      <c r="J110" s="62" t="s">
        <v>46</v>
      </c>
      <c r="K110" s="72" t="s">
        <v>68</v>
      </c>
      <c r="L110" s="80" t="s">
        <v>52</v>
      </c>
      <c r="M110" s="438">
        <v>6652538</v>
      </c>
      <c r="Q110" s="386"/>
    </row>
    <row r="111" spans="1:17" x14ac:dyDescent="0.25">
      <c r="A111" s="489">
        <v>55</v>
      </c>
      <c r="B111" s="47">
        <v>109</v>
      </c>
      <c r="C111" s="490" t="s">
        <v>454</v>
      </c>
      <c r="D111" s="68" t="s">
        <v>412</v>
      </c>
      <c r="E111" s="53" t="s">
        <v>157</v>
      </c>
      <c r="F111" s="402" t="s">
        <v>313</v>
      </c>
      <c r="G111" s="402" t="s">
        <v>314</v>
      </c>
      <c r="H111" s="435">
        <v>30564</v>
      </c>
      <c r="I111" s="125">
        <v>36</v>
      </c>
      <c r="J111" s="51" t="s">
        <v>66</v>
      </c>
      <c r="K111" s="53" t="s">
        <v>44</v>
      </c>
      <c r="L111" s="79" t="s">
        <v>52</v>
      </c>
      <c r="M111" s="436">
        <v>6655017</v>
      </c>
    </row>
    <row r="112" spans="1:17" x14ac:dyDescent="0.25">
      <c r="A112" s="489"/>
      <c r="B112" s="47">
        <v>110</v>
      </c>
      <c r="C112" s="490"/>
      <c r="D112" s="68" t="s">
        <v>319</v>
      </c>
      <c r="E112" s="53" t="s">
        <v>157</v>
      </c>
      <c r="F112" s="402" t="s">
        <v>281</v>
      </c>
      <c r="G112" s="402" t="s">
        <v>331</v>
      </c>
      <c r="H112" s="435">
        <v>33090</v>
      </c>
      <c r="I112" s="125">
        <v>29</v>
      </c>
      <c r="J112" s="51" t="s">
        <v>65</v>
      </c>
      <c r="K112" s="53" t="s">
        <v>44</v>
      </c>
      <c r="L112" s="79" t="s">
        <v>52</v>
      </c>
      <c r="M112" s="436"/>
      <c r="N112" s="405">
        <v>12</v>
      </c>
    </row>
    <row r="113" spans="1:17" x14ac:dyDescent="0.25">
      <c r="A113" s="489">
        <v>56</v>
      </c>
      <c r="B113" s="47">
        <v>111</v>
      </c>
      <c r="C113" s="490" t="s">
        <v>455</v>
      </c>
      <c r="D113" s="67" t="s">
        <v>413</v>
      </c>
      <c r="E113" s="71" t="s">
        <v>170</v>
      </c>
      <c r="F113" s="400" t="s">
        <v>400</v>
      </c>
      <c r="G113" s="400" t="s">
        <v>401</v>
      </c>
      <c r="H113" s="433">
        <v>27222</v>
      </c>
      <c r="I113" s="119">
        <v>45</v>
      </c>
      <c r="J113" s="70" t="s">
        <v>66</v>
      </c>
      <c r="K113" s="71" t="s">
        <v>35</v>
      </c>
      <c r="L113" s="78" t="s">
        <v>33</v>
      </c>
      <c r="M113" s="437">
        <v>90435</v>
      </c>
      <c r="N113" s="409">
        <v>13</v>
      </c>
      <c r="O113" s="321"/>
      <c r="P113" s="413"/>
      <c r="Q113" s="386"/>
    </row>
    <row r="114" spans="1:17" x14ac:dyDescent="0.25">
      <c r="A114" s="489"/>
      <c r="B114" s="47">
        <v>112</v>
      </c>
      <c r="C114" s="490"/>
      <c r="D114" s="69" t="s">
        <v>273</v>
      </c>
      <c r="E114" s="72" t="s">
        <v>145</v>
      </c>
      <c r="F114" s="404" t="s">
        <v>418</v>
      </c>
      <c r="G114" s="404" t="s">
        <v>330</v>
      </c>
      <c r="H114" s="434">
        <v>25620</v>
      </c>
      <c r="I114" s="178">
        <v>49</v>
      </c>
      <c r="J114" s="62" t="s">
        <v>66</v>
      </c>
      <c r="K114" s="72" t="s">
        <v>35</v>
      </c>
      <c r="L114" s="80" t="s">
        <v>33</v>
      </c>
      <c r="M114" s="438">
        <v>6652554</v>
      </c>
      <c r="N114" s="410"/>
    </row>
    <row r="115" spans="1:17" x14ac:dyDescent="0.25">
      <c r="B115" s="54"/>
      <c r="C115" s="454"/>
      <c r="D115" s="73"/>
      <c r="E115" s="54"/>
      <c r="F115" s="2"/>
      <c r="G115" s="2"/>
      <c r="H115" s="439"/>
      <c r="I115" s="136"/>
      <c r="J115" s="156"/>
      <c r="K115" s="54"/>
      <c r="L115" s="436"/>
      <c r="M115" s="436"/>
    </row>
    <row r="116" spans="1:17" x14ac:dyDescent="0.25">
      <c r="B116" s="54"/>
      <c r="C116" s="454"/>
      <c r="D116" s="73"/>
      <c r="E116" s="54"/>
      <c r="F116" s="2"/>
      <c r="G116" s="2"/>
      <c r="H116" s="439"/>
      <c r="I116" s="136"/>
      <c r="J116" s="156"/>
      <c r="K116" s="54"/>
      <c r="L116" s="436"/>
      <c r="M116" s="436"/>
    </row>
    <row r="117" spans="1:17" x14ac:dyDescent="0.25">
      <c r="B117" s="54"/>
      <c r="C117" s="454"/>
      <c r="D117" s="73"/>
      <c r="E117" s="54"/>
      <c r="F117" s="2"/>
      <c r="G117" s="2"/>
      <c r="H117" s="439"/>
      <c r="I117" s="136"/>
      <c r="J117" s="156"/>
      <c r="K117" s="54"/>
      <c r="L117" s="436"/>
      <c r="M117" s="436"/>
    </row>
    <row r="118" spans="1:17" x14ac:dyDescent="0.25">
      <c r="B118" s="54"/>
      <c r="C118" s="454"/>
      <c r="D118" s="73"/>
      <c r="E118" s="54"/>
      <c r="F118" s="2"/>
      <c r="G118" s="2"/>
      <c r="H118" s="439"/>
      <c r="I118" s="136"/>
      <c r="J118" s="156"/>
      <c r="K118" s="54"/>
      <c r="L118" s="436"/>
      <c r="M118" s="436"/>
    </row>
    <row r="119" spans="1:17" x14ac:dyDescent="0.25">
      <c r="B119" s="54"/>
      <c r="C119" s="454"/>
      <c r="D119" s="73"/>
      <c r="E119" s="54"/>
      <c r="F119" s="2"/>
      <c r="G119" s="2"/>
      <c r="H119" s="439"/>
      <c r="I119" s="136"/>
      <c r="J119" s="156"/>
      <c r="K119" s="54"/>
      <c r="L119" s="436"/>
      <c r="M119" s="436"/>
    </row>
    <row r="120" spans="1:17" x14ac:dyDescent="0.25">
      <c r="B120" s="54"/>
      <c r="C120" s="454"/>
      <c r="D120" s="73"/>
      <c r="E120" s="54"/>
      <c r="F120" s="2"/>
      <c r="G120" s="2"/>
      <c r="H120" s="439"/>
      <c r="I120" s="136"/>
      <c r="J120" s="156"/>
      <c r="K120" s="54"/>
      <c r="L120" s="436"/>
      <c r="M120" s="436"/>
    </row>
    <row r="121" spans="1:17" x14ac:dyDescent="0.25">
      <c r="B121" s="54"/>
      <c r="C121" s="454"/>
      <c r="D121" s="73"/>
      <c r="E121" s="54"/>
      <c r="F121" s="2"/>
      <c r="G121" s="2"/>
      <c r="H121" s="439"/>
      <c r="I121" s="136"/>
      <c r="J121" s="156"/>
      <c r="K121" s="54"/>
      <c r="L121" s="436"/>
      <c r="M121" s="436"/>
    </row>
    <row r="122" spans="1:17" x14ac:dyDescent="0.25">
      <c r="B122" s="54"/>
      <c r="C122" s="454"/>
      <c r="D122" s="73"/>
      <c r="E122" s="54"/>
      <c r="F122" s="2"/>
      <c r="G122" s="2"/>
      <c r="H122" s="439"/>
      <c r="I122" s="136"/>
      <c r="J122" s="156"/>
      <c r="K122" s="54"/>
      <c r="L122" s="436"/>
      <c r="M122" s="436"/>
    </row>
    <row r="123" spans="1:17" x14ac:dyDescent="0.25">
      <c r="B123" s="54"/>
      <c r="C123" s="454"/>
      <c r="D123" s="73"/>
      <c r="E123" s="54"/>
      <c r="F123" s="2"/>
      <c r="G123" s="2"/>
      <c r="H123" s="439"/>
      <c r="I123" s="136"/>
      <c r="J123" s="156"/>
      <c r="K123" s="54"/>
      <c r="L123" s="436"/>
      <c r="M123" s="436"/>
    </row>
    <row r="124" spans="1:17" x14ac:dyDescent="0.25">
      <c r="B124" s="54"/>
      <c r="C124" s="454"/>
      <c r="D124" s="73"/>
      <c r="E124" s="54"/>
      <c r="F124" s="2"/>
      <c r="G124" s="2"/>
      <c r="H124" s="439"/>
      <c r="I124" s="136"/>
      <c r="J124" s="156"/>
      <c r="K124" s="54"/>
      <c r="L124" s="436"/>
      <c r="M124" s="436"/>
    </row>
    <row r="125" spans="1:17" x14ac:dyDescent="0.25">
      <c r="B125" s="54"/>
      <c r="C125" s="454"/>
      <c r="D125" s="73"/>
      <c r="E125" s="54"/>
      <c r="F125" s="2"/>
      <c r="G125" s="2"/>
      <c r="H125" s="439"/>
      <c r="I125" s="136"/>
      <c r="J125" s="156"/>
      <c r="K125" s="54"/>
      <c r="L125" s="436"/>
      <c r="M125" s="436"/>
    </row>
    <row r="126" spans="1:17" x14ac:dyDescent="0.25">
      <c r="B126" s="54"/>
      <c r="C126" s="454"/>
      <c r="D126" s="73"/>
      <c r="E126" s="54"/>
      <c r="F126" s="2"/>
      <c r="G126" s="2"/>
      <c r="H126" s="439"/>
      <c r="I126" s="136"/>
      <c r="J126" s="156"/>
      <c r="K126" s="54"/>
      <c r="L126" s="436"/>
      <c r="M126" s="436"/>
    </row>
    <row r="127" spans="1:17" x14ac:dyDescent="0.25">
      <c r="B127" s="54"/>
      <c r="C127" s="454"/>
      <c r="D127" s="73"/>
      <c r="E127" s="54"/>
      <c r="F127" s="2"/>
      <c r="G127" s="2"/>
      <c r="H127" s="439"/>
      <c r="I127" s="136"/>
      <c r="J127" s="156"/>
      <c r="K127" s="54"/>
      <c r="L127" s="436"/>
      <c r="M127" s="436"/>
    </row>
    <row r="128" spans="1:17" x14ac:dyDescent="0.25">
      <c r="B128" s="54"/>
      <c r="C128" s="454"/>
      <c r="D128" s="73"/>
      <c r="E128" s="54"/>
      <c r="F128" s="2"/>
      <c r="G128" s="2"/>
      <c r="H128" s="439"/>
      <c r="I128" s="136"/>
      <c r="J128" s="156"/>
      <c r="K128" s="54"/>
      <c r="L128" s="436"/>
      <c r="M128" s="436"/>
    </row>
    <row r="129" spans="5:5" x14ac:dyDescent="0.25">
      <c r="E129" s="43"/>
    </row>
  </sheetData>
  <mergeCells count="112">
    <mergeCell ref="C87:C88"/>
    <mergeCell ref="C89:C90"/>
    <mergeCell ref="C91:C92"/>
    <mergeCell ref="C93:C94"/>
    <mergeCell ref="C95:C96"/>
    <mergeCell ref="C97:C98"/>
    <mergeCell ref="C99:C100"/>
    <mergeCell ref="C111:C112"/>
    <mergeCell ref="C113:C114"/>
    <mergeCell ref="C101:C102"/>
    <mergeCell ref="C103:C104"/>
    <mergeCell ref="C105:C106"/>
    <mergeCell ref="C107:C108"/>
    <mergeCell ref="C109:C110"/>
    <mergeCell ref="C69:C70"/>
    <mergeCell ref="C71:C72"/>
    <mergeCell ref="C73:C74"/>
    <mergeCell ref="C75:C76"/>
    <mergeCell ref="C77:C78"/>
    <mergeCell ref="C79:C80"/>
    <mergeCell ref="C81:C82"/>
    <mergeCell ref="C83:C84"/>
    <mergeCell ref="C85:C86"/>
    <mergeCell ref="C51:C52"/>
    <mergeCell ref="C53:C54"/>
    <mergeCell ref="C55:C56"/>
    <mergeCell ref="C57:C58"/>
    <mergeCell ref="C59:C60"/>
    <mergeCell ref="C61:C62"/>
    <mergeCell ref="C63:C64"/>
    <mergeCell ref="C65:C66"/>
    <mergeCell ref="C67:C68"/>
    <mergeCell ref="C49:C50"/>
    <mergeCell ref="C27:C28"/>
    <mergeCell ref="C29:C30"/>
    <mergeCell ref="C31:C32"/>
    <mergeCell ref="C33:C34"/>
    <mergeCell ref="C35:C36"/>
    <mergeCell ref="C37:C38"/>
    <mergeCell ref="C39:C40"/>
    <mergeCell ref="C41:C42"/>
    <mergeCell ref="C43:C44"/>
    <mergeCell ref="C45:C46"/>
    <mergeCell ref="C47:C48"/>
    <mergeCell ref="A3:A4"/>
    <mergeCell ref="A5:A6"/>
    <mergeCell ref="A7:A8"/>
    <mergeCell ref="A9:A10"/>
    <mergeCell ref="A11:A12"/>
    <mergeCell ref="C25:C26"/>
    <mergeCell ref="C3:C4"/>
    <mergeCell ref="C5:C6"/>
    <mergeCell ref="C7:C8"/>
    <mergeCell ref="C9:C10"/>
    <mergeCell ref="C11:C12"/>
    <mergeCell ref="C13:C14"/>
    <mergeCell ref="C15:C16"/>
    <mergeCell ref="C17:C18"/>
    <mergeCell ref="C19:C20"/>
    <mergeCell ref="C21:C22"/>
    <mergeCell ref="C23:C24"/>
    <mergeCell ref="A23:A24"/>
    <mergeCell ref="A25:A26"/>
    <mergeCell ref="A27:A28"/>
    <mergeCell ref="A29:A30"/>
    <mergeCell ref="A31:A32"/>
    <mergeCell ref="A13:A14"/>
    <mergeCell ref="A15:A16"/>
    <mergeCell ref="A17:A18"/>
    <mergeCell ref="A19:A20"/>
    <mergeCell ref="A21:A22"/>
    <mergeCell ref="A43:A44"/>
    <mergeCell ref="A45:A46"/>
    <mergeCell ref="A47:A48"/>
    <mergeCell ref="A49:A50"/>
    <mergeCell ref="A51:A52"/>
    <mergeCell ref="A33:A34"/>
    <mergeCell ref="A35:A36"/>
    <mergeCell ref="A37:A38"/>
    <mergeCell ref="A39:A40"/>
    <mergeCell ref="A41:A42"/>
    <mergeCell ref="A63:A64"/>
    <mergeCell ref="A65:A66"/>
    <mergeCell ref="A67:A68"/>
    <mergeCell ref="A69:A70"/>
    <mergeCell ref="A71:A72"/>
    <mergeCell ref="A53:A54"/>
    <mergeCell ref="A55:A56"/>
    <mergeCell ref="A57:A58"/>
    <mergeCell ref="A59:A60"/>
    <mergeCell ref="A61:A62"/>
    <mergeCell ref="A83:A84"/>
    <mergeCell ref="A85:A86"/>
    <mergeCell ref="A87:A88"/>
    <mergeCell ref="A89:A90"/>
    <mergeCell ref="A91:A92"/>
    <mergeCell ref="A73:A74"/>
    <mergeCell ref="A75:A76"/>
    <mergeCell ref="A77:A78"/>
    <mergeCell ref="A79:A80"/>
    <mergeCell ref="A81:A82"/>
    <mergeCell ref="A113:A114"/>
    <mergeCell ref="A103:A104"/>
    <mergeCell ref="A105:A106"/>
    <mergeCell ref="A107:A108"/>
    <mergeCell ref="A109:A110"/>
    <mergeCell ref="A111:A112"/>
    <mergeCell ref="A93:A94"/>
    <mergeCell ref="A95:A96"/>
    <mergeCell ref="A97:A98"/>
    <mergeCell ref="A99:A100"/>
    <mergeCell ref="A101:A102"/>
  </mergeCells>
  <conditionalFormatting sqref="E3:E114">
    <cfRule type="cellIs" dxfId="19" priority="7" operator="equal">
      <formula>"Vert"</formula>
    </cfRule>
    <cfRule type="cellIs" dxfId="18" priority="8" operator="equal">
      <formula>"Argent"</formula>
    </cfRule>
    <cfRule type="cellIs" dxfId="17" priority="9" operator="equal">
      <formula>"Blanc"</formula>
    </cfRule>
    <cfRule type="cellIs" dxfId="16" priority="10" operator="equal">
      <formula>"Jaune"</formula>
    </cfRule>
    <cfRule type="cellIs" dxfId="15" priority="11" operator="equal">
      <formula>"Rouge"</formula>
    </cfRule>
    <cfRule type="cellIs" dxfId="14" priority="12" operator="equal">
      <formula>"Bleu"</formula>
    </cfRule>
  </conditionalFormatting>
  <dataValidations count="6">
    <dataValidation type="list" allowBlank="1" showInputMessage="1" showErrorMessage="1" sqref="K3:K10 K19">
      <formula1>$W$2:$W$21</formula1>
    </dataValidation>
    <dataValidation type="list" allowBlank="1" showInputMessage="1" showErrorMessage="1" sqref="K31 K12:K13">
      <formula1>$U$2:$U$21</formula1>
    </dataValidation>
    <dataValidation type="list" allowBlank="1" showInputMessage="1" showErrorMessage="1" sqref="K20:K30 K14:K18 K11 K32:K128">
      <formula1>$R$2:$R$21</formula1>
    </dataValidation>
    <dataValidation type="list" allowBlank="1" showInputMessage="1" showErrorMessage="1" sqref="E3:E10 E19">
      <formula1>$X$3:$X$9</formula1>
    </dataValidation>
    <dataValidation type="list" allowBlank="1" showInputMessage="1" showErrorMessage="1" sqref="E31 E12:E13">
      <formula1>$V$3:$V$9</formula1>
    </dataValidation>
    <dataValidation type="list" allowBlank="1" showInputMessage="1" showErrorMessage="1" sqref="E20:E30 E14:E18 E11 E32:E128">
      <formula1>$S$3:$S$9</formula1>
    </dataValidation>
  </dataValidation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dimension ref="A1:P81"/>
  <sheetViews>
    <sheetView tabSelected="1" workbookViewId="0">
      <selection activeCell="D9" sqref="D9"/>
    </sheetView>
  </sheetViews>
  <sheetFormatPr baseColWidth="10" defaultRowHeight="15" x14ac:dyDescent="0.25"/>
  <cols>
    <col min="1" max="1" width="3" style="43" bestFit="1" customWidth="1"/>
    <col min="2" max="2" width="25.7109375" style="43" customWidth="1"/>
    <col min="3" max="3" width="7.28515625" style="43" bestFit="1" customWidth="1"/>
    <col min="4" max="5" width="25.7109375" style="43" customWidth="1"/>
    <col min="6" max="6" width="6.5703125" style="43" bestFit="1" customWidth="1"/>
    <col min="7" max="16" width="15.7109375" style="43" customWidth="1"/>
    <col min="17" max="16384" width="11.42578125" style="43"/>
  </cols>
  <sheetData>
    <row r="1" spans="1:16" s="97" customFormat="1" ht="30" x14ac:dyDescent="0.25">
      <c r="B1" s="470" t="s">
        <v>462</v>
      </c>
      <c r="C1" s="452" t="s">
        <v>457</v>
      </c>
      <c r="D1" s="280" t="s">
        <v>23</v>
      </c>
      <c r="E1" s="280" t="s">
        <v>456</v>
      </c>
      <c r="F1" s="98" t="s">
        <v>133</v>
      </c>
      <c r="G1" s="98" t="s">
        <v>134</v>
      </c>
      <c r="H1" s="98" t="s">
        <v>135</v>
      </c>
      <c r="I1" s="98" t="s">
        <v>136</v>
      </c>
      <c r="J1" s="98" t="s">
        <v>137</v>
      </c>
      <c r="K1" s="98" t="s">
        <v>138</v>
      </c>
      <c r="L1" s="98" t="s">
        <v>139</v>
      </c>
      <c r="M1" s="98" t="s">
        <v>140</v>
      </c>
      <c r="N1" s="98" t="s">
        <v>141</v>
      </c>
      <c r="O1" s="98" t="s">
        <v>142</v>
      </c>
      <c r="P1" s="99" t="s">
        <v>143</v>
      </c>
    </row>
    <row r="2" spans="1:16" ht="24" customHeight="1" x14ac:dyDescent="0.25">
      <c r="A2" s="492">
        <v>1</v>
      </c>
      <c r="B2" s="67" t="s">
        <v>198</v>
      </c>
      <c r="C2" s="67" t="s">
        <v>145</v>
      </c>
      <c r="D2" s="67" t="s">
        <v>201</v>
      </c>
      <c r="E2" s="67" t="s">
        <v>202</v>
      </c>
      <c r="F2" s="46" t="s">
        <v>144</v>
      </c>
      <c r="G2" s="491"/>
      <c r="H2" s="491"/>
      <c r="I2" s="491"/>
      <c r="J2" s="491"/>
      <c r="K2" s="491"/>
      <c r="L2" s="491"/>
      <c r="M2" s="491"/>
      <c r="N2" s="491"/>
      <c r="O2" s="491"/>
      <c r="P2" s="491"/>
    </row>
    <row r="3" spans="1:16" ht="24" customHeight="1" x14ac:dyDescent="0.25">
      <c r="A3" s="493"/>
      <c r="B3" s="67" t="s">
        <v>198</v>
      </c>
      <c r="C3" s="67" t="s">
        <v>145</v>
      </c>
      <c r="D3" s="67" t="s">
        <v>213</v>
      </c>
      <c r="E3" s="67" t="s">
        <v>214</v>
      </c>
      <c r="F3" s="46" t="s">
        <v>144</v>
      </c>
      <c r="G3" s="491"/>
      <c r="H3" s="491"/>
      <c r="I3" s="491"/>
      <c r="J3" s="491"/>
      <c r="K3" s="491"/>
      <c r="L3" s="491"/>
      <c r="M3" s="491"/>
      <c r="N3" s="491"/>
      <c r="O3" s="491"/>
      <c r="P3" s="491"/>
    </row>
    <row r="4" spans="1:16" ht="24" customHeight="1" x14ac:dyDescent="0.25">
      <c r="A4" s="492">
        <v>2</v>
      </c>
      <c r="B4" s="67" t="s">
        <v>221</v>
      </c>
      <c r="C4" s="67" t="s">
        <v>145</v>
      </c>
      <c r="D4" s="67" t="s">
        <v>253</v>
      </c>
      <c r="E4" s="67" t="s">
        <v>254</v>
      </c>
      <c r="F4" s="46" t="s">
        <v>144</v>
      </c>
      <c r="G4" s="491"/>
      <c r="H4" s="491"/>
      <c r="I4" s="491"/>
      <c r="J4" s="491"/>
      <c r="K4" s="491"/>
      <c r="L4" s="491"/>
      <c r="M4" s="491"/>
      <c r="N4" s="491"/>
      <c r="O4" s="491"/>
      <c r="P4" s="491"/>
    </row>
    <row r="5" spans="1:16" ht="24" customHeight="1" x14ac:dyDescent="0.25">
      <c r="A5" s="493"/>
      <c r="B5" s="67" t="s">
        <v>458</v>
      </c>
      <c r="C5" s="67" t="s">
        <v>145</v>
      </c>
      <c r="D5" s="67" t="s">
        <v>290</v>
      </c>
      <c r="E5" s="67" t="s">
        <v>291</v>
      </c>
      <c r="F5" s="46" t="s">
        <v>144</v>
      </c>
      <c r="G5" s="491"/>
      <c r="H5" s="491"/>
      <c r="I5" s="491"/>
      <c r="J5" s="491"/>
      <c r="K5" s="491"/>
      <c r="L5" s="491"/>
      <c r="M5" s="491"/>
      <c r="N5" s="491"/>
      <c r="O5" s="491"/>
      <c r="P5" s="491"/>
    </row>
    <row r="6" spans="1:16" ht="24" customHeight="1" x14ac:dyDescent="0.25">
      <c r="A6" s="492">
        <v>3</v>
      </c>
      <c r="B6" s="67" t="s">
        <v>410</v>
      </c>
      <c r="C6" s="70" t="s">
        <v>145</v>
      </c>
      <c r="D6" s="67" t="s">
        <v>259</v>
      </c>
      <c r="E6" s="67" t="s">
        <v>260</v>
      </c>
      <c r="F6" s="46" t="s">
        <v>144</v>
      </c>
      <c r="G6" s="491"/>
      <c r="H6" s="491"/>
      <c r="I6" s="491"/>
      <c r="J6" s="491"/>
      <c r="K6" s="491"/>
      <c r="L6" s="491"/>
      <c r="M6" s="491"/>
      <c r="N6" s="491"/>
      <c r="O6" s="491"/>
      <c r="P6" s="491"/>
    </row>
    <row r="7" spans="1:16" ht="24" customHeight="1" x14ac:dyDescent="0.25">
      <c r="A7" s="493"/>
      <c r="B7" s="67" t="s">
        <v>412</v>
      </c>
      <c r="C7" s="70" t="s">
        <v>145</v>
      </c>
      <c r="D7" s="67" t="s">
        <v>306</v>
      </c>
      <c r="E7" s="67" t="s">
        <v>307</v>
      </c>
      <c r="F7" s="46" t="s">
        <v>144</v>
      </c>
      <c r="G7" s="491"/>
      <c r="H7" s="491"/>
      <c r="I7" s="491"/>
      <c r="J7" s="491"/>
      <c r="K7" s="491"/>
      <c r="L7" s="491"/>
      <c r="M7" s="491"/>
      <c r="N7" s="491"/>
      <c r="O7" s="491"/>
      <c r="P7" s="491"/>
    </row>
    <row r="8" spans="1:16" ht="24" customHeight="1" x14ac:dyDescent="0.25">
      <c r="A8" s="492">
        <v>4</v>
      </c>
      <c r="B8" s="67" t="s">
        <v>198</v>
      </c>
      <c r="C8" s="71" t="s">
        <v>145</v>
      </c>
      <c r="D8" s="400" t="s">
        <v>204</v>
      </c>
      <c r="E8" s="400" t="s">
        <v>205</v>
      </c>
      <c r="F8" s="46" t="s">
        <v>144</v>
      </c>
      <c r="G8" s="491"/>
      <c r="H8" s="491"/>
      <c r="I8" s="491"/>
      <c r="J8" s="491"/>
      <c r="K8" s="491"/>
      <c r="L8" s="491"/>
      <c r="M8" s="491"/>
      <c r="N8" s="491"/>
      <c r="O8" s="491"/>
      <c r="P8" s="491"/>
    </row>
    <row r="9" spans="1:16" ht="24" customHeight="1" x14ac:dyDescent="0.25">
      <c r="A9" s="493"/>
      <c r="B9" s="69" t="s">
        <v>221</v>
      </c>
      <c r="C9" s="72" t="s">
        <v>145</v>
      </c>
      <c r="D9" s="404" t="s">
        <v>256</v>
      </c>
      <c r="E9" s="404" t="s">
        <v>257</v>
      </c>
      <c r="F9" s="46" t="s">
        <v>144</v>
      </c>
      <c r="G9" s="491"/>
      <c r="H9" s="491"/>
      <c r="I9" s="491"/>
      <c r="J9" s="491"/>
      <c r="K9" s="491"/>
      <c r="L9" s="491"/>
      <c r="M9" s="491"/>
      <c r="N9" s="491"/>
      <c r="O9" s="491"/>
      <c r="P9" s="491"/>
    </row>
    <row r="10" spans="1:16" ht="24" customHeight="1" x14ac:dyDescent="0.25">
      <c r="A10" s="492">
        <v>5</v>
      </c>
      <c r="B10" s="67" t="s">
        <v>458</v>
      </c>
      <c r="C10" s="71" t="s">
        <v>145</v>
      </c>
      <c r="D10" s="400" t="s">
        <v>290</v>
      </c>
      <c r="E10" s="400" t="s">
        <v>291</v>
      </c>
      <c r="F10" s="46" t="s">
        <v>144</v>
      </c>
      <c r="G10" s="491"/>
      <c r="H10" s="491"/>
      <c r="I10" s="491"/>
      <c r="J10" s="491"/>
      <c r="K10" s="491"/>
      <c r="L10" s="491"/>
      <c r="M10" s="491"/>
      <c r="N10" s="491"/>
      <c r="O10" s="491"/>
      <c r="P10" s="491"/>
    </row>
    <row r="11" spans="1:16" ht="24" customHeight="1" x14ac:dyDescent="0.25">
      <c r="A11" s="493"/>
      <c r="B11" s="69" t="s">
        <v>221</v>
      </c>
      <c r="C11" s="72" t="s">
        <v>145</v>
      </c>
      <c r="D11" s="404" t="s">
        <v>414</v>
      </c>
      <c r="E11" s="404" t="s">
        <v>415</v>
      </c>
      <c r="F11" s="46" t="s">
        <v>144</v>
      </c>
      <c r="G11" s="491"/>
      <c r="H11" s="491"/>
      <c r="I11" s="491"/>
      <c r="J11" s="491"/>
      <c r="K11" s="491"/>
      <c r="L11" s="491"/>
      <c r="M11" s="491"/>
      <c r="N11" s="491"/>
      <c r="O11" s="491"/>
      <c r="P11" s="491"/>
    </row>
    <row r="12" spans="1:16" ht="24" customHeight="1" x14ac:dyDescent="0.25">
      <c r="A12" s="492">
        <v>6</v>
      </c>
      <c r="B12" s="67" t="s">
        <v>408</v>
      </c>
      <c r="C12" s="71" t="s">
        <v>144</v>
      </c>
      <c r="D12" s="400" t="s">
        <v>175</v>
      </c>
      <c r="E12" s="400" t="s">
        <v>176</v>
      </c>
      <c r="F12" s="46" t="s">
        <v>144</v>
      </c>
      <c r="G12" s="491"/>
      <c r="H12" s="491"/>
      <c r="I12" s="491"/>
      <c r="J12" s="491"/>
      <c r="K12" s="491"/>
      <c r="L12" s="491"/>
      <c r="M12" s="491"/>
      <c r="N12" s="491"/>
      <c r="O12" s="491"/>
      <c r="P12" s="491"/>
    </row>
    <row r="13" spans="1:16" ht="24" customHeight="1" x14ac:dyDescent="0.25">
      <c r="A13" s="493"/>
      <c r="B13" s="69" t="s">
        <v>273</v>
      </c>
      <c r="C13" s="72" t="s">
        <v>157</v>
      </c>
      <c r="D13" s="404" t="s">
        <v>274</v>
      </c>
      <c r="E13" s="404" t="s">
        <v>275</v>
      </c>
      <c r="F13" s="46" t="s">
        <v>144</v>
      </c>
      <c r="G13" s="491"/>
      <c r="H13" s="491"/>
      <c r="I13" s="491"/>
      <c r="J13" s="491"/>
      <c r="K13" s="491"/>
      <c r="L13" s="491"/>
      <c r="M13" s="491"/>
      <c r="N13" s="491"/>
      <c r="O13" s="491"/>
      <c r="P13" s="491"/>
    </row>
    <row r="14" spans="1:16" ht="24" customHeight="1" x14ac:dyDescent="0.25">
      <c r="A14" s="492">
        <v>7</v>
      </c>
      <c r="B14" s="67" t="s">
        <v>458</v>
      </c>
      <c r="C14" s="71" t="s">
        <v>145</v>
      </c>
      <c r="D14" s="400" t="s">
        <v>293</v>
      </c>
      <c r="E14" s="400" t="s">
        <v>294</v>
      </c>
      <c r="F14" s="279" t="s">
        <v>144</v>
      </c>
      <c r="G14" s="491"/>
      <c r="H14" s="491"/>
      <c r="I14" s="491"/>
      <c r="J14" s="491"/>
      <c r="K14" s="491"/>
      <c r="L14" s="491"/>
      <c r="M14" s="491"/>
      <c r="N14" s="491"/>
      <c r="O14" s="491"/>
      <c r="P14" s="491"/>
    </row>
    <row r="15" spans="1:16" ht="24" customHeight="1" x14ac:dyDescent="0.25">
      <c r="A15" s="493"/>
      <c r="B15" s="69" t="s">
        <v>369</v>
      </c>
      <c r="C15" s="72" t="s">
        <v>145</v>
      </c>
      <c r="D15" s="404" t="s">
        <v>370</v>
      </c>
      <c r="E15" s="404" t="s">
        <v>371</v>
      </c>
      <c r="F15" s="279" t="s">
        <v>144</v>
      </c>
      <c r="G15" s="491"/>
      <c r="H15" s="491"/>
      <c r="I15" s="491"/>
      <c r="J15" s="491"/>
      <c r="K15" s="491"/>
      <c r="L15" s="491"/>
      <c r="M15" s="491"/>
      <c r="N15" s="491"/>
      <c r="O15" s="491"/>
      <c r="P15" s="491"/>
    </row>
    <row r="16" spans="1:16" ht="24" customHeight="1" x14ac:dyDescent="0.25">
      <c r="A16" s="492">
        <v>8</v>
      </c>
      <c r="B16" s="67" t="s">
        <v>369</v>
      </c>
      <c r="C16" s="71" t="s">
        <v>144</v>
      </c>
      <c r="D16" s="400" t="s">
        <v>380</v>
      </c>
      <c r="E16" s="400" t="s">
        <v>381</v>
      </c>
      <c r="F16" s="46" t="s">
        <v>144</v>
      </c>
      <c r="G16" s="491"/>
      <c r="H16" s="491"/>
      <c r="I16" s="491"/>
      <c r="J16" s="491"/>
      <c r="K16" s="491"/>
      <c r="L16" s="491"/>
      <c r="M16" s="491"/>
      <c r="N16" s="491"/>
      <c r="O16" s="491"/>
      <c r="P16" s="491"/>
    </row>
    <row r="17" spans="1:16" ht="24" customHeight="1" x14ac:dyDescent="0.25">
      <c r="A17" s="493"/>
      <c r="B17" s="69" t="s">
        <v>221</v>
      </c>
      <c r="C17" s="72" t="s">
        <v>145</v>
      </c>
      <c r="D17" s="404" t="s">
        <v>234</v>
      </c>
      <c r="E17" s="404" t="s">
        <v>235</v>
      </c>
      <c r="F17" s="46" t="s">
        <v>144</v>
      </c>
      <c r="G17" s="491"/>
      <c r="H17" s="491"/>
      <c r="I17" s="491"/>
      <c r="J17" s="491"/>
      <c r="K17" s="491"/>
      <c r="L17" s="491"/>
      <c r="M17" s="491"/>
      <c r="N17" s="491"/>
      <c r="O17" s="491"/>
      <c r="P17" s="491"/>
    </row>
    <row r="18" spans="1:16" ht="24" customHeight="1" x14ac:dyDescent="0.25">
      <c r="A18" s="492">
        <v>9</v>
      </c>
      <c r="B18" s="67" t="s">
        <v>408</v>
      </c>
      <c r="C18" s="71" t="s">
        <v>144</v>
      </c>
      <c r="D18" s="400" t="s">
        <v>175</v>
      </c>
      <c r="E18" s="400" t="s">
        <v>176</v>
      </c>
      <c r="F18" s="46" t="s">
        <v>144</v>
      </c>
      <c r="G18" s="491"/>
      <c r="H18" s="491"/>
      <c r="I18" s="491"/>
      <c r="J18" s="491"/>
      <c r="K18" s="491"/>
      <c r="L18" s="491"/>
      <c r="M18" s="491"/>
      <c r="N18" s="491"/>
      <c r="O18" s="491"/>
      <c r="P18" s="491"/>
    </row>
    <row r="19" spans="1:16" ht="24" customHeight="1" x14ac:dyDescent="0.25">
      <c r="A19" s="493"/>
      <c r="B19" s="69" t="s">
        <v>273</v>
      </c>
      <c r="C19" s="72" t="s">
        <v>157</v>
      </c>
      <c r="D19" s="404" t="s">
        <v>274</v>
      </c>
      <c r="E19" s="404" t="s">
        <v>276</v>
      </c>
      <c r="F19" s="46" t="s">
        <v>144</v>
      </c>
      <c r="G19" s="491"/>
      <c r="H19" s="491"/>
      <c r="I19" s="491"/>
      <c r="J19" s="491"/>
      <c r="K19" s="491"/>
      <c r="L19" s="491"/>
      <c r="M19" s="491"/>
      <c r="N19" s="491"/>
      <c r="O19" s="491"/>
      <c r="P19" s="491"/>
    </row>
    <row r="20" spans="1:16" ht="24" customHeight="1" x14ac:dyDescent="0.25">
      <c r="A20" s="492">
        <v>10</v>
      </c>
      <c r="B20" s="67" t="s">
        <v>198</v>
      </c>
      <c r="C20" s="71" t="s">
        <v>145</v>
      </c>
      <c r="D20" s="400" t="s">
        <v>219</v>
      </c>
      <c r="E20" s="400" t="s">
        <v>220</v>
      </c>
      <c r="F20" s="46" t="s">
        <v>144</v>
      </c>
      <c r="G20" s="491"/>
      <c r="H20" s="491"/>
      <c r="I20" s="491"/>
      <c r="J20" s="491"/>
      <c r="K20" s="491"/>
      <c r="L20" s="491"/>
      <c r="M20" s="491"/>
      <c r="N20" s="491"/>
      <c r="O20" s="491"/>
      <c r="P20" s="491"/>
    </row>
    <row r="21" spans="1:16" ht="24" customHeight="1" x14ac:dyDescent="0.25">
      <c r="A21" s="493"/>
      <c r="B21" s="69" t="s">
        <v>410</v>
      </c>
      <c r="C21" s="72" t="s">
        <v>145</v>
      </c>
      <c r="D21" s="404" t="s">
        <v>268</v>
      </c>
      <c r="E21" s="404" t="s">
        <v>269</v>
      </c>
      <c r="F21" s="46" t="s">
        <v>144</v>
      </c>
      <c r="G21" s="491"/>
      <c r="H21" s="491"/>
      <c r="I21" s="491"/>
      <c r="J21" s="491"/>
      <c r="K21" s="491"/>
      <c r="L21" s="491"/>
      <c r="M21" s="491"/>
      <c r="N21" s="491"/>
      <c r="O21" s="491"/>
      <c r="P21" s="491"/>
    </row>
    <row r="22" spans="1:16" ht="24" customHeight="1" x14ac:dyDescent="0.25">
      <c r="A22" s="492">
        <v>11</v>
      </c>
      <c r="B22" s="67" t="s">
        <v>221</v>
      </c>
      <c r="C22" s="71" t="s">
        <v>145</v>
      </c>
      <c r="D22" s="400" t="s">
        <v>234</v>
      </c>
      <c r="E22" s="400" t="s">
        <v>235</v>
      </c>
      <c r="F22" s="46" t="s">
        <v>144</v>
      </c>
      <c r="G22" s="491"/>
      <c r="H22" s="491"/>
      <c r="I22" s="491"/>
      <c r="J22" s="491"/>
      <c r="K22" s="491"/>
      <c r="L22" s="491"/>
      <c r="M22" s="491"/>
      <c r="N22" s="491"/>
      <c r="O22" s="491"/>
      <c r="P22" s="491"/>
    </row>
    <row r="23" spans="1:16" ht="24" customHeight="1" x14ac:dyDescent="0.25">
      <c r="A23" s="493"/>
      <c r="B23" s="69" t="s">
        <v>410</v>
      </c>
      <c r="C23" s="72" t="s">
        <v>145</v>
      </c>
      <c r="D23" s="404" t="s">
        <v>259</v>
      </c>
      <c r="E23" s="404" t="s">
        <v>261</v>
      </c>
      <c r="F23" s="46" t="s">
        <v>144</v>
      </c>
      <c r="G23" s="491"/>
      <c r="H23" s="491"/>
      <c r="I23" s="491"/>
      <c r="J23" s="491"/>
      <c r="K23" s="491"/>
      <c r="L23" s="491"/>
      <c r="M23" s="491"/>
      <c r="N23" s="491"/>
      <c r="O23" s="491"/>
      <c r="P23" s="491"/>
    </row>
    <row r="24" spans="1:16" ht="24" customHeight="1" x14ac:dyDescent="0.25">
      <c r="A24" s="492">
        <v>12</v>
      </c>
      <c r="B24" s="67" t="s">
        <v>408</v>
      </c>
      <c r="C24" s="71" t="s">
        <v>144</v>
      </c>
      <c r="D24" s="400" t="s">
        <v>171</v>
      </c>
      <c r="E24" s="400" t="s">
        <v>172</v>
      </c>
      <c r="F24" s="46" t="s">
        <v>144</v>
      </c>
      <c r="G24" s="491"/>
      <c r="H24" s="491"/>
      <c r="I24" s="491"/>
      <c r="J24" s="491"/>
      <c r="K24" s="491"/>
      <c r="L24" s="491"/>
      <c r="M24" s="491"/>
      <c r="N24" s="491"/>
      <c r="O24" s="491"/>
      <c r="P24" s="491"/>
    </row>
    <row r="25" spans="1:16" ht="24" customHeight="1" x14ac:dyDescent="0.25">
      <c r="A25" s="493"/>
      <c r="B25" s="69" t="s">
        <v>409</v>
      </c>
      <c r="C25" s="72" t="s">
        <v>145</v>
      </c>
      <c r="D25" s="404" t="s">
        <v>190</v>
      </c>
      <c r="E25" s="404" t="s">
        <v>191</v>
      </c>
      <c r="F25" s="46" t="s">
        <v>144</v>
      </c>
      <c r="G25" s="491"/>
      <c r="H25" s="491"/>
      <c r="I25" s="491"/>
      <c r="J25" s="491"/>
      <c r="K25" s="491"/>
      <c r="L25" s="491"/>
      <c r="M25" s="491"/>
      <c r="N25" s="491"/>
      <c r="O25" s="491"/>
      <c r="P25" s="491"/>
    </row>
    <row r="26" spans="1:16" ht="24" customHeight="1" x14ac:dyDescent="0.25">
      <c r="A26" s="492">
        <v>13</v>
      </c>
      <c r="B26" s="67" t="s">
        <v>410</v>
      </c>
      <c r="C26" s="71" t="s">
        <v>145</v>
      </c>
      <c r="D26" s="400" t="s">
        <v>268</v>
      </c>
      <c r="E26" s="400" t="s">
        <v>269</v>
      </c>
      <c r="F26" s="46" t="s">
        <v>144</v>
      </c>
      <c r="G26" s="491"/>
      <c r="H26" s="491"/>
      <c r="I26" s="491"/>
      <c r="J26" s="491"/>
      <c r="K26" s="491"/>
      <c r="L26" s="491"/>
      <c r="M26" s="491"/>
      <c r="N26" s="491"/>
      <c r="O26" s="491"/>
      <c r="P26" s="491"/>
    </row>
    <row r="27" spans="1:16" ht="24" customHeight="1" x14ac:dyDescent="0.25">
      <c r="A27" s="493"/>
      <c r="B27" s="69" t="s">
        <v>382</v>
      </c>
      <c r="C27" s="72" t="s">
        <v>145</v>
      </c>
      <c r="D27" s="404" t="s">
        <v>385</v>
      </c>
      <c r="E27" s="404" t="s">
        <v>387</v>
      </c>
      <c r="F27" s="46" t="s">
        <v>144</v>
      </c>
      <c r="G27" s="491"/>
      <c r="H27" s="491"/>
      <c r="I27" s="491"/>
      <c r="J27" s="491"/>
      <c r="K27" s="491"/>
      <c r="L27" s="491"/>
      <c r="M27" s="491"/>
      <c r="N27" s="491"/>
      <c r="O27" s="491"/>
      <c r="P27" s="491"/>
    </row>
    <row r="28" spans="1:16" ht="24" customHeight="1" x14ac:dyDescent="0.25">
      <c r="A28" s="492">
        <v>14</v>
      </c>
      <c r="B28" s="67" t="s">
        <v>410</v>
      </c>
      <c r="C28" s="71" t="s">
        <v>145</v>
      </c>
      <c r="D28" s="400" t="s">
        <v>262</v>
      </c>
      <c r="E28" s="400" t="s">
        <v>263</v>
      </c>
      <c r="F28" s="46" t="s">
        <v>144</v>
      </c>
      <c r="G28" s="491"/>
      <c r="H28" s="491"/>
      <c r="I28" s="491"/>
      <c r="J28" s="491"/>
      <c r="K28" s="491"/>
      <c r="L28" s="491"/>
      <c r="M28" s="491"/>
      <c r="N28" s="491"/>
      <c r="O28" s="491"/>
      <c r="P28" s="491"/>
    </row>
    <row r="29" spans="1:16" ht="24" customHeight="1" x14ac:dyDescent="0.25">
      <c r="A29" s="493"/>
      <c r="B29" s="69" t="s">
        <v>412</v>
      </c>
      <c r="C29" s="72" t="s">
        <v>144</v>
      </c>
      <c r="D29" s="404" t="s">
        <v>308</v>
      </c>
      <c r="E29" s="404" t="s">
        <v>309</v>
      </c>
      <c r="F29" s="46" t="s">
        <v>144</v>
      </c>
      <c r="G29" s="491"/>
      <c r="H29" s="491"/>
      <c r="I29" s="491"/>
      <c r="J29" s="491"/>
      <c r="K29" s="491"/>
      <c r="L29" s="491"/>
      <c r="M29" s="491"/>
      <c r="N29" s="491"/>
      <c r="O29" s="491"/>
      <c r="P29" s="491"/>
    </row>
    <row r="30" spans="1:16" ht="24" customHeight="1" x14ac:dyDescent="0.25">
      <c r="A30" s="492">
        <v>15</v>
      </c>
      <c r="B30" s="67" t="s">
        <v>198</v>
      </c>
      <c r="C30" s="71" t="s">
        <v>157</v>
      </c>
      <c r="D30" s="400" t="s">
        <v>211</v>
      </c>
      <c r="E30" s="400" t="s">
        <v>212</v>
      </c>
      <c r="F30" s="46" t="s">
        <v>144</v>
      </c>
      <c r="G30" s="491"/>
      <c r="H30" s="491"/>
      <c r="I30" s="491"/>
      <c r="J30" s="491"/>
      <c r="K30" s="491"/>
      <c r="L30" s="491"/>
      <c r="M30" s="491"/>
      <c r="N30" s="491"/>
      <c r="O30" s="491"/>
      <c r="P30" s="491"/>
    </row>
    <row r="31" spans="1:16" ht="24" customHeight="1" x14ac:dyDescent="0.25">
      <c r="A31" s="493"/>
      <c r="B31" s="69" t="s">
        <v>221</v>
      </c>
      <c r="C31" s="72" t="s">
        <v>157</v>
      </c>
      <c r="D31" s="404" t="s">
        <v>222</v>
      </c>
      <c r="E31" s="404" t="s">
        <v>224</v>
      </c>
      <c r="F31" s="46" t="s">
        <v>144</v>
      </c>
      <c r="G31" s="491"/>
      <c r="H31" s="491"/>
      <c r="I31" s="491"/>
      <c r="J31" s="491"/>
      <c r="K31" s="491"/>
      <c r="L31" s="491"/>
      <c r="M31" s="491"/>
      <c r="N31" s="491"/>
      <c r="O31" s="491"/>
      <c r="P31" s="491"/>
    </row>
    <row r="32" spans="1:16" ht="24" customHeight="1" x14ac:dyDescent="0.25">
      <c r="A32" s="492">
        <v>16</v>
      </c>
      <c r="B32" s="67" t="s">
        <v>369</v>
      </c>
      <c r="C32" s="71" t="s">
        <v>154</v>
      </c>
      <c r="D32" s="400" t="s">
        <v>372</v>
      </c>
      <c r="E32" s="400" t="s">
        <v>373</v>
      </c>
      <c r="F32" s="46" t="s">
        <v>144</v>
      </c>
      <c r="G32" s="491"/>
      <c r="H32" s="491"/>
      <c r="I32" s="491"/>
      <c r="J32" s="491"/>
      <c r="K32" s="491"/>
      <c r="L32" s="491"/>
      <c r="M32" s="491"/>
      <c r="N32" s="491"/>
      <c r="O32" s="491"/>
      <c r="P32" s="491"/>
    </row>
    <row r="33" spans="1:16" ht="24" customHeight="1" x14ac:dyDescent="0.25">
      <c r="A33" s="493"/>
      <c r="B33" s="69" t="s">
        <v>408</v>
      </c>
      <c r="C33" s="72" t="s">
        <v>154</v>
      </c>
      <c r="D33" s="404" t="s">
        <v>152</v>
      </c>
      <c r="E33" s="404" t="s">
        <v>153</v>
      </c>
      <c r="F33" s="46" t="s">
        <v>144</v>
      </c>
      <c r="G33" s="491"/>
      <c r="H33" s="491"/>
      <c r="I33" s="491"/>
      <c r="J33" s="491"/>
      <c r="K33" s="491"/>
      <c r="L33" s="491"/>
      <c r="M33" s="491"/>
      <c r="N33" s="491"/>
      <c r="O33" s="491"/>
      <c r="P33" s="491"/>
    </row>
    <row r="34" spans="1:16" ht="24" customHeight="1" x14ac:dyDescent="0.25">
      <c r="A34" s="492">
        <v>17</v>
      </c>
      <c r="B34" s="67" t="s">
        <v>410</v>
      </c>
      <c r="C34" s="71" t="s">
        <v>145</v>
      </c>
      <c r="D34" s="400" t="s">
        <v>262</v>
      </c>
      <c r="E34" s="400" t="s">
        <v>263</v>
      </c>
      <c r="F34" s="46" t="s">
        <v>144</v>
      </c>
      <c r="G34" s="491"/>
      <c r="H34" s="491"/>
      <c r="I34" s="491"/>
      <c r="J34" s="491"/>
      <c r="K34" s="491"/>
      <c r="L34" s="491"/>
      <c r="M34" s="491"/>
      <c r="N34" s="491"/>
      <c r="O34" s="491"/>
      <c r="P34" s="491"/>
    </row>
    <row r="35" spans="1:16" ht="24" customHeight="1" x14ac:dyDescent="0.25">
      <c r="A35" s="493"/>
      <c r="B35" s="69" t="s">
        <v>319</v>
      </c>
      <c r="C35" s="72" t="s">
        <v>145</v>
      </c>
      <c r="D35" s="404" t="s">
        <v>323</v>
      </c>
      <c r="E35" s="404" t="s">
        <v>324</v>
      </c>
      <c r="F35" s="46" t="s">
        <v>144</v>
      </c>
      <c r="G35" s="491"/>
      <c r="H35" s="491"/>
      <c r="I35" s="491"/>
      <c r="J35" s="491"/>
      <c r="K35" s="491"/>
      <c r="L35" s="491"/>
      <c r="M35" s="491"/>
      <c r="N35" s="491"/>
      <c r="O35" s="491"/>
      <c r="P35" s="491"/>
    </row>
    <row r="36" spans="1:16" ht="24" customHeight="1" x14ac:dyDescent="0.25">
      <c r="A36" s="492">
        <v>18</v>
      </c>
      <c r="B36" s="67" t="s">
        <v>458</v>
      </c>
      <c r="C36" s="71" t="s">
        <v>145</v>
      </c>
      <c r="D36" s="400" t="s">
        <v>295</v>
      </c>
      <c r="E36" s="400" t="s">
        <v>296</v>
      </c>
      <c r="F36" s="46" t="s">
        <v>144</v>
      </c>
      <c r="G36" s="491"/>
      <c r="H36" s="491"/>
      <c r="I36" s="491"/>
      <c r="J36" s="491"/>
      <c r="K36" s="491"/>
      <c r="L36" s="491"/>
      <c r="M36" s="491"/>
      <c r="N36" s="491"/>
      <c r="O36" s="491"/>
      <c r="P36" s="491"/>
    </row>
    <row r="37" spans="1:16" ht="24" customHeight="1" x14ac:dyDescent="0.25">
      <c r="A37" s="493"/>
      <c r="B37" s="69" t="s">
        <v>413</v>
      </c>
      <c r="C37" s="72" t="s">
        <v>154</v>
      </c>
      <c r="D37" s="404" t="s">
        <v>397</v>
      </c>
      <c r="E37" s="404" t="s">
        <v>371</v>
      </c>
      <c r="F37" s="46" t="s">
        <v>144</v>
      </c>
      <c r="G37" s="491"/>
      <c r="H37" s="491"/>
      <c r="I37" s="491"/>
      <c r="J37" s="491"/>
      <c r="K37" s="491"/>
      <c r="L37" s="491"/>
      <c r="M37" s="491"/>
      <c r="N37" s="491"/>
      <c r="O37" s="491"/>
      <c r="P37" s="491"/>
    </row>
    <row r="38" spans="1:16" ht="24" customHeight="1" x14ac:dyDescent="0.25">
      <c r="A38" s="492">
        <v>19</v>
      </c>
      <c r="B38" s="67" t="s">
        <v>408</v>
      </c>
      <c r="C38" s="71" t="s">
        <v>154</v>
      </c>
      <c r="D38" s="400" t="s">
        <v>160</v>
      </c>
      <c r="E38" s="400" t="s">
        <v>161</v>
      </c>
      <c r="F38" s="46" t="s">
        <v>144</v>
      </c>
      <c r="G38" s="491"/>
      <c r="H38" s="491"/>
      <c r="I38" s="491"/>
      <c r="J38" s="491"/>
      <c r="K38" s="491"/>
      <c r="L38" s="491"/>
      <c r="M38" s="491"/>
      <c r="N38" s="491"/>
      <c r="O38" s="491"/>
      <c r="P38" s="491"/>
    </row>
    <row r="39" spans="1:16" ht="24" customHeight="1" x14ac:dyDescent="0.25">
      <c r="A39" s="493"/>
      <c r="B39" s="69" t="s">
        <v>319</v>
      </c>
      <c r="C39" s="72" t="s">
        <v>164</v>
      </c>
      <c r="D39" s="404" t="s">
        <v>320</v>
      </c>
      <c r="E39" s="404" t="s">
        <v>321</v>
      </c>
      <c r="F39" s="46" t="s">
        <v>144</v>
      </c>
      <c r="G39" s="491"/>
      <c r="H39" s="491"/>
      <c r="I39" s="491"/>
      <c r="J39" s="491"/>
      <c r="K39" s="491"/>
      <c r="L39" s="491"/>
      <c r="M39" s="491"/>
      <c r="N39" s="491"/>
      <c r="O39" s="491"/>
      <c r="P39" s="491"/>
    </row>
    <row r="40" spans="1:16" ht="24" customHeight="1" x14ac:dyDescent="0.25">
      <c r="A40" s="492">
        <v>20</v>
      </c>
      <c r="B40" s="67" t="s">
        <v>458</v>
      </c>
      <c r="C40" s="71" t="s">
        <v>144</v>
      </c>
      <c r="D40" s="400" t="s">
        <v>277</v>
      </c>
      <c r="E40" s="400" t="s">
        <v>278</v>
      </c>
      <c r="F40" s="46" t="s">
        <v>144</v>
      </c>
      <c r="G40" s="491"/>
      <c r="H40" s="491"/>
      <c r="I40" s="491"/>
      <c r="J40" s="491"/>
      <c r="K40" s="491"/>
      <c r="L40" s="491"/>
      <c r="M40" s="491"/>
      <c r="N40" s="491"/>
      <c r="O40" s="491"/>
      <c r="P40" s="491"/>
    </row>
    <row r="41" spans="1:16" ht="24" customHeight="1" x14ac:dyDescent="0.25">
      <c r="A41" s="493"/>
      <c r="B41" s="69" t="s">
        <v>412</v>
      </c>
      <c r="C41" s="72" t="s">
        <v>154</v>
      </c>
      <c r="D41" s="404" t="s">
        <v>310</v>
      </c>
      <c r="E41" s="404" t="s">
        <v>311</v>
      </c>
      <c r="F41" s="46" t="s">
        <v>144</v>
      </c>
      <c r="G41" s="491"/>
      <c r="H41" s="491"/>
      <c r="I41" s="491"/>
      <c r="J41" s="491"/>
      <c r="K41" s="491"/>
      <c r="L41" s="491"/>
      <c r="M41" s="491"/>
      <c r="N41" s="491"/>
      <c r="O41" s="491"/>
      <c r="P41" s="491"/>
    </row>
    <row r="42" spans="1:16" ht="24" customHeight="1" x14ac:dyDescent="0.25">
      <c r="A42" s="492">
        <v>21</v>
      </c>
      <c r="B42" s="67" t="s">
        <v>382</v>
      </c>
      <c r="C42" s="71" t="s">
        <v>170</v>
      </c>
      <c r="D42" s="400" t="s">
        <v>383</v>
      </c>
      <c r="E42" s="400" t="s">
        <v>384</v>
      </c>
      <c r="F42" s="453" t="s">
        <v>144</v>
      </c>
      <c r="G42" s="491"/>
      <c r="H42" s="491"/>
      <c r="I42" s="491"/>
      <c r="J42" s="491"/>
      <c r="K42" s="491"/>
      <c r="L42" s="491"/>
      <c r="M42" s="491"/>
      <c r="N42" s="491"/>
      <c r="O42" s="491"/>
      <c r="P42" s="491"/>
    </row>
    <row r="43" spans="1:16" ht="24" customHeight="1" x14ac:dyDescent="0.25">
      <c r="A43" s="493"/>
      <c r="B43" s="69" t="s">
        <v>413</v>
      </c>
      <c r="C43" s="72" t="s">
        <v>154</v>
      </c>
      <c r="D43" s="404" t="s">
        <v>395</v>
      </c>
      <c r="E43" s="404" t="s">
        <v>396</v>
      </c>
      <c r="F43" s="453" t="s">
        <v>144</v>
      </c>
      <c r="G43" s="491"/>
      <c r="H43" s="491"/>
      <c r="I43" s="491"/>
      <c r="J43" s="491"/>
      <c r="K43" s="491"/>
      <c r="L43" s="491"/>
      <c r="M43" s="491"/>
      <c r="N43" s="491"/>
      <c r="O43" s="491"/>
      <c r="P43" s="491"/>
    </row>
    <row r="44" spans="1:16" ht="24" customHeight="1" x14ac:dyDescent="0.25">
      <c r="A44" s="492">
        <v>22</v>
      </c>
      <c r="B44" s="67" t="s">
        <v>319</v>
      </c>
      <c r="C44" s="71" t="s">
        <v>157</v>
      </c>
      <c r="D44" s="400" t="s">
        <v>281</v>
      </c>
      <c r="E44" s="400" t="s">
        <v>331</v>
      </c>
      <c r="F44" s="453" t="s">
        <v>144</v>
      </c>
      <c r="G44" s="491"/>
      <c r="H44" s="491"/>
      <c r="I44" s="491"/>
      <c r="J44" s="491"/>
      <c r="K44" s="491"/>
      <c r="L44" s="491"/>
      <c r="M44" s="491"/>
      <c r="N44" s="491"/>
      <c r="O44" s="491"/>
      <c r="P44" s="491"/>
    </row>
    <row r="45" spans="1:16" ht="24" customHeight="1" x14ac:dyDescent="0.25">
      <c r="A45" s="493"/>
      <c r="B45" s="69" t="s">
        <v>369</v>
      </c>
      <c r="C45" s="72" t="s">
        <v>154</v>
      </c>
      <c r="D45" s="404" t="s">
        <v>376</v>
      </c>
      <c r="E45" s="404" t="s">
        <v>377</v>
      </c>
      <c r="F45" s="453" t="s">
        <v>144</v>
      </c>
      <c r="G45" s="491"/>
      <c r="H45" s="491"/>
      <c r="I45" s="491"/>
      <c r="J45" s="491"/>
      <c r="K45" s="491"/>
      <c r="L45" s="491"/>
      <c r="M45" s="491"/>
      <c r="N45" s="491"/>
      <c r="O45" s="491"/>
      <c r="P45" s="491"/>
    </row>
    <row r="46" spans="1:16" ht="24" customHeight="1" x14ac:dyDescent="0.25">
      <c r="A46" s="492">
        <v>23</v>
      </c>
      <c r="B46" s="67" t="s">
        <v>299</v>
      </c>
      <c r="C46" s="71" t="s">
        <v>144</v>
      </c>
      <c r="D46" s="400" t="s">
        <v>300</v>
      </c>
      <c r="E46" s="400" t="s">
        <v>301</v>
      </c>
      <c r="F46" s="453" t="s">
        <v>144</v>
      </c>
      <c r="G46" s="491"/>
      <c r="H46" s="491"/>
      <c r="I46" s="491"/>
      <c r="J46" s="491"/>
      <c r="K46" s="491"/>
      <c r="L46" s="491"/>
      <c r="M46" s="491"/>
      <c r="N46" s="491"/>
      <c r="O46" s="491"/>
      <c r="P46" s="491"/>
    </row>
    <row r="47" spans="1:16" ht="24" customHeight="1" x14ac:dyDescent="0.25">
      <c r="A47" s="493"/>
      <c r="B47" s="69" t="s">
        <v>413</v>
      </c>
      <c r="C47" s="72" t="s">
        <v>170</v>
      </c>
      <c r="D47" s="404" t="s">
        <v>398</v>
      </c>
      <c r="E47" s="404" t="s">
        <v>399</v>
      </c>
      <c r="F47" s="453" t="s">
        <v>144</v>
      </c>
      <c r="G47" s="491"/>
      <c r="H47" s="491"/>
      <c r="I47" s="491"/>
      <c r="J47" s="491"/>
      <c r="K47" s="491"/>
      <c r="L47" s="491"/>
      <c r="M47" s="491"/>
      <c r="N47" s="491"/>
      <c r="O47" s="491"/>
      <c r="P47" s="491"/>
    </row>
    <row r="48" spans="1:16" ht="24" customHeight="1" x14ac:dyDescent="0.25">
      <c r="A48" s="492">
        <v>24</v>
      </c>
      <c r="B48" s="67" t="s">
        <v>408</v>
      </c>
      <c r="C48" s="71" t="s">
        <v>154</v>
      </c>
      <c r="D48" s="400" t="s">
        <v>184</v>
      </c>
      <c r="E48" s="400" t="s">
        <v>185</v>
      </c>
      <c r="F48" s="453" t="s">
        <v>144</v>
      </c>
      <c r="G48" s="491"/>
      <c r="H48" s="491"/>
      <c r="I48" s="491"/>
      <c r="J48" s="491"/>
      <c r="K48" s="491"/>
      <c r="L48" s="491"/>
      <c r="M48" s="491"/>
      <c r="N48" s="491"/>
      <c r="O48" s="491"/>
      <c r="P48" s="491"/>
    </row>
    <row r="49" spans="1:16" ht="24" customHeight="1" x14ac:dyDescent="0.25">
      <c r="A49" s="493"/>
      <c r="B49" s="69" t="s">
        <v>412</v>
      </c>
      <c r="C49" s="72" t="s">
        <v>170</v>
      </c>
      <c r="D49" s="404" t="s">
        <v>317</v>
      </c>
      <c r="E49" s="404" t="s">
        <v>318</v>
      </c>
      <c r="F49" s="453" t="s">
        <v>144</v>
      </c>
      <c r="G49" s="491"/>
      <c r="H49" s="491"/>
      <c r="I49" s="491"/>
      <c r="J49" s="491"/>
      <c r="K49" s="491"/>
      <c r="L49" s="491"/>
      <c r="M49" s="491"/>
      <c r="N49" s="491"/>
      <c r="O49" s="491"/>
      <c r="P49" s="491"/>
    </row>
    <row r="50" spans="1:16" ht="24" customHeight="1" x14ac:dyDescent="0.25">
      <c r="A50" s="492">
        <v>25</v>
      </c>
      <c r="B50" s="67" t="s">
        <v>409</v>
      </c>
      <c r="C50" s="71" t="s">
        <v>157</v>
      </c>
      <c r="D50" s="400" t="s">
        <v>194</v>
      </c>
      <c r="E50" s="400" t="s">
        <v>195</v>
      </c>
      <c r="F50" s="453" t="s">
        <v>144</v>
      </c>
      <c r="G50" s="491"/>
      <c r="H50" s="491"/>
      <c r="I50" s="491"/>
      <c r="J50" s="491"/>
      <c r="K50" s="491"/>
      <c r="L50" s="491"/>
      <c r="M50" s="491"/>
      <c r="N50" s="491"/>
      <c r="O50" s="491"/>
      <c r="P50" s="491"/>
    </row>
    <row r="51" spans="1:16" ht="24" customHeight="1" x14ac:dyDescent="0.25">
      <c r="A51" s="493"/>
      <c r="B51" s="69" t="s">
        <v>273</v>
      </c>
      <c r="C51" s="72" t="s">
        <v>157</v>
      </c>
      <c r="D51" s="404" t="s">
        <v>420</v>
      </c>
      <c r="E51" s="404" t="s">
        <v>421</v>
      </c>
      <c r="F51" s="453" t="s">
        <v>144</v>
      </c>
      <c r="G51" s="491"/>
      <c r="H51" s="491"/>
      <c r="I51" s="491"/>
      <c r="J51" s="491"/>
      <c r="K51" s="491"/>
      <c r="L51" s="491"/>
      <c r="M51" s="491"/>
      <c r="N51" s="491"/>
      <c r="O51" s="491"/>
      <c r="P51" s="491"/>
    </row>
    <row r="52" spans="1:16" ht="24" customHeight="1" x14ac:dyDescent="0.25">
      <c r="A52" s="492">
        <v>26</v>
      </c>
      <c r="B52" s="67" t="s">
        <v>408</v>
      </c>
      <c r="C52" s="71" t="s">
        <v>154</v>
      </c>
      <c r="D52" s="400" t="s">
        <v>184</v>
      </c>
      <c r="E52" s="400" t="s">
        <v>185</v>
      </c>
      <c r="F52" s="453" t="s">
        <v>144</v>
      </c>
      <c r="G52" s="491"/>
      <c r="H52" s="491"/>
      <c r="I52" s="491"/>
      <c r="J52" s="491"/>
      <c r="K52" s="491"/>
      <c r="L52" s="491"/>
      <c r="M52" s="491"/>
      <c r="N52" s="491"/>
      <c r="O52" s="491"/>
      <c r="P52" s="491"/>
    </row>
    <row r="53" spans="1:16" ht="24" customHeight="1" x14ac:dyDescent="0.25">
      <c r="A53" s="493"/>
      <c r="B53" s="69" t="s">
        <v>198</v>
      </c>
      <c r="C53" s="72" t="s">
        <v>157</v>
      </c>
      <c r="D53" s="404" t="s">
        <v>206</v>
      </c>
      <c r="E53" s="404" t="s">
        <v>208</v>
      </c>
      <c r="F53" s="453" t="s">
        <v>144</v>
      </c>
      <c r="G53" s="491"/>
      <c r="H53" s="491"/>
      <c r="I53" s="491"/>
      <c r="J53" s="491"/>
      <c r="K53" s="491"/>
      <c r="L53" s="491"/>
      <c r="M53" s="491"/>
      <c r="N53" s="491"/>
      <c r="O53" s="491"/>
      <c r="P53" s="491"/>
    </row>
    <row r="54" spans="1:16" ht="24" customHeight="1" x14ac:dyDescent="0.25">
      <c r="A54" s="492">
        <v>27</v>
      </c>
      <c r="B54" s="67" t="s">
        <v>408</v>
      </c>
      <c r="C54" s="71" t="s">
        <v>144</v>
      </c>
      <c r="D54" s="400" t="s">
        <v>182</v>
      </c>
      <c r="E54" s="400" t="s">
        <v>183</v>
      </c>
      <c r="F54" s="453" t="s">
        <v>144</v>
      </c>
      <c r="G54" s="491"/>
      <c r="H54" s="491"/>
      <c r="I54" s="491"/>
      <c r="J54" s="491"/>
      <c r="K54" s="491"/>
      <c r="L54" s="491"/>
      <c r="M54" s="491"/>
      <c r="N54" s="491"/>
      <c r="O54" s="491"/>
      <c r="P54" s="491"/>
    </row>
    <row r="55" spans="1:16" ht="24" customHeight="1" x14ac:dyDescent="0.25">
      <c r="A55" s="493"/>
      <c r="B55" s="69" t="s">
        <v>382</v>
      </c>
      <c r="C55" s="72" t="s">
        <v>170</v>
      </c>
      <c r="D55" s="404" t="s">
        <v>383</v>
      </c>
      <c r="E55" s="404" t="s">
        <v>384</v>
      </c>
      <c r="F55" s="453" t="s">
        <v>144</v>
      </c>
      <c r="G55" s="491"/>
      <c r="H55" s="491"/>
      <c r="I55" s="491"/>
      <c r="J55" s="491"/>
      <c r="K55" s="491"/>
      <c r="L55" s="491"/>
      <c r="M55" s="491"/>
      <c r="N55" s="491"/>
      <c r="O55" s="491"/>
      <c r="P55" s="491"/>
    </row>
    <row r="56" spans="1:16" ht="24" customHeight="1" x14ac:dyDescent="0.25">
      <c r="A56" s="492">
        <v>28</v>
      </c>
      <c r="B56" s="67" t="s">
        <v>412</v>
      </c>
      <c r="C56" s="71" t="s">
        <v>157</v>
      </c>
      <c r="D56" s="400" t="s">
        <v>313</v>
      </c>
      <c r="E56" s="400" t="s">
        <v>314</v>
      </c>
      <c r="F56" s="453" t="s">
        <v>144</v>
      </c>
      <c r="G56" s="491"/>
      <c r="H56" s="491"/>
      <c r="I56" s="491"/>
      <c r="J56" s="491"/>
      <c r="K56" s="491"/>
      <c r="L56" s="491"/>
      <c r="M56" s="491"/>
      <c r="N56" s="491"/>
      <c r="O56" s="491"/>
      <c r="P56" s="491"/>
    </row>
    <row r="57" spans="1:16" ht="24" customHeight="1" x14ac:dyDescent="0.25">
      <c r="A57" s="493"/>
      <c r="B57" s="69" t="s">
        <v>319</v>
      </c>
      <c r="C57" s="72" t="s">
        <v>157</v>
      </c>
      <c r="D57" s="404" t="s">
        <v>281</v>
      </c>
      <c r="E57" s="404" t="s">
        <v>331</v>
      </c>
      <c r="F57" s="453" t="s">
        <v>144</v>
      </c>
      <c r="G57" s="491"/>
      <c r="H57" s="491"/>
      <c r="I57" s="491"/>
      <c r="J57" s="491"/>
      <c r="K57" s="491"/>
      <c r="L57" s="491"/>
      <c r="M57" s="491"/>
      <c r="N57" s="491"/>
      <c r="O57" s="491"/>
      <c r="P57" s="491"/>
    </row>
    <row r="58" spans="1:16" ht="24" customHeight="1" x14ac:dyDescent="0.25">
      <c r="A58" s="492"/>
      <c r="B58" s="67"/>
      <c r="C58" s="71"/>
      <c r="D58" s="400"/>
      <c r="E58" s="400"/>
      <c r="F58" s="453"/>
      <c r="G58" s="491"/>
      <c r="H58" s="491"/>
      <c r="I58" s="491"/>
      <c r="J58" s="491"/>
      <c r="K58" s="491"/>
      <c r="L58" s="491"/>
      <c r="M58" s="491"/>
      <c r="N58" s="491"/>
      <c r="O58" s="491"/>
      <c r="P58" s="491"/>
    </row>
    <row r="59" spans="1:16" ht="24" customHeight="1" x14ac:dyDescent="0.25">
      <c r="A59" s="493"/>
      <c r="B59" s="69"/>
      <c r="C59" s="72"/>
      <c r="D59" s="404"/>
      <c r="E59" s="404"/>
      <c r="F59" s="453"/>
      <c r="G59" s="491"/>
      <c r="H59" s="491"/>
      <c r="I59" s="491"/>
      <c r="J59" s="491"/>
      <c r="K59" s="491"/>
      <c r="L59" s="491"/>
      <c r="M59" s="491"/>
      <c r="N59" s="491"/>
      <c r="O59" s="491"/>
      <c r="P59" s="491"/>
    </row>
    <row r="60" spans="1:16" ht="24" customHeight="1" x14ac:dyDescent="0.25">
      <c r="A60" s="492"/>
      <c r="B60" s="67"/>
      <c r="C60" s="71"/>
      <c r="D60" s="400"/>
      <c r="E60" s="400"/>
      <c r="F60" s="453"/>
      <c r="G60" s="491"/>
      <c r="H60" s="491"/>
      <c r="I60" s="491"/>
      <c r="J60" s="491"/>
      <c r="K60" s="491"/>
      <c r="L60" s="491"/>
      <c r="M60" s="491"/>
      <c r="N60" s="491"/>
      <c r="O60" s="491"/>
      <c r="P60" s="491"/>
    </row>
    <row r="61" spans="1:16" ht="24" customHeight="1" x14ac:dyDescent="0.25">
      <c r="A61" s="493"/>
      <c r="B61" s="69"/>
      <c r="C61" s="72"/>
      <c r="D61" s="404"/>
      <c r="E61" s="404"/>
      <c r="F61" s="453"/>
      <c r="G61" s="491"/>
      <c r="H61" s="491"/>
      <c r="I61" s="491"/>
      <c r="J61" s="491"/>
      <c r="K61" s="491"/>
      <c r="L61" s="491"/>
      <c r="M61" s="491"/>
      <c r="N61" s="491"/>
      <c r="O61" s="491"/>
      <c r="P61" s="491"/>
    </row>
    <row r="62" spans="1:16" ht="24" customHeight="1" x14ac:dyDescent="0.25">
      <c r="A62" s="492"/>
      <c r="B62" s="67"/>
      <c r="C62" s="71"/>
      <c r="D62" s="400"/>
      <c r="E62" s="400"/>
      <c r="F62" s="453"/>
      <c r="G62" s="491"/>
      <c r="H62" s="491"/>
      <c r="I62" s="491"/>
      <c r="J62" s="491"/>
      <c r="K62" s="491"/>
      <c r="L62" s="491"/>
      <c r="M62" s="491"/>
      <c r="N62" s="491"/>
      <c r="O62" s="491"/>
      <c r="P62" s="491"/>
    </row>
    <row r="63" spans="1:16" ht="24" customHeight="1" x14ac:dyDescent="0.25">
      <c r="A63" s="493"/>
      <c r="B63" s="69"/>
      <c r="C63" s="72"/>
      <c r="D63" s="404"/>
      <c r="E63" s="404"/>
      <c r="F63" s="453"/>
      <c r="G63" s="491"/>
      <c r="H63" s="491"/>
      <c r="I63" s="491"/>
      <c r="J63" s="491"/>
      <c r="K63" s="491"/>
      <c r="L63" s="491"/>
      <c r="M63" s="491"/>
      <c r="N63" s="491"/>
      <c r="O63" s="491"/>
      <c r="P63" s="491"/>
    </row>
    <row r="64" spans="1:16" ht="24" customHeight="1" x14ac:dyDescent="0.25">
      <c r="A64" s="492"/>
      <c r="B64" s="67"/>
      <c r="C64" s="71"/>
      <c r="D64" s="400"/>
      <c r="E64" s="400"/>
      <c r="F64" s="453"/>
      <c r="G64" s="491"/>
      <c r="H64" s="491"/>
      <c r="I64" s="491"/>
      <c r="J64" s="491"/>
      <c r="K64" s="491"/>
      <c r="L64" s="491"/>
      <c r="M64" s="491"/>
      <c r="N64" s="491"/>
      <c r="O64" s="491"/>
      <c r="P64" s="491"/>
    </row>
    <row r="65" spans="1:16" ht="24" customHeight="1" x14ac:dyDescent="0.25">
      <c r="A65" s="493"/>
      <c r="B65" s="69"/>
      <c r="C65" s="72"/>
      <c r="D65" s="404"/>
      <c r="E65" s="404"/>
      <c r="F65" s="453"/>
      <c r="G65" s="491"/>
      <c r="H65" s="491"/>
      <c r="I65" s="491"/>
      <c r="J65" s="491"/>
      <c r="K65" s="491"/>
      <c r="L65" s="491"/>
      <c r="M65" s="491"/>
      <c r="N65" s="491"/>
      <c r="O65" s="491"/>
      <c r="P65" s="491"/>
    </row>
    <row r="66" spans="1:16" ht="24" customHeight="1" x14ac:dyDescent="0.25">
      <c r="A66" s="492"/>
      <c r="B66" s="67"/>
      <c r="C66" s="71"/>
      <c r="D66" s="400"/>
      <c r="E66" s="400"/>
      <c r="F66" s="453"/>
      <c r="G66" s="491"/>
      <c r="H66" s="491"/>
      <c r="I66" s="491"/>
      <c r="J66" s="491"/>
      <c r="K66" s="491"/>
      <c r="L66" s="491"/>
      <c r="M66" s="491"/>
      <c r="N66" s="491"/>
      <c r="O66" s="491"/>
      <c r="P66" s="491"/>
    </row>
    <row r="67" spans="1:16" ht="24" customHeight="1" x14ac:dyDescent="0.25">
      <c r="A67" s="493"/>
      <c r="B67" s="69"/>
      <c r="C67" s="72"/>
      <c r="D67" s="404"/>
      <c r="E67" s="404"/>
      <c r="F67" s="453"/>
      <c r="G67" s="491"/>
      <c r="H67" s="491"/>
      <c r="I67" s="491"/>
      <c r="J67" s="491"/>
      <c r="K67" s="491"/>
      <c r="L67" s="491"/>
      <c r="M67" s="491"/>
      <c r="N67" s="491"/>
      <c r="O67" s="491"/>
      <c r="P67" s="491"/>
    </row>
    <row r="68" spans="1:16" ht="24" customHeight="1" x14ac:dyDescent="0.25">
      <c r="A68" s="492"/>
      <c r="B68" s="67"/>
      <c r="C68" s="71"/>
      <c r="D68" s="400"/>
      <c r="E68" s="400"/>
      <c r="F68" s="453"/>
      <c r="G68" s="491"/>
      <c r="H68" s="491"/>
      <c r="I68" s="491"/>
      <c r="J68" s="491"/>
      <c r="K68" s="491"/>
      <c r="L68" s="491"/>
      <c r="M68" s="491"/>
      <c r="N68" s="491"/>
      <c r="O68" s="491"/>
      <c r="P68" s="491"/>
    </row>
    <row r="69" spans="1:16" ht="24" customHeight="1" x14ac:dyDescent="0.25">
      <c r="A69" s="493"/>
      <c r="B69" s="69"/>
      <c r="C69" s="72"/>
      <c r="D69" s="404"/>
      <c r="E69" s="404"/>
      <c r="F69" s="453"/>
      <c r="G69" s="491"/>
      <c r="H69" s="491"/>
      <c r="I69" s="491"/>
      <c r="J69" s="491"/>
      <c r="K69" s="491"/>
      <c r="L69" s="491"/>
      <c r="M69" s="491"/>
      <c r="N69" s="491"/>
      <c r="O69" s="491"/>
      <c r="P69" s="491"/>
    </row>
    <row r="70" spans="1:16" ht="24" customHeight="1" x14ac:dyDescent="0.25">
      <c r="A70" s="492"/>
      <c r="B70" s="67"/>
      <c r="C70" s="71"/>
      <c r="D70" s="400"/>
      <c r="E70" s="400"/>
      <c r="F70" s="453"/>
      <c r="G70" s="491"/>
      <c r="H70" s="491"/>
      <c r="I70" s="491"/>
      <c r="J70" s="491"/>
      <c r="K70" s="491"/>
      <c r="L70" s="491"/>
      <c r="M70" s="491"/>
      <c r="N70" s="491"/>
      <c r="O70" s="491"/>
      <c r="P70" s="491"/>
    </row>
    <row r="71" spans="1:16" ht="24" customHeight="1" x14ac:dyDescent="0.25">
      <c r="A71" s="493"/>
      <c r="B71" s="69"/>
      <c r="C71" s="72"/>
      <c r="D71" s="404"/>
      <c r="E71" s="404"/>
      <c r="F71" s="453"/>
      <c r="G71" s="491"/>
      <c r="H71" s="491"/>
      <c r="I71" s="491"/>
      <c r="J71" s="491"/>
      <c r="K71" s="491"/>
      <c r="L71" s="491"/>
      <c r="M71" s="491"/>
      <c r="N71" s="491"/>
      <c r="O71" s="491"/>
      <c r="P71" s="491"/>
    </row>
    <row r="72" spans="1:16" ht="24" customHeight="1" x14ac:dyDescent="0.25">
      <c r="A72" s="492"/>
      <c r="B72" s="67"/>
      <c r="C72" s="71"/>
      <c r="D72" s="400"/>
      <c r="E72" s="400"/>
      <c r="F72" s="453"/>
      <c r="G72" s="491"/>
      <c r="H72" s="491"/>
      <c r="I72" s="491"/>
      <c r="J72" s="491"/>
      <c r="K72" s="491"/>
      <c r="L72" s="491"/>
      <c r="M72" s="491"/>
      <c r="N72" s="491"/>
      <c r="O72" s="491"/>
      <c r="P72" s="491"/>
    </row>
    <row r="73" spans="1:16" ht="24" customHeight="1" x14ac:dyDescent="0.25">
      <c r="A73" s="493"/>
      <c r="B73" s="69"/>
      <c r="C73" s="72"/>
      <c r="D73" s="404"/>
      <c r="E73" s="404"/>
      <c r="F73" s="453"/>
      <c r="G73" s="491"/>
      <c r="H73" s="491"/>
      <c r="I73" s="491"/>
      <c r="J73" s="491"/>
      <c r="K73" s="491"/>
      <c r="L73" s="491"/>
      <c r="M73" s="491"/>
      <c r="N73" s="491"/>
      <c r="O73" s="491"/>
      <c r="P73" s="491"/>
    </row>
    <row r="74" spans="1:16" ht="24" customHeight="1" x14ac:dyDescent="0.25">
      <c r="A74" s="492"/>
      <c r="B74" s="67"/>
      <c r="C74" s="71"/>
      <c r="D74" s="400"/>
      <c r="E74" s="400"/>
      <c r="F74" s="453"/>
      <c r="G74" s="491"/>
      <c r="H74" s="491"/>
      <c r="I74" s="491"/>
      <c r="J74" s="491"/>
      <c r="K74" s="491"/>
      <c r="L74" s="491"/>
      <c r="M74" s="491"/>
      <c r="N74" s="491"/>
      <c r="O74" s="491"/>
      <c r="P74" s="491"/>
    </row>
    <row r="75" spans="1:16" ht="24" customHeight="1" x14ac:dyDescent="0.25">
      <c r="A75" s="493"/>
      <c r="B75" s="69"/>
      <c r="C75" s="72"/>
      <c r="D75" s="404"/>
      <c r="E75" s="404"/>
      <c r="F75" s="453"/>
      <c r="G75" s="491"/>
      <c r="H75" s="491"/>
      <c r="I75" s="491"/>
      <c r="J75" s="491"/>
      <c r="K75" s="491"/>
      <c r="L75" s="491"/>
      <c r="M75" s="491"/>
      <c r="N75" s="491"/>
      <c r="O75" s="491"/>
      <c r="P75" s="491"/>
    </row>
    <row r="76" spans="1:16" ht="24" customHeight="1" x14ac:dyDescent="0.25">
      <c r="A76" s="492"/>
      <c r="B76" s="67"/>
      <c r="C76" s="71"/>
      <c r="D76" s="400"/>
      <c r="E76" s="400"/>
      <c r="F76" s="453"/>
      <c r="G76" s="491"/>
      <c r="H76" s="491"/>
      <c r="I76" s="491"/>
      <c r="J76" s="491"/>
      <c r="K76" s="491"/>
      <c r="L76" s="491"/>
      <c r="M76" s="491"/>
      <c r="N76" s="491"/>
      <c r="O76" s="491"/>
      <c r="P76" s="491"/>
    </row>
    <row r="77" spans="1:16" ht="24" customHeight="1" x14ac:dyDescent="0.25">
      <c r="A77" s="493"/>
      <c r="B77" s="69"/>
      <c r="C77" s="72"/>
      <c r="D77" s="404"/>
      <c r="E77" s="404"/>
      <c r="F77" s="453"/>
      <c r="G77" s="491"/>
      <c r="H77" s="491"/>
      <c r="I77" s="491"/>
      <c r="J77" s="491"/>
      <c r="K77" s="491"/>
      <c r="L77" s="491"/>
      <c r="M77" s="491"/>
      <c r="N77" s="491"/>
      <c r="O77" s="491"/>
      <c r="P77" s="491"/>
    </row>
    <row r="78" spans="1:16" ht="24" customHeight="1" x14ac:dyDescent="0.25">
      <c r="A78" s="492"/>
      <c r="B78" s="67"/>
      <c r="C78" s="71"/>
      <c r="D78" s="400"/>
      <c r="E78" s="400"/>
      <c r="F78" s="453"/>
      <c r="G78" s="491"/>
      <c r="H78" s="491"/>
      <c r="I78" s="491"/>
      <c r="J78" s="491"/>
      <c r="K78" s="491"/>
      <c r="L78" s="491"/>
      <c r="M78" s="491"/>
      <c r="N78" s="491"/>
      <c r="O78" s="491"/>
      <c r="P78" s="491"/>
    </row>
    <row r="79" spans="1:16" ht="24" customHeight="1" x14ac:dyDescent="0.25">
      <c r="A79" s="493"/>
      <c r="B79" s="69"/>
      <c r="C79" s="72"/>
      <c r="D79" s="404"/>
      <c r="E79" s="404"/>
      <c r="F79" s="453"/>
      <c r="G79" s="491"/>
      <c r="H79" s="491"/>
      <c r="I79" s="491"/>
      <c r="J79" s="491"/>
      <c r="K79" s="491"/>
      <c r="L79" s="491"/>
      <c r="M79" s="491"/>
      <c r="N79" s="491"/>
      <c r="O79" s="491"/>
      <c r="P79" s="491"/>
    </row>
    <row r="80" spans="1:16" ht="24" customHeight="1" x14ac:dyDescent="0.25">
      <c r="A80" s="492"/>
      <c r="B80" s="67"/>
      <c r="C80" s="71"/>
      <c r="D80" s="400"/>
      <c r="E80" s="400"/>
      <c r="F80" s="453"/>
      <c r="G80" s="491"/>
      <c r="H80" s="491"/>
      <c r="I80" s="491"/>
      <c r="J80" s="491"/>
      <c r="K80" s="491"/>
      <c r="L80" s="491"/>
      <c r="M80" s="491"/>
      <c r="N80" s="491"/>
      <c r="O80" s="491"/>
      <c r="P80" s="491"/>
    </row>
    <row r="81" spans="1:16" ht="24" customHeight="1" x14ac:dyDescent="0.25">
      <c r="A81" s="493"/>
      <c r="B81" s="69"/>
      <c r="C81" s="72"/>
      <c r="D81" s="404"/>
      <c r="E81" s="404"/>
      <c r="F81" s="453"/>
      <c r="G81" s="491"/>
      <c r="H81" s="491"/>
      <c r="I81" s="491"/>
      <c r="J81" s="491"/>
      <c r="K81" s="491"/>
      <c r="L81" s="491"/>
      <c r="M81" s="491"/>
      <c r="N81" s="491"/>
      <c r="O81" s="491"/>
      <c r="P81" s="491"/>
    </row>
  </sheetData>
  <mergeCells count="440">
    <mergeCell ref="A38:A39"/>
    <mergeCell ref="A40:A41"/>
    <mergeCell ref="A20:A21"/>
    <mergeCell ref="A22:A23"/>
    <mergeCell ref="A24:A25"/>
    <mergeCell ref="A26:A27"/>
    <mergeCell ref="A28:A29"/>
    <mergeCell ref="A30:A31"/>
    <mergeCell ref="A32:A33"/>
    <mergeCell ref="A34:A35"/>
    <mergeCell ref="A36:A37"/>
    <mergeCell ref="A2:A3"/>
    <mergeCell ref="A4:A5"/>
    <mergeCell ref="A6:A7"/>
    <mergeCell ref="A8:A9"/>
    <mergeCell ref="A10:A11"/>
    <mergeCell ref="A12:A13"/>
    <mergeCell ref="A14:A15"/>
    <mergeCell ref="A16:A17"/>
    <mergeCell ref="A18:A19"/>
    <mergeCell ref="P40:P41"/>
    <mergeCell ref="M38:M39"/>
    <mergeCell ref="N38:N39"/>
    <mergeCell ref="O38:O39"/>
    <mergeCell ref="P38:P39"/>
    <mergeCell ref="G40:G41"/>
    <mergeCell ref="H40:H41"/>
    <mergeCell ref="I40:I41"/>
    <mergeCell ref="J40:J41"/>
    <mergeCell ref="K40:K41"/>
    <mergeCell ref="L40:L41"/>
    <mergeCell ref="G38:G39"/>
    <mergeCell ref="H38:H39"/>
    <mergeCell ref="I38:I39"/>
    <mergeCell ref="J38:J39"/>
    <mergeCell ref="K38:K39"/>
    <mergeCell ref="L38:L39"/>
    <mergeCell ref="M40:M41"/>
    <mergeCell ref="N40:N41"/>
    <mergeCell ref="O40:O41"/>
    <mergeCell ref="P34:P35"/>
    <mergeCell ref="G36:G37"/>
    <mergeCell ref="H36:H37"/>
    <mergeCell ref="I36:I37"/>
    <mergeCell ref="J36:J37"/>
    <mergeCell ref="K36:K37"/>
    <mergeCell ref="L36:L37"/>
    <mergeCell ref="M36:M37"/>
    <mergeCell ref="N36:N37"/>
    <mergeCell ref="O36:O37"/>
    <mergeCell ref="P36:P37"/>
    <mergeCell ref="G34:G35"/>
    <mergeCell ref="H34:H35"/>
    <mergeCell ref="I34:I35"/>
    <mergeCell ref="J34:J35"/>
    <mergeCell ref="K34:K35"/>
    <mergeCell ref="L34:L35"/>
    <mergeCell ref="M34:M35"/>
    <mergeCell ref="N34:N35"/>
    <mergeCell ref="O34:O35"/>
    <mergeCell ref="P30:P31"/>
    <mergeCell ref="G32:G33"/>
    <mergeCell ref="H32:H33"/>
    <mergeCell ref="I32:I33"/>
    <mergeCell ref="J32:J33"/>
    <mergeCell ref="K32:K33"/>
    <mergeCell ref="L32:L33"/>
    <mergeCell ref="M32:M33"/>
    <mergeCell ref="N32:N33"/>
    <mergeCell ref="O32:O33"/>
    <mergeCell ref="P32:P33"/>
    <mergeCell ref="G30:G31"/>
    <mergeCell ref="H30:H31"/>
    <mergeCell ref="I30:I31"/>
    <mergeCell ref="J30:J31"/>
    <mergeCell ref="K30:K31"/>
    <mergeCell ref="L30:L31"/>
    <mergeCell ref="M30:M31"/>
    <mergeCell ref="N30:N31"/>
    <mergeCell ref="O30:O31"/>
    <mergeCell ref="P26:P27"/>
    <mergeCell ref="G28:G29"/>
    <mergeCell ref="H28:H29"/>
    <mergeCell ref="I28:I29"/>
    <mergeCell ref="J28:J29"/>
    <mergeCell ref="K28:K29"/>
    <mergeCell ref="L28:L29"/>
    <mergeCell ref="M28:M29"/>
    <mergeCell ref="N28:N29"/>
    <mergeCell ref="O28:O29"/>
    <mergeCell ref="P28:P29"/>
    <mergeCell ref="G26:G27"/>
    <mergeCell ref="H26:H27"/>
    <mergeCell ref="I26:I27"/>
    <mergeCell ref="J26:J27"/>
    <mergeCell ref="K26:K27"/>
    <mergeCell ref="L26:L27"/>
    <mergeCell ref="M26:M27"/>
    <mergeCell ref="N26:N27"/>
    <mergeCell ref="O26:O27"/>
    <mergeCell ref="P22:P23"/>
    <mergeCell ref="G24:G25"/>
    <mergeCell ref="H24:H25"/>
    <mergeCell ref="I24:I25"/>
    <mergeCell ref="J24:J25"/>
    <mergeCell ref="K24:K25"/>
    <mergeCell ref="L24:L25"/>
    <mergeCell ref="M24:M25"/>
    <mergeCell ref="N24:N25"/>
    <mergeCell ref="O24:O25"/>
    <mergeCell ref="P24:P25"/>
    <mergeCell ref="G22:G23"/>
    <mergeCell ref="H22:H23"/>
    <mergeCell ref="I22:I23"/>
    <mergeCell ref="J22:J23"/>
    <mergeCell ref="K22:K23"/>
    <mergeCell ref="L22:L23"/>
    <mergeCell ref="M22:M23"/>
    <mergeCell ref="N22:N23"/>
    <mergeCell ref="O22:O23"/>
    <mergeCell ref="P18:P19"/>
    <mergeCell ref="G20:G21"/>
    <mergeCell ref="H20:H21"/>
    <mergeCell ref="I20:I21"/>
    <mergeCell ref="J20:J21"/>
    <mergeCell ref="K20:K21"/>
    <mergeCell ref="L20:L21"/>
    <mergeCell ref="M20:M21"/>
    <mergeCell ref="N20:N21"/>
    <mergeCell ref="O20:O21"/>
    <mergeCell ref="P20:P21"/>
    <mergeCell ref="G18:G19"/>
    <mergeCell ref="H18:H19"/>
    <mergeCell ref="I18:I19"/>
    <mergeCell ref="J18:J19"/>
    <mergeCell ref="K18:K19"/>
    <mergeCell ref="L18:L19"/>
    <mergeCell ref="M18:M19"/>
    <mergeCell ref="N18:N19"/>
    <mergeCell ref="O18:O19"/>
    <mergeCell ref="P14:P15"/>
    <mergeCell ref="G16:G17"/>
    <mergeCell ref="H16:H17"/>
    <mergeCell ref="I16:I17"/>
    <mergeCell ref="J16:J17"/>
    <mergeCell ref="K16:K17"/>
    <mergeCell ref="L16:L17"/>
    <mergeCell ref="M16:M17"/>
    <mergeCell ref="N16:N17"/>
    <mergeCell ref="O16:O17"/>
    <mergeCell ref="P16:P17"/>
    <mergeCell ref="G14:G15"/>
    <mergeCell ref="H14:H15"/>
    <mergeCell ref="I14:I15"/>
    <mergeCell ref="J14:J15"/>
    <mergeCell ref="K14:K15"/>
    <mergeCell ref="L14:L15"/>
    <mergeCell ref="M14:M15"/>
    <mergeCell ref="N14:N15"/>
    <mergeCell ref="O14:O15"/>
    <mergeCell ref="P10:P11"/>
    <mergeCell ref="G12:G13"/>
    <mergeCell ref="H12:H13"/>
    <mergeCell ref="I12:I13"/>
    <mergeCell ref="J12:J13"/>
    <mergeCell ref="K12:K13"/>
    <mergeCell ref="L12:L13"/>
    <mergeCell ref="M12:M13"/>
    <mergeCell ref="N12:N13"/>
    <mergeCell ref="O12:O13"/>
    <mergeCell ref="P12:P13"/>
    <mergeCell ref="G10:G11"/>
    <mergeCell ref="H10:H11"/>
    <mergeCell ref="I10:I11"/>
    <mergeCell ref="J10:J11"/>
    <mergeCell ref="K10:K11"/>
    <mergeCell ref="L10:L11"/>
    <mergeCell ref="M10:M11"/>
    <mergeCell ref="N10:N11"/>
    <mergeCell ref="O10:O11"/>
    <mergeCell ref="P6:P7"/>
    <mergeCell ref="G8:G9"/>
    <mergeCell ref="H8:H9"/>
    <mergeCell ref="I8:I9"/>
    <mergeCell ref="J8:J9"/>
    <mergeCell ref="K8:K9"/>
    <mergeCell ref="L8:L9"/>
    <mergeCell ref="M8:M9"/>
    <mergeCell ref="N8:N9"/>
    <mergeCell ref="O8:O9"/>
    <mergeCell ref="P8:P9"/>
    <mergeCell ref="G6:G7"/>
    <mergeCell ref="H6:H7"/>
    <mergeCell ref="I6:I7"/>
    <mergeCell ref="J6:J7"/>
    <mergeCell ref="K6:K7"/>
    <mergeCell ref="L6:L7"/>
    <mergeCell ref="M6:M7"/>
    <mergeCell ref="N6:N7"/>
    <mergeCell ref="O6:O7"/>
    <mergeCell ref="M2:M3"/>
    <mergeCell ref="N2:N3"/>
    <mergeCell ref="O2:O3"/>
    <mergeCell ref="P2:P3"/>
    <mergeCell ref="G4:G5"/>
    <mergeCell ref="H4:H5"/>
    <mergeCell ref="I4:I5"/>
    <mergeCell ref="J4:J5"/>
    <mergeCell ref="K4:K5"/>
    <mergeCell ref="L4:L5"/>
    <mergeCell ref="G2:G3"/>
    <mergeCell ref="H2:H3"/>
    <mergeCell ref="I2:I3"/>
    <mergeCell ref="J2:J3"/>
    <mergeCell ref="K2:K3"/>
    <mergeCell ref="L2:L3"/>
    <mergeCell ref="M4:M5"/>
    <mergeCell ref="N4:N5"/>
    <mergeCell ref="O4:O5"/>
    <mergeCell ref="P4:P5"/>
    <mergeCell ref="A42:A43"/>
    <mergeCell ref="G42:G43"/>
    <mergeCell ref="H42:H43"/>
    <mergeCell ref="I42:I43"/>
    <mergeCell ref="J42:J43"/>
    <mergeCell ref="K42:K43"/>
    <mergeCell ref="L42:L43"/>
    <mergeCell ref="M42:M43"/>
    <mergeCell ref="N42:N43"/>
    <mergeCell ref="O42:O43"/>
    <mergeCell ref="P42:P43"/>
    <mergeCell ref="A44:A45"/>
    <mergeCell ref="A46:A47"/>
    <mergeCell ref="A48:A49"/>
    <mergeCell ref="A50:A51"/>
    <mergeCell ref="A52:A53"/>
    <mergeCell ref="A54:A55"/>
    <mergeCell ref="A56:A57"/>
    <mergeCell ref="N44:N45"/>
    <mergeCell ref="O44:O45"/>
    <mergeCell ref="P44:P45"/>
    <mergeCell ref="N46:N47"/>
    <mergeCell ref="O46:O47"/>
    <mergeCell ref="P46:P47"/>
    <mergeCell ref="N48:N49"/>
    <mergeCell ref="O48:O49"/>
    <mergeCell ref="P48:P49"/>
    <mergeCell ref="H50:H51"/>
    <mergeCell ref="I50:I51"/>
    <mergeCell ref="J50:J51"/>
    <mergeCell ref="K50:K51"/>
    <mergeCell ref="L50:L51"/>
    <mergeCell ref="M50:M51"/>
    <mergeCell ref="A58:A59"/>
    <mergeCell ref="A60:A61"/>
    <mergeCell ref="G44:G45"/>
    <mergeCell ref="H44:H45"/>
    <mergeCell ref="I44:I45"/>
    <mergeCell ref="J44:J45"/>
    <mergeCell ref="K44:K45"/>
    <mergeCell ref="L44:L45"/>
    <mergeCell ref="M44:M45"/>
    <mergeCell ref="G46:G47"/>
    <mergeCell ref="H46:H47"/>
    <mergeCell ref="I46:I47"/>
    <mergeCell ref="J46:J47"/>
    <mergeCell ref="K46:K47"/>
    <mergeCell ref="L46:L47"/>
    <mergeCell ref="M46:M47"/>
    <mergeCell ref="G48:G49"/>
    <mergeCell ref="H48:H49"/>
    <mergeCell ref="I48:I49"/>
    <mergeCell ref="J48:J49"/>
    <mergeCell ref="K48:K49"/>
    <mergeCell ref="L48:L49"/>
    <mergeCell ref="M48:M49"/>
    <mergeCell ref="G50:G51"/>
    <mergeCell ref="N50:N51"/>
    <mergeCell ref="O50:O51"/>
    <mergeCell ref="P50:P51"/>
    <mergeCell ref="G52:G53"/>
    <mergeCell ref="H52:H53"/>
    <mergeCell ref="I52:I53"/>
    <mergeCell ref="J52:J53"/>
    <mergeCell ref="K52:K53"/>
    <mergeCell ref="L52:L53"/>
    <mergeCell ref="M52:M53"/>
    <mergeCell ref="N52:N53"/>
    <mergeCell ref="O52:O53"/>
    <mergeCell ref="P52:P53"/>
    <mergeCell ref="P54:P55"/>
    <mergeCell ref="G56:G57"/>
    <mergeCell ref="H56:H57"/>
    <mergeCell ref="I56:I57"/>
    <mergeCell ref="J56:J57"/>
    <mergeCell ref="K56:K57"/>
    <mergeCell ref="L56:L57"/>
    <mergeCell ref="M56:M57"/>
    <mergeCell ref="N56:N57"/>
    <mergeCell ref="O56:O57"/>
    <mergeCell ref="P56:P57"/>
    <mergeCell ref="G54:G55"/>
    <mergeCell ref="H54:H55"/>
    <mergeCell ref="I54:I55"/>
    <mergeCell ref="J54:J55"/>
    <mergeCell ref="K54:K55"/>
    <mergeCell ref="L54:L55"/>
    <mergeCell ref="M54:M55"/>
    <mergeCell ref="N54:N55"/>
    <mergeCell ref="O54:O55"/>
    <mergeCell ref="P58:P59"/>
    <mergeCell ref="G60:G61"/>
    <mergeCell ref="H60:H61"/>
    <mergeCell ref="I60:I61"/>
    <mergeCell ref="J60:J61"/>
    <mergeCell ref="K60:K61"/>
    <mergeCell ref="L60:L61"/>
    <mergeCell ref="M60:M61"/>
    <mergeCell ref="N60:N61"/>
    <mergeCell ref="O60:O61"/>
    <mergeCell ref="P60:P61"/>
    <mergeCell ref="G58:G59"/>
    <mergeCell ref="H58:H59"/>
    <mergeCell ref="I58:I59"/>
    <mergeCell ref="J58:J59"/>
    <mergeCell ref="K58:K59"/>
    <mergeCell ref="L58:L59"/>
    <mergeCell ref="M58:M59"/>
    <mergeCell ref="N58:N59"/>
    <mergeCell ref="O58:O59"/>
    <mergeCell ref="O62:O63"/>
    <mergeCell ref="P62:P63"/>
    <mergeCell ref="A64:A65"/>
    <mergeCell ref="G64:G65"/>
    <mergeCell ref="H64:H65"/>
    <mergeCell ref="I64:I65"/>
    <mergeCell ref="J64:J65"/>
    <mergeCell ref="K64:K65"/>
    <mergeCell ref="L64:L65"/>
    <mergeCell ref="M64:M65"/>
    <mergeCell ref="N64:N65"/>
    <mergeCell ref="O64:O65"/>
    <mergeCell ref="P64:P65"/>
    <mergeCell ref="A62:A63"/>
    <mergeCell ref="G62:G63"/>
    <mergeCell ref="H62:H63"/>
    <mergeCell ref="I62:I63"/>
    <mergeCell ref="J62:J63"/>
    <mergeCell ref="K62:K63"/>
    <mergeCell ref="L62:L63"/>
    <mergeCell ref="M62:M63"/>
    <mergeCell ref="N62:N63"/>
    <mergeCell ref="O66:O67"/>
    <mergeCell ref="P66:P67"/>
    <mergeCell ref="A68:A69"/>
    <mergeCell ref="G68:G69"/>
    <mergeCell ref="H68:H69"/>
    <mergeCell ref="I68:I69"/>
    <mergeCell ref="J68:J69"/>
    <mergeCell ref="K68:K69"/>
    <mergeCell ref="L68:L69"/>
    <mergeCell ref="M68:M69"/>
    <mergeCell ref="N68:N69"/>
    <mergeCell ref="O68:O69"/>
    <mergeCell ref="P68:P69"/>
    <mergeCell ref="A66:A67"/>
    <mergeCell ref="G66:G67"/>
    <mergeCell ref="H66:H67"/>
    <mergeCell ref="I66:I67"/>
    <mergeCell ref="J66:J67"/>
    <mergeCell ref="K66:K67"/>
    <mergeCell ref="L66:L67"/>
    <mergeCell ref="M66:M67"/>
    <mergeCell ref="N66:N67"/>
    <mergeCell ref="O70:O71"/>
    <mergeCell ref="P70:P71"/>
    <mergeCell ref="A72:A73"/>
    <mergeCell ref="G72:G73"/>
    <mergeCell ref="H72:H73"/>
    <mergeCell ref="I72:I73"/>
    <mergeCell ref="J72:J73"/>
    <mergeCell ref="K72:K73"/>
    <mergeCell ref="L72:L73"/>
    <mergeCell ref="M72:M73"/>
    <mergeCell ref="N72:N73"/>
    <mergeCell ref="O72:O73"/>
    <mergeCell ref="P72:P73"/>
    <mergeCell ref="A70:A71"/>
    <mergeCell ref="G70:G71"/>
    <mergeCell ref="H70:H71"/>
    <mergeCell ref="I70:I71"/>
    <mergeCell ref="J70:J71"/>
    <mergeCell ref="K70:K71"/>
    <mergeCell ref="L70:L71"/>
    <mergeCell ref="M70:M71"/>
    <mergeCell ref="N70:N71"/>
    <mergeCell ref="O74:O75"/>
    <mergeCell ref="P74:P75"/>
    <mergeCell ref="A76:A77"/>
    <mergeCell ref="G76:G77"/>
    <mergeCell ref="H76:H77"/>
    <mergeCell ref="I76:I77"/>
    <mergeCell ref="J76:J77"/>
    <mergeCell ref="K76:K77"/>
    <mergeCell ref="L76:L77"/>
    <mergeCell ref="M76:M77"/>
    <mergeCell ref="N76:N77"/>
    <mergeCell ref="O76:O77"/>
    <mergeCell ref="P76:P77"/>
    <mergeCell ref="A74:A75"/>
    <mergeCell ref="G74:G75"/>
    <mergeCell ref="H74:H75"/>
    <mergeCell ref="I74:I75"/>
    <mergeCell ref="J74:J75"/>
    <mergeCell ref="K74:K75"/>
    <mergeCell ref="L74:L75"/>
    <mergeCell ref="M74:M75"/>
    <mergeCell ref="N74:N75"/>
    <mergeCell ref="O78:O79"/>
    <mergeCell ref="P78:P79"/>
    <mergeCell ref="A80:A81"/>
    <mergeCell ref="G80:G81"/>
    <mergeCell ref="H80:H81"/>
    <mergeCell ref="I80:I81"/>
    <mergeCell ref="J80:J81"/>
    <mergeCell ref="K80:K81"/>
    <mergeCell ref="L80:L81"/>
    <mergeCell ref="M80:M81"/>
    <mergeCell ref="N80:N81"/>
    <mergeCell ref="O80:O81"/>
    <mergeCell ref="P80:P81"/>
    <mergeCell ref="A78:A79"/>
    <mergeCell ref="G78:G79"/>
    <mergeCell ref="H78:H79"/>
    <mergeCell ref="I78:I79"/>
    <mergeCell ref="J78:J79"/>
    <mergeCell ref="K78:K79"/>
    <mergeCell ref="L78:L79"/>
    <mergeCell ref="M78:M79"/>
    <mergeCell ref="N78:N79"/>
  </mergeCells>
  <conditionalFormatting sqref="C8:C81">
    <cfRule type="cellIs" dxfId="13" priority="355" operator="equal">
      <formula>"Vert"</formula>
    </cfRule>
    <cfRule type="cellIs" dxfId="12" priority="356" operator="equal">
      <formula>"Argent"</formula>
    </cfRule>
    <cfRule type="cellIs" dxfId="11" priority="357" operator="equal">
      <formula>"Blanc"</formula>
    </cfRule>
    <cfRule type="cellIs" dxfId="10" priority="358" operator="equal">
      <formula>"Jaune"</formula>
    </cfRule>
    <cfRule type="cellIs" dxfId="9" priority="359" operator="equal">
      <formula>"Rouge"</formula>
    </cfRule>
    <cfRule type="cellIs" dxfId="8" priority="360" operator="equal">
      <formula>"Bleu"</formula>
    </cfRule>
  </conditionalFormatting>
  <dataValidations count="1">
    <dataValidation type="list" allowBlank="1" showInputMessage="1" showErrorMessage="1" sqref="C42:C81 C8:C41">
      <formula1>$S$3:$S$9</formula1>
    </dataValidation>
  </dataValidations>
  <pageMargins left="0.11811023622047245" right="0.11811023622047245" top="0.11811023622047245" bottom="0.11811023622047245" header="0.11811023622047245" footer="0.11811023622047245"/>
  <pageSetup paperSize="9" scale="58"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P81"/>
  <sheetViews>
    <sheetView workbookViewId="0">
      <selection activeCell="E48" sqref="E48"/>
    </sheetView>
  </sheetViews>
  <sheetFormatPr baseColWidth="10" defaultRowHeight="15" x14ac:dyDescent="0.25"/>
  <cols>
    <col min="1" max="1" width="3" style="43" bestFit="1" customWidth="1"/>
    <col min="2" max="2" width="25.7109375" style="43" customWidth="1"/>
    <col min="3" max="3" width="7.28515625" style="43" bestFit="1" customWidth="1"/>
    <col min="4" max="5" width="25.7109375" style="43" customWidth="1"/>
    <col min="6" max="6" width="6.5703125" style="43" bestFit="1" customWidth="1"/>
    <col min="7" max="16" width="15.7109375" style="43" customWidth="1"/>
    <col min="17" max="16384" width="11.42578125" style="43"/>
  </cols>
  <sheetData>
    <row r="1" spans="1:16" s="97" customFormat="1" ht="30" x14ac:dyDescent="0.25">
      <c r="B1" s="470" t="s">
        <v>459</v>
      </c>
      <c r="C1" s="452" t="s">
        <v>457</v>
      </c>
      <c r="D1" s="452" t="s">
        <v>23</v>
      </c>
      <c r="E1" s="452" t="s">
        <v>456</v>
      </c>
      <c r="F1" s="452" t="s">
        <v>133</v>
      </c>
      <c r="G1" s="452" t="s">
        <v>134</v>
      </c>
      <c r="H1" s="452" t="s">
        <v>135</v>
      </c>
      <c r="I1" s="452" t="s">
        <v>136</v>
      </c>
      <c r="J1" s="452" t="s">
        <v>137</v>
      </c>
      <c r="K1" s="452" t="s">
        <v>138</v>
      </c>
      <c r="L1" s="452" t="s">
        <v>139</v>
      </c>
      <c r="M1" s="452" t="s">
        <v>140</v>
      </c>
      <c r="N1" s="452" t="s">
        <v>141</v>
      </c>
      <c r="O1" s="452" t="s">
        <v>142</v>
      </c>
      <c r="P1" s="99" t="s">
        <v>143</v>
      </c>
    </row>
    <row r="2" spans="1:16" ht="24" customHeight="1" x14ac:dyDescent="0.25">
      <c r="A2" s="492">
        <v>1</v>
      </c>
      <c r="B2" s="67" t="s">
        <v>198</v>
      </c>
      <c r="C2" s="71" t="s">
        <v>145</v>
      </c>
      <c r="D2" s="400" t="s">
        <v>217</v>
      </c>
      <c r="E2" s="400" t="s">
        <v>218</v>
      </c>
      <c r="F2" s="453" t="s">
        <v>145</v>
      </c>
      <c r="G2" s="491"/>
      <c r="H2" s="491"/>
      <c r="I2" s="491"/>
      <c r="J2" s="491"/>
      <c r="K2" s="491"/>
      <c r="L2" s="491"/>
      <c r="M2" s="491"/>
      <c r="N2" s="491"/>
      <c r="O2" s="491"/>
      <c r="P2" s="491"/>
    </row>
    <row r="3" spans="1:16" ht="24" customHeight="1" x14ac:dyDescent="0.25">
      <c r="A3" s="493"/>
      <c r="B3" s="69" t="s">
        <v>221</v>
      </c>
      <c r="C3" s="72" t="s">
        <v>145</v>
      </c>
      <c r="D3" s="404" t="s">
        <v>231</v>
      </c>
      <c r="E3" s="404" t="s">
        <v>233</v>
      </c>
      <c r="F3" s="453" t="s">
        <v>145</v>
      </c>
      <c r="G3" s="491"/>
      <c r="H3" s="491"/>
      <c r="I3" s="491"/>
      <c r="J3" s="491"/>
      <c r="K3" s="491"/>
      <c r="L3" s="491"/>
      <c r="M3" s="491"/>
      <c r="N3" s="491"/>
      <c r="O3" s="491"/>
      <c r="P3" s="491"/>
    </row>
    <row r="4" spans="1:16" ht="24" customHeight="1" x14ac:dyDescent="0.25">
      <c r="A4" s="492">
        <v>2</v>
      </c>
      <c r="B4" s="67" t="s">
        <v>409</v>
      </c>
      <c r="C4" s="71" t="s">
        <v>145</v>
      </c>
      <c r="D4" s="400" t="s">
        <v>192</v>
      </c>
      <c r="E4" s="400" t="s">
        <v>193</v>
      </c>
      <c r="F4" s="453" t="s">
        <v>145</v>
      </c>
      <c r="G4" s="491"/>
      <c r="H4" s="491"/>
      <c r="I4" s="491"/>
      <c r="J4" s="491"/>
      <c r="K4" s="491"/>
      <c r="L4" s="491"/>
      <c r="M4" s="491"/>
      <c r="N4" s="491"/>
      <c r="O4" s="491"/>
      <c r="P4" s="491"/>
    </row>
    <row r="5" spans="1:16" ht="24" customHeight="1" x14ac:dyDescent="0.25">
      <c r="A5" s="493"/>
      <c r="B5" s="69" t="s">
        <v>221</v>
      </c>
      <c r="C5" s="72" t="s">
        <v>145</v>
      </c>
      <c r="D5" s="404" t="s">
        <v>244</v>
      </c>
      <c r="E5" s="404" t="s">
        <v>245</v>
      </c>
      <c r="F5" s="453" t="s">
        <v>145</v>
      </c>
      <c r="G5" s="491"/>
      <c r="H5" s="491"/>
      <c r="I5" s="491"/>
      <c r="J5" s="491"/>
      <c r="K5" s="491"/>
      <c r="L5" s="491"/>
      <c r="M5" s="491"/>
      <c r="N5" s="491"/>
      <c r="O5" s="491"/>
      <c r="P5" s="491"/>
    </row>
    <row r="6" spans="1:16" ht="24" customHeight="1" x14ac:dyDescent="0.25">
      <c r="A6" s="492">
        <v>3</v>
      </c>
      <c r="B6" s="67" t="s">
        <v>319</v>
      </c>
      <c r="C6" s="71" t="s">
        <v>145</v>
      </c>
      <c r="D6" s="400" t="s">
        <v>336</v>
      </c>
      <c r="E6" s="400" t="s">
        <v>337</v>
      </c>
      <c r="F6" s="453" t="s">
        <v>145</v>
      </c>
      <c r="G6" s="491"/>
      <c r="H6" s="491"/>
      <c r="I6" s="491"/>
      <c r="J6" s="491"/>
      <c r="K6" s="491"/>
      <c r="L6" s="491"/>
      <c r="M6" s="491"/>
      <c r="N6" s="491"/>
      <c r="O6" s="491"/>
      <c r="P6" s="491"/>
    </row>
    <row r="7" spans="1:16" ht="24" customHeight="1" x14ac:dyDescent="0.25">
      <c r="A7" s="493"/>
      <c r="B7" s="69" t="s">
        <v>198</v>
      </c>
      <c r="C7" s="72" t="s">
        <v>145</v>
      </c>
      <c r="D7" s="404" t="s">
        <v>217</v>
      </c>
      <c r="E7" s="404" t="s">
        <v>218</v>
      </c>
      <c r="F7" s="453" t="s">
        <v>145</v>
      </c>
      <c r="G7" s="491"/>
      <c r="H7" s="491"/>
      <c r="I7" s="491"/>
      <c r="J7" s="491"/>
      <c r="K7" s="491"/>
      <c r="L7" s="491"/>
      <c r="M7" s="491"/>
      <c r="N7" s="491"/>
      <c r="O7" s="491"/>
      <c r="P7" s="491"/>
    </row>
    <row r="8" spans="1:16" ht="24" customHeight="1" x14ac:dyDescent="0.25">
      <c r="A8" s="492">
        <v>4</v>
      </c>
      <c r="B8" s="67" t="s">
        <v>198</v>
      </c>
      <c r="C8" s="71" t="s">
        <v>145</v>
      </c>
      <c r="D8" s="400" t="s">
        <v>213</v>
      </c>
      <c r="E8" s="400" t="s">
        <v>215</v>
      </c>
      <c r="F8" s="453" t="s">
        <v>145</v>
      </c>
      <c r="G8" s="491"/>
      <c r="H8" s="491"/>
      <c r="I8" s="491"/>
      <c r="J8" s="491"/>
      <c r="K8" s="491"/>
      <c r="L8" s="491"/>
      <c r="M8" s="491"/>
      <c r="N8" s="491"/>
      <c r="O8" s="491"/>
      <c r="P8" s="491"/>
    </row>
    <row r="9" spans="1:16" ht="24" customHeight="1" x14ac:dyDescent="0.25">
      <c r="A9" s="493"/>
      <c r="B9" s="69" t="s">
        <v>221</v>
      </c>
      <c r="C9" s="72" t="s">
        <v>145</v>
      </c>
      <c r="D9" s="404" t="s">
        <v>228</v>
      </c>
      <c r="E9" s="404" t="s">
        <v>230</v>
      </c>
      <c r="F9" s="453" t="s">
        <v>145</v>
      </c>
      <c r="G9" s="491"/>
      <c r="H9" s="491"/>
      <c r="I9" s="491"/>
      <c r="J9" s="491"/>
      <c r="K9" s="491"/>
      <c r="L9" s="491"/>
      <c r="M9" s="491"/>
      <c r="N9" s="491"/>
      <c r="O9" s="491"/>
      <c r="P9" s="491"/>
    </row>
    <row r="10" spans="1:16" ht="24" customHeight="1" x14ac:dyDescent="0.25">
      <c r="A10" s="492">
        <v>5</v>
      </c>
      <c r="B10" s="67" t="s">
        <v>221</v>
      </c>
      <c r="C10" s="71" t="s">
        <v>145</v>
      </c>
      <c r="D10" s="400" t="s">
        <v>234</v>
      </c>
      <c r="E10" s="400" t="s">
        <v>236</v>
      </c>
      <c r="F10" s="453" t="s">
        <v>145</v>
      </c>
      <c r="G10" s="491"/>
      <c r="H10" s="491"/>
      <c r="I10" s="491"/>
      <c r="J10" s="491"/>
      <c r="K10" s="491"/>
      <c r="L10" s="491"/>
      <c r="M10" s="491"/>
      <c r="N10" s="491"/>
      <c r="O10" s="491"/>
      <c r="P10" s="491"/>
    </row>
    <row r="11" spans="1:16" ht="24" customHeight="1" x14ac:dyDescent="0.25">
      <c r="A11" s="493"/>
      <c r="B11" s="69" t="s">
        <v>458</v>
      </c>
      <c r="C11" s="72" t="s">
        <v>145</v>
      </c>
      <c r="D11" s="404" t="s">
        <v>284</v>
      </c>
      <c r="E11" s="404" t="s">
        <v>285</v>
      </c>
      <c r="F11" s="453" t="s">
        <v>145</v>
      </c>
      <c r="G11" s="491"/>
      <c r="H11" s="491"/>
      <c r="I11" s="491"/>
      <c r="J11" s="491"/>
      <c r="K11" s="491"/>
      <c r="L11" s="491"/>
      <c r="M11" s="491"/>
      <c r="N11" s="491"/>
      <c r="O11" s="491"/>
      <c r="P11" s="491"/>
    </row>
    <row r="12" spans="1:16" ht="24" customHeight="1" x14ac:dyDescent="0.25">
      <c r="A12" s="492">
        <v>6</v>
      </c>
      <c r="B12" s="67" t="s">
        <v>198</v>
      </c>
      <c r="C12" s="71" t="s">
        <v>145</v>
      </c>
      <c r="D12" s="400" t="s">
        <v>206</v>
      </c>
      <c r="E12" s="400" t="s">
        <v>207</v>
      </c>
      <c r="F12" s="453" t="s">
        <v>145</v>
      </c>
      <c r="G12" s="491"/>
      <c r="H12" s="491"/>
      <c r="I12" s="491"/>
      <c r="J12" s="491"/>
      <c r="K12" s="491"/>
      <c r="L12" s="491"/>
      <c r="M12" s="491"/>
      <c r="N12" s="491"/>
      <c r="O12" s="491"/>
      <c r="P12" s="491"/>
    </row>
    <row r="13" spans="1:16" ht="24" customHeight="1" x14ac:dyDescent="0.25">
      <c r="A13" s="493"/>
      <c r="B13" s="69" t="s">
        <v>382</v>
      </c>
      <c r="C13" s="72" t="s">
        <v>145</v>
      </c>
      <c r="D13" s="404" t="s">
        <v>385</v>
      </c>
      <c r="E13" s="404" t="s">
        <v>386</v>
      </c>
      <c r="F13" s="453" t="s">
        <v>145</v>
      </c>
      <c r="G13" s="491"/>
      <c r="H13" s="491"/>
      <c r="I13" s="491"/>
      <c r="J13" s="491"/>
      <c r="K13" s="491"/>
      <c r="L13" s="491"/>
      <c r="M13" s="491"/>
      <c r="N13" s="491"/>
      <c r="O13" s="491"/>
      <c r="P13" s="491"/>
    </row>
    <row r="14" spans="1:16" ht="24" customHeight="1" x14ac:dyDescent="0.25">
      <c r="A14" s="492">
        <v>7</v>
      </c>
      <c r="B14" s="67" t="s">
        <v>198</v>
      </c>
      <c r="C14" s="71" t="s">
        <v>145</v>
      </c>
      <c r="D14" s="400" t="s">
        <v>213</v>
      </c>
      <c r="E14" s="400" t="s">
        <v>216</v>
      </c>
      <c r="F14" s="453" t="s">
        <v>145</v>
      </c>
      <c r="G14" s="491"/>
      <c r="H14" s="491"/>
      <c r="I14" s="491"/>
      <c r="J14" s="491"/>
      <c r="K14" s="491"/>
      <c r="L14" s="491"/>
      <c r="M14" s="491"/>
      <c r="N14" s="491"/>
      <c r="O14" s="491"/>
      <c r="P14" s="491"/>
    </row>
    <row r="15" spans="1:16" ht="24" customHeight="1" x14ac:dyDescent="0.25">
      <c r="A15" s="493"/>
      <c r="B15" s="69" t="s">
        <v>221</v>
      </c>
      <c r="C15" s="72" t="s">
        <v>145</v>
      </c>
      <c r="D15" s="404" t="s">
        <v>231</v>
      </c>
      <c r="E15" s="404" t="s">
        <v>232</v>
      </c>
      <c r="F15" s="453" t="s">
        <v>145</v>
      </c>
      <c r="G15" s="491"/>
      <c r="H15" s="491"/>
      <c r="I15" s="491"/>
      <c r="J15" s="491"/>
      <c r="K15" s="491"/>
      <c r="L15" s="491"/>
      <c r="M15" s="491"/>
      <c r="N15" s="491"/>
      <c r="O15" s="491"/>
      <c r="P15" s="491"/>
    </row>
    <row r="16" spans="1:16" ht="24" customHeight="1" x14ac:dyDescent="0.25">
      <c r="A16" s="492">
        <v>8</v>
      </c>
      <c r="B16" s="67" t="s">
        <v>458</v>
      </c>
      <c r="C16" s="71" t="s">
        <v>145</v>
      </c>
      <c r="D16" s="400" t="s">
        <v>290</v>
      </c>
      <c r="E16" s="400" t="s">
        <v>292</v>
      </c>
      <c r="F16" s="453" t="s">
        <v>145</v>
      </c>
      <c r="G16" s="491"/>
      <c r="H16" s="491"/>
      <c r="I16" s="491"/>
      <c r="J16" s="491"/>
      <c r="K16" s="491"/>
      <c r="L16" s="491"/>
      <c r="M16" s="491"/>
      <c r="N16" s="491"/>
      <c r="O16" s="491"/>
      <c r="P16" s="491"/>
    </row>
    <row r="17" spans="1:16" ht="24" customHeight="1" x14ac:dyDescent="0.25">
      <c r="A17" s="493"/>
      <c r="B17" s="69" t="s">
        <v>319</v>
      </c>
      <c r="C17" s="72" t="s">
        <v>145</v>
      </c>
      <c r="D17" s="404" t="s">
        <v>322</v>
      </c>
      <c r="E17" s="404" t="s">
        <v>267</v>
      </c>
      <c r="F17" s="453" t="s">
        <v>145</v>
      </c>
      <c r="G17" s="491"/>
      <c r="H17" s="491"/>
      <c r="I17" s="491"/>
      <c r="J17" s="491"/>
      <c r="K17" s="491"/>
      <c r="L17" s="491"/>
      <c r="M17" s="491"/>
      <c r="N17" s="491"/>
      <c r="O17" s="491"/>
      <c r="P17" s="491"/>
    </row>
    <row r="18" spans="1:16" ht="24" customHeight="1" x14ac:dyDescent="0.25">
      <c r="A18" s="492">
        <v>9</v>
      </c>
      <c r="B18" s="67" t="s">
        <v>221</v>
      </c>
      <c r="C18" s="71" t="s">
        <v>145</v>
      </c>
      <c r="D18" s="400" t="s">
        <v>228</v>
      </c>
      <c r="E18" s="400" t="s">
        <v>229</v>
      </c>
      <c r="F18" s="453" t="s">
        <v>145</v>
      </c>
      <c r="G18" s="491"/>
      <c r="H18" s="491"/>
      <c r="I18" s="491"/>
      <c r="J18" s="491"/>
      <c r="K18" s="491"/>
      <c r="L18" s="491"/>
      <c r="M18" s="491"/>
      <c r="N18" s="491"/>
      <c r="O18" s="491"/>
      <c r="P18" s="491"/>
    </row>
    <row r="19" spans="1:16" ht="24" customHeight="1" x14ac:dyDescent="0.25">
      <c r="A19" s="493"/>
      <c r="B19" s="69" t="s">
        <v>458</v>
      </c>
      <c r="C19" s="72" t="s">
        <v>145</v>
      </c>
      <c r="D19" s="404" t="s">
        <v>282</v>
      </c>
      <c r="E19" s="404" t="s">
        <v>283</v>
      </c>
      <c r="F19" s="453" t="s">
        <v>145</v>
      </c>
      <c r="G19" s="491"/>
      <c r="H19" s="491"/>
      <c r="I19" s="491"/>
      <c r="J19" s="491"/>
      <c r="K19" s="491"/>
      <c r="L19" s="491"/>
      <c r="M19" s="491"/>
      <c r="N19" s="491"/>
      <c r="O19" s="491"/>
      <c r="P19" s="491"/>
    </row>
    <row r="20" spans="1:16" ht="24" customHeight="1" x14ac:dyDescent="0.25">
      <c r="A20" s="492">
        <v>10</v>
      </c>
      <c r="B20" s="67" t="s">
        <v>408</v>
      </c>
      <c r="C20" s="71" t="s">
        <v>144</v>
      </c>
      <c r="D20" s="400" t="s">
        <v>173</v>
      </c>
      <c r="E20" s="400" t="s">
        <v>174</v>
      </c>
      <c r="F20" s="453" t="s">
        <v>145</v>
      </c>
      <c r="G20" s="491"/>
      <c r="H20" s="491"/>
      <c r="I20" s="491"/>
      <c r="J20" s="491"/>
      <c r="K20" s="491"/>
      <c r="L20" s="491"/>
      <c r="M20" s="491"/>
      <c r="N20" s="491"/>
      <c r="O20" s="491"/>
      <c r="P20" s="491"/>
    </row>
    <row r="21" spans="1:16" ht="24" customHeight="1" x14ac:dyDescent="0.25">
      <c r="A21" s="493"/>
      <c r="B21" s="69" t="s">
        <v>221</v>
      </c>
      <c r="C21" s="72" t="s">
        <v>164</v>
      </c>
      <c r="D21" s="404" t="s">
        <v>222</v>
      </c>
      <c r="E21" s="404" t="s">
        <v>223</v>
      </c>
      <c r="F21" s="453" t="s">
        <v>145</v>
      </c>
      <c r="G21" s="491"/>
      <c r="H21" s="491"/>
      <c r="I21" s="491"/>
      <c r="J21" s="491"/>
      <c r="K21" s="491"/>
      <c r="L21" s="491"/>
      <c r="M21" s="491"/>
      <c r="N21" s="491"/>
      <c r="O21" s="491"/>
      <c r="P21" s="491"/>
    </row>
    <row r="22" spans="1:16" ht="24" customHeight="1" x14ac:dyDescent="0.25">
      <c r="A22" s="492">
        <v>11</v>
      </c>
      <c r="B22" s="67" t="s">
        <v>408</v>
      </c>
      <c r="C22" s="71" t="s">
        <v>144</v>
      </c>
      <c r="D22" s="400" t="s">
        <v>165</v>
      </c>
      <c r="E22" s="400" t="s">
        <v>166</v>
      </c>
      <c r="F22" s="453" t="s">
        <v>145</v>
      </c>
      <c r="G22" s="491"/>
      <c r="H22" s="491"/>
      <c r="I22" s="491"/>
      <c r="J22" s="491"/>
      <c r="K22" s="491"/>
      <c r="L22" s="491"/>
      <c r="M22" s="491"/>
      <c r="N22" s="491"/>
      <c r="O22" s="491"/>
      <c r="P22" s="491"/>
    </row>
    <row r="23" spans="1:16" ht="24" customHeight="1" x14ac:dyDescent="0.25">
      <c r="A23" s="493"/>
      <c r="B23" s="69" t="s">
        <v>198</v>
      </c>
      <c r="C23" s="72" t="s">
        <v>157</v>
      </c>
      <c r="D23" s="404" t="s">
        <v>211</v>
      </c>
      <c r="E23" s="404" t="s">
        <v>212</v>
      </c>
      <c r="F23" s="453" t="s">
        <v>145</v>
      </c>
      <c r="G23" s="491"/>
      <c r="H23" s="491"/>
      <c r="I23" s="491"/>
      <c r="J23" s="491"/>
      <c r="K23" s="491"/>
      <c r="L23" s="491"/>
      <c r="M23" s="491"/>
      <c r="N23" s="491"/>
      <c r="O23" s="491"/>
      <c r="P23" s="491"/>
    </row>
    <row r="24" spans="1:16" ht="24" customHeight="1" x14ac:dyDescent="0.25">
      <c r="A24" s="492">
        <v>12</v>
      </c>
      <c r="B24" s="67" t="s">
        <v>410</v>
      </c>
      <c r="C24" s="71" t="s">
        <v>164</v>
      </c>
      <c r="D24" s="400" t="s">
        <v>264</v>
      </c>
      <c r="E24" s="400" t="s">
        <v>265</v>
      </c>
      <c r="F24" s="453" t="s">
        <v>145</v>
      </c>
      <c r="G24" s="491"/>
      <c r="H24" s="491"/>
      <c r="I24" s="491"/>
      <c r="J24" s="491"/>
      <c r="K24" s="491"/>
      <c r="L24" s="491"/>
      <c r="M24" s="491"/>
      <c r="N24" s="491"/>
      <c r="O24" s="491"/>
      <c r="P24" s="491"/>
    </row>
    <row r="25" spans="1:16" ht="24" customHeight="1" x14ac:dyDescent="0.25">
      <c r="A25" s="493"/>
      <c r="B25" s="69" t="s">
        <v>382</v>
      </c>
      <c r="C25" s="72" t="s">
        <v>157</v>
      </c>
      <c r="D25" s="404" t="s">
        <v>388</v>
      </c>
      <c r="E25" s="404" t="s">
        <v>389</v>
      </c>
      <c r="F25" s="453" t="s">
        <v>145</v>
      </c>
      <c r="G25" s="491"/>
      <c r="H25" s="491"/>
      <c r="I25" s="491"/>
      <c r="J25" s="491"/>
      <c r="K25" s="491"/>
      <c r="L25" s="491"/>
      <c r="M25" s="491"/>
      <c r="N25" s="491"/>
      <c r="O25" s="491"/>
      <c r="P25" s="491"/>
    </row>
    <row r="26" spans="1:16" ht="24" customHeight="1" x14ac:dyDescent="0.25">
      <c r="A26" s="492">
        <v>13</v>
      </c>
      <c r="B26" s="67" t="s">
        <v>221</v>
      </c>
      <c r="C26" s="71" t="s">
        <v>164</v>
      </c>
      <c r="D26" s="400" t="s">
        <v>222</v>
      </c>
      <c r="E26" s="400" t="s">
        <v>223</v>
      </c>
      <c r="F26" s="453" t="s">
        <v>145</v>
      </c>
      <c r="G26" s="491"/>
      <c r="H26" s="491"/>
      <c r="I26" s="491"/>
      <c r="J26" s="491"/>
      <c r="K26" s="491"/>
      <c r="L26" s="491"/>
      <c r="M26" s="491"/>
      <c r="N26" s="491"/>
      <c r="O26" s="491"/>
      <c r="P26" s="491"/>
    </row>
    <row r="27" spans="1:16" ht="24" customHeight="1" x14ac:dyDescent="0.25">
      <c r="A27" s="493"/>
      <c r="B27" s="69" t="s">
        <v>458</v>
      </c>
      <c r="C27" s="72" t="s">
        <v>145</v>
      </c>
      <c r="D27" s="404" t="s">
        <v>286</v>
      </c>
      <c r="E27" s="404" t="s">
        <v>394</v>
      </c>
      <c r="F27" s="453" t="s">
        <v>145</v>
      </c>
      <c r="G27" s="491"/>
      <c r="H27" s="491"/>
      <c r="I27" s="491"/>
      <c r="J27" s="491"/>
      <c r="K27" s="491"/>
      <c r="L27" s="491"/>
      <c r="M27" s="491"/>
      <c r="N27" s="491"/>
      <c r="O27" s="491"/>
      <c r="P27" s="491"/>
    </row>
    <row r="28" spans="1:16" ht="24" customHeight="1" x14ac:dyDescent="0.25">
      <c r="A28" s="492">
        <v>14</v>
      </c>
      <c r="B28" s="67" t="s">
        <v>221</v>
      </c>
      <c r="C28" s="71" t="s">
        <v>145</v>
      </c>
      <c r="D28" s="400" t="s">
        <v>238</v>
      </c>
      <c r="E28" s="400" t="s">
        <v>239</v>
      </c>
      <c r="F28" s="453" t="s">
        <v>145</v>
      </c>
      <c r="G28" s="491"/>
      <c r="H28" s="491"/>
      <c r="I28" s="491"/>
      <c r="J28" s="491"/>
      <c r="K28" s="491"/>
      <c r="L28" s="491"/>
      <c r="M28" s="491"/>
      <c r="N28" s="491"/>
      <c r="O28" s="491"/>
      <c r="P28" s="491"/>
    </row>
    <row r="29" spans="1:16" ht="24" customHeight="1" x14ac:dyDescent="0.25">
      <c r="A29" s="493"/>
      <c r="B29" s="69" t="s">
        <v>382</v>
      </c>
      <c r="C29" s="72" t="s">
        <v>145</v>
      </c>
      <c r="D29" s="404" t="s">
        <v>390</v>
      </c>
      <c r="E29" s="404" t="s">
        <v>391</v>
      </c>
      <c r="F29" s="453" t="s">
        <v>145</v>
      </c>
      <c r="G29" s="491"/>
      <c r="H29" s="491"/>
      <c r="I29" s="491"/>
      <c r="J29" s="491"/>
      <c r="K29" s="491"/>
      <c r="L29" s="491"/>
      <c r="M29" s="491"/>
      <c r="N29" s="491"/>
      <c r="O29" s="491"/>
      <c r="P29" s="491"/>
    </row>
    <row r="30" spans="1:16" ht="24" customHeight="1" x14ac:dyDescent="0.25">
      <c r="A30" s="492">
        <v>15</v>
      </c>
      <c r="B30" s="67" t="s">
        <v>408</v>
      </c>
      <c r="C30" s="71" t="s">
        <v>144</v>
      </c>
      <c r="D30" s="400" t="s">
        <v>155</v>
      </c>
      <c r="E30" s="400" t="s">
        <v>156</v>
      </c>
      <c r="F30" s="453" t="s">
        <v>145</v>
      </c>
      <c r="G30" s="491"/>
      <c r="H30" s="491"/>
      <c r="I30" s="491"/>
      <c r="J30" s="491"/>
      <c r="K30" s="491"/>
      <c r="L30" s="491"/>
      <c r="M30" s="491"/>
      <c r="N30" s="491"/>
      <c r="O30" s="491"/>
      <c r="P30" s="491"/>
    </row>
    <row r="31" spans="1:16" ht="24" customHeight="1" x14ac:dyDescent="0.25">
      <c r="A31" s="493"/>
      <c r="B31" s="69" t="s">
        <v>273</v>
      </c>
      <c r="C31" s="72" t="s">
        <v>157</v>
      </c>
      <c r="D31" s="404" t="s">
        <v>418</v>
      </c>
      <c r="E31" s="404" t="s">
        <v>419</v>
      </c>
      <c r="F31" s="453" t="s">
        <v>145</v>
      </c>
      <c r="G31" s="491"/>
      <c r="H31" s="491"/>
      <c r="I31" s="491"/>
      <c r="J31" s="491"/>
      <c r="K31" s="491"/>
      <c r="L31" s="491"/>
      <c r="M31" s="491"/>
      <c r="N31" s="491"/>
      <c r="O31" s="491"/>
      <c r="P31" s="491"/>
    </row>
    <row r="32" spans="1:16" ht="24" customHeight="1" x14ac:dyDescent="0.25">
      <c r="A32" s="492">
        <v>16</v>
      </c>
      <c r="B32" s="67" t="s">
        <v>408</v>
      </c>
      <c r="C32" s="71" t="s">
        <v>144</v>
      </c>
      <c r="D32" s="400" t="s">
        <v>162</v>
      </c>
      <c r="E32" s="400" t="s">
        <v>163</v>
      </c>
      <c r="F32" s="453" t="s">
        <v>145</v>
      </c>
      <c r="G32" s="491"/>
      <c r="H32" s="491"/>
      <c r="I32" s="491"/>
      <c r="J32" s="491"/>
      <c r="K32" s="491"/>
      <c r="L32" s="491"/>
      <c r="M32" s="491"/>
      <c r="N32" s="491"/>
      <c r="O32" s="491"/>
      <c r="P32" s="491"/>
    </row>
    <row r="33" spans="1:16" ht="24" customHeight="1" x14ac:dyDescent="0.25">
      <c r="A33" s="493"/>
      <c r="B33" s="69" t="s">
        <v>410</v>
      </c>
      <c r="C33" s="72" t="s">
        <v>164</v>
      </c>
      <c r="D33" s="404" t="s">
        <v>270</v>
      </c>
      <c r="E33" s="404" t="s">
        <v>271</v>
      </c>
      <c r="F33" s="453" t="s">
        <v>145</v>
      </c>
      <c r="G33" s="491"/>
      <c r="H33" s="491"/>
      <c r="I33" s="491"/>
      <c r="J33" s="491"/>
      <c r="K33" s="491"/>
      <c r="L33" s="491"/>
      <c r="M33" s="491"/>
      <c r="N33" s="491"/>
      <c r="O33" s="491"/>
      <c r="P33" s="491"/>
    </row>
    <row r="34" spans="1:16" ht="24" customHeight="1" x14ac:dyDescent="0.25">
      <c r="A34" s="492">
        <v>17</v>
      </c>
      <c r="B34" s="67" t="s">
        <v>408</v>
      </c>
      <c r="C34" s="71" t="s">
        <v>144</v>
      </c>
      <c r="D34" s="400" t="s">
        <v>168</v>
      </c>
      <c r="E34" s="400" t="s">
        <v>169</v>
      </c>
      <c r="F34" s="453" t="s">
        <v>145</v>
      </c>
      <c r="G34" s="491"/>
      <c r="H34" s="491"/>
      <c r="I34" s="491"/>
      <c r="J34" s="491"/>
      <c r="K34" s="491"/>
      <c r="L34" s="491"/>
      <c r="M34" s="491"/>
      <c r="N34" s="491"/>
      <c r="O34" s="491"/>
      <c r="P34" s="491"/>
    </row>
    <row r="35" spans="1:16" ht="24" customHeight="1" x14ac:dyDescent="0.25">
      <c r="A35" s="493"/>
      <c r="B35" s="69" t="s">
        <v>409</v>
      </c>
      <c r="C35" s="72" t="s">
        <v>157</v>
      </c>
      <c r="D35" s="404" t="s">
        <v>188</v>
      </c>
      <c r="E35" s="404" t="s">
        <v>189</v>
      </c>
      <c r="F35" s="453" t="s">
        <v>145</v>
      </c>
      <c r="G35" s="491"/>
      <c r="H35" s="491"/>
      <c r="I35" s="491"/>
      <c r="J35" s="491"/>
      <c r="K35" s="491"/>
      <c r="L35" s="491"/>
      <c r="M35" s="491"/>
      <c r="N35" s="491"/>
      <c r="O35" s="491"/>
      <c r="P35" s="491"/>
    </row>
    <row r="36" spans="1:16" ht="24" customHeight="1" x14ac:dyDescent="0.25">
      <c r="A36" s="492">
        <v>18</v>
      </c>
      <c r="B36" s="67" t="s">
        <v>369</v>
      </c>
      <c r="C36" s="71" t="s">
        <v>154</v>
      </c>
      <c r="D36" s="400" t="s">
        <v>372</v>
      </c>
      <c r="E36" s="400" t="s">
        <v>373</v>
      </c>
      <c r="F36" s="453" t="s">
        <v>145</v>
      </c>
      <c r="G36" s="491"/>
      <c r="H36" s="491"/>
      <c r="I36" s="491"/>
      <c r="J36" s="491"/>
      <c r="K36" s="491"/>
      <c r="L36" s="491"/>
      <c r="M36" s="491"/>
      <c r="N36" s="491"/>
      <c r="O36" s="491"/>
      <c r="P36" s="491"/>
    </row>
    <row r="37" spans="1:16" ht="24" customHeight="1" x14ac:dyDescent="0.25">
      <c r="A37" s="493"/>
      <c r="B37" s="69" t="s">
        <v>408</v>
      </c>
      <c r="C37" s="72" t="s">
        <v>144</v>
      </c>
      <c r="D37" s="404" t="s">
        <v>177</v>
      </c>
      <c r="E37" s="404" t="s">
        <v>178</v>
      </c>
      <c r="F37" s="453" t="s">
        <v>145</v>
      </c>
      <c r="G37" s="491"/>
      <c r="H37" s="491"/>
      <c r="I37" s="491"/>
      <c r="J37" s="491"/>
      <c r="K37" s="491"/>
      <c r="L37" s="491"/>
      <c r="M37" s="491"/>
      <c r="N37" s="491"/>
      <c r="O37" s="491"/>
      <c r="P37" s="491"/>
    </row>
    <row r="38" spans="1:16" ht="24" customHeight="1" x14ac:dyDescent="0.25">
      <c r="A38" s="492">
        <v>19</v>
      </c>
      <c r="B38" s="67" t="s">
        <v>408</v>
      </c>
      <c r="C38" s="71" t="s">
        <v>144</v>
      </c>
      <c r="D38" s="400" t="s">
        <v>162</v>
      </c>
      <c r="E38" s="400" t="s">
        <v>163</v>
      </c>
      <c r="F38" s="453" t="s">
        <v>145</v>
      </c>
      <c r="G38" s="491"/>
      <c r="H38" s="491"/>
      <c r="I38" s="491"/>
      <c r="J38" s="491"/>
      <c r="K38" s="491"/>
      <c r="L38" s="491"/>
      <c r="M38" s="491"/>
      <c r="N38" s="491"/>
      <c r="O38" s="491"/>
      <c r="P38" s="491"/>
    </row>
    <row r="39" spans="1:16" ht="24" customHeight="1" x14ac:dyDescent="0.25">
      <c r="A39" s="493"/>
      <c r="B39" s="69" t="s">
        <v>369</v>
      </c>
      <c r="C39" s="72" t="s">
        <v>154</v>
      </c>
      <c r="D39" s="404" t="s">
        <v>374</v>
      </c>
      <c r="E39" s="404" t="s">
        <v>375</v>
      </c>
      <c r="F39" s="453" t="s">
        <v>145</v>
      </c>
      <c r="G39" s="491"/>
      <c r="H39" s="491"/>
      <c r="I39" s="491"/>
      <c r="J39" s="491"/>
      <c r="K39" s="491"/>
      <c r="L39" s="491"/>
      <c r="M39" s="491"/>
      <c r="N39" s="491"/>
      <c r="O39" s="491"/>
      <c r="P39" s="491"/>
    </row>
    <row r="40" spans="1:16" ht="24" customHeight="1" x14ac:dyDescent="0.25">
      <c r="A40" s="492">
        <v>20</v>
      </c>
      <c r="B40" s="67" t="s">
        <v>408</v>
      </c>
      <c r="C40" s="71" t="s">
        <v>154</v>
      </c>
      <c r="D40" s="400" t="s">
        <v>158</v>
      </c>
      <c r="E40" s="400" t="s">
        <v>159</v>
      </c>
      <c r="F40" s="453" t="s">
        <v>145</v>
      </c>
      <c r="G40" s="491"/>
      <c r="H40" s="491"/>
      <c r="I40" s="491"/>
      <c r="J40" s="491"/>
      <c r="K40" s="491"/>
      <c r="L40" s="491"/>
      <c r="M40" s="491"/>
      <c r="N40" s="491"/>
      <c r="O40" s="491"/>
      <c r="P40" s="491"/>
    </row>
    <row r="41" spans="1:16" ht="24" customHeight="1" x14ac:dyDescent="0.25">
      <c r="A41" s="493"/>
      <c r="B41" s="69" t="s">
        <v>402</v>
      </c>
      <c r="C41" s="72" t="s">
        <v>164</v>
      </c>
      <c r="D41" s="404" t="s">
        <v>403</v>
      </c>
      <c r="E41" s="404" t="s">
        <v>405</v>
      </c>
      <c r="F41" s="453" t="s">
        <v>145</v>
      </c>
      <c r="G41" s="491"/>
      <c r="H41" s="491"/>
      <c r="I41" s="491"/>
      <c r="J41" s="491"/>
      <c r="K41" s="491"/>
      <c r="L41" s="491"/>
      <c r="M41" s="491"/>
      <c r="N41" s="491"/>
      <c r="O41" s="491"/>
      <c r="P41" s="491"/>
    </row>
    <row r="42" spans="1:16" ht="24" customHeight="1" x14ac:dyDescent="0.25">
      <c r="A42" s="492">
        <v>21</v>
      </c>
      <c r="B42" s="67" t="s">
        <v>299</v>
      </c>
      <c r="C42" s="71" t="s">
        <v>170</v>
      </c>
      <c r="D42" s="400" t="s">
        <v>302</v>
      </c>
      <c r="E42" s="400" t="s">
        <v>303</v>
      </c>
      <c r="F42" s="453" t="s">
        <v>145</v>
      </c>
      <c r="G42" s="491"/>
      <c r="H42" s="491"/>
      <c r="I42" s="491"/>
      <c r="J42" s="491"/>
      <c r="K42" s="491"/>
      <c r="L42" s="491"/>
      <c r="M42" s="491"/>
      <c r="N42" s="491"/>
      <c r="O42" s="491"/>
      <c r="P42" s="491"/>
    </row>
    <row r="43" spans="1:16" ht="24" customHeight="1" x14ac:dyDescent="0.25">
      <c r="A43" s="493"/>
      <c r="B43" s="69" t="s">
        <v>382</v>
      </c>
      <c r="C43" s="72" t="s">
        <v>154</v>
      </c>
      <c r="D43" s="404" t="s">
        <v>383</v>
      </c>
      <c r="E43" s="404" t="s">
        <v>392</v>
      </c>
      <c r="F43" s="453" t="s">
        <v>145</v>
      </c>
      <c r="G43" s="491"/>
      <c r="H43" s="491"/>
      <c r="I43" s="491"/>
      <c r="J43" s="491"/>
      <c r="K43" s="491"/>
      <c r="L43" s="491"/>
      <c r="M43" s="491"/>
      <c r="N43" s="491"/>
      <c r="O43" s="491"/>
      <c r="P43" s="491"/>
    </row>
    <row r="44" spans="1:16" ht="24" customHeight="1" x14ac:dyDescent="0.25">
      <c r="A44" s="492">
        <v>22</v>
      </c>
      <c r="B44" s="67" t="s">
        <v>198</v>
      </c>
      <c r="C44" s="71" t="s">
        <v>145</v>
      </c>
      <c r="D44" s="400" t="s">
        <v>199</v>
      </c>
      <c r="E44" s="400" t="s">
        <v>200</v>
      </c>
      <c r="F44" s="453" t="s">
        <v>145</v>
      </c>
      <c r="G44" s="491"/>
      <c r="H44" s="491"/>
      <c r="I44" s="491"/>
      <c r="J44" s="491"/>
      <c r="K44" s="491"/>
      <c r="L44" s="491"/>
      <c r="M44" s="491"/>
      <c r="N44" s="491"/>
      <c r="O44" s="491"/>
      <c r="P44" s="491"/>
    </row>
    <row r="45" spans="1:16" ht="24" customHeight="1" x14ac:dyDescent="0.25">
      <c r="A45" s="493"/>
      <c r="B45" s="69" t="s">
        <v>410</v>
      </c>
      <c r="C45" s="72" t="s">
        <v>145</v>
      </c>
      <c r="D45" s="404" t="s">
        <v>266</v>
      </c>
      <c r="E45" s="404" t="s">
        <v>267</v>
      </c>
      <c r="F45" s="453" t="s">
        <v>145</v>
      </c>
      <c r="G45" s="491"/>
      <c r="H45" s="491"/>
      <c r="I45" s="491"/>
      <c r="J45" s="491"/>
      <c r="K45" s="491"/>
      <c r="L45" s="491"/>
      <c r="M45" s="491"/>
      <c r="N45" s="491"/>
      <c r="O45" s="491"/>
      <c r="P45" s="491"/>
    </row>
    <row r="46" spans="1:16" ht="24" customHeight="1" x14ac:dyDescent="0.25">
      <c r="A46" s="492">
        <v>23</v>
      </c>
      <c r="B46" s="67" t="s">
        <v>198</v>
      </c>
      <c r="C46" s="71" t="s">
        <v>154</v>
      </c>
      <c r="D46" s="400" t="s">
        <v>209</v>
      </c>
      <c r="E46" s="400" t="s">
        <v>210</v>
      </c>
      <c r="F46" s="453" t="s">
        <v>145</v>
      </c>
      <c r="G46" s="491"/>
      <c r="H46" s="491"/>
      <c r="I46" s="491"/>
      <c r="J46" s="491"/>
      <c r="K46" s="491"/>
      <c r="L46" s="491"/>
      <c r="M46" s="491"/>
      <c r="N46" s="491"/>
      <c r="O46" s="491"/>
      <c r="P46" s="491"/>
    </row>
    <row r="47" spans="1:16" ht="24" customHeight="1" x14ac:dyDescent="0.25">
      <c r="A47" s="493"/>
      <c r="B47" s="69" t="s">
        <v>458</v>
      </c>
      <c r="C47" s="72" t="s">
        <v>164</v>
      </c>
      <c r="D47" s="404" t="s">
        <v>287</v>
      </c>
      <c r="E47" s="404" t="s">
        <v>288</v>
      </c>
      <c r="F47" s="453" t="s">
        <v>145</v>
      </c>
      <c r="G47" s="491"/>
      <c r="H47" s="491"/>
      <c r="I47" s="491"/>
      <c r="J47" s="491"/>
      <c r="K47" s="491"/>
      <c r="L47" s="491"/>
      <c r="M47" s="491"/>
      <c r="N47" s="491"/>
      <c r="O47" s="491"/>
      <c r="P47" s="491"/>
    </row>
    <row r="48" spans="1:16" ht="24" customHeight="1" x14ac:dyDescent="0.25">
      <c r="A48" s="492">
        <v>24</v>
      </c>
      <c r="B48" s="67" t="s">
        <v>458</v>
      </c>
      <c r="C48" s="71" t="s">
        <v>164</v>
      </c>
      <c r="D48" s="400" t="s">
        <v>277</v>
      </c>
      <c r="E48" s="400" t="s">
        <v>289</v>
      </c>
      <c r="F48" s="453" t="s">
        <v>145</v>
      </c>
      <c r="G48" s="491"/>
      <c r="H48" s="491"/>
      <c r="I48" s="491"/>
      <c r="J48" s="491"/>
      <c r="K48" s="491"/>
      <c r="L48" s="491"/>
      <c r="M48" s="491"/>
      <c r="N48" s="491"/>
      <c r="O48" s="491"/>
      <c r="P48" s="491"/>
    </row>
    <row r="49" spans="1:16" ht="24" customHeight="1" x14ac:dyDescent="0.25">
      <c r="A49" s="493"/>
      <c r="B49" s="69" t="s">
        <v>409</v>
      </c>
      <c r="C49" s="72" t="s">
        <v>145</v>
      </c>
      <c r="D49" s="404" t="s">
        <v>196</v>
      </c>
      <c r="E49" s="404" t="s">
        <v>197</v>
      </c>
      <c r="F49" s="453" t="s">
        <v>145</v>
      </c>
      <c r="G49" s="491"/>
      <c r="H49" s="491"/>
      <c r="I49" s="491"/>
      <c r="J49" s="491"/>
      <c r="K49" s="491"/>
      <c r="L49" s="491"/>
      <c r="M49" s="491"/>
      <c r="N49" s="491"/>
      <c r="O49" s="491"/>
      <c r="P49" s="491"/>
    </row>
    <row r="50" spans="1:16" ht="24" customHeight="1" x14ac:dyDescent="0.25">
      <c r="A50" s="492">
        <v>25</v>
      </c>
      <c r="B50" s="67" t="s">
        <v>273</v>
      </c>
      <c r="C50" s="71" t="s">
        <v>157</v>
      </c>
      <c r="D50" s="400" t="s">
        <v>422</v>
      </c>
      <c r="E50" s="400" t="s">
        <v>423</v>
      </c>
      <c r="F50" s="453" t="s">
        <v>145</v>
      </c>
      <c r="G50" s="491"/>
      <c r="H50" s="491"/>
      <c r="I50" s="491"/>
      <c r="J50" s="491"/>
      <c r="K50" s="491"/>
      <c r="L50" s="491"/>
      <c r="M50" s="491"/>
      <c r="N50" s="491"/>
      <c r="O50" s="491"/>
      <c r="P50" s="491"/>
    </row>
    <row r="51" spans="1:16" ht="24" customHeight="1" x14ac:dyDescent="0.25">
      <c r="A51" s="493"/>
      <c r="B51" s="69" t="s">
        <v>413</v>
      </c>
      <c r="C51" s="72" t="s">
        <v>170</v>
      </c>
      <c r="D51" s="404" t="s">
        <v>400</v>
      </c>
      <c r="E51" s="404" t="s">
        <v>401</v>
      </c>
      <c r="F51" s="453" t="s">
        <v>145</v>
      </c>
      <c r="G51" s="491"/>
      <c r="H51" s="491"/>
      <c r="I51" s="491"/>
      <c r="J51" s="491"/>
      <c r="K51" s="491"/>
      <c r="L51" s="491"/>
      <c r="M51" s="491"/>
      <c r="N51" s="491"/>
      <c r="O51" s="491"/>
      <c r="P51" s="491"/>
    </row>
    <row r="52" spans="1:16" ht="24" customHeight="1" x14ac:dyDescent="0.25">
      <c r="A52" s="492">
        <v>26</v>
      </c>
      <c r="B52" s="67" t="s">
        <v>299</v>
      </c>
      <c r="C52" s="71" t="s">
        <v>144</v>
      </c>
      <c r="D52" s="400" t="s">
        <v>300</v>
      </c>
      <c r="E52" s="400" t="s">
        <v>301</v>
      </c>
      <c r="F52" s="453" t="s">
        <v>145</v>
      </c>
      <c r="G52" s="491"/>
      <c r="H52" s="491"/>
      <c r="I52" s="491"/>
      <c r="J52" s="491"/>
      <c r="K52" s="491"/>
      <c r="L52" s="491"/>
      <c r="M52" s="491"/>
      <c r="N52" s="491"/>
      <c r="O52" s="491"/>
      <c r="P52" s="491"/>
    </row>
    <row r="53" spans="1:16" ht="24" customHeight="1" x14ac:dyDescent="0.25">
      <c r="A53" s="493"/>
      <c r="B53" s="69" t="s">
        <v>402</v>
      </c>
      <c r="C53" s="72" t="s">
        <v>154</v>
      </c>
      <c r="D53" s="404" t="s">
        <v>406</v>
      </c>
      <c r="E53" s="404" t="s">
        <v>407</v>
      </c>
      <c r="F53" s="453" t="s">
        <v>145</v>
      </c>
      <c r="G53" s="491"/>
      <c r="H53" s="491"/>
      <c r="I53" s="491"/>
      <c r="J53" s="491"/>
      <c r="K53" s="491"/>
      <c r="L53" s="491"/>
      <c r="M53" s="491"/>
      <c r="N53" s="491"/>
      <c r="O53" s="491"/>
      <c r="P53" s="491"/>
    </row>
    <row r="54" spans="1:16" ht="24" customHeight="1" x14ac:dyDescent="0.25">
      <c r="A54" s="492">
        <v>27</v>
      </c>
      <c r="B54" s="67" t="s">
        <v>408</v>
      </c>
      <c r="C54" s="71" t="s">
        <v>144</v>
      </c>
      <c r="D54" s="400" t="s">
        <v>186</v>
      </c>
      <c r="E54" s="400" t="s">
        <v>187</v>
      </c>
      <c r="F54" s="453" t="s">
        <v>145</v>
      </c>
      <c r="G54" s="491"/>
      <c r="H54" s="491"/>
      <c r="I54" s="491"/>
      <c r="J54" s="491"/>
      <c r="K54" s="491"/>
      <c r="L54" s="491"/>
      <c r="M54" s="491"/>
      <c r="N54" s="491"/>
      <c r="O54" s="491"/>
      <c r="P54" s="491"/>
    </row>
    <row r="55" spans="1:16" ht="24" customHeight="1" x14ac:dyDescent="0.25">
      <c r="A55" s="493"/>
      <c r="B55" s="69" t="s">
        <v>273</v>
      </c>
      <c r="C55" s="72" t="s">
        <v>157</v>
      </c>
      <c r="D55" s="404" t="s">
        <v>418</v>
      </c>
      <c r="E55" s="404" t="s">
        <v>419</v>
      </c>
      <c r="F55" s="453" t="s">
        <v>145</v>
      </c>
      <c r="G55" s="491"/>
      <c r="H55" s="491"/>
      <c r="I55" s="491"/>
      <c r="J55" s="491"/>
      <c r="K55" s="491"/>
      <c r="L55" s="491"/>
      <c r="M55" s="491"/>
      <c r="N55" s="491"/>
      <c r="O55" s="491"/>
      <c r="P55" s="491"/>
    </row>
    <row r="56" spans="1:16" ht="24" customHeight="1" x14ac:dyDescent="0.25">
      <c r="A56" s="492">
        <v>28</v>
      </c>
      <c r="B56" s="67" t="s">
        <v>413</v>
      </c>
      <c r="C56" s="71" t="s">
        <v>170</v>
      </c>
      <c r="D56" s="400" t="s">
        <v>400</v>
      </c>
      <c r="E56" s="400" t="s">
        <v>401</v>
      </c>
      <c r="F56" s="453" t="s">
        <v>145</v>
      </c>
      <c r="G56" s="491"/>
      <c r="H56" s="491"/>
      <c r="I56" s="491"/>
      <c r="J56" s="491"/>
      <c r="K56" s="491"/>
      <c r="L56" s="491"/>
      <c r="M56" s="491"/>
      <c r="N56" s="491"/>
      <c r="O56" s="491"/>
      <c r="P56" s="491"/>
    </row>
    <row r="57" spans="1:16" ht="24" customHeight="1" x14ac:dyDescent="0.25">
      <c r="A57" s="493"/>
      <c r="B57" s="69" t="s">
        <v>273</v>
      </c>
      <c r="C57" s="72" t="s">
        <v>145</v>
      </c>
      <c r="D57" s="404" t="s">
        <v>418</v>
      </c>
      <c r="E57" s="404" t="s">
        <v>330</v>
      </c>
      <c r="F57" s="453" t="s">
        <v>145</v>
      </c>
      <c r="G57" s="491"/>
      <c r="H57" s="491"/>
      <c r="I57" s="491"/>
      <c r="J57" s="491"/>
      <c r="K57" s="491"/>
      <c r="L57" s="491"/>
      <c r="M57" s="491"/>
      <c r="N57" s="491"/>
      <c r="O57" s="491"/>
      <c r="P57" s="491"/>
    </row>
    <row r="58" spans="1:16" ht="24" customHeight="1" x14ac:dyDescent="0.25">
      <c r="A58" s="492"/>
      <c r="B58" s="67"/>
      <c r="C58" s="71"/>
      <c r="D58" s="400"/>
      <c r="E58" s="400"/>
      <c r="F58" s="453"/>
      <c r="G58" s="491"/>
      <c r="H58" s="491"/>
      <c r="I58" s="491"/>
      <c r="J58" s="491"/>
      <c r="K58" s="491"/>
      <c r="L58" s="491"/>
      <c r="M58" s="491"/>
      <c r="N58" s="491"/>
      <c r="O58" s="491"/>
      <c r="P58" s="491"/>
    </row>
    <row r="59" spans="1:16" ht="24" customHeight="1" x14ac:dyDescent="0.25">
      <c r="A59" s="493"/>
      <c r="B59" s="69"/>
      <c r="C59" s="72"/>
      <c r="D59" s="404"/>
      <c r="E59" s="404"/>
      <c r="F59" s="453"/>
      <c r="G59" s="491"/>
      <c r="H59" s="491"/>
      <c r="I59" s="491"/>
      <c r="J59" s="491"/>
      <c r="K59" s="491"/>
      <c r="L59" s="491"/>
      <c r="M59" s="491"/>
      <c r="N59" s="491"/>
      <c r="O59" s="491"/>
      <c r="P59" s="491"/>
    </row>
    <row r="60" spans="1:16" ht="24" customHeight="1" x14ac:dyDescent="0.25">
      <c r="A60" s="492"/>
      <c r="B60" s="67"/>
      <c r="C60" s="71"/>
      <c r="D60" s="400"/>
      <c r="E60" s="400"/>
      <c r="F60" s="453"/>
      <c r="G60" s="491"/>
      <c r="H60" s="491"/>
      <c r="I60" s="491"/>
      <c r="J60" s="491"/>
      <c r="K60" s="491"/>
      <c r="L60" s="491"/>
      <c r="M60" s="491"/>
      <c r="N60" s="491"/>
      <c r="O60" s="491"/>
      <c r="P60" s="491"/>
    </row>
    <row r="61" spans="1:16" ht="24" customHeight="1" x14ac:dyDescent="0.25">
      <c r="A61" s="493"/>
      <c r="B61" s="69"/>
      <c r="C61" s="72"/>
      <c r="D61" s="404"/>
      <c r="E61" s="404"/>
      <c r="F61" s="453"/>
      <c r="G61" s="491"/>
      <c r="H61" s="491"/>
      <c r="I61" s="491"/>
      <c r="J61" s="491"/>
      <c r="K61" s="491"/>
      <c r="L61" s="491"/>
      <c r="M61" s="491"/>
      <c r="N61" s="491"/>
      <c r="O61" s="491"/>
      <c r="P61" s="491"/>
    </row>
    <row r="62" spans="1:16" ht="24" customHeight="1" x14ac:dyDescent="0.25">
      <c r="A62" s="492"/>
      <c r="B62" s="67"/>
      <c r="C62" s="71"/>
      <c r="D62" s="400"/>
      <c r="E62" s="400"/>
      <c r="F62" s="453"/>
      <c r="G62" s="491"/>
      <c r="H62" s="491"/>
      <c r="I62" s="491"/>
      <c r="J62" s="491"/>
      <c r="K62" s="491"/>
      <c r="L62" s="491"/>
      <c r="M62" s="491"/>
      <c r="N62" s="491"/>
      <c r="O62" s="491"/>
      <c r="P62" s="491"/>
    </row>
    <row r="63" spans="1:16" ht="24" customHeight="1" x14ac:dyDescent="0.25">
      <c r="A63" s="493"/>
      <c r="B63" s="69"/>
      <c r="C63" s="72"/>
      <c r="D63" s="404"/>
      <c r="E63" s="404"/>
      <c r="F63" s="453"/>
      <c r="G63" s="491"/>
      <c r="H63" s="491"/>
      <c r="I63" s="491"/>
      <c r="J63" s="491"/>
      <c r="K63" s="491"/>
      <c r="L63" s="491"/>
      <c r="M63" s="491"/>
      <c r="N63" s="491"/>
      <c r="O63" s="491"/>
      <c r="P63" s="491"/>
    </row>
    <row r="64" spans="1:16" ht="24" customHeight="1" x14ac:dyDescent="0.25">
      <c r="A64" s="492"/>
      <c r="B64" s="67"/>
      <c r="C64" s="71"/>
      <c r="D64" s="400"/>
      <c r="E64" s="400"/>
      <c r="F64" s="453"/>
      <c r="G64" s="491"/>
      <c r="H64" s="491"/>
      <c r="I64" s="491"/>
      <c r="J64" s="491"/>
      <c r="K64" s="491"/>
      <c r="L64" s="491"/>
      <c r="M64" s="491"/>
      <c r="N64" s="491"/>
      <c r="O64" s="491"/>
      <c r="P64" s="491"/>
    </row>
    <row r="65" spans="1:16" ht="24" customHeight="1" x14ac:dyDescent="0.25">
      <c r="A65" s="493"/>
      <c r="B65" s="69"/>
      <c r="C65" s="72"/>
      <c r="D65" s="404"/>
      <c r="E65" s="404"/>
      <c r="F65" s="453"/>
      <c r="G65" s="491"/>
      <c r="H65" s="491"/>
      <c r="I65" s="491"/>
      <c r="J65" s="491"/>
      <c r="K65" s="491"/>
      <c r="L65" s="491"/>
      <c r="M65" s="491"/>
      <c r="N65" s="491"/>
      <c r="O65" s="491"/>
      <c r="P65" s="491"/>
    </row>
    <row r="66" spans="1:16" ht="24" customHeight="1" x14ac:dyDescent="0.25">
      <c r="A66" s="492"/>
      <c r="B66" s="67"/>
      <c r="C66" s="71"/>
      <c r="D66" s="400"/>
      <c r="E66" s="400"/>
      <c r="F66" s="453"/>
      <c r="G66" s="491"/>
      <c r="H66" s="491"/>
      <c r="I66" s="491"/>
      <c r="J66" s="491"/>
      <c r="K66" s="491"/>
      <c r="L66" s="491"/>
      <c r="M66" s="491"/>
      <c r="N66" s="491"/>
      <c r="O66" s="491"/>
      <c r="P66" s="491"/>
    </row>
    <row r="67" spans="1:16" ht="24" customHeight="1" x14ac:dyDescent="0.25">
      <c r="A67" s="493"/>
      <c r="B67" s="69"/>
      <c r="C67" s="72"/>
      <c r="D67" s="404"/>
      <c r="E67" s="404"/>
      <c r="F67" s="453"/>
      <c r="G67" s="491"/>
      <c r="H67" s="491"/>
      <c r="I67" s="491"/>
      <c r="J67" s="491"/>
      <c r="K67" s="491"/>
      <c r="L67" s="491"/>
      <c r="M67" s="491"/>
      <c r="N67" s="491"/>
      <c r="O67" s="491"/>
      <c r="P67" s="491"/>
    </row>
    <row r="68" spans="1:16" ht="24" customHeight="1" x14ac:dyDescent="0.25">
      <c r="A68" s="492"/>
      <c r="B68" s="67"/>
      <c r="C68" s="71"/>
      <c r="D68" s="400"/>
      <c r="E68" s="400"/>
      <c r="F68" s="453"/>
      <c r="G68" s="491"/>
      <c r="H68" s="491"/>
      <c r="I68" s="491"/>
      <c r="J68" s="491"/>
      <c r="K68" s="491"/>
      <c r="L68" s="491"/>
      <c r="M68" s="491"/>
      <c r="N68" s="491"/>
      <c r="O68" s="491"/>
      <c r="P68" s="491"/>
    </row>
    <row r="69" spans="1:16" ht="24" customHeight="1" x14ac:dyDescent="0.25">
      <c r="A69" s="493"/>
      <c r="B69" s="69"/>
      <c r="C69" s="72"/>
      <c r="D69" s="404"/>
      <c r="E69" s="404"/>
      <c r="F69" s="453"/>
      <c r="G69" s="491"/>
      <c r="H69" s="491"/>
      <c r="I69" s="491"/>
      <c r="J69" s="491"/>
      <c r="K69" s="491"/>
      <c r="L69" s="491"/>
      <c r="M69" s="491"/>
      <c r="N69" s="491"/>
      <c r="O69" s="491"/>
      <c r="P69" s="491"/>
    </row>
    <row r="70" spans="1:16" ht="24" customHeight="1" x14ac:dyDescent="0.25">
      <c r="A70" s="492"/>
      <c r="B70" s="67"/>
      <c r="C70" s="71"/>
      <c r="D70" s="400"/>
      <c r="E70" s="400"/>
      <c r="F70" s="453"/>
      <c r="G70" s="491"/>
      <c r="H70" s="491"/>
      <c r="I70" s="491"/>
      <c r="J70" s="491"/>
      <c r="K70" s="491"/>
      <c r="L70" s="491"/>
      <c r="M70" s="491"/>
      <c r="N70" s="491"/>
      <c r="O70" s="491"/>
      <c r="P70" s="491"/>
    </row>
    <row r="71" spans="1:16" ht="24" customHeight="1" x14ac:dyDescent="0.25">
      <c r="A71" s="493"/>
      <c r="B71" s="69"/>
      <c r="C71" s="72"/>
      <c r="D71" s="404"/>
      <c r="E71" s="404"/>
      <c r="F71" s="453"/>
      <c r="G71" s="491"/>
      <c r="H71" s="491"/>
      <c r="I71" s="491"/>
      <c r="J71" s="491"/>
      <c r="K71" s="491"/>
      <c r="L71" s="491"/>
      <c r="M71" s="491"/>
      <c r="N71" s="491"/>
      <c r="O71" s="491"/>
      <c r="P71" s="491"/>
    </row>
    <row r="72" spans="1:16" ht="24" customHeight="1" x14ac:dyDescent="0.25">
      <c r="A72" s="492"/>
      <c r="B72" s="67"/>
      <c r="C72" s="71"/>
      <c r="D72" s="400"/>
      <c r="E72" s="400"/>
      <c r="F72" s="453"/>
      <c r="G72" s="491"/>
      <c r="H72" s="491"/>
      <c r="I72" s="491"/>
      <c r="J72" s="491"/>
      <c r="K72" s="491"/>
      <c r="L72" s="491"/>
      <c r="M72" s="491"/>
      <c r="N72" s="491"/>
      <c r="O72" s="491"/>
      <c r="P72" s="491"/>
    </row>
    <row r="73" spans="1:16" ht="24" customHeight="1" x14ac:dyDescent="0.25">
      <c r="A73" s="493"/>
      <c r="B73" s="69"/>
      <c r="C73" s="72"/>
      <c r="D73" s="404"/>
      <c r="E73" s="404"/>
      <c r="F73" s="453"/>
      <c r="G73" s="491"/>
      <c r="H73" s="491"/>
      <c r="I73" s="491"/>
      <c r="J73" s="491"/>
      <c r="K73" s="491"/>
      <c r="L73" s="491"/>
      <c r="M73" s="491"/>
      <c r="N73" s="491"/>
      <c r="O73" s="491"/>
      <c r="P73" s="491"/>
    </row>
    <row r="74" spans="1:16" ht="24" customHeight="1" x14ac:dyDescent="0.25">
      <c r="A74" s="492"/>
      <c r="B74" s="67"/>
      <c r="C74" s="71"/>
      <c r="D74" s="400"/>
      <c r="E74" s="400"/>
      <c r="F74" s="453"/>
      <c r="G74" s="491"/>
      <c r="H74" s="491"/>
      <c r="I74" s="491"/>
      <c r="J74" s="491"/>
      <c r="K74" s="491"/>
      <c r="L74" s="491"/>
      <c r="M74" s="491"/>
      <c r="N74" s="491"/>
      <c r="O74" s="491"/>
      <c r="P74" s="491"/>
    </row>
    <row r="75" spans="1:16" ht="24" customHeight="1" x14ac:dyDescent="0.25">
      <c r="A75" s="493"/>
      <c r="B75" s="69"/>
      <c r="C75" s="72"/>
      <c r="D75" s="404"/>
      <c r="E75" s="404"/>
      <c r="F75" s="453"/>
      <c r="G75" s="491"/>
      <c r="H75" s="491"/>
      <c r="I75" s="491"/>
      <c r="J75" s="491"/>
      <c r="K75" s="491"/>
      <c r="L75" s="491"/>
      <c r="M75" s="491"/>
      <c r="N75" s="491"/>
      <c r="O75" s="491"/>
      <c r="P75" s="491"/>
    </row>
    <row r="76" spans="1:16" ht="24" customHeight="1" x14ac:dyDescent="0.25">
      <c r="A76" s="492"/>
      <c r="B76" s="67"/>
      <c r="C76" s="71"/>
      <c r="D76" s="400"/>
      <c r="E76" s="400"/>
      <c r="F76" s="453"/>
      <c r="G76" s="491"/>
      <c r="H76" s="491"/>
      <c r="I76" s="491"/>
      <c r="J76" s="491"/>
      <c r="K76" s="491"/>
      <c r="L76" s="491"/>
      <c r="M76" s="491"/>
      <c r="N76" s="491"/>
      <c r="O76" s="491"/>
      <c r="P76" s="491"/>
    </row>
    <row r="77" spans="1:16" ht="24" customHeight="1" x14ac:dyDescent="0.25">
      <c r="A77" s="493"/>
      <c r="B77" s="69"/>
      <c r="C77" s="72"/>
      <c r="D77" s="404"/>
      <c r="E77" s="404"/>
      <c r="F77" s="453"/>
      <c r="G77" s="491"/>
      <c r="H77" s="491"/>
      <c r="I77" s="491"/>
      <c r="J77" s="491"/>
      <c r="K77" s="491"/>
      <c r="L77" s="491"/>
      <c r="M77" s="491"/>
      <c r="N77" s="491"/>
      <c r="O77" s="491"/>
      <c r="P77" s="491"/>
    </row>
    <row r="78" spans="1:16" ht="24" customHeight="1" x14ac:dyDescent="0.25">
      <c r="A78" s="492"/>
      <c r="B78" s="67"/>
      <c r="C78" s="71"/>
      <c r="D78" s="400"/>
      <c r="E78" s="400"/>
      <c r="F78" s="453"/>
      <c r="G78" s="491"/>
      <c r="H78" s="491"/>
      <c r="I78" s="491"/>
      <c r="J78" s="491"/>
      <c r="K78" s="491"/>
      <c r="L78" s="491"/>
      <c r="M78" s="491"/>
      <c r="N78" s="491"/>
      <c r="O78" s="491"/>
      <c r="P78" s="491"/>
    </row>
    <row r="79" spans="1:16" ht="24" customHeight="1" x14ac:dyDescent="0.25">
      <c r="A79" s="493"/>
      <c r="B79" s="69"/>
      <c r="C79" s="72"/>
      <c r="D79" s="404"/>
      <c r="E79" s="404"/>
      <c r="F79" s="453"/>
      <c r="G79" s="491"/>
      <c r="H79" s="491"/>
      <c r="I79" s="491"/>
      <c r="J79" s="491"/>
      <c r="K79" s="491"/>
      <c r="L79" s="491"/>
      <c r="M79" s="491"/>
      <c r="N79" s="491"/>
      <c r="O79" s="491"/>
      <c r="P79" s="491"/>
    </row>
    <row r="80" spans="1:16" ht="24" customHeight="1" x14ac:dyDescent="0.25">
      <c r="A80" s="492"/>
      <c r="B80" s="67"/>
      <c r="C80" s="71"/>
      <c r="D80" s="400"/>
      <c r="E80" s="400"/>
      <c r="F80" s="453"/>
      <c r="G80" s="491"/>
      <c r="H80" s="491"/>
      <c r="I80" s="491"/>
      <c r="J80" s="491"/>
      <c r="K80" s="491"/>
      <c r="L80" s="491"/>
      <c r="M80" s="491"/>
      <c r="N80" s="491"/>
      <c r="O80" s="491"/>
      <c r="P80" s="491"/>
    </row>
    <row r="81" spans="1:16" ht="24" customHeight="1" x14ac:dyDescent="0.25">
      <c r="A81" s="493"/>
      <c r="B81" s="69"/>
      <c r="C81" s="72"/>
      <c r="D81" s="404"/>
      <c r="E81" s="404"/>
      <c r="F81" s="453"/>
      <c r="G81" s="491"/>
      <c r="H81" s="491"/>
      <c r="I81" s="491"/>
      <c r="J81" s="491"/>
      <c r="K81" s="491"/>
      <c r="L81" s="491"/>
      <c r="M81" s="491"/>
      <c r="N81" s="491"/>
      <c r="O81" s="491"/>
      <c r="P81" s="491"/>
    </row>
  </sheetData>
  <mergeCells count="440">
    <mergeCell ref="A4:A5"/>
    <mergeCell ref="G4:G5"/>
    <mergeCell ref="H4:H5"/>
    <mergeCell ref="I4:I5"/>
    <mergeCell ref="J4:J5"/>
    <mergeCell ref="A2:A3"/>
    <mergeCell ref="G2:G3"/>
    <mergeCell ref="H2:H3"/>
    <mergeCell ref="I2:I3"/>
    <mergeCell ref="J2:J3"/>
    <mergeCell ref="K4:K5"/>
    <mergeCell ref="L4:L5"/>
    <mergeCell ref="M4:M5"/>
    <mergeCell ref="N4:N5"/>
    <mergeCell ref="O4:O5"/>
    <mergeCell ref="P4:P5"/>
    <mergeCell ref="L2:L3"/>
    <mergeCell ref="M2:M3"/>
    <mergeCell ref="N2:N3"/>
    <mergeCell ref="O2:O3"/>
    <mergeCell ref="P2:P3"/>
    <mergeCell ref="K2:K3"/>
    <mergeCell ref="A8:A9"/>
    <mergeCell ref="G8:G9"/>
    <mergeCell ref="H8:H9"/>
    <mergeCell ref="I8:I9"/>
    <mergeCell ref="J8:J9"/>
    <mergeCell ref="A6:A7"/>
    <mergeCell ref="G6:G7"/>
    <mergeCell ref="H6:H7"/>
    <mergeCell ref="I6:I7"/>
    <mergeCell ref="J6:J7"/>
    <mergeCell ref="K8:K9"/>
    <mergeCell ref="L8:L9"/>
    <mergeCell ref="M8:M9"/>
    <mergeCell ref="N8:N9"/>
    <mergeCell ref="O8:O9"/>
    <mergeCell ref="P8:P9"/>
    <mergeCell ref="L6:L7"/>
    <mergeCell ref="M6:M7"/>
    <mergeCell ref="N6:N7"/>
    <mergeCell ref="O6:O7"/>
    <mergeCell ref="P6:P7"/>
    <mergeCell ref="K6:K7"/>
    <mergeCell ref="A12:A13"/>
    <mergeCell ref="G12:G13"/>
    <mergeCell ref="H12:H13"/>
    <mergeCell ref="I12:I13"/>
    <mergeCell ref="J12:J13"/>
    <mergeCell ref="A10:A11"/>
    <mergeCell ref="G10:G11"/>
    <mergeCell ref="H10:H11"/>
    <mergeCell ref="I10:I11"/>
    <mergeCell ref="J10:J11"/>
    <mergeCell ref="K12:K13"/>
    <mergeCell ref="L12:L13"/>
    <mergeCell ref="M12:M13"/>
    <mergeCell ref="N12:N13"/>
    <mergeCell ref="O12:O13"/>
    <mergeCell ref="P12:P13"/>
    <mergeCell ref="L10:L11"/>
    <mergeCell ref="M10:M11"/>
    <mergeCell ref="N10:N11"/>
    <mergeCell ref="O10:O11"/>
    <mergeCell ref="P10:P11"/>
    <mergeCell ref="K10:K11"/>
    <mergeCell ref="A16:A17"/>
    <mergeCell ref="G16:G17"/>
    <mergeCell ref="H16:H17"/>
    <mergeCell ref="I16:I17"/>
    <mergeCell ref="J16:J17"/>
    <mergeCell ref="A14:A15"/>
    <mergeCell ref="G14:G15"/>
    <mergeCell ref="H14:H15"/>
    <mergeCell ref="I14:I15"/>
    <mergeCell ref="J14:J15"/>
    <mergeCell ref="K16:K17"/>
    <mergeCell ref="L16:L17"/>
    <mergeCell ref="M16:M17"/>
    <mergeCell ref="N16:N17"/>
    <mergeCell ref="O16:O17"/>
    <mergeCell ref="P16:P17"/>
    <mergeCell ref="L14:L15"/>
    <mergeCell ref="M14:M15"/>
    <mergeCell ref="N14:N15"/>
    <mergeCell ref="O14:O15"/>
    <mergeCell ref="P14:P15"/>
    <mergeCell ref="K14:K15"/>
    <mergeCell ref="A20:A21"/>
    <mergeCell ref="G20:G21"/>
    <mergeCell ref="H20:H21"/>
    <mergeCell ref="I20:I21"/>
    <mergeCell ref="J20:J21"/>
    <mergeCell ref="A18:A19"/>
    <mergeCell ref="G18:G19"/>
    <mergeCell ref="H18:H19"/>
    <mergeCell ref="I18:I19"/>
    <mergeCell ref="J18:J19"/>
    <mergeCell ref="K20:K21"/>
    <mergeCell ref="L20:L21"/>
    <mergeCell ref="M20:M21"/>
    <mergeCell ref="N20:N21"/>
    <mergeCell ref="O20:O21"/>
    <mergeCell ref="P20:P21"/>
    <mergeCell ref="L18:L19"/>
    <mergeCell ref="M18:M19"/>
    <mergeCell ref="N18:N19"/>
    <mergeCell ref="O18:O19"/>
    <mergeCell ref="P18:P19"/>
    <mergeCell ref="K18:K19"/>
    <mergeCell ref="A24:A25"/>
    <mergeCell ref="G24:G25"/>
    <mergeCell ref="H24:H25"/>
    <mergeCell ref="I24:I25"/>
    <mergeCell ref="J24:J25"/>
    <mergeCell ref="A22:A23"/>
    <mergeCell ref="G22:G23"/>
    <mergeCell ref="H22:H23"/>
    <mergeCell ref="I22:I23"/>
    <mergeCell ref="J22:J23"/>
    <mergeCell ref="K24:K25"/>
    <mergeCell ref="L24:L25"/>
    <mergeCell ref="M24:M25"/>
    <mergeCell ref="N24:N25"/>
    <mergeCell ref="O24:O25"/>
    <mergeCell ref="P24:P25"/>
    <mergeCell ref="L22:L23"/>
    <mergeCell ref="M22:M23"/>
    <mergeCell ref="N22:N23"/>
    <mergeCell ref="O22:O23"/>
    <mergeCell ref="P22:P23"/>
    <mergeCell ref="K22:K23"/>
    <mergeCell ref="A28:A29"/>
    <mergeCell ref="G28:G29"/>
    <mergeCell ref="H28:H29"/>
    <mergeCell ref="I28:I29"/>
    <mergeCell ref="J28:J29"/>
    <mergeCell ref="A26:A27"/>
    <mergeCell ref="G26:G27"/>
    <mergeCell ref="H26:H27"/>
    <mergeCell ref="I26:I27"/>
    <mergeCell ref="J26:J27"/>
    <mergeCell ref="K28:K29"/>
    <mergeCell ref="L28:L29"/>
    <mergeCell ref="M28:M29"/>
    <mergeCell ref="N28:N29"/>
    <mergeCell ref="O28:O29"/>
    <mergeCell ref="P28:P29"/>
    <mergeCell ref="L26:L27"/>
    <mergeCell ref="M26:M27"/>
    <mergeCell ref="N26:N27"/>
    <mergeCell ref="O26:O27"/>
    <mergeCell ref="P26:P27"/>
    <mergeCell ref="K26:K27"/>
    <mergeCell ref="A32:A33"/>
    <mergeCell ref="G32:G33"/>
    <mergeCell ref="H32:H33"/>
    <mergeCell ref="I32:I33"/>
    <mergeCell ref="J32:J33"/>
    <mergeCell ref="A30:A31"/>
    <mergeCell ref="G30:G31"/>
    <mergeCell ref="H30:H31"/>
    <mergeCell ref="I30:I31"/>
    <mergeCell ref="J30:J31"/>
    <mergeCell ref="K32:K33"/>
    <mergeCell ref="L32:L33"/>
    <mergeCell ref="M32:M33"/>
    <mergeCell ref="N32:N33"/>
    <mergeCell ref="O32:O33"/>
    <mergeCell ref="P32:P33"/>
    <mergeCell ref="L30:L31"/>
    <mergeCell ref="M30:M31"/>
    <mergeCell ref="N30:N31"/>
    <mergeCell ref="O30:O31"/>
    <mergeCell ref="P30:P31"/>
    <mergeCell ref="K30:K31"/>
    <mergeCell ref="A36:A37"/>
    <mergeCell ref="G36:G37"/>
    <mergeCell ref="H36:H37"/>
    <mergeCell ref="I36:I37"/>
    <mergeCell ref="J36:J37"/>
    <mergeCell ref="A34:A35"/>
    <mergeCell ref="G34:G35"/>
    <mergeCell ref="H34:H35"/>
    <mergeCell ref="I34:I35"/>
    <mergeCell ref="J34:J35"/>
    <mergeCell ref="K36:K37"/>
    <mergeCell ref="L36:L37"/>
    <mergeCell ref="M36:M37"/>
    <mergeCell ref="N36:N37"/>
    <mergeCell ref="O36:O37"/>
    <mergeCell ref="P36:P37"/>
    <mergeCell ref="L34:L35"/>
    <mergeCell ref="M34:M35"/>
    <mergeCell ref="N34:N35"/>
    <mergeCell ref="O34:O35"/>
    <mergeCell ref="P34:P35"/>
    <mergeCell ref="K34:K35"/>
    <mergeCell ref="A40:A41"/>
    <mergeCell ref="G40:G41"/>
    <mergeCell ref="H40:H41"/>
    <mergeCell ref="I40:I41"/>
    <mergeCell ref="J40:J41"/>
    <mergeCell ref="A38:A39"/>
    <mergeCell ref="G38:G39"/>
    <mergeCell ref="H38:H39"/>
    <mergeCell ref="I38:I39"/>
    <mergeCell ref="J38:J39"/>
    <mergeCell ref="K40:K41"/>
    <mergeCell ref="L40:L41"/>
    <mergeCell ref="M40:M41"/>
    <mergeCell ref="N40:N41"/>
    <mergeCell ref="O40:O41"/>
    <mergeCell ref="P40:P41"/>
    <mergeCell ref="L38:L39"/>
    <mergeCell ref="M38:M39"/>
    <mergeCell ref="N38:N39"/>
    <mergeCell ref="O38:O39"/>
    <mergeCell ref="P38:P39"/>
    <mergeCell ref="K38:K39"/>
    <mergeCell ref="A44:A45"/>
    <mergeCell ref="G44:G45"/>
    <mergeCell ref="H44:H45"/>
    <mergeCell ref="I44:I45"/>
    <mergeCell ref="J44:J45"/>
    <mergeCell ref="A42:A43"/>
    <mergeCell ref="G42:G43"/>
    <mergeCell ref="H42:H43"/>
    <mergeCell ref="I42:I43"/>
    <mergeCell ref="J42:J43"/>
    <mergeCell ref="K44:K45"/>
    <mergeCell ref="L44:L45"/>
    <mergeCell ref="M44:M45"/>
    <mergeCell ref="N44:N45"/>
    <mergeCell ref="O44:O45"/>
    <mergeCell ref="P44:P45"/>
    <mergeCell ref="L42:L43"/>
    <mergeCell ref="M42:M43"/>
    <mergeCell ref="N42:N43"/>
    <mergeCell ref="O42:O43"/>
    <mergeCell ref="P42:P43"/>
    <mergeCell ref="K42:K43"/>
    <mergeCell ref="A48:A49"/>
    <mergeCell ref="G48:G49"/>
    <mergeCell ref="H48:H49"/>
    <mergeCell ref="I48:I49"/>
    <mergeCell ref="J48:J49"/>
    <mergeCell ref="A46:A47"/>
    <mergeCell ref="G46:G47"/>
    <mergeCell ref="H46:H47"/>
    <mergeCell ref="I46:I47"/>
    <mergeCell ref="J46:J47"/>
    <mergeCell ref="K48:K49"/>
    <mergeCell ref="L48:L49"/>
    <mergeCell ref="M48:M49"/>
    <mergeCell ref="N48:N49"/>
    <mergeCell ref="O48:O49"/>
    <mergeCell ref="P48:P49"/>
    <mergeCell ref="L46:L47"/>
    <mergeCell ref="M46:M47"/>
    <mergeCell ref="N46:N47"/>
    <mergeCell ref="O46:O47"/>
    <mergeCell ref="P46:P47"/>
    <mergeCell ref="K46:K47"/>
    <mergeCell ref="A52:A53"/>
    <mergeCell ref="G52:G53"/>
    <mergeCell ref="H52:H53"/>
    <mergeCell ref="I52:I53"/>
    <mergeCell ref="J52:J53"/>
    <mergeCell ref="A50:A51"/>
    <mergeCell ref="G50:G51"/>
    <mergeCell ref="H50:H51"/>
    <mergeCell ref="I50:I51"/>
    <mergeCell ref="J50:J51"/>
    <mergeCell ref="K52:K53"/>
    <mergeCell ref="L52:L53"/>
    <mergeCell ref="M52:M53"/>
    <mergeCell ref="N52:N53"/>
    <mergeCell ref="O52:O53"/>
    <mergeCell ref="P52:P53"/>
    <mergeCell ref="L50:L51"/>
    <mergeCell ref="M50:M51"/>
    <mergeCell ref="N50:N51"/>
    <mergeCell ref="O50:O51"/>
    <mergeCell ref="P50:P51"/>
    <mergeCell ref="K50:K51"/>
    <mergeCell ref="A56:A57"/>
    <mergeCell ref="G56:G57"/>
    <mergeCell ref="H56:H57"/>
    <mergeCell ref="I56:I57"/>
    <mergeCell ref="J56:J57"/>
    <mergeCell ref="A54:A55"/>
    <mergeCell ref="G54:G55"/>
    <mergeCell ref="H54:H55"/>
    <mergeCell ref="I54:I55"/>
    <mergeCell ref="J54:J55"/>
    <mergeCell ref="K56:K57"/>
    <mergeCell ref="L56:L57"/>
    <mergeCell ref="M56:M57"/>
    <mergeCell ref="N56:N57"/>
    <mergeCell ref="O56:O57"/>
    <mergeCell ref="P56:P57"/>
    <mergeCell ref="L54:L55"/>
    <mergeCell ref="M54:M55"/>
    <mergeCell ref="N54:N55"/>
    <mergeCell ref="O54:O55"/>
    <mergeCell ref="P54:P55"/>
    <mergeCell ref="K54:K55"/>
    <mergeCell ref="A60:A61"/>
    <mergeCell ref="G60:G61"/>
    <mergeCell ref="H60:H61"/>
    <mergeCell ref="I60:I61"/>
    <mergeCell ref="J60:J61"/>
    <mergeCell ref="A58:A59"/>
    <mergeCell ref="G58:G59"/>
    <mergeCell ref="H58:H59"/>
    <mergeCell ref="I58:I59"/>
    <mergeCell ref="J58:J59"/>
    <mergeCell ref="K60:K61"/>
    <mergeCell ref="L60:L61"/>
    <mergeCell ref="M60:M61"/>
    <mergeCell ref="N60:N61"/>
    <mergeCell ref="O60:O61"/>
    <mergeCell ref="P60:P61"/>
    <mergeCell ref="L58:L59"/>
    <mergeCell ref="M58:M59"/>
    <mergeCell ref="N58:N59"/>
    <mergeCell ref="O58:O59"/>
    <mergeCell ref="P58:P59"/>
    <mergeCell ref="K58:K59"/>
    <mergeCell ref="A64:A65"/>
    <mergeCell ref="G64:G65"/>
    <mergeCell ref="H64:H65"/>
    <mergeCell ref="I64:I65"/>
    <mergeCell ref="J64:J65"/>
    <mergeCell ref="A62:A63"/>
    <mergeCell ref="G62:G63"/>
    <mergeCell ref="H62:H63"/>
    <mergeCell ref="I62:I63"/>
    <mergeCell ref="J62:J63"/>
    <mergeCell ref="K64:K65"/>
    <mergeCell ref="L64:L65"/>
    <mergeCell ref="M64:M65"/>
    <mergeCell ref="N64:N65"/>
    <mergeCell ref="O64:O65"/>
    <mergeCell ref="P64:P65"/>
    <mergeCell ref="L62:L63"/>
    <mergeCell ref="M62:M63"/>
    <mergeCell ref="N62:N63"/>
    <mergeCell ref="O62:O63"/>
    <mergeCell ref="P62:P63"/>
    <mergeCell ref="K62:K63"/>
    <mergeCell ref="A68:A69"/>
    <mergeCell ref="G68:G69"/>
    <mergeCell ref="H68:H69"/>
    <mergeCell ref="I68:I69"/>
    <mergeCell ref="J68:J69"/>
    <mergeCell ref="A66:A67"/>
    <mergeCell ref="G66:G67"/>
    <mergeCell ref="H66:H67"/>
    <mergeCell ref="I66:I67"/>
    <mergeCell ref="J66:J67"/>
    <mergeCell ref="K68:K69"/>
    <mergeCell ref="L68:L69"/>
    <mergeCell ref="M68:M69"/>
    <mergeCell ref="N68:N69"/>
    <mergeCell ref="O68:O69"/>
    <mergeCell ref="P68:P69"/>
    <mergeCell ref="L66:L67"/>
    <mergeCell ref="M66:M67"/>
    <mergeCell ref="N66:N67"/>
    <mergeCell ref="O66:O67"/>
    <mergeCell ref="P66:P67"/>
    <mergeCell ref="K66:K67"/>
    <mergeCell ref="A72:A73"/>
    <mergeCell ref="G72:G73"/>
    <mergeCell ref="H72:H73"/>
    <mergeCell ref="I72:I73"/>
    <mergeCell ref="J72:J73"/>
    <mergeCell ref="A70:A71"/>
    <mergeCell ref="G70:G71"/>
    <mergeCell ref="H70:H71"/>
    <mergeCell ref="I70:I71"/>
    <mergeCell ref="J70:J71"/>
    <mergeCell ref="K72:K73"/>
    <mergeCell ref="L72:L73"/>
    <mergeCell ref="M72:M73"/>
    <mergeCell ref="N72:N73"/>
    <mergeCell ref="O72:O73"/>
    <mergeCell ref="P72:P73"/>
    <mergeCell ref="L70:L71"/>
    <mergeCell ref="M70:M71"/>
    <mergeCell ref="N70:N71"/>
    <mergeCell ref="O70:O71"/>
    <mergeCell ref="P70:P71"/>
    <mergeCell ref="K70:K71"/>
    <mergeCell ref="A76:A77"/>
    <mergeCell ref="G76:G77"/>
    <mergeCell ref="H76:H77"/>
    <mergeCell ref="I76:I77"/>
    <mergeCell ref="J76:J77"/>
    <mergeCell ref="A74:A75"/>
    <mergeCell ref="G74:G75"/>
    <mergeCell ref="H74:H75"/>
    <mergeCell ref="I74:I75"/>
    <mergeCell ref="J74:J75"/>
    <mergeCell ref="K76:K77"/>
    <mergeCell ref="L76:L77"/>
    <mergeCell ref="M76:M77"/>
    <mergeCell ref="N76:N77"/>
    <mergeCell ref="O76:O77"/>
    <mergeCell ref="P76:P77"/>
    <mergeCell ref="L74:L75"/>
    <mergeCell ref="M74:M75"/>
    <mergeCell ref="N74:N75"/>
    <mergeCell ref="O74:O75"/>
    <mergeCell ref="P74:P75"/>
    <mergeCell ref="K74:K75"/>
    <mergeCell ref="A80:A81"/>
    <mergeCell ref="G80:G81"/>
    <mergeCell ref="H80:H81"/>
    <mergeCell ref="I80:I81"/>
    <mergeCell ref="J80:J81"/>
    <mergeCell ref="A78:A79"/>
    <mergeCell ref="G78:G79"/>
    <mergeCell ref="H78:H79"/>
    <mergeCell ref="I78:I79"/>
    <mergeCell ref="J78:J79"/>
    <mergeCell ref="K80:K81"/>
    <mergeCell ref="L80:L81"/>
    <mergeCell ref="M80:M81"/>
    <mergeCell ref="N80:N81"/>
    <mergeCell ref="O80:O81"/>
    <mergeCell ref="P80:P81"/>
    <mergeCell ref="L78:L79"/>
    <mergeCell ref="M78:M79"/>
    <mergeCell ref="N78:N79"/>
    <mergeCell ref="O78:O79"/>
    <mergeCell ref="P78:P79"/>
    <mergeCell ref="K78:K79"/>
  </mergeCells>
  <conditionalFormatting sqref="C2:C81">
    <cfRule type="cellIs" dxfId="7" priority="1" operator="equal">
      <formula>"Vert"</formula>
    </cfRule>
    <cfRule type="cellIs" dxfId="6" priority="2" operator="equal">
      <formula>"Argent"</formula>
    </cfRule>
    <cfRule type="cellIs" dxfId="5" priority="3" operator="equal">
      <formula>"Blanc"</formula>
    </cfRule>
    <cfRule type="cellIs" dxfId="4" priority="4" operator="equal">
      <formula>"Jaune"</formula>
    </cfRule>
    <cfRule type="cellIs" dxfId="3" priority="5" operator="equal">
      <formula>"Rouge"</formula>
    </cfRule>
    <cfRule type="cellIs" dxfId="2" priority="6" operator="equal">
      <formula>"Bleu"</formula>
    </cfRule>
  </conditionalFormatting>
  <dataValidations count="1">
    <dataValidation type="list" allowBlank="1" showInputMessage="1" showErrorMessage="1" sqref="C2:C41 C42:C81">
      <formula1>$S$3:$S$9</formula1>
    </dataValidation>
  </dataValidations>
  <pageMargins left="0.11811023622047245" right="0.11811023622047245" top="0.11811023622047245" bottom="0.11811023622047245" header="0.11811023622047245" footer="0.11811023622047245"/>
  <pageSetup paperSize="9" scale="58"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R100"/>
  <sheetViews>
    <sheetView workbookViewId="0">
      <selection activeCell="U30" sqref="U30"/>
    </sheetView>
  </sheetViews>
  <sheetFormatPr baseColWidth="10" defaultRowHeight="15" x14ac:dyDescent="0.25"/>
  <cols>
    <col min="1" max="1" width="14.7109375" style="82" customWidth="1"/>
    <col min="2" max="2" width="1.7109375" style="43" customWidth="1"/>
    <col min="3" max="3" width="2.7109375" style="43" customWidth="1"/>
    <col min="4" max="4" width="8.7109375" style="43" customWidth="1"/>
    <col min="5" max="5" width="4.28515625" style="43" customWidth="1"/>
    <col min="6" max="6" width="3.7109375" style="43" customWidth="1"/>
    <col min="7" max="7" width="8.7109375" style="43" customWidth="1"/>
    <col min="8" max="8" width="4.28515625" style="43" customWidth="1"/>
    <col min="9" max="9" width="1.7109375" style="43" customWidth="1"/>
    <col min="10" max="10" width="15.28515625" style="43" customWidth="1"/>
    <col min="11" max="11" width="1.7109375" style="43" customWidth="1"/>
    <col min="12" max="12" width="2.7109375" style="43" customWidth="1"/>
    <col min="13" max="13" width="8.7109375" style="43" customWidth="1"/>
    <col min="14" max="14" width="4.28515625" style="43" customWidth="1"/>
    <col min="15" max="15" width="3.7109375" style="43" customWidth="1"/>
    <col min="16" max="16" width="8.7109375" style="43" customWidth="1"/>
    <col min="17" max="17" width="4.28515625" style="43" customWidth="1"/>
    <col min="18" max="16384" width="11.42578125" style="43"/>
  </cols>
  <sheetData>
    <row r="1" spans="1:18" x14ac:dyDescent="0.25">
      <c r="R1" s="83"/>
    </row>
    <row r="2" spans="1:18" ht="5.0999999999999996" customHeight="1" x14ac:dyDescent="0.25">
      <c r="A2" s="84"/>
      <c r="B2" s="48"/>
      <c r="C2" s="76"/>
      <c r="D2" s="76"/>
      <c r="E2" s="76"/>
      <c r="F2" s="76"/>
      <c r="G2" s="76"/>
      <c r="H2" s="77"/>
      <c r="J2" s="84"/>
      <c r="K2" s="48"/>
      <c r="L2" s="76"/>
      <c r="M2" s="76"/>
      <c r="N2" s="76"/>
      <c r="O2" s="76"/>
      <c r="P2" s="76"/>
      <c r="Q2" s="77"/>
    </row>
    <row r="3" spans="1:18" ht="12" customHeight="1" x14ac:dyDescent="0.25">
      <c r="A3" s="85"/>
      <c r="B3" s="41"/>
      <c r="C3" s="46"/>
      <c r="D3" s="494" t="s">
        <v>119</v>
      </c>
      <c r="E3" s="495"/>
      <c r="F3" s="32"/>
      <c r="G3" s="500" t="s">
        <v>120</v>
      </c>
      <c r="H3" s="501"/>
      <c r="J3" s="85"/>
      <c r="K3" s="41"/>
      <c r="L3" s="46"/>
      <c r="M3" s="494" t="s">
        <v>119</v>
      </c>
      <c r="N3" s="495"/>
      <c r="O3" s="32"/>
      <c r="P3" s="500" t="s">
        <v>120</v>
      </c>
      <c r="Q3" s="501"/>
    </row>
    <row r="4" spans="1:18" ht="5.0999999999999996" customHeight="1" x14ac:dyDescent="0.25">
      <c r="A4" s="496" t="s">
        <v>80</v>
      </c>
      <c r="B4" s="41"/>
      <c r="C4" s="32"/>
      <c r="D4" s="87"/>
      <c r="E4" s="32"/>
      <c r="F4" s="32"/>
      <c r="G4" s="497"/>
      <c r="H4" s="31"/>
      <c r="J4" s="496" t="s">
        <v>80</v>
      </c>
      <c r="K4" s="41"/>
      <c r="L4" s="32"/>
      <c r="M4" s="87"/>
      <c r="N4" s="32"/>
      <c r="O4" s="32"/>
      <c r="P4" s="497"/>
      <c r="Q4" s="31"/>
    </row>
    <row r="5" spans="1:18" ht="12" customHeight="1" x14ac:dyDescent="0.25">
      <c r="A5" s="496"/>
      <c r="B5" s="41"/>
      <c r="C5" s="46"/>
      <c r="D5" s="494" t="s">
        <v>100</v>
      </c>
      <c r="E5" s="495"/>
      <c r="F5" s="32"/>
      <c r="G5" s="498"/>
      <c r="H5" s="31"/>
      <c r="J5" s="496"/>
      <c r="K5" s="41"/>
      <c r="L5" s="46"/>
      <c r="M5" s="494" t="s">
        <v>100</v>
      </c>
      <c r="N5" s="495"/>
      <c r="O5" s="32"/>
      <c r="P5" s="498"/>
      <c r="Q5" s="31"/>
    </row>
    <row r="6" spans="1:18" ht="5.0999999999999996" customHeight="1" x14ac:dyDescent="0.25">
      <c r="A6" s="496"/>
      <c r="B6" s="41"/>
      <c r="C6" s="32"/>
      <c r="D6" s="87"/>
      <c r="E6" s="32"/>
      <c r="F6" s="32"/>
      <c r="G6" s="498"/>
      <c r="H6" s="31"/>
      <c r="J6" s="496"/>
      <c r="K6" s="41"/>
      <c r="L6" s="32"/>
      <c r="M6" s="87"/>
      <c r="N6" s="32"/>
      <c r="O6" s="32"/>
      <c r="P6" s="498"/>
      <c r="Q6" s="31"/>
    </row>
    <row r="7" spans="1:18" ht="12" customHeight="1" x14ac:dyDescent="0.25">
      <c r="A7" s="85"/>
      <c r="B7" s="41"/>
      <c r="C7" s="46"/>
      <c r="D7" s="494" t="s">
        <v>101</v>
      </c>
      <c r="E7" s="495"/>
      <c r="F7" s="32"/>
      <c r="G7" s="499"/>
      <c r="H7" s="31"/>
      <c r="J7" s="85"/>
      <c r="K7" s="41"/>
      <c r="L7" s="46"/>
      <c r="M7" s="494" t="s">
        <v>101</v>
      </c>
      <c r="N7" s="495"/>
      <c r="O7" s="32"/>
      <c r="P7" s="499"/>
      <c r="Q7" s="31"/>
    </row>
    <row r="8" spans="1:18" ht="5.0999999999999996" customHeight="1" x14ac:dyDescent="0.25">
      <c r="A8" s="88"/>
      <c r="B8" s="41"/>
      <c r="C8" s="32"/>
      <c r="D8" s="89"/>
      <c r="E8" s="32"/>
      <c r="F8" s="32"/>
      <c r="G8" s="32"/>
      <c r="H8" s="31"/>
      <c r="J8" s="88"/>
      <c r="K8" s="49"/>
      <c r="L8" s="33"/>
      <c r="M8" s="90"/>
      <c r="N8" s="33"/>
      <c r="O8" s="33"/>
      <c r="P8" s="33"/>
      <c r="Q8" s="42"/>
    </row>
    <row r="9" spans="1:18" ht="15" customHeight="1" x14ac:dyDescent="0.25">
      <c r="A9" s="505" t="s">
        <v>121</v>
      </c>
      <c r="B9" s="507" t="s">
        <v>122</v>
      </c>
      <c r="C9" s="508"/>
      <c r="D9" s="508"/>
      <c r="E9" s="509"/>
      <c r="F9" s="509"/>
      <c r="G9" s="509"/>
      <c r="H9" s="510"/>
      <c r="J9" s="505" t="s">
        <v>123</v>
      </c>
      <c r="K9" s="507" t="s">
        <v>122</v>
      </c>
      <c r="L9" s="508"/>
      <c r="M9" s="508"/>
      <c r="N9" s="509"/>
      <c r="O9" s="509"/>
      <c r="P9" s="509"/>
      <c r="Q9" s="510"/>
    </row>
    <row r="10" spans="1:18" ht="15" customHeight="1" x14ac:dyDescent="0.25">
      <c r="A10" s="506"/>
      <c r="B10" s="511" t="s">
        <v>124</v>
      </c>
      <c r="C10" s="512"/>
      <c r="D10" s="512"/>
      <c r="E10" s="512"/>
      <c r="F10" s="512"/>
      <c r="G10" s="512"/>
      <c r="H10" s="91" t="s">
        <v>118</v>
      </c>
      <c r="J10" s="506"/>
      <c r="K10" s="511" t="s">
        <v>124</v>
      </c>
      <c r="L10" s="512"/>
      <c r="M10" s="512"/>
      <c r="N10" s="512"/>
      <c r="O10" s="512"/>
      <c r="P10" s="512"/>
      <c r="Q10" s="91" t="s">
        <v>118</v>
      </c>
    </row>
    <row r="11" spans="1:18" ht="21" customHeight="1" x14ac:dyDescent="0.25">
      <c r="A11" s="92" t="s">
        <v>81</v>
      </c>
      <c r="B11" s="502"/>
      <c r="C11" s="502"/>
      <c r="D11" s="502"/>
      <c r="E11" s="502"/>
      <c r="F11" s="502"/>
      <c r="G11" s="502"/>
      <c r="H11" s="502"/>
      <c r="J11" s="92" t="s">
        <v>81</v>
      </c>
      <c r="K11" s="503"/>
      <c r="L11" s="503"/>
      <c r="M11" s="503"/>
      <c r="N11" s="503"/>
      <c r="O11" s="503"/>
      <c r="P11" s="503"/>
      <c r="Q11" s="503"/>
    </row>
    <row r="12" spans="1:18" ht="21" customHeight="1" x14ac:dyDescent="0.25">
      <c r="A12" s="92" t="s">
        <v>77</v>
      </c>
      <c r="B12" s="504" t="s">
        <v>78</v>
      </c>
      <c r="C12" s="504"/>
      <c r="D12" s="504"/>
      <c r="E12" s="504"/>
      <c r="F12" s="504" t="s">
        <v>79</v>
      </c>
      <c r="G12" s="504"/>
      <c r="H12" s="504"/>
      <c r="J12" s="92" t="s">
        <v>77</v>
      </c>
      <c r="K12" s="504" t="s">
        <v>78</v>
      </c>
      <c r="L12" s="504"/>
      <c r="M12" s="504"/>
      <c r="N12" s="504"/>
      <c r="O12" s="504" t="s">
        <v>79</v>
      </c>
      <c r="P12" s="504"/>
      <c r="Q12" s="504"/>
    </row>
    <row r="13" spans="1:18" ht="21" customHeight="1" x14ac:dyDescent="0.25">
      <c r="A13" s="92" t="s">
        <v>82</v>
      </c>
      <c r="B13" s="493"/>
      <c r="C13" s="493"/>
      <c r="D13" s="50" t="s">
        <v>90</v>
      </c>
      <c r="E13" s="50" t="s">
        <v>91</v>
      </c>
      <c r="F13" s="50"/>
      <c r="G13" s="50" t="s">
        <v>90</v>
      </c>
      <c r="H13" s="50" t="s">
        <v>91</v>
      </c>
      <c r="J13" s="92" t="s">
        <v>82</v>
      </c>
      <c r="K13" s="493"/>
      <c r="L13" s="493"/>
      <c r="M13" s="50" t="s">
        <v>90</v>
      </c>
      <c r="N13" s="50" t="s">
        <v>91</v>
      </c>
      <c r="O13" s="50"/>
      <c r="P13" s="50" t="s">
        <v>90</v>
      </c>
      <c r="Q13" s="50" t="s">
        <v>91</v>
      </c>
    </row>
    <row r="14" spans="1:18" ht="21" customHeight="1" x14ac:dyDescent="0.25">
      <c r="A14" s="84" t="s">
        <v>102</v>
      </c>
      <c r="B14" s="491" t="s">
        <v>92</v>
      </c>
      <c r="C14" s="491"/>
      <c r="D14" s="46"/>
      <c r="E14" s="46"/>
      <c r="F14" s="93" t="s">
        <v>92</v>
      </c>
      <c r="G14" s="46"/>
      <c r="H14" s="46"/>
      <c r="J14" s="84" t="s">
        <v>102</v>
      </c>
      <c r="K14" s="491" t="s">
        <v>92</v>
      </c>
      <c r="L14" s="491"/>
      <c r="M14" s="46"/>
      <c r="N14" s="46"/>
      <c r="O14" s="93" t="s">
        <v>92</v>
      </c>
      <c r="P14" s="46"/>
      <c r="Q14" s="46"/>
    </row>
    <row r="15" spans="1:18" ht="21" customHeight="1" x14ac:dyDescent="0.25">
      <c r="A15" s="85" t="s">
        <v>103</v>
      </c>
      <c r="B15" s="491" t="s">
        <v>93</v>
      </c>
      <c r="C15" s="491"/>
      <c r="D15" s="46"/>
      <c r="E15" s="46"/>
      <c r="F15" s="93" t="s">
        <v>93</v>
      </c>
      <c r="G15" s="46"/>
      <c r="H15" s="46"/>
      <c r="J15" s="85" t="s">
        <v>103</v>
      </c>
      <c r="K15" s="491" t="s">
        <v>93</v>
      </c>
      <c r="L15" s="491"/>
      <c r="M15" s="46"/>
      <c r="N15" s="46"/>
      <c r="O15" s="93" t="s">
        <v>93</v>
      </c>
      <c r="P15" s="46"/>
      <c r="Q15" s="46"/>
    </row>
    <row r="16" spans="1:18" ht="21" customHeight="1" x14ac:dyDescent="0.25">
      <c r="A16" s="85" t="s">
        <v>104</v>
      </c>
      <c r="B16" s="491" t="s">
        <v>94</v>
      </c>
      <c r="C16" s="491"/>
      <c r="D16" s="46"/>
      <c r="E16" s="46"/>
      <c r="F16" s="93" t="s">
        <v>94</v>
      </c>
      <c r="G16" s="46"/>
      <c r="H16" s="46"/>
      <c r="J16" s="85" t="s">
        <v>104</v>
      </c>
      <c r="K16" s="491" t="s">
        <v>94</v>
      </c>
      <c r="L16" s="491"/>
      <c r="M16" s="46"/>
      <c r="N16" s="46"/>
      <c r="O16" s="93" t="s">
        <v>94</v>
      </c>
      <c r="P16" s="46"/>
      <c r="Q16" s="46"/>
    </row>
    <row r="17" spans="1:17" ht="21" customHeight="1" x14ac:dyDescent="0.25">
      <c r="A17" s="85" t="s">
        <v>368</v>
      </c>
      <c r="B17" s="491" t="s">
        <v>95</v>
      </c>
      <c r="C17" s="491"/>
      <c r="D17" s="46"/>
      <c r="E17" s="46"/>
      <c r="F17" s="513" t="s">
        <v>95</v>
      </c>
      <c r="G17" s="46"/>
      <c r="H17" s="46"/>
      <c r="J17" s="85" t="s">
        <v>114</v>
      </c>
      <c r="K17" s="491" t="s">
        <v>95</v>
      </c>
      <c r="L17" s="491"/>
      <c r="M17" s="46"/>
      <c r="N17" s="46"/>
      <c r="O17" s="513" t="s">
        <v>95</v>
      </c>
      <c r="P17" s="46"/>
      <c r="Q17" s="46"/>
    </row>
    <row r="18" spans="1:17" ht="21" customHeight="1" x14ac:dyDescent="0.25">
      <c r="A18" s="85" t="s">
        <v>115</v>
      </c>
      <c r="B18" s="491"/>
      <c r="C18" s="491"/>
      <c r="D18" s="46"/>
      <c r="E18" s="46"/>
      <c r="F18" s="513"/>
      <c r="G18" s="46"/>
      <c r="H18" s="46"/>
      <c r="J18" s="85" t="s">
        <v>115</v>
      </c>
      <c r="K18" s="491"/>
      <c r="L18" s="491"/>
      <c r="M18" s="46"/>
      <c r="N18" s="46"/>
      <c r="O18" s="513"/>
      <c r="P18" s="46"/>
      <c r="Q18" s="46"/>
    </row>
    <row r="19" spans="1:17" ht="21" customHeight="1" x14ac:dyDescent="0.25">
      <c r="A19" s="88" t="s">
        <v>113</v>
      </c>
      <c r="B19" s="491" t="s">
        <v>96</v>
      </c>
      <c r="C19" s="491"/>
      <c r="D19" s="46"/>
      <c r="E19" s="46"/>
      <c r="F19" s="93" t="s">
        <v>96</v>
      </c>
      <c r="G19" s="46"/>
      <c r="H19" s="46"/>
      <c r="J19" s="88" t="s">
        <v>113</v>
      </c>
      <c r="K19" s="491" t="s">
        <v>96</v>
      </c>
      <c r="L19" s="491"/>
      <c r="M19" s="46"/>
      <c r="N19" s="46"/>
      <c r="O19" s="93" t="s">
        <v>96</v>
      </c>
      <c r="P19" s="46"/>
      <c r="Q19" s="46"/>
    </row>
    <row r="20" spans="1:17" ht="21" customHeight="1" x14ac:dyDescent="0.25">
      <c r="A20" s="92" t="s">
        <v>84</v>
      </c>
      <c r="B20" s="491"/>
      <c r="C20" s="491"/>
      <c r="D20" s="46"/>
      <c r="E20" s="46"/>
      <c r="F20" s="93"/>
      <c r="G20" s="46"/>
      <c r="H20" s="46"/>
      <c r="J20" s="92" t="s">
        <v>84</v>
      </c>
      <c r="K20" s="491"/>
      <c r="L20" s="491"/>
      <c r="M20" s="46"/>
      <c r="N20" s="46"/>
      <c r="O20" s="93"/>
      <c r="P20" s="46"/>
      <c r="Q20" s="46"/>
    </row>
    <row r="21" spans="1:17" ht="21" customHeight="1" x14ac:dyDescent="0.25">
      <c r="A21" s="92" t="s">
        <v>85</v>
      </c>
      <c r="B21" s="491"/>
      <c r="C21" s="491"/>
      <c r="D21" s="94" t="s">
        <v>97</v>
      </c>
      <c r="E21" s="46"/>
      <c r="F21" s="93"/>
      <c r="G21" s="94" t="s">
        <v>97</v>
      </c>
      <c r="H21" s="46"/>
      <c r="J21" s="92" t="s">
        <v>85</v>
      </c>
      <c r="K21" s="491"/>
      <c r="L21" s="491"/>
      <c r="M21" s="94" t="s">
        <v>97</v>
      </c>
      <c r="N21" s="46"/>
      <c r="O21" s="93"/>
      <c r="P21" s="94" t="s">
        <v>97</v>
      </c>
      <c r="Q21" s="46"/>
    </row>
    <row r="22" spans="1:17" ht="21" customHeight="1" x14ac:dyDescent="0.25">
      <c r="A22" s="92" t="s">
        <v>86</v>
      </c>
      <c r="B22" s="491"/>
      <c r="C22" s="491"/>
      <c r="D22" s="94"/>
      <c r="E22" s="46"/>
      <c r="F22" s="93"/>
      <c r="G22" s="94"/>
      <c r="H22" s="46"/>
      <c r="J22" s="92" t="s">
        <v>86</v>
      </c>
      <c r="K22" s="491"/>
      <c r="L22" s="491"/>
      <c r="M22" s="94"/>
      <c r="N22" s="46"/>
      <c r="O22" s="93"/>
      <c r="P22" s="94"/>
      <c r="Q22" s="46"/>
    </row>
    <row r="23" spans="1:17" ht="21" customHeight="1" x14ac:dyDescent="0.25">
      <c r="A23" s="92" t="s">
        <v>83</v>
      </c>
      <c r="B23" s="491"/>
      <c r="C23" s="491"/>
      <c r="D23" s="94" t="s">
        <v>98</v>
      </c>
      <c r="E23" s="46"/>
      <c r="F23" s="93"/>
      <c r="G23" s="94" t="s">
        <v>98</v>
      </c>
      <c r="H23" s="46"/>
      <c r="J23" s="92" t="s">
        <v>83</v>
      </c>
      <c r="K23" s="491"/>
      <c r="L23" s="491"/>
      <c r="M23" s="94" t="s">
        <v>98</v>
      </c>
      <c r="N23" s="46"/>
      <c r="O23" s="93"/>
      <c r="P23" s="94" t="s">
        <v>98</v>
      </c>
      <c r="Q23" s="46"/>
    </row>
    <row r="24" spans="1:17" ht="21" customHeight="1" x14ac:dyDescent="0.25">
      <c r="A24" s="92" t="s">
        <v>87</v>
      </c>
      <c r="B24" s="491"/>
      <c r="C24" s="491"/>
      <c r="D24" s="46"/>
      <c r="E24" s="46"/>
      <c r="F24" s="93"/>
      <c r="G24" s="46"/>
      <c r="H24" s="46"/>
      <c r="J24" s="92" t="s">
        <v>87</v>
      </c>
      <c r="K24" s="491"/>
      <c r="L24" s="491"/>
      <c r="M24" s="46"/>
      <c r="N24" s="46"/>
      <c r="O24" s="93"/>
      <c r="P24" s="46"/>
      <c r="Q24" s="46"/>
    </row>
    <row r="25" spans="1:17" ht="21" x14ac:dyDescent="0.25">
      <c r="A25" s="95" t="s">
        <v>88</v>
      </c>
      <c r="B25" s="491" t="s">
        <v>89</v>
      </c>
      <c r="C25" s="491"/>
      <c r="D25" s="491"/>
      <c r="E25" s="491"/>
      <c r="F25" s="491"/>
      <c r="G25" s="491"/>
      <c r="H25" s="46" t="s">
        <v>99</v>
      </c>
      <c r="J25" s="95" t="s">
        <v>88</v>
      </c>
      <c r="K25" s="491" t="s">
        <v>89</v>
      </c>
      <c r="L25" s="491"/>
      <c r="M25" s="491"/>
      <c r="N25" s="491"/>
      <c r="O25" s="491"/>
      <c r="P25" s="491"/>
      <c r="Q25" s="46" t="s">
        <v>99</v>
      </c>
    </row>
    <row r="27" spans="1:17" ht="5.0999999999999996" customHeight="1" x14ac:dyDescent="0.25">
      <c r="A27" s="84"/>
      <c r="B27" s="48"/>
      <c r="C27" s="76"/>
      <c r="D27" s="76"/>
      <c r="E27" s="76"/>
      <c r="F27" s="76"/>
      <c r="G27" s="76"/>
      <c r="H27" s="77"/>
      <c r="J27" s="84"/>
      <c r="K27" s="48"/>
      <c r="L27" s="76"/>
      <c r="M27" s="76"/>
      <c r="N27" s="76"/>
      <c r="O27" s="76"/>
      <c r="P27" s="76"/>
      <c r="Q27" s="77"/>
    </row>
    <row r="28" spans="1:17" ht="12" customHeight="1" x14ac:dyDescent="0.25">
      <c r="A28" s="85"/>
      <c r="B28" s="41"/>
      <c r="C28" s="46"/>
      <c r="D28" s="494" t="s">
        <v>119</v>
      </c>
      <c r="E28" s="495"/>
      <c r="F28" s="32"/>
      <c r="G28" s="500" t="s">
        <v>120</v>
      </c>
      <c r="H28" s="501"/>
      <c r="J28" s="85"/>
      <c r="K28" s="41"/>
      <c r="L28" s="46"/>
      <c r="M28" s="494" t="s">
        <v>119</v>
      </c>
      <c r="N28" s="495"/>
      <c r="O28" s="32"/>
      <c r="P28" s="500" t="s">
        <v>120</v>
      </c>
      <c r="Q28" s="501"/>
    </row>
    <row r="29" spans="1:17" ht="5.0999999999999996" customHeight="1" x14ac:dyDescent="0.25">
      <c r="A29" s="496" t="s">
        <v>80</v>
      </c>
      <c r="B29" s="41"/>
      <c r="C29" s="32"/>
      <c r="D29" s="87"/>
      <c r="E29" s="32"/>
      <c r="F29" s="32"/>
      <c r="G29" s="497"/>
      <c r="H29" s="31"/>
      <c r="J29" s="496" t="s">
        <v>80</v>
      </c>
      <c r="K29" s="41"/>
      <c r="L29" s="32"/>
      <c r="M29" s="87"/>
      <c r="N29" s="32"/>
      <c r="O29" s="32"/>
      <c r="P29" s="497"/>
      <c r="Q29" s="31"/>
    </row>
    <row r="30" spans="1:17" ht="12" customHeight="1" x14ac:dyDescent="0.25">
      <c r="A30" s="496"/>
      <c r="B30" s="41"/>
      <c r="C30" s="46"/>
      <c r="D30" s="494" t="s">
        <v>100</v>
      </c>
      <c r="E30" s="495"/>
      <c r="F30" s="32"/>
      <c r="G30" s="498"/>
      <c r="H30" s="31"/>
      <c r="J30" s="496"/>
      <c r="K30" s="41"/>
      <c r="L30" s="46"/>
      <c r="M30" s="494" t="s">
        <v>100</v>
      </c>
      <c r="N30" s="495"/>
      <c r="O30" s="32"/>
      <c r="P30" s="498"/>
      <c r="Q30" s="31"/>
    </row>
    <row r="31" spans="1:17" ht="5.0999999999999996" customHeight="1" x14ac:dyDescent="0.25">
      <c r="A31" s="496"/>
      <c r="B31" s="41"/>
      <c r="C31" s="32"/>
      <c r="D31" s="87"/>
      <c r="E31" s="32"/>
      <c r="F31" s="32"/>
      <c r="G31" s="498"/>
      <c r="H31" s="31"/>
      <c r="J31" s="496"/>
      <c r="K31" s="41"/>
      <c r="L31" s="32"/>
      <c r="M31" s="87"/>
      <c r="N31" s="32"/>
      <c r="O31" s="32"/>
      <c r="P31" s="498"/>
      <c r="Q31" s="31"/>
    </row>
    <row r="32" spans="1:17" ht="12" customHeight="1" x14ac:dyDescent="0.25">
      <c r="A32" s="85"/>
      <c r="B32" s="41"/>
      <c r="C32" s="46"/>
      <c r="D32" s="494" t="s">
        <v>101</v>
      </c>
      <c r="E32" s="495"/>
      <c r="F32" s="32"/>
      <c r="G32" s="499"/>
      <c r="H32" s="31"/>
      <c r="J32" s="85"/>
      <c r="K32" s="41"/>
      <c r="L32" s="46"/>
      <c r="M32" s="494" t="s">
        <v>101</v>
      </c>
      <c r="N32" s="495"/>
      <c r="O32" s="32"/>
      <c r="P32" s="499"/>
      <c r="Q32" s="31"/>
    </row>
    <row r="33" spans="1:17" ht="5.0999999999999996" customHeight="1" x14ac:dyDescent="0.25">
      <c r="A33" s="88"/>
      <c r="B33" s="49"/>
      <c r="C33" s="33"/>
      <c r="D33" s="90"/>
      <c r="E33" s="33"/>
      <c r="F33" s="33"/>
      <c r="G33" s="33"/>
      <c r="H33" s="42"/>
      <c r="J33" s="88"/>
      <c r="K33" s="49"/>
      <c r="L33" s="33"/>
      <c r="M33" s="90"/>
      <c r="N33" s="33"/>
      <c r="O33" s="33"/>
      <c r="P33" s="33"/>
      <c r="Q33" s="42"/>
    </row>
    <row r="34" spans="1:17" x14ac:dyDescent="0.25">
      <c r="A34" s="514" t="s">
        <v>125</v>
      </c>
      <c r="B34" s="507" t="s">
        <v>122</v>
      </c>
      <c r="C34" s="508"/>
      <c r="D34" s="508"/>
      <c r="E34" s="509"/>
      <c r="F34" s="509"/>
      <c r="G34" s="509"/>
      <c r="H34" s="510"/>
      <c r="J34" s="514" t="s">
        <v>126</v>
      </c>
      <c r="K34" s="507" t="s">
        <v>122</v>
      </c>
      <c r="L34" s="508"/>
      <c r="M34" s="508"/>
      <c r="N34" s="509"/>
      <c r="O34" s="509"/>
      <c r="P34" s="509"/>
      <c r="Q34" s="510"/>
    </row>
    <row r="35" spans="1:17" x14ac:dyDescent="0.25">
      <c r="A35" s="502"/>
      <c r="B35" s="511" t="s">
        <v>124</v>
      </c>
      <c r="C35" s="512"/>
      <c r="D35" s="512"/>
      <c r="E35" s="512"/>
      <c r="F35" s="512"/>
      <c r="G35" s="512"/>
      <c r="H35" s="91" t="s">
        <v>118</v>
      </c>
      <c r="J35" s="502"/>
      <c r="K35" s="511" t="s">
        <v>124</v>
      </c>
      <c r="L35" s="512"/>
      <c r="M35" s="512"/>
      <c r="N35" s="512"/>
      <c r="O35" s="512"/>
      <c r="P35" s="512"/>
      <c r="Q35" s="91" t="s">
        <v>118</v>
      </c>
    </row>
    <row r="36" spans="1:17" ht="21" customHeight="1" x14ac:dyDescent="0.25">
      <c r="A36" s="92" t="s">
        <v>81</v>
      </c>
      <c r="B36" s="503"/>
      <c r="C36" s="503"/>
      <c r="D36" s="503"/>
      <c r="E36" s="503"/>
      <c r="F36" s="503"/>
      <c r="G36" s="503"/>
      <c r="H36" s="503"/>
      <c r="J36" s="92" t="s">
        <v>81</v>
      </c>
      <c r="K36" s="503"/>
      <c r="L36" s="503"/>
      <c r="M36" s="503"/>
      <c r="N36" s="503"/>
      <c r="O36" s="503"/>
      <c r="P36" s="503"/>
      <c r="Q36" s="503"/>
    </row>
    <row r="37" spans="1:17" ht="21" customHeight="1" x14ac:dyDescent="0.25">
      <c r="A37" s="92" t="s">
        <v>77</v>
      </c>
      <c r="B37" s="504" t="s">
        <v>78</v>
      </c>
      <c r="C37" s="504"/>
      <c r="D37" s="504"/>
      <c r="E37" s="504"/>
      <c r="F37" s="504" t="s">
        <v>79</v>
      </c>
      <c r="G37" s="504"/>
      <c r="H37" s="504"/>
      <c r="J37" s="92" t="s">
        <v>77</v>
      </c>
      <c r="K37" s="504" t="s">
        <v>78</v>
      </c>
      <c r="L37" s="504"/>
      <c r="M37" s="504"/>
      <c r="N37" s="504"/>
      <c r="O37" s="504" t="s">
        <v>79</v>
      </c>
      <c r="P37" s="504"/>
      <c r="Q37" s="504"/>
    </row>
    <row r="38" spans="1:17" ht="21" customHeight="1" x14ac:dyDescent="0.25">
      <c r="A38" s="92" t="s">
        <v>82</v>
      </c>
      <c r="B38" s="493"/>
      <c r="C38" s="493"/>
      <c r="D38" s="50" t="s">
        <v>90</v>
      </c>
      <c r="E38" s="50" t="s">
        <v>91</v>
      </c>
      <c r="F38" s="50"/>
      <c r="G38" s="50" t="s">
        <v>90</v>
      </c>
      <c r="H38" s="50" t="s">
        <v>91</v>
      </c>
      <c r="J38" s="92" t="s">
        <v>82</v>
      </c>
      <c r="K38" s="493"/>
      <c r="L38" s="493"/>
      <c r="M38" s="50" t="s">
        <v>90</v>
      </c>
      <c r="N38" s="50" t="s">
        <v>91</v>
      </c>
      <c r="O38" s="50"/>
      <c r="P38" s="50" t="s">
        <v>90</v>
      </c>
      <c r="Q38" s="50" t="s">
        <v>91</v>
      </c>
    </row>
    <row r="39" spans="1:17" ht="21" customHeight="1" x14ac:dyDescent="0.25">
      <c r="A39" s="84" t="s">
        <v>102</v>
      </c>
      <c r="B39" s="491" t="s">
        <v>92</v>
      </c>
      <c r="C39" s="491"/>
      <c r="D39" s="46"/>
      <c r="E39" s="46"/>
      <c r="F39" s="93" t="s">
        <v>92</v>
      </c>
      <c r="G39" s="46"/>
      <c r="H39" s="46"/>
      <c r="J39" s="84" t="s">
        <v>102</v>
      </c>
      <c r="K39" s="491" t="s">
        <v>92</v>
      </c>
      <c r="L39" s="491"/>
      <c r="M39" s="46"/>
      <c r="N39" s="46"/>
      <c r="O39" s="93" t="s">
        <v>92</v>
      </c>
      <c r="P39" s="46"/>
      <c r="Q39" s="46"/>
    </row>
    <row r="40" spans="1:17" ht="21" customHeight="1" x14ac:dyDescent="0.25">
      <c r="A40" s="85" t="s">
        <v>103</v>
      </c>
      <c r="B40" s="491" t="s">
        <v>93</v>
      </c>
      <c r="C40" s="491"/>
      <c r="D40" s="46"/>
      <c r="E40" s="46"/>
      <c r="F40" s="93" t="s">
        <v>93</v>
      </c>
      <c r="G40" s="46"/>
      <c r="H40" s="46"/>
      <c r="J40" s="85" t="s">
        <v>103</v>
      </c>
      <c r="K40" s="491" t="s">
        <v>93</v>
      </c>
      <c r="L40" s="491"/>
      <c r="M40" s="46"/>
      <c r="N40" s="46"/>
      <c r="O40" s="93" t="s">
        <v>93</v>
      </c>
      <c r="P40" s="46"/>
      <c r="Q40" s="46"/>
    </row>
    <row r="41" spans="1:17" ht="21" customHeight="1" x14ac:dyDescent="0.25">
      <c r="A41" s="85" t="s">
        <v>104</v>
      </c>
      <c r="B41" s="491" t="s">
        <v>94</v>
      </c>
      <c r="C41" s="491"/>
      <c r="D41" s="46"/>
      <c r="E41" s="46"/>
      <c r="F41" s="93" t="s">
        <v>94</v>
      </c>
      <c r="G41" s="46"/>
      <c r="H41" s="46"/>
      <c r="J41" s="85" t="s">
        <v>104</v>
      </c>
      <c r="K41" s="491" t="s">
        <v>94</v>
      </c>
      <c r="L41" s="491"/>
      <c r="M41" s="46"/>
      <c r="N41" s="46"/>
      <c r="O41" s="93" t="s">
        <v>94</v>
      </c>
      <c r="P41" s="46"/>
      <c r="Q41" s="46"/>
    </row>
    <row r="42" spans="1:17" ht="21" customHeight="1" x14ac:dyDescent="0.25">
      <c r="A42" s="85" t="s">
        <v>368</v>
      </c>
      <c r="B42" s="491" t="s">
        <v>95</v>
      </c>
      <c r="C42" s="491"/>
      <c r="D42" s="46"/>
      <c r="E42" s="46"/>
      <c r="F42" s="513" t="s">
        <v>95</v>
      </c>
      <c r="G42" s="46"/>
      <c r="H42" s="46"/>
      <c r="J42" s="85" t="s">
        <v>114</v>
      </c>
      <c r="K42" s="491" t="s">
        <v>95</v>
      </c>
      <c r="L42" s="491"/>
      <c r="M42" s="46"/>
      <c r="N42" s="46"/>
      <c r="O42" s="513" t="s">
        <v>95</v>
      </c>
      <c r="P42" s="46"/>
      <c r="Q42" s="46"/>
    </row>
    <row r="43" spans="1:17" ht="21" customHeight="1" x14ac:dyDescent="0.25">
      <c r="A43" s="85" t="s">
        <v>115</v>
      </c>
      <c r="B43" s="491"/>
      <c r="C43" s="491"/>
      <c r="D43" s="46"/>
      <c r="E43" s="46"/>
      <c r="F43" s="513"/>
      <c r="G43" s="46"/>
      <c r="H43" s="46"/>
      <c r="J43" s="85" t="s">
        <v>115</v>
      </c>
      <c r="K43" s="491"/>
      <c r="L43" s="491"/>
      <c r="M43" s="46"/>
      <c r="N43" s="46"/>
      <c r="O43" s="513"/>
      <c r="P43" s="46"/>
      <c r="Q43" s="46"/>
    </row>
    <row r="44" spans="1:17" ht="21" customHeight="1" x14ac:dyDescent="0.25">
      <c r="A44" s="88" t="s">
        <v>113</v>
      </c>
      <c r="B44" s="491" t="s">
        <v>96</v>
      </c>
      <c r="C44" s="491"/>
      <c r="D44" s="46"/>
      <c r="E44" s="46"/>
      <c r="F44" s="93" t="s">
        <v>96</v>
      </c>
      <c r="G44" s="46"/>
      <c r="H44" s="46"/>
      <c r="J44" s="88" t="s">
        <v>113</v>
      </c>
      <c r="K44" s="491" t="s">
        <v>96</v>
      </c>
      <c r="L44" s="491"/>
      <c r="M44" s="46"/>
      <c r="N44" s="46"/>
      <c r="O44" s="93" t="s">
        <v>96</v>
      </c>
      <c r="P44" s="46"/>
      <c r="Q44" s="46"/>
    </row>
    <row r="45" spans="1:17" ht="21" customHeight="1" x14ac:dyDescent="0.25">
      <c r="A45" s="92" t="s">
        <v>84</v>
      </c>
      <c r="B45" s="491"/>
      <c r="C45" s="491"/>
      <c r="D45" s="46"/>
      <c r="E45" s="46"/>
      <c r="F45" s="93"/>
      <c r="G45" s="46"/>
      <c r="H45" s="46"/>
      <c r="J45" s="92" t="s">
        <v>84</v>
      </c>
      <c r="K45" s="491"/>
      <c r="L45" s="491"/>
      <c r="M45" s="46"/>
      <c r="N45" s="46"/>
      <c r="O45" s="93"/>
      <c r="P45" s="46"/>
      <c r="Q45" s="46"/>
    </row>
    <row r="46" spans="1:17" ht="21" customHeight="1" x14ac:dyDescent="0.25">
      <c r="A46" s="92" t="s">
        <v>85</v>
      </c>
      <c r="B46" s="491"/>
      <c r="C46" s="491"/>
      <c r="D46" s="94" t="s">
        <v>97</v>
      </c>
      <c r="E46" s="46"/>
      <c r="F46" s="93"/>
      <c r="G46" s="94" t="s">
        <v>97</v>
      </c>
      <c r="H46" s="46"/>
      <c r="J46" s="92" t="s">
        <v>85</v>
      </c>
      <c r="K46" s="491"/>
      <c r="L46" s="491"/>
      <c r="M46" s="94" t="s">
        <v>97</v>
      </c>
      <c r="N46" s="46"/>
      <c r="O46" s="93"/>
      <c r="P46" s="94" t="s">
        <v>97</v>
      </c>
      <c r="Q46" s="46"/>
    </row>
    <row r="47" spans="1:17" ht="21" customHeight="1" x14ac:dyDescent="0.25">
      <c r="A47" s="92" t="s">
        <v>86</v>
      </c>
      <c r="B47" s="491"/>
      <c r="C47" s="491"/>
      <c r="D47" s="94"/>
      <c r="E47" s="46"/>
      <c r="F47" s="93"/>
      <c r="G47" s="94"/>
      <c r="H47" s="46"/>
      <c r="J47" s="92" t="s">
        <v>86</v>
      </c>
      <c r="K47" s="491"/>
      <c r="L47" s="491"/>
      <c r="M47" s="94"/>
      <c r="N47" s="46"/>
      <c r="O47" s="93"/>
      <c r="P47" s="94"/>
      <c r="Q47" s="46"/>
    </row>
    <row r="48" spans="1:17" ht="21" customHeight="1" x14ac:dyDescent="0.25">
      <c r="A48" s="92" t="s">
        <v>83</v>
      </c>
      <c r="B48" s="491"/>
      <c r="C48" s="491"/>
      <c r="D48" s="94" t="s">
        <v>98</v>
      </c>
      <c r="E48" s="46"/>
      <c r="F48" s="93"/>
      <c r="G48" s="94" t="s">
        <v>98</v>
      </c>
      <c r="H48" s="46"/>
      <c r="J48" s="92" t="s">
        <v>83</v>
      </c>
      <c r="K48" s="491"/>
      <c r="L48" s="491"/>
      <c r="M48" s="94" t="s">
        <v>98</v>
      </c>
      <c r="N48" s="46"/>
      <c r="O48" s="93"/>
      <c r="P48" s="94" t="s">
        <v>98</v>
      </c>
      <c r="Q48" s="46"/>
    </row>
    <row r="49" spans="1:17" ht="21" customHeight="1" x14ac:dyDescent="0.25">
      <c r="A49" s="92" t="s">
        <v>87</v>
      </c>
      <c r="B49" s="491"/>
      <c r="C49" s="491"/>
      <c r="D49" s="46"/>
      <c r="E49" s="46"/>
      <c r="F49" s="93"/>
      <c r="G49" s="46"/>
      <c r="H49" s="46"/>
      <c r="J49" s="92" t="s">
        <v>87</v>
      </c>
      <c r="K49" s="491"/>
      <c r="L49" s="491"/>
      <c r="M49" s="46"/>
      <c r="N49" s="46"/>
      <c r="O49" s="93"/>
      <c r="P49" s="46"/>
      <c r="Q49" s="46"/>
    </row>
    <row r="50" spans="1:17" ht="21" x14ac:dyDescent="0.25">
      <c r="A50" s="95" t="s">
        <v>88</v>
      </c>
      <c r="B50" s="491" t="s">
        <v>89</v>
      </c>
      <c r="C50" s="491"/>
      <c r="D50" s="491"/>
      <c r="E50" s="491"/>
      <c r="F50" s="491"/>
      <c r="G50" s="491"/>
      <c r="H50" s="46" t="s">
        <v>99</v>
      </c>
      <c r="J50" s="95" t="s">
        <v>88</v>
      </c>
      <c r="K50" s="491" t="s">
        <v>89</v>
      </c>
      <c r="L50" s="491"/>
      <c r="M50" s="491"/>
      <c r="N50" s="491"/>
      <c r="O50" s="491"/>
      <c r="P50" s="491"/>
      <c r="Q50" s="46" t="s">
        <v>99</v>
      </c>
    </row>
    <row r="52" spans="1:17" ht="5.0999999999999996" customHeight="1" x14ac:dyDescent="0.25">
      <c r="A52" s="84"/>
      <c r="B52" s="48"/>
      <c r="C52" s="229"/>
      <c r="D52" s="229"/>
      <c r="E52" s="229"/>
      <c r="F52" s="229"/>
      <c r="G52" s="229"/>
      <c r="H52" s="230"/>
      <c r="J52" s="84"/>
      <c r="K52" s="48"/>
      <c r="L52" s="229"/>
      <c r="M52" s="229"/>
      <c r="N52" s="229"/>
      <c r="O52" s="229"/>
      <c r="P52" s="229"/>
      <c r="Q52" s="230"/>
    </row>
    <row r="53" spans="1:17" ht="12" customHeight="1" x14ac:dyDescent="0.25">
      <c r="A53" s="85"/>
      <c r="B53" s="41"/>
      <c r="C53" s="223"/>
      <c r="D53" s="494" t="s">
        <v>119</v>
      </c>
      <c r="E53" s="495"/>
      <c r="F53" s="225"/>
      <c r="G53" s="86" t="s">
        <v>120</v>
      </c>
      <c r="H53" s="226"/>
      <c r="J53" s="85"/>
      <c r="K53" s="41"/>
      <c r="L53" s="223"/>
      <c r="M53" s="494" t="s">
        <v>119</v>
      </c>
      <c r="N53" s="495"/>
      <c r="O53" s="225"/>
      <c r="P53" s="86" t="s">
        <v>120</v>
      </c>
      <c r="Q53" s="226"/>
    </row>
    <row r="54" spans="1:17" ht="5.0999999999999996" customHeight="1" x14ac:dyDescent="0.25">
      <c r="A54" s="496" t="s">
        <v>80</v>
      </c>
      <c r="B54" s="41"/>
      <c r="C54" s="225"/>
      <c r="D54" s="87"/>
      <c r="E54" s="225"/>
      <c r="F54" s="225"/>
      <c r="G54" s="497"/>
      <c r="H54" s="226"/>
      <c r="J54" s="496" t="s">
        <v>80</v>
      </c>
      <c r="K54" s="41"/>
      <c r="L54" s="225"/>
      <c r="M54" s="87"/>
      <c r="N54" s="225"/>
      <c r="O54" s="225"/>
      <c r="P54" s="497"/>
      <c r="Q54" s="226"/>
    </row>
    <row r="55" spans="1:17" ht="12" customHeight="1" x14ac:dyDescent="0.25">
      <c r="A55" s="496"/>
      <c r="B55" s="41"/>
      <c r="C55" s="223"/>
      <c r="D55" s="494" t="s">
        <v>100</v>
      </c>
      <c r="E55" s="495"/>
      <c r="F55" s="225"/>
      <c r="G55" s="498"/>
      <c r="H55" s="226"/>
      <c r="J55" s="496"/>
      <c r="K55" s="41"/>
      <c r="L55" s="223"/>
      <c r="M55" s="494" t="s">
        <v>100</v>
      </c>
      <c r="N55" s="495"/>
      <c r="O55" s="225"/>
      <c r="P55" s="498"/>
      <c r="Q55" s="226"/>
    </row>
    <row r="56" spans="1:17" ht="5.0999999999999996" customHeight="1" x14ac:dyDescent="0.25">
      <c r="A56" s="496"/>
      <c r="B56" s="41"/>
      <c r="C56" s="225"/>
      <c r="D56" s="87"/>
      <c r="E56" s="225"/>
      <c r="F56" s="225"/>
      <c r="G56" s="498"/>
      <c r="H56" s="226"/>
      <c r="J56" s="496"/>
      <c r="K56" s="41"/>
      <c r="L56" s="225"/>
      <c r="M56" s="87"/>
      <c r="N56" s="225"/>
      <c r="O56" s="225"/>
      <c r="P56" s="498"/>
      <c r="Q56" s="226"/>
    </row>
    <row r="57" spans="1:17" ht="12" customHeight="1" x14ac:dyDescent="0.25">
      <c r="A57" s="85"/>
      <c r="B57" s="41"/>
      <c r="C57" s="223"/>
      <c r="D57" s="494" t="s">
        <v>101</v>
      </c>
      <c r="E57" s="495"/>
      <c r="F57" s="225"/>
      <c r="G57" s="499"/>
      <c r="H57" s="226"/>
      <c r="J57" s="85"/>
      <c r="K57" s="41"/>
      <c r="L57" s="223"/>
      <c r="M57" s="494" t="s">
        <v>101</v>
      </c>
      <c r="N57" s="495"/>
      <c r="O57" s="225"/>
      <c r="P57" s="499"/>
      <c r="Q57" s="226"/>
    </row>
    <row r="58" spans="1:17" ht="5.0999999999999996" customHeight="1" x14ac:dyDescent="0.25">
      <c r="A58" s="85"/>
      <c r="B58" s="41"/>
      <c r="C58" s="225"/>
      <c r="D58" s="89"/>
      <c r="E58" s="225"/>
      <c r="F58" s="225"/>
      <c r="G58" s="225"/>
      <c r="H58" s="226"/>
      <c r="J58" s="88"/>
      <c r="K58" s="49"/>
      <c r="L58" s="227"/>
      <c r="M58" s="90"/>
      <c r="N58" s="227"/>
      <c r="O58" s="227"/>
      <c r="P58" s="227"/>
      <c r="Q58" s="228"/>
    </row>
    <row r="59" spans="1:17" ht="15" customHeight="1" x14ac:dyDescent="0.25">
      <c r="A59" s="516" t="s">
        <v>105</v>
      </c>
      <c r="B59" s="517"/>
      <c r="C59" s="517"/>
      <c r="D59" s="518"/>
      <c r="E59" s="505"/>
      <c r="F59" s="509"/>
      <c r="G59" s="509"/>
      <c r="H59" s="510"/>
      <c r="J59" s="516" t="s">
        <v>105</v>
      </c>
      <c r="K59" s="517"/>
      <c r="L59" s="517"/>
      <c r="M59" s="518"/>
      <c r="N59" s="505"/>
      <c r="O59" s="509"/>
      <c r="P59" s="509"/>
      <c r="Q59" s="510"/>
    </row>
    <row r="60" spans="1:17" ht="15" customHeight="1" x14ac:dyDescent="0.25">
      <c r="A60" s="519"/>
      <c r="B60" s="520"/>
      <c r="C60" s="520"/>
      <c r="D60" s="521"/>
      <c r="E60" s="506"/>
      <c r="F60" s="522"/>
      <c r="G60" s="522"/>
      <c r="H60" s="523"/>
      <c r="J60" s="519"/>
      <c r="K60" s="520"/>
      <c r="L60" s="520"/>
      <c r="M60" s="521"/>
      <c r="N60" s="506"/>
      <c r="O60" s="522"/>
      <c r="P60" s="522"/>
      <c r="Q60" s="523"/>
    </row>
    <row r="61" spans="1:17" ht="21" customHeight="1" x14ac:dyDescent="0.25">
      <c r="A61" s="96" t="s">
        <v>106</v>
      </c>
      <c r="B61" s="524"/>
      <c r="C61" s="525"/>
      <c r="D61" s="525"/>
      <c r="E61" s="525"/>
      <c r="F61" s="525"/>
      <c r="G61" s="525"/>
      <c r="H61" s="526"/>
      <c r="J61" s="96" t="s">
        <v>106</v>
      </c>
      <c r="K61" s="524"/>
      <c r="L61" s="525"/>
      <c r="M61" s="525"/>
      <c r="N61" s="525"/>
      <c r="O61" s="525"/>
      <c r="P61" s="525"/>
      <c r="Q61" s="526"/>
    </row>
    <row r="62" spans="1:17" ht="21" customHeight="1" x14ac:dyDescent="0.25">
      <c r="A62" s="224" t="s">
        <v>107</v>
      </c>
      <c r="B62" s="524"/>
      <c r="C62" s="525"/>
      <c r="D62" s="525"/>
      <c r="E62" s="525"/>
      <c r="F62" s="525"/>
      <c r="G62" s="525"/>
      <c r="H62" s="526"/>
      <c r="J62" s="224" t="s">
        <v>107</v>
      </c>
      <c r="K62" s="524"/>
      <c r="L62" s="525"/>
      <c r="M62" s="525"/>
      <c r="N62" s="525"/>
      <c r="O62" s="525"/>
      <c r="P62" s="525"/>
      <c r="Q62" s="526"/>
    </row>
    <row r="63" spans="1:17" ht="21" customHeight="1" x14ac:dyDescent="0.25">
      <c r="A63" s="515" t="s">
        <v>108</v>
      </c>
      <c r="B63" s="515"/>
      <c r="C63" s="515"/>
      <c r="D63" s="515"/>
      <c r="E63" s="515"/>
      <c r="F63" s="515"/>
      <c r="G63" s="515"/>
      <c r="H63" s="515"/>
      <c r="J63" s="515" t="s">
        <v>108</v>
      </c>
      <c r="K63" s="515"/>
      <c r="L63" s="515"/>
      <c r="M63" s="515"/>
      <c r="N63" s="515"/>
      <c r="O63" s="515"/>
      <c r="P63" s="515"/>
      <c r="Q63" s="515"/>
    </row>
    <row r="64" spans="1:17" ht="21" customHeight="1" x14ac:dyDescent="0.25">
      <c r="A64" s="515"/>
      <c r="B64" s="515"/>
      <c r="C64" s="515"/>
      <c r="D64" s="515"/>
      <c r="E64" s="515"/>
      <c r="F64" s="515"/>
      <c r="G64" s="515"/>
      <c r="H64" s="515"/>
      <c r="J64" s="515"/>
      <c r="K64" s="515"/>
      <c r="L64" s="515"/>
      <c r="M64" s="515"/>
      <c r="N64" s="515"/>
      <c r="O64" s="515"/>
      <c r="P64" s="515"/>
      <c r="Q64" s="515"/>
    </row>
    <row r="65" spans="1:17" ht="21" customHeight="1" x14ac:dyDescent="0.25">
      <c r="A65" s="515" t="s">
        <v>109</v>
      </c>
      <c r="B65" s="515"/>
      <c r="C65" s="515"/>
      <c r="D65" s="515"/>
      <c r="E65" s="515"/>
      <c r="F65" s="515"/>
      <c r="G65" s="515"/>
      <c r="H65" s="515"/>
      <c r="J65" s="515" t="s">
        <v>109</v>
      </c>
      <c r="K65" s="515"/>
      <c r="L65" s="515"/>
      <c r="M65" s="515"/>
      <c r="N65" s="515"/>
      <c r="O65" s="515"/>
      <c r="P65" s="515"/>
      <c r="Q65" s="515"/>
    </row>
    <row r="66" spans="1:17" ht="21" customHeight="1" x14ac:dyDescent="0.25">
      <c r="A66" s="515"/>
      <c r="B66" s="515"/>
      <c r="C66" s="515"/>
      <c r="D66" s="515"/>
      <c r="E66" s="515"/>
      <c r="F66" s="515"/>
      <c r="G66" s="515"/>
      <c r="H66" s="515"/>
      <c r="J66" s="515"/>
      <c r="K66" s="515"/>
      <c r="L66" s="515"/>
      <c r="M66" s="515"/>
      <c r="N66" s="515"/>
      <c r="O66" s="515"/>
      <c r="P66" s="515"/>
      <c r="Q66" s="515"/>
    </row>
    <row r="67" spans="1:17" ht="21" customHeight="1" x14ac:dyDescent="0.25">
      <c r="A67" s="515" t="s">
        <v>110</v>
      </c>
      <c r="B67" s="515"/>
      <c r="C67" s="515"/>
      <c r="D67" s="515"/>
      <c r="E67" s="515"/>
      <c r="F67" s="515"/>
      <c r="G67" s="515"/>
      <c r="H67" s="515"/>
      <c r="J67" s="515" t="s">
        <v>110</v>
      </c>
      <c r="K67" s="515"/>
      <c r="L67" s="515"/>
      <c r="M67" s="515"/>
      <c r="N67" s="515"/>
      <c r="O67" s="515"/>
      <c r="P67" s="515"/>
      <c r="Q67" s="515"/>
    </row>
    <row r="68" spans="1:17" ht="21" customHeight="1" x14ac:dyDescent="0.25">
      <c r="A68" s="515"/>
      <c r="B68" s="515"/>
      <c r="C68" s="515"/>
      <c r="D68" s="515"/>
      <c r="E68" s="515"/>
      <c r="F68" s="515"/>
      <c r="G68" s="515"/>
      <c r="H68" s="515"/>
      <c r="J68" s="515"/>
      <c r="K68" s="515"/>
      <c r="L68" s="515"/>
      <c r="M68" s="515"/>
      <c r="N68" s="515"/>
      <c r="O68" s="515"/>
      <c r="P68" s="515"/>
      <c r="Q68" s="515"/>
    </row>
    <row r="69" spans="1:17" ht="21" customHeight="1" x14ac:dyDescent="0.25">
      <c r="A69" s="515" t="s">
        <v>111</v>
      </c>
      <c r="B69" s="515"/>
      <c r="C69" s="515"/>
      <c r="D69" s="515"/>
      <c r="E69" s="515"/>
      <c r="F69" s="515"/>
      <c r="G69" s="515"/>
      <c r="H69" s="515"/>
      <c r="J69" s="515" t="s">
        <v>111</v>
      </c>
      <c r="K69" s="515"/>
      <c r="L69" s="515"/>
      <c r="M69" s="515"/>
      <c r="N69" s="515"/>
      <c r="O69" s="515"/>
      <c r="P69" s="515"/>
      <c r="Q69" s="515"/>
    </row>
    <row r="70" spans="1:17" ht="21" customHeight="1" x14ac:dyDescent="0.25">
      <c r="A70" s="515"/>
      <c r="B70" s="515"/>
      <c r="C70" s="515"/>
      <c r="D70" s="515"/>
      <c r="E70" s="515"/>
      <c r="F70" s="515"/>
      <c r="G70" s="515"/>
      <c r="H70" s="515"/>
      <c r="J70" s="515"/>
      <c r="K70" s="515"/>
      <c r="L70" s="515"/>
      <c r="M70" s="515"/>
      <c r="N70" s="515"/>
      <c r="O70" s="515"/>
      <c r="P70" s="515"/>
      <c r="Q70" s="515"/>
    </row>
    <row r="71" spans="1:17" ht="21" customHeight="1" x14ac:dyDescent="0.25">
      <c r="A71" s="515" t="s">
        <v>112</v>
      </c>
      <c r="B71" s="515"/>
      <c r="C71" s="515"/>
      <c r="D71" s="515"/>
      <c r="E71" s="515"/>
      <c r="F71" s="515"/>
      <c r="G71" s="515"/>
      <c r="H71" s="515"/>
      <c r="J71" s="515" t="s">
        <v>112</v>
      </c>
      <c r="K71" s="515"/>
      <c r="L71" s="515"/>
      <c r="M71" s="515"/>
      <c r="N71" s="515"/>
      <c r="O71" s="515"/>
      <c r="P71" s="515"/>
      <c r="Q71" s="515"/>
    </row>
    <row r="72" spans="1:17" ht="21" customHeight="1" x14ac:dyDescent="0.25">
      <c r="A72" s="515"/>
      <c r="B72" s="515"/>
      <c r="C72" s="515"/>
      <c r="D72" s="515"/>
      <c r="E72" s="515"/>
      <c r="F72" s="515"/>
      <c r="G72" s="515"/>
      <c r="H72" s="515"/>
      <c r="J72" s="515"/>
      <c r="K72" s="515"/>
      <c r="L72" s="515"/>
      <c r="M72" s="515"/>
      <c r="N72" s="515"/>
      <c r="O72" s="515"/>
      <c r="P72" s="515"/>
      <c r="Q72" s="515"/>
    </row>
    <row r="73" spans="1:17" ht="21" customHeight="1" x14ac:dyDescent="0.25">
      <c r="A73" s="524" t="s">
        <v>127</v>
      </c>
      <c r="B73" s="525"/>
      <c r="C73" s="525"/>
      <c r="D73" s="525"/>
      <c r="E73" s="525"/>
      <c r="F73" s="525"/>
      <c r="G73" s="525"/>
      <c r="H73" s="526"/>
      <c r="J73" s="524" t="s">
        <v>127</v>
      </c>
      <c r="K73" s="525"/>
      <c r="L73" s="525"/>
      <c r="M73" s="525"/>
      <c r="N73" s="525"/>
      <c r="O73" s="525"/>
      <c r="P73" s="525"/>
      <c r="Q73" s="526"/>
    </row>
    <row r="74" spans="1:17" ht="21" customHeight="1" x14ac:dyDescent="0.25">
      <c r="A74" s="505" t="s">
        <v>106</v>
      </c>
      <c r="B74" s="509"/>
      <c r="C74" s="509"/>
      <c r="D74" s="509"/>
      <c r="E74" s="505" t="s">
        <v>107</v>
      </c>
      <c r="F74" s="509"/>
      <c r="G74" s="509"/>
      <c r="H74" s="510"/>
      <c r="J74" s="505" t="s">
        <v>106</v>
      </c>
      <c r="K74" s="509"/>
      <c r="L74" s="509"/>
      <c r="M74" s="509"/>
      <c r="N74" s="505" t="s">
        <v>107</v>
      </c>
      <c r="O74" s="509"/>
      <c r="P74" s="509"/>
      <c r="Q74" s="510"/>
    </row>
    <row r="75" spans="1:17" ht="21" customHeight="1" x14ac:dyDescent="0.25">
      <c r="A75" s="506"/>
      <c r="B75" s="522"/>
      <c r="C75" s="522"/>
      <c r="D75" s="522"/>
      <c r="E75" s="506"/>
      <c r="F75" s="522"/>
      <c r="G75" s="522"/>
      <c r="H75" s="523"/>
      <c r="J75" s="506"/>
      <c r="K75" s="522"/>
      <c r="L75" s="522"/>
      <c r="M75" s="522"/>
      <c r="N75" s="506"/>
      <c r="O75" s="522"/>
      <c r="P75" s="522"/>
      <c r="Q75" s="523"/>
    </row>
    <row r="77" spans="1:17" ht="5.0999999999999996" customHeight="1" x14ac:dyDescent="0.25">
      <c r="A77" s="84"/>
      <c r="B77" s="48"/>
      <c r="C77" s="229"/>
      <c r="D77" s="229"/>
      <c r="E77" s="229"/>
      <c r="F77" s="229"/>
      <c r="G77" s="229"/>
      <c r="H77" s="230"/>
      <c r="J77" s="84"/>
      <c r="K77" s="48"/>
      <c r="L77" s="229"/>
      <c r="M77" s="229"/>
      <c r="N77" s="229"/>
      <c r="O77" s="229"/>
      <c r="P77" s="229"/>
      <c r="Q77" s="230"/>
    </row>
    <row r="78" spans="1:17" ht="12" customHeight="1" x14ac:dyDescent="0.25">
      <c r="A78" s="85"/>
      <c r="B78" s="41"/>
      <c r="C78" s="223"/>
      <c r="D78" s="494" t="s">
        <v>119</v>
      </c>
      <c r="E78" s="495"/>
      <c r="F78" s="225"/>
      <c r="G78" s="86" t="s">
        <v>120</v>
      </c>
      <c r="H78" s="226"/>
      <c r="J78" s="85"/>
      <c r="K78" s="41"/>
      <c r="L78" s="223"/>
      <c r="M78" s="494" t="s">
        <v>119</v>
      </c>
      <c r="N78" s="495"/>
      <c r="O78" s="225"/>
      <c r="P78" s="86" t="s">
        <v>120</v>
      </c>
      <c r="Q78" s="226"/>
    </row>
    <row r="79" spans="1:17" ht="5.0999999999999996" customHeight="1" x14ac:dyDescent="0.25">
      <c r="A79" s="496" t="s">
        <v>80</v>
      </c>
      <c r="B79" s="41"/>
      <c r="C79" s="225"/>
      <c r="D79" s="87"/>
      <c r="E79" s="225"/>
      <c r="F79" s="225"/>
      <c r="G79" s="497"/>
      <c r="H79" s="226"/>
      <c r="J79" s="496" t="s">
        <v>80</v>
      </c>
      <c r="K79" s="41"/>
      <c r="L79" s="225"/>
      <c r="M79" s="87"/>
      <c r="N79" s="225"/>
      <c r="O79" s="225"/>
      <c r="P79" s="497"/>
      <c r="Q79" s="226"/>
    </row>
    <row r="80" spans="1:17" ht="12" customHeight="1" x14ac:dyDescent="0.25">
      <c r="A80" s="496"/>
      <c r="B80" s="41"/>
      <c r="C80" s="223"/>
      <c r="D80" s="494" t="s">
        <v>100</v>
      </c>
      <c r="E80" s="495"/>
      <c r="F80" s="225"/>
      <c r="G80" s="498"/>
      <c r="H80" s="226"/>
      <c r="J80" s="496"/>
      <c r="K80" s="41"/>
      <c r="L80" s="223"/>
      <c r="M80" s="494" t="s">
        <v>100</v>
      </c>
      <c r="N80" s="495"/>
      <c r="O80" s="225"/>
      <c r="P80" s="498"/>
      <c r="Q80" s="226"/>
    </row>
    <row r="81" spans="1:17" ht="5.0999999999999996" customHeight="1" x14ac:dyDescent="0.25">
      <c r="A81" s="496"/>
      <c r="B81" s="41"/>
      <c r="C81" s="225"/>
      <c r="D81" s="87"/>
      <c r="E81" s="225"/>
      <c r="F81" s="225"/>
      <c r="G81" s="498"/>
      <c r="H81" s="226"/>
      <c r="J81" s="496"/>
      <c r="K81" s="41"/>
      <c r="L81" s="225"/>
      <c r="M81" s="87"/>
      <c r="N81" s="225"/>
      <c r="O81" s="225"/>
      <c r="P81" s="498"/>
      <c r="Q81" s="226"/>
    </row>
    <row r="82" spans="1:17" ht="12" customHeight="1" x14ac:dyDescent="0.25">
      <c r="A82" s="85"/>
      <c r="B82" s="41"/>
      <c r="C82" s="223"/>
      <c r="D82" s="494" t="s">
        <v>101</v>
      </c>
      <c r="E82" s="495"/>
      <c r="F82" s="225"/>
      <c r="G82" s="499"/>
      <c r="H82" s="226"/>
      <c r="J82" s="85"/>
      <c r="K82" s="41"/>
      <c r="L82" s="223"/>
      <c r="M82" s="494" t="s">
        <v>101</v>
      </c>
      <c r="N82" s="495"/>
      <c r="O82" s="225"/>
      <c r="P82" s="499"/>
      <c r="Q82" s="226"/>
    </row>
    <row r="83" spans="1:17" ht="5.0999999999999996" customHeight="1" x14ac:dyDescent="0.25">
      <c r="A83" s="88"/>
      <c r="B83" s="49"/>
      <c r="C83" s="227"/>
      <c r="D83" s="90"/>
      <c r="E83" s="227"/>
      <c r="F83" s="227"/>
      <c r="G83" s="227"/>
      <c r="H83" s="228"/>
      <c r="J83" s="88"/>
      <c r="K83" s="49"/>
      <c r="L83" s="227"/>
      <c r="M83" s="90"/>
      <c r="N83" s="227"/>
      <c r="O83" s="227"/>
      <c r="P83" s="227"/>
      <c r="Q83" s="228"/>
    </row>
    <row r="84" spans="1:17" x14ac:dyDescent="0.25">
      <c r="A84" s="516" t="s">
        <v>105</v>
      </c>
      <c r="B84" s="517"/>
      <c r="C84" s="517"/>
      <c r="D84" s="518"/>
      <c r="E84" s="505"/>
      <c r="F84" s="509"/>
      <c r="G84" s="509"/>
      <c r="H84" s="510"/>
      <c r="J84" s="516" t="s">
        <v>105</v>
      </c>
      <c r="K84" s="517"/>
      <c r="L84" s="517"/>
      <c r="M84" s="518"/>
      <c r="N84" s="505"/>
      <c r="O84" s="509"/>
      <c r="P84" s="509"/>
      <c r="Q84" s="510"/>
    </row>
    <row r="85" spans="1:17" x14ac:dyDescent="0.25">
      <c r="A85" s="519"/>
      <c r="B85" s="520"/>
      <c r="C85" s="520"/>
      <c r="D85" s="521"/>
      <c r="E85" s="506"/>
      <c r="F85" s="522"/>
      <c r="G85" s="522"/>
      <c r="H85" s="523"/>
      <c r="J85" s="519"/>
      <c r="K85" s="520"/>
      <c r="L85" s="520"/>
      <c r="M85" s="521"/>
      <c r="N85" s="506"/>
      <c r="O85" s="522"/>
      <c r="P85" s="522"/>
      <c r="Q85" s="523"/>
    </row>
    <row r="86" spans="1:17" ht="21" customHeight="1" x14ac:dyDescent="0.25">
      <c r="A86" s="96" t="s">
        <v>106</v>
      </c>
      <c r="B86" s="524"/>
      <c r="C86" s="525"/>
      <c r="D86" s="525"/>
      <c r="E86" s="525"/>
      <c r="F86" s="525"/>
      <c r="G86" s="525"/>
      <c r="H86" s="526"/>
      <c r="J86" s="96" t="s">
        <v>106</v>
      </c>
      <c r="K86" s="524"/>
      <c r="L86" s="525"/>
      <c r="M86" s="525"/>
      <c r="N86" s="525"/>
      <c r="O86" s="525"/>
      <c r="P86" s="525"/>
      <c r="Q86" s="526"/>
    </row>
    <row r="87" spans="1:17" ht="21" customHeight="1" x14ac:dyDescent="0.25">
      <c r="A87" s="224" t="s">
        <v>107</v>
      </c>
      <c r="B87" s="524"/>
      <c r="C87" s="525"/>
      <c r="D87" s="525"/>
      <c r="E87" s="525"/>
      <c r="F87" s="525"/>
      <c r="G87" s="525"/>
      <c r="H87" s="526"/>
      <c r="J87" s="224" t="s">
        <v>107</v>
      </c>
      <c r="K87" s="524"/>
      <c r="L87" s="525"/>
      <c r="M87" s="525"/>
      <c r="N87" s="525"/>
      <c r="O87" s="525"/>
      <c r="P87" s="525"/>
      <c r="Q87" s="526"/>
    </row>
    <row r="88" spans="1:17" ht="21" customHeight="1" x14ac:dyDescent="0.25">
      <c r="A88" s="515" t="s">
        <v>108</v>
      </c>
      <c r="B88" s="515"/>
      <c r="C88" s="515"/>
      <c r="D88" s="515"/>
      <c r="E88" s="515"/>
      <c r="F88" s="515"/>
      <c r="G88" s="515"/>
      <c r="H88" s="515"/>
      <c r="J88" s="515" t="s">
        <v>108</v>
      </c>
      <c r="K88" s="515"/>
      <c r="L88" s="515"/>
      <c r="M88" s="515"/>
      <c r="N88" s="515"/>
      <c r="O88" s="515"/>
      <c r="P88" s="515"/>
      <c r="Q88" s="515"/>
    </row>
    <row r="89" spans="1:17" ht="21" customHeight="1" x14ac:dyDescent="0.25">
      <c r="A89" s="515"/>
      <c r="B89" s="515"/>
      <c r="C89" s="515"/>
      <c r="D89" s="515"/>
      <c r="E89" s="515"/>
      <c r="F89" s="515"/>
      <c r="G89" s="515"/>
      <c r="H89" s="515"/>
      <c r="J89" s="515"/>
      <c r="K89" s="515"/>
      <c r="L89" s="515"/>
      <c r="M89" s="515"/>
      <c r="N89" s="515"/>
      <c r="O89" s="515"/>
      <c r="P89" s="515"/>
      <c r="Q89" s="515"/>
    </row>
    <row r="90" spans="1:17" ht="21" customHeight="1" x14ac:dyDescent="0.25">
      <c r="A90" s="515" t="s">
        <v>109</v>
      </c>
      <c r="B90" s="515"/>
      <c r="C90" s="515"/>
      <c r="D90" s="515"/>
      <c r="E90" s="515"/>
      <c r="F90" s="515"/>
      <c r="G90" s="515"/>
      <c r="H90" s="515"/>
      <c r="J90" s="515" t="s">
        <v>109</v>
      </c>
      <c r="K90" s="515"/>
      <c r="L90" s="515"/>
      <c r="M90" s="515"/>
      <c r="N90" s="515"/>
      <c r="O90" s="515"/>
      <c r="P90" s="515"/>
      <c r="Q90" s="515"/>
    </row>
    <row r="91" spans="1:17" ht="21" customHeight="1" x14ac:dyDescent="0.25">
      <c r="A91" s="515"/>
      <c r="B91" s="515"/>
      <c r="C91" s="515"/>
      <c r="D91" s="515"/>
      <c r="E91" s="515"/>
      <c r="F91" s="515"/>
      <c r="G91" s="515"/>
      <c r="H91" s="515"/>
      <c r="J91" s="515"/>
      <c r="K91" s="515"/>
      <c r="L91" s="515"/>
      <c r="M91" s="515"/>
      <c r="N91" s="515"/>
      <c r="O91" s="515"/>
      <c r="P91" s="515"/>
      <c r="Q91" s="515"/>
    </row>
    <row r="92" spans="1:17" ht="21" customHeight="1" x14ac:dyDescent="0.25">
      <c r="A92" s="515" t="s">
        <v>110</v>
      </c>
      <c r="B92" s="515"/>
      <c r="C92" s="515"/>
      <c r="D92" s="515"/>
      <c r="E92" s="515"/>
      <c r="F92" s="515"/>
      <c r="G92" s="515"/>
      <c r="H92" s="515"/>
      <c r="J92" s="515" t="s">
        <v>110</v>
      </c>
      <c r="K92" s="515"/>
      <c r="L92" s="515"/>
      <c r="M92" s="515"/>
      <c r="N92" s="515"/>
      <c r="O92" s="515"/>
      <c r="P92" s="515"/>
      <c r="Q92" s="515"/>
    </row>
    <row r="93" spans="1:17" ht="21" customHeight="1" x14ac:dyDescent="0.25">
      <c r="A93" s="515"/>
      <c r="B93" s="515"/>
      <c r="C93" s="515"/>
      <c r="D93" s="515"/>
      <c r="E93" s="515"/>
      <c r="F93" s="515"/>
      <c r="G93" s="515"/>
      <c r="H93" s="515"/>
      <c r="J93" s="515"/>
      <c r="K93" s="515"/>
      <c r="L93" s="515"/>
      <c r="M93" s="515"/>
      <c r="N93" s="515"/>
      <c r="O93" s="515"/>
      <c r="P93" s="515"/>
      <c r="Q93" s="515"/>
    </row>
    <row r="94" spans="1:17" ht="21" customHeight="1" x14ac:dyDescent="0.25">
      <c r="A94" s="515" t="s">
        <v>111</v>
      </c>
      <c r="B94" s="515"/>
      <c r="C94" s="515"/>
      <c r="D94" s="515"/>
      <c r="E94" s="515"/>
      <c r="F94" s="515"/>
      <c r="G94" s="515"/>
      <c r="H94" s="515"/>
      <c r="J94" s="515" t="s">
        <v>111</v>
      </c>
      <c r="K94" s="515"/>
      <c r="L94" s="515"/>
      <c r="M94" s="515"/>
      <c r="N94" s="515"/>
      <c r="O94" s="515"/>
      <c r="P94" s="515"/>
      <c r="Q94" s="515"/>
    </row>
    <row r="95" spans="1:17" ht="21" customHeight="1" x14ac:dyDescent="0.25">
      <c r="A95" s="515"/>
      <c r="B95" s="515"/>
      <c r="C95" s="515"/>
      <c r="D95" s="515"/>
      <c r="E95" s="515"/>
      <c r="F95" s="515"/>
      <c r="G95" s="515"/>
      <c r="H95" s="515"/>
      <c r="J95" s="515"/>
      <c r="K95" s="515"/>
      <c r="L95" s="515"/>
      <c r="M95" s="515"/>
      <c r="N95" s="515"/>
      <c r="O95" s="515"/>
      <c r="P95" s="515"/>
      <c r="Q95" s="515"/>
    </row>
    <row r="96" spans="1:17" ht="21" customHeight="1" x14ac:dyDescent="0.25">
      <c r="A96" s="515" t="s">
        <v>112</v>
      </c>
      <c r="B96" s="515"/>
      <c r="C96" s="515"/>
      <c r="D96" s="515"/>
      <c r="E96" s="515"/>
      <c r="F96" s="515"/>
      <c r="G96" s="515"/>
      <c r="H96" s="515"/>
      <c r="J96" s="515" t="s">
        <v>112</v>
      </c>
      <c r="K96" s="515"/>
      <c r="L96" s="515"/>
      <c r="M96" s="515"/>
      <c r="N96" s="515"/>
      <c r="O96" s="515"/>
      <c r="P96" s="515"/>
      <c r="Q96" s="515"/>
    </row>
    <row r="97" spans="1:17" ht="21" customHeight="1" x14ac:dyDescent="0.25">
      <c r="A97" s="515"/>
      <c r="B97" s="515"/>
      <c r="C97" s="515"/>
      <c r="D97" s="515"/>
      <c r="E97" s="515"/>
      <c r="F97" s="515"/>
      <c r="G97" s="515"/>
      <c r="H97" s="515"/>
      <c r="J97" s="515"/>
      <c r="K97" s="515"/>
      <c r="L97" s="515"/>
      <c r="M97" s="515"/>
      <c r="N97" s="515"/>
      <c r="O97" s="515"/>
      <c r="P97" s="515"/>
      <c r="Q97" s="515"/>
    </row>
    <row r="98" spans="1:17" ht="21" customHeight="1" x14ac:dyDescent="0.25">
      <c r="A98" s="524" t="s">
        <v>127</v>
      </c>
      <c r="B98" s="525"/>
      <c r="C98" s="525"/>
      <c r="D98" s="525"/>
      <c r="E98" s="525"/>
      <c r="F98" s="525"/>
      <c r="G98" s="525"/>
      <c r="H98" s="526"/>
      <c r="J98" s="524" t="s">
        <v>127</v>
      </c>
      <c r="K98" s="525"/>
      <c r="L98" s="525"/>
      <c r="M98" s="525"/>
      <c r="N98" s="525"/>
      <c r="O98" s="525"/>
      <c r="P98" s="525"/>
      <c r="Q98" s="526"/>
    </row>
    <row r="99" spans="1:17" ht="21" customHeight="1" x14ac:dyDescent="0.25">
      <c r="A99" s="505" t="s">
        <v>106</v>
      </c>
      <c r="B99" s="509"/>
      <c r="C99" s="509"/>
      <c r="D99" s="509"/>
      <c r="E99" s="505" t="s">
        <v>107</v>
      </c>
      <c r="F99" s="509"/>
      <c r="G99" s="509"/>
      <c r="H99" s="510"/>
      <c r="J99" s="505" t="s">
        <v>106</v>
      </c>
      <c r="K99" s="509"/>
      <c r="L99" s="509"/>
      <c r="M99" s="509"/>
      <c r="N99" s="505" t="s">
        <v>107</v>
      </c>
      <c r="O99" s="509"/>
      <c r="P99" s="509"/>
      <c r="Q99" s="510"/>
    </row>
    <row r="100" spans="1:17" ht="21" customHeight="1" x14ac:dyDescent="0.25">
      <c r="A100" s="506"/>
      <c r="B100" s="522"/>
      <c r="C100" s="522"/>
      <c r="D100" s="522"/>
      <c r="E100" s="506"/>
      <c r="F100" s="522"/>
      <c r="G100" s="522"/>
      <c r="H100" s="523"/>
      <c r="J100" s="506"/>
      <c r="K100" s="522"/>
      <c r="L100" s="522"/>
      <c r="M100" s="522"/>
      <c r="N100" s="506"/>
      <c r="O100" s="522"/>
      <c r="P100" s="522"/>
      <c r="Q100" s="523"/>
    </row>
  </sheetData>
  <mergeCells count="180">
    <mergeCell ref="B50:C50"/>
    <mergeCell ref="D50:G50"/>
    <mergeCell ref="K50:L50"/>
    <mergeCell ref="M50:P50"/>
    <mergeCell ref="B47:C47"/>
    <mergeCell ref="K47:L47"/>
    <mergeCell ref="B48:C48"/>
    <mergeCell ref="K48:L48"/>
    <mergeCell ref="B49:C49"/>
    <mergeCell ref="K49:L49"/>
    <mergeCell ref="B87:H87"/>
    <mergeCell ref="A88:H89"/>
    <mergeCell ref="K87:Q87"/>
    <mergeCell ref="J88:Q89"/>
    <mergeCell ref="A84:D85"/>
    <mergeCell ref="B62:H62"/>
    <mergeCell ref="K61:Q61"/>
    <mergeCell ref="K62:Q62"/>
    <mergeCell ref="A63:H64"/>
    <mergeCell ref="A65:H66"/>
    <mergeCell ref="A67:H68"/>
    <mergeCell ref="A69:H70"/>
    <mergeCell ref="A71:H72"/>
    <mergeCell ref="A73:H73"/>
    <mergeCell ref="B61:H61"/>
    <mergeCell ref="E84:H85"/>
    <mergeCell ref="B86:H86"/>
    <mergeCell ref="J84:M85"/>
    <mergeCell ref="N84:Q85"/>
    <mergeCell ref="K86:Q86"/>
    <mergeCell ref="D78:E78"/>
    <mergeCell ref="M78:N78"/>
    <mergeCell ref="A79:A81"/>
    <mergeCell ref="G79:G82"/>
    <mergeCell ref="A96:H97"/>
    <mergeCell ref="A98:H98"/>
    <mergeCell ref="A99:D100"/>
    <mergeCell ref="E99:H100"/>
    <mergeCell ref="J96:Q97"/>
    <mergeCell ref="J98:Q98"/>
    <mergeCell ref="J99:M100"/>
    <mergeCell ref="N99:Q100"/>
    <mergeCell ref="A90:H91"/>
    <mergeCell ref="A92:H93"/>
    <mergeCell ref="A94:H95"/>
    <mergeCell ref="J90:Q91"/>
    <mergeCell ref="J92:Q93"/>
    <mergeCell ref="J94:Q95"/>
    <mergeCell ref="J79:J81"/>
    <mergeCell ref="P79:P82"/>
    <mergeCell ref="D80:E80"/>
    <mergeCell ref="M80:N80"/>
    <mergeCell ref="D82:E82"/>
    <mergeCell ref="M82:N82"/>
    <mergeCell ref="J74:M75"/>
    <mergeCell ref="N74:Q75"/>
    <mergeCell ref="J71:Q72"/>
    <mergeCell ref="J73:Q73"/>
    <mergeCell ref="A74:D75"/>
    <mergeCell ref="E74:H75"/>
    <mergeCell ref="J69:Q70"/>
    <mergeCell ref="D53:E53"/>
    <mergeCell ref="M53:N53"/>
    <mergeCell ref="A54:A56"/>
    <mergeCell ref="G54:G57"/>
    <mergeCell ref="J54:J56"/>
    <mergeCell ref="P54:P57"/>
    <mergeCell ref="D55:E55"/>
    <mergeCell ref="M55:N55"/>
    <mergeCell ref="D57:E57"/>
    <mergeCell ref="M57:N57"/>
    <mergeCell ref="J63:Q64"/>
    <mergeCell ref="J65:Q66"/>
    <mergeCell ref="J67:Q68"/>
    <mergeCell ref="A59:D60"/>
    <mergeCell ref="E59:H60"/>
    <mergeCell ref="J59:M60"/>
    <mergeCell ref="N59:Q60"/>
    <mergeCell ref="K46:L46"/>
    <mergeCell ref="B41:C41"/>
    <mergeCell ref="K41:L41"/>
    <mergeCell ref="B42:C43"/>
    <mergeCell ref="F42:F43"/>
    <mergeCell ref="K42:L43"/>
    <mergeCell ref="O42:O43"/>
    <mergeCell ref="B38:C38"/>
    <mergeCell ref="K38:L38"/>
    <mergeCell ref="B39:C39"/>
    <mergeCell ref="K39:L39"/>
    <mergeCell ref="B40:C40"/>
    <mergeCell ref="K40:L40"/>
    <mergeCell ref="B44:C44"/>
    <mergeCell ref="K44:L44"/>
    <mergeCell ref="B45:C45"/>
    <mergeCell ref="K45:L45"/>
    <mergeCell ref="B46:C46"/>
    <mergeCell ref="B36:E36"/>
    <mergeCell ref="F36:H36"/>
    <mergeCell ref="K36:N36"/>
    <mergeCell ref="O36:Q36"/>
    <mergeCell ref="B37:E37"/>
    <mergeCell ref="F37:H37"/>
    <mergeCell ref="K37:N37"/>
    <mergeCell ref="O37:Q37"/>
    <mergeCell ref="A34:A35"/>
    <mergeCell ref="B34:D34"/>
    <mergeCell ref="E34:H34"/>
    <mergeCell ref="J34:J35"/>
    <mergeCell ref="K34:M34"/>
    <mergeCell ref="N34:Q34"/>
    <mergeCell ref="B35:G35"/>
    <mergeCell ref="K35:P35"/>
    <mergeCell ref="A29:A31"/>
    <mergeCell ref="G29:G32"/>
    <mergeCell ref="J29:J31"/>
    <mergeCell ref="P29:P32"/>
    <mergeCell ref="D30:E30"/>
    <mergeCell ref="M30:N30"/>
    <mergeCell ref="D32:E32"/>
    <mergeCell ref="M32:N32"/>
    <mergeCell ref="B25:C25"/>
    <mergeCell ref="D25:G25"/>
    <mergeCell ref="K25:L25"/>
    <mergeCell ref="M25:P25"/>
    <mergeCell ref="D28:E28"/>
    <mergeCell ref="M28:N28"/>
    <mergeCell ref="G28:H28"/>
    <mergeCell ref="P28:Q28"/>
    <mergeCell ref="B22:C22"/>
    <mergeCell ref="K22:L22"/>
    <mergeCell ref="B23:C23"/>
    <mergeCell ref="K23:L23"/>
    <mergeCell ref="B24:C24"/>
    <mergeCell ref="K24:L24"/>
    <mergeCell ref="B19:C19"/>
    <mergeCell ref="K19:L19"/>
    <mergeCell ref="B20:C20"/>
    <mergeCell ref="K20:L20"/>
    <mergeCell ref="B21:C21"/>
    <mergeCell ref="K21:L21"/>
    <mergeCell ref="B16:C16"/>
    <mergeCell ref="K16:L16"/>
    <mergeCell ref="B17:C18"/>
    <mergeCell ref="F17:F18"/>
    <mergeCell ref="K17:L18"/>
    <mergeCell ref="O17:O18"/>
    <mergeCell ref="B13:C13"/>
    <mergeCell ref="K13:L13"/>
    <mergeCell ref="B14:C14"/>
    <mergeCell ref="K14:L14"/>
    <mergeCell ref="B15:C15"/>
    <mergeCell ref="K15:L15"/>
    <mergeCell ref="B11:E11"/>
    <mergeCell ref="F11:H11"/>
    <mergeCell ref="K11:N11"/>
    <mergeCell ref="O11:Q11"/>
    <mergeCell ref="B12:E12"/>
    <mergeCell ref="F12:H12"/>
    <mergeCell ref="K12:N12"/>
    <mergeCell ref="O12:Q12"/>
    <mergeCell ref="A9:A10"/>
    <mergeCell ref="B9:D9"/>
    <mergeCell ref="E9:H9"/>
    <mergeCell ref="J9:J10"/>
    <mergeCell ref="K9:M9"/>
    <mergeCell ref="N9:Q9"/>
    <mergeCell ref="B10:G10"/>
    <mergeCell ref="K10:P10"/>
    <mergeCell ref="D3:E3"/>
    <mergeCell ref="M3:N3"/>
    <mergeCell ref="A4:A6"/>
    <mergeCell ref="G4:G7"/>
    <mergeCell ref="J4:J6"/>
    <mergeCell ref="P4:P7"/>
    <mergeCell ref="D5:E5"/>
    <mergeCell ref="M5:N5"/>
    <mergeCell ref="D7:E7"/>
    <mergeCell ref="M7:N7"/>
    <mergeCell ref="G3:H3"/>
    <mergeCell ref="P3:Q3"/>
  </mergeCells>
  <pageMargins left="0.19685039370078741" right="0.19685039370078741" top="0.19685039370078741" bottom="0.19685039370078741" header="0.19685039370078741" footer="0.19685039370078741"/>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1:R100"/>
  <sheetViews>
    <sheetView workbookViewId="0">
      <selection activeCell="T14" sqref="T14"/>
    </sheetView>
  </sheetViews>
  <sheetFormatPr baseColWidth="10" defaultRowHeight="15" x14ac:dyDescent="0.25"/>
  <cols>
    <col min="1" max="1" width="14.7109375" style="82" customWidth="1"/>
    <col min="2" max="2" width="1.7109375" style="43" customWidth="1"/>
    <col min="3" max="3" width="2.7109375" style="43" customWidth="1"/>
    <col min="4" max="4" width="8.7109375" style="43" customWidth="1"/>
    <col min="5" max="5" width="4.28515625" style="43" customWidth="1"/>
    <col min="6" max="6" width="3.7109375" style="43" customWidth="1"/>
    <col min="7" max="7" width="8.7109375" style="43" customWidth="1"/>
    <col min="8" max="8" width="4.28515625" style="43" customWidth="1"/>
    <col min="9" max="9" width="1.7109375" style="43" customWidth="1"/>
    <col min="10" max="10" width="15.28515625" style="43" customWidth="1"/>
    <col min="11" max="11" width="1.7109375" style="43" customWidth="1"/>
    <col min="12" max="12" width="2.7109375" style="43" customWidth="1"/>
    <col min="13" max="13" width="8.7109375" style="43" customWidth="1"/>
    <col min="14" max="14" width="4.28515625" style="43" customWidth="1"/>
    <col min="15" max="15" width="3.7109375" style="43" customWidth="1"/>
    <col min="16" max="16" width="8.7109375" style="43" customWidth="1"/>
    <col min="17" max="17" width="4.28515625" style="43" customWidth="1"/>
    <col min="18" max="16384" width="11.42578125" style="43"/>
  </cols>
  <sheetData>
    <row r="1" spans="1:18" x14ac:dyDescent="0.25">
      <c r="R1" s="83"/>
    </row>
    <row r="2" spans="1:18" ht="5.0999999999999996" customHeight="1" x14ac:dyDescent="0.25">
      <c r="A2" s="514" t="s">
        <v>149</v>
      </c>
      <c r="B2" s="540"/>
      <c r="C2" s="541"/>
      <c r="D2" s="541"/>
      <c r="E2" s="542"/>
      <c r="F2" s="540"/>
      <c r="G2" s="541"/>
      <c r="H2" s="542"/>
      <c r="J2" s="514" t="s">
        <v>149</v>
      </c>
      <c r="K2" s="540"/>
      <c r="L2" s="541"/>
      <c r="M2" s="541"/>
      <c r="N2" s="542"/>
      <c r="O2" s="540"/>
      <c r="P2" s="541"/>
      <c r="Q2" s="542"/>
    </row>
    <row r="3" spans="1:18" ht="12" customHeight="1" x14ac:dyDescent="0.25">
      <c r="A3" s="533"/>
      <c r="B3" s="543"/>
      <c r="C3" s="544"/>
      <c r="D3" s="544"/>
      <c r="E3" s="545"/>
      <c r="F3" s="543"/>
      <c r="G3" s="544"/>
      <c r="H3" s="545"/>
      <c r="J3" s="533"/>
      <c r="K3" s="543"/>
      <c r="L3" s="544"/>
      <c r="M3" s="544"/>
      <c r="N3" s="545"/>
      <c r="O3" s="543"/>
      <c r="P3" s="544"/>
      <c r="Q3" s="545"/>
    </row>
    <row r="4" spans="1:18" ht="5.0999999999999996" customHeight="1" x14ac:dyDescent="0.25">
      <c r="A4" s="533"/>
      <c r="B4" s="543"/>
      <c r="C4" s="544"/>
      <c r="D4" s="544"/>
      <c r="E4" s="545"/>
      <c r="F4" s="543"/>
      <c r="G4" s="544"/>
      <c r="H4" s="545"/>
      <c r="J4" s="533"/>
      <c r="K4" s="543"/>
      <c r="L4" s="544"/>
      <c r="M4" s="544"/>
      <c r="N4" s="545"/>
      <c r="O4" s="543"/>
      <c r="P4" s="544"/>
      <c r="Q4" s="545"/>
    </row>
    <row r="5" spans="1:18" ht="12" customHeight="1" x14ac:dyDescent="0.25">
      <c r="A5" s="533"/>
      <c r="B5" s="543"/>
      <c r="C5" s="544"/>
      <c r="D5" s="544"/>
      <c r="E5" s="545"/>
      <c r="F5" s="543"/>
      <c r="G5" s="544"/>
      <c r="H5" s="545"/>
      <c r="J5" s="533"/>
      <c r="K5" s="543"/>
      <c r="L5" s="544"/>
      <c r="M5" s="544"/>
      <c r="N5" s="545"/>
      <c r="O5" s="543"/>
      <c r="P5" s="544"/>
      <c r="Q5" s="545"/>
    </row>
    <row r="6" spans="1:18" ht="5.0999999999999996" customHeight="1" x14ac:dyDescent="0.25">
      <c r="A6" s="533"/>
      <c r="B6" s="543"/>
      <c r="C6" s="544"/>
      <c r="D6" s="544"/>
      <c r="E6" s="545"/>
      <c r="F6" s="543"/>
      <c r="G6" s="544"/>
      <c r="H6" s="545"/>
      <c r="J6" s="533"/>
      <c r="K6" s="543"/>
      <c r="L6" s="544"/>
      <c r="M6" s="544"/>
      <c r="N6" s="545"/>
      <c r="O6" s="543"/>
      <c r="P6" s="544"/>
      <c r="Q6" s="545"/>
    </row>
    <row r="7" spans="1:18" ht="12" customHeight="1" x14ac:dyDescent="0.25">
      <c r="A7" s="533"/>
      <c r="B7" s="543"/>
      <c r="C7" s="544"/>
      <c r="D7" s="544"/>
      <c r="E7" s="545"/>
      <c r="F7" s="543"/>
      <c r="G7" s="544"/>
      <c r="H7" s="545"/>
      <c r="J7" s="533"/>
      <c r="K7" s="543"/>
      <c r="L7" s="544"/>
      <c r="M7" s="544"/>
      <c r="N7" s="545"/>
      <c r="O7" s="543"/>
      <c r="P7" s="544"/>
      <c r="Q7" s="545"/>
    </row>
    <row r="8" spans="1:18" ht="5.0999999999999996" customHeight="1" x14ac:dyDescent="0.25">
      <c r="A8" s="502"/>
      <c r="B8" s="546"/>
      <c r="C8" s="547"/>
      <c r="D8" s="547"/>
      <c r="E8" s="548"/>
      <c r="F8" s="546"/>
      <c r="G8" s="547"/>
      <c r="H8" s="548"/>
      <c r="J8" s="502"/>
      <c r="K8" s="546"/>
      <c r="L8" s="547"/>
      <c r="M8" s="547"/>
      <c r="N8" s="548"/>
      <c r="O8" s="546"/>
      <c r="P8" s="547"/>
      <c r="Q8" s="548"/>
    </row>
    <row r="9" spans="1:18" ht="18" customHeight="1" x14ac:dyDescent="0.25">
      <c r="A9" s="514" t="s">
        <v>77</v>
      </c>
      <c r="B9" s="550" t="s">
        <v>78</v>
      </c>
      <c r="C9" s="551"/>
      <c r="D9" s="551"/>
      <c r="E9" s="552"/>
      <c r="F9" s="553" t="s">
        <v>79</v>
      </c>
      <c r="G9" s="554"/>
      <c r="H9" s="555"/>
      <c r="J9" s="514" t="s">
        <v>77</v>
      </c>
      <c r="K9" s="550" t="s">
        <v>78</v>
      </c>
      <c r="L9" s="551"/>
      <c r="M9" s="551"/>
      <c r="N9" s="552"/>
      <c r="O9" s="553" t="s">
        <v>79</v>
      </c>
      <c r="P9" s="554"/>
      <c r="Q9" s="555"/>
    </row>
    <row r="10" spans="1:18" ht="18" customHeight="1" x14ac:dyDescent="0.25">
      <c r="A10" s="502"/>
      <c r="B10" s="530"/>
      <c r="C10" s="531"/>
      <c r="D10" s="531"/>
      <c r="E10" s="532"/>
      <c r="F10" s="537"/>
      <c r="G10" s="538"/>
      <c r="H10" s="539"/>
      <c r="J10" s="502"/>
      <c r="K10" s="530"/>
      <c r="L10" s="531"/>
      <c r="M10" s="531"/>
      <c r="N10" s="532"/>
      <c r="O10" s="537"/>
      <c r="P10" s="538"/>
      <c r="Q10" s="539"/>
    </row>
    <row r="11" spans="1:18" ht="21" customHeight="1" x14ac:dyDescent="0.25">
      <c r="A11" s="514" t="s">
        <v>128</v>
      </c>
      <c r="B11" s="550"/>
      <c r="C11" s="551"/>
      <c r="D11" s="551"/>
      <c r="E11" s="552"/>
      <c r="F11" s="553"/>
      <c r="G11" s="554"/>
      <c r="H11" s="555"/>
      <c r="J11" s="514" t="s">
        <v>128</v>
      </c>
      <c r="K11" s="550"/>
      <c r="L11" s="551"/>
      <c r="M11" s="551"/>
      <c r="N11" s="552"/>
      <c r="O11" s="553"/>
      <c r="P11" s="554"/>
      <c r="Q11" s="555"/>
    </row>
    <row r="12" spans="1:18" ht="21" customHeight="1" x14ac:dyDescent="0.25">
      <c r="A12" s="533"/>
      <c r="B12" s="527"/>
      <c r="C12" s="528"/>
      <c r="D12" s="528"/>
      <c r="E12" s="529"/>
      <c r="F12" s="534"/>
      <c r="G12" s="535"/>
      <c r="H12" s="536"/>
      <c r="J12" s="533"/>
      <c r="K12" s="527"/>
      <c r="L12" s="528"/>
      <c r="M12" s="528"/>
      <c r="N12" s="529"/>
      <c r="O12" s="534"/>
      <c r="P12" s="535"/>
      <c r="Q12" s="536"/>
    </row>
    <row r="13" spans="1:18" ht="21" customHeight="1" x14ac:dyDescent="0.25">
      <c r="A13" s="502"/>
      <c r="B13" s="530"/>
      <c r="C13" s="531"/>
      <c r="D13" s="531"/>
      <c r="E13" s="532"/>
      <c r="F13" s="537"/>
      <c r="G13" s="538"/>
      <c r="H13" s="539"/>
      <c r="J13" s="502"/>
      <c r="K13" s="530"/>
      <c r="L13" s="531"/>
      <c r="M13" s="531"/>
      <c r="N13" s="532"/>
      <c r="O13" s="537"/>
      <c r="P13" s="538"/>
      <c r="Q13" s="539"/>
    </row>
    <row r="14" spans="1:18" ht="21" customHeight="1" x14ac:dyDescent="0.25">
      <c r="A14" s="514" t="s">
        <v>129</v>
      </c>
      <c r="B14" s="550"/>
      <c r="C14" s="551"/>
      <c r="D14" s="551"/>
      <c r="E14" s="552"/>
      <c r="F14" s="553"/>
      <c r="G14" s="554"/>
      <c r="H14" s="555"/>
      <c r="J14" s="514" t="s">
        <v>129</v>
      </c>
      <c r="K14" s="550"/>
      <c r="L14" s="551"/>
      <c r="M14" s="551"/>
      <c r="N14" s="552"/>
      <c r="O14" s="553"/>
      <c r="P14" s="554"/>
      <c r="Q14" s="555"/>
    </row>
    <row r="15" spans="1:18" ht="21" customHeight="1" x14ac:dyDescent="0.25">
      <c r="A15" s="533"/>
      <c r="B15" s="527"/>
      <c r="C15" s="528"/>
      <c r="D15" s="528"/>
      <c r="E15" s="529"/>
      <c r="F15" s="534"/>
      <c r="G15" s="535"/>
      <c r="H15" s="536"/>
      <c r="J15" s="533"/>
      <c r="K15" s="527"/>
      <c r="L15" s="528"/>
      <c r="M15" s="528"/>
      <c r="N15" s="529"/>
      <c r="O15" s="534"/>
      <c r="P15" s="535"/>
      <c r="Q15" s="536"/>
    </row>
    <row r="16" spans="1:18" ht="21" customHeight="1" x14ac:dyDescent="0.25">
      <c r="A16" s="502"/>
      <c r="B16" s="530"/>
      <c r="C16" s="531"/>
      <c r="D16" s="531"/>
      <c r="E16" s="532"/>
      <c r="F16" s="537"/>
      <c r="G16" s="538"/>
      <c r="H16" s="539"/>
      <c r="J16" s="502"/>
      <c r="K16" s="530"/>
      <c r="L16" s="531"/>
      <c r="M16" s="531"/>
      <c r="N16" s="532"/>
      <c r="O16" s="537"/>
      <c r="P16" s="538"/>
      <c r="Q16" s="539"/>
    </row>
    <row r="17" spans="1:17" ht="21" customHeight="1" x14ac:dyDescent="0.25">
      <c r="A17" s="514" t="s">
        <v>130</v>
      </c>
      <c r="B17" s="550"/>
      <c r="C17" s="551"/>
      <c r="D17" s="551"/>
      <c r="E17" s="552"/>
      <c r="F17" s="553"/>
      <c r="G17" s="554"/>
      <c r="H17" s="555"/>
      <c r="J17" s="514" t="s">
        <v>130</v>
      </c>
      <c r="K17" s="550"/>
      <c r="L17" s="551"/>
      <c r="M17" s="551"/>
      <c r="N17" s="552"/>
      <c r="O17" s="553"/>
      <c r="P17" s="554"/>
      <c r="Q17" s="555"/>
    </row>
    <row r="18" spans="1:17" ht="21" customHeight="1" x14ac:dyDescent="0.25">
      <c r="A18" s="533"/>
      <c r="B18" s="527"/>
      <c r="C18" s="528"/>
      <c r="D18" s="528"/>
      <c r="E18" s="529"/>
      <c r="F18" s="534"/>
      <c r="G18" s="535"/>
      <c r="H18" s="536"/>
      <c r="J18" s="533"/>
      <c r="K18" s="527"/>
      <c r="L18" s="528"/>
      <c r="M18" s="528"/>
      <c r="N18" s="529"/>
      <c r="O18" s="534"/>
      <c r="P18" s="535"/>
      <c r="Q18" s="536"/>
    </row>
    <row r="19" spans="1:17" ht="21" customHeight="1" x14ac:dyDescent="0.25">
      <c r="A19" s="502"/>
      <c r="B19" s="530"/>
      <c r="C19" s="531"/>
      <c r="D19" s="531"/>
      <c r="E19" s="532"/>
      <c r="F19" s="537"/>
      <c r="G19" s="538"/>
      <c r="H19" s="539"/>
      <c r="J19" s="502"/>
      <c r="K19" s="530"/>
      <c r="L19" s="531"/>
      <c r="M19" s="531"/>
      <c r="N19" s="532"/>
      <c r="O19" s="537"/>
      <c r="P19" s="538"/>
      <c r="Q19" s="539"/>
    </row>
    <row r="20" spans="1:17" ht="21" customHeight="1" x14ac:dyDescent="0.25">
      <c r="A20" s="514" t="s">
        <v>131</v>
      </c>
      <c r="B20" s="550"/>
      <c r="C20" s="551"/>
      <c r="D20" s="551"/>
      <c r="E20" s="552"/>
      <c r="F20" s="553"/>
      <c r="G20" s="554"/>
      <c r="H20" s="555"/>
      <c r="J20" s="514" t="s">
        <v>131</v>
      </c>
      <c r="K20" s="550"/>
      <c r="L20" s="551"/>
      <c r="M20" s="551"/>
      <c r="N20" s="552"/>
      <c r="O20" s="553"/>
      <c r="P20" s="554"/>
      <c r="Q20" s="555"/>
    </row>
    <row r="21" spans="1:17" ht="21" customHeight="1" x14ac:dyDescent="0.25">
      <c r="A21" s="533"/>
      <c r="B21" s="527"/>
      <c r="C21" s="528"/>
      <c r="D21" s="528"/>
      <c r="E21" s="529"/>
      <c r="F21" s="534"/>
      <c r="G21" s="535"/>
      <c r="H21" s="536"/>
      <c r="J21" s="533"/>
      <c r="K21" s="527"/>
      <c r="L21" s="528"/>
      <c r="M21" s="528"/>
      <c r="N21" s="529"/>
      <c r="O21" s="534"/>
      <c r="P21" s="535"/>
      <c r="Q21" s="536"/>
    </row>
    <row r="22" spans="1:17" ht="21" customHeight="1" x14ac:dyDescent="0.25">
      <c r="A22" s="502"/>
      <c r="B22" s="530"/>
      <c r="C22" s="531"/>
      <c r="D22" s="531"/>
      <c r="E22" s="532"/>
      <c r="F22" s="537"/>
      <c r="G22" s="538"/>
      <c r="H22" s="539"/>
      <c r="J22" s="502"/>
      <c r="K22" s="530"/>
      <c r="L22" s="531"/>
      <c r="M22" s="531"/>
      <c r="N22" s="532"/>
      <c r="O22" s="537"/>
      <c r="P22" s="538"/>
      <c r="Q22" s="539"/>
    </row>
    <row r="23" spans="1:17" ht="21" customHeight="1" x14ac:dyDescent="0.25">
      <c r="A23" s="514" t="s">
        <v>132</v>
      </c>
      <c r="B23" s="550"/>
      <c r="C23" s="551"/>
      <c r="D23" s="551"/>
      <c r="E23" s="552"/>
      <c r="F23" s="553"/>
      <c r="G23" s="554"/>
      <c r="H23" s="555"/>
      <c r="J23" s="514" t="s">
        <v>132</v>
      </c>
      <c r="K23" s="550"/>
      <c r="L23" s="551"/>
      <c r="M23" s="551"/>
      <c r="N23" s="552"/>
      <c r="O23" s="553"/>
      <c r="P23" s="554"/>
      <c r="Q23" s="555"/>
    </row>
    <row r="24" spans="1:17" ht="21" customHeight="1" x14ac:dyDescent="0.25">
      <c r="A24" s="533"/>
      <c r="B24" s="527"/>
      <c r="C24" s="528"/>
      <c r="D24" s="528"/>
      <c r="E24" s="529"/>
      <c r="F24" s="534"/>
      <c r="G24" s="535"/>
      <c r="H24" s="536"/>
      <c r="J24" s="533"/>
      <c r="K24" s="527"/>
      <c r="L24" s="528"/>
      <c r="M24" s="528"/>
      <c r="N24" s="529"/>
      <c r="O24" s="534"/>
      <c r="P24" s="535"/>
      <c r="Q24" s="536"/>
    </row>
    <row r="25" spans="1:17" ht="15" customHeight="1" x14ac:dyDescent="0.25">
      <c r="A25" s="502"/>
      <c r="B25" s="530"/>
      <c r="C25" s="531"/>
      <c r="D25" s="531"/>
      <c r="E25" s="532"/>
      <c r="F25" s="537"/>
      <c r="G25" s="538"/>
      <c r="H25" s="539"/>
      <c r="J25" s="502"/>
      <c r="K25" s="530"/>
      <c r="L25" s="531"/>
      <c r="M25" s="531"/>
      <c r="N25" s="532"/>
      <c r="O25" s="537"/>
      <c r="P25" s="538"/>
      <c r="Q25" s="539"/>
    </row>
    <row r="27" spans="1:17" ht="5.0999999999999996" customHeight="1" x14ac:dyDescent="0.25">
      <c r="A27" s="503" t="s">
        <v>149</v>
      </c>
      <c r="B27" s="491"/>
      <c r="C27" s="491"/>
      <c r="D27" s="491"/>
      <c r="E27" s="491"/>
      <c r="F27" s="491"/>
      <c r="G27" s="491"/>
      <c r="H27" s="491"/>
      <c r="J27" s="503" t="s">
        <v>149</v>
      </c>
      <c r="K27" s="491"/>
      <c r="L27" s="491"/>
      <c r="M27" s="491"/>
      <c r="N27" s="491"/>
      <c r="O27" s="491"/>
      <c r="P27" s="491"/>
      <c r="Q27" s="491"/>
    </row>
    <row r="28" spans="1:17" ht="12" customHeight="1" x14ac:dyDescent="0.25">
      <c r="A28" s="503"/>
      <c r="B28" s="491"/>
      <c r="C28" s="491"/>
      <c r="D28" s="491"/>
      <c r="E28" s="491"/>
      <c r="F28" s="491"/>
      <c r="G28" s="491"/>
      <c r="H28" s="491"/>
      <c r="J28" s="503"/>
      <c r="K28" s="491"/>
      <c r="L28" s="491"/>
      <c r="M28" s="491"/>
      <c r="N28" s="491"/>
      <c r="O28" s="491"/>
      <c r="P28" s="491"/>
      <c r="Q28" s="491"/>
    </row>
    <row r="29" spans="1:17" ht="5.0999999999999996" customHeight="1" x14ac:dyDescent="0.25">
      <c r="A29" s="503"/>
      <c r="B29" s="491"/>
      <c r="C29" s="491"/>
      <c r="D29" s="491"/>
      <c r="E29" s="491"/>
      <c r="F29" s="491"/>
      <c r="G29" s="491"/>
      <c r="H29" s="491"/>
      <c r="J29" s="503"/>
      <c r="K29" s="491"/>
      <c r="L29" s="491"/>
      <c r="M29" s="491"/>
      <c r="N29" s="491"/>
      <c r="O29" s="491"/>
      <c r="P29" s="491"/>
      <c r="Q29" s="491"/>
    </row>
    <row r="30" spans="1:17" ht="12" customHeight="1" x14ac:dyDescent="0.25">
      <c r="A30" s="503"/>
      <c r="B30" s="491"/>
      <c r="C30" s="491"/>
      <c r="D30" s="491"/>
      <c r="E30" s="491"/>
      <c r="F30" s="491"/>
      <c r="G30" s="491"/>
      <c r="H30" s="491"/>
      <c r="J30" s="503"/>
      <c r="K30" s="491"/>
      <c r="L30" s="491"/>
      <c r="M30" s="491"/>
      <c r="N30" s="491"/>
      <c r="O30" s="491"/>
      <c r="P30" s="491"/>
      <c r="Q30" s="491"/>
    </row>
    <row r="31" spans="1:17" ht="5.0999999999999996" customHeight="1" x14ac:dyDescent="0.25">
      <c r="A31" s="503"/>
      <c r="B31" s="491"/>
      <c r="C31" s="491"/>
      <c r="D31" s="491"/>
      <c r="E31" s="491"/>
      <c r="F31" s="491"/>
      <c r="G31" s="491"/>
      <c r="H31" s="491"/>
      <c r="J31" s="503"/>
      <c r="K31" s="491"/>
      <c r="L31" s="491"/>
      <c r="M31" s="491"/>
      <c r="N31" s="491"/>
      <c r="O31" s="491"/>
      <c r="P31" s="491"/>
      <c r="Q31" s="491"/>
    </row>
    <row r="32" spans="1:17" ht="12" customHeight="1" x14ac:dyDescent="0.25">
      <c r="A32" s="503"/>
      <c r="B32" s="491"/>
      <c r="C32" s="491"/>
      <c r="D32" s="491"/>
      <c r="E32" s="491"/>
      <c r="F32" s="491"/>
      <c r="G32" s="491"/>
      <c r="H32" s="491"/>
      <c r="J32" s="503"/>
      <c r="K32" s="491"/>
      <c r="L32" s="491"/>
      <c r="M32" s="491"/>
      <c r="N32" s="491"/>
      <c r="O32" s="491"/>
      <c r="P32" s="491"/>
      <c r="Q32" s="491"/>
    </row>
    <row r="33" spans="1:17" ht="5.0999999999999996" customHeight="1" x14ac:dyDescent="0.25">
      <c r="A33" s="503"/>
      <c r="B33" s="491"/>
      <c r="C33" s="491"/>
      <c r="D33" s="491"/>
      <c r="E33" s="491"/>
      <c r="F33" s="491"/>
      <c r="G33" s="491"/>
      <c r="H33" s="491"/>
      <c r="J33" s="503"/>
      <c r="K33" s="491"/>
      <c r="L33" s="491"/>
      <c r="M33" s="491"/>
      <c r="N33" s="491"/>
      <c r="O33" s="491"/>
      <c r="P33" s="491"/>
      <c r="Q33" s="491"/>
    </row>
    <row r="34" spans="1:17" ht="18" customHeight="1" x14ac:dyDescent="0.25">
      <c r="A34" s="514" t="s">
        <v>77</v>
      </c>
      <c r="B34" s="549" t="s">
        <v>78</v>
      </c>
      <c r="C34" s="549"/>
      <c r="D34" s="549"/>
      <c r="E34" s="549"/>
      <c r="F34" s="504" t="s">
        <v>79</v>
      </c>
      <c r="G34" s="504"/>
      <c r="H34" s="504"/>
      <c r="J34" s="514" t="s">
        <v>77</v>
      </c>
      <c r="K34" s="549" t="s">
        <v>78</v>
      </c>
      <c r="L34" s="549"/>
      <c r="M34" s="549"/>
      <c r="N34" s="549"/>
      <c r="O34" s="504" t="s">
        <v>79</v>
      </c>
      <c r="P34" s="504"/>
      <c r="Q34" s="504"/>
    </row>
    <row r="35" spans="1:17" ht="18" customHeight="1" x14ac:dyDescent="0.25">
      <c r="A35" s="533"/>
      <c r="B35" s="549"/>
      <c r="C35" s="549"/>
      <c r="D35" s="549"/>
      <c r="E35" s="549"/>
      <c r="F35" s="504"/>
      <c r="G35" s="504"/>
      <c r="H35" s="504"/>
      <c r="J35" s="533"/>
      <c r="K35" s="549"/>
      <c r="L35" s="549"/>
      <c r="M35" s="549"/>
      <c r="N35" s="549"/>
      <c r="O35" s="504"/>
      <c r="P35" s="504"/>
      <c r="Q35" s="504"/>
    </row>
    <row r="36" spans="1:17" ht="21" customHeight="1" x14ac:dyDescent="0.25">
      <c r="A36" s="503" t="s">
        <v>128</v>
      </c>
      <c r="B36" s="527"/>
      <c r="C36" s="528"/>
      <c r="D36" s="528"/>
      <c r="E36" s="529"/>
      <c r="F36" s="534"/>
      <c r="G36" s="535"/>
      <c r="H36" s="536"/>
      <c r="J36" s="503" t="s">
        <v>128</v>
      </c>
      <c r="K36" s="527"/>
      <c r="L36" s="528"/>
      <c r="M36" s="528"/>
      <c r="N36" s="529"/>
      <c r="O36" s="534"/>
      <c r="P36" s="535"/>
      <c r="Q36" s="536"/>
    </row>
    <row r="37" spans="1:17" ht="21" customHeight="1" x14ac:dyDescent="0.25">
      <c r="A37" s="503"/>
      <c r="B37" s="527"/>
      <c r="C37" s="528"/>
      <c r="D37" s="528"/>
      <c r="E37" s="529"/>
      <c r="F37" s="534"/>
      <c r="G37" s="535"/>
      <c r="H37" s="536"/>
      <c r="J37" s="503"/>
      <c r="K37" s="527"/>
      <c r="L37" s="528"/>
      <c r="M37" s="528"/>
      <c r="N37" s="529"/>
      <c r="O37" s="534"/>
      <c r="P37" s="535"/>
      <c r="Q37" s="536"/>
    </row>
    <row r="38" spans="1:17" ht="21" customHeight="1" x14ac:dyDescent="0.25">
      <c r="A38" s="503"/>
      <c r="B38" s="530"/>
      <c r="C38" s="531"/>
      <c r="D38" s="531"/>
      <c r="E38" s="532"/>
      <c r="F38" s="537"/>
      <c r="G38" s="538"/>
      <c r="H38" s="539"/>
      <c r="J38" s="503"/>
      <c r="K38" s="530"/>
      <c r="L38" s="531"/>
      <c r="M38" s="531"/>
      <c r="N38" s="532"/>
      <c r="O38" s="537"/>
      <c r="P38" s="538"/>
      <c r="Q38" s="539"/>
    </row>
    <row r="39" spans="1:17" ht="21" customHeight="1" x14ac:dyDescent="0.25">
      <c r="A39" s="503" t="s">
        <v>129</v>
      </c>
      <c r="B39" s="527"/>
      <c r="C39" s="528"/>
      <c r="D39" s="528"/>
      <c r="E39" s="529"/>
      <c r="F39" s="534"/>
      <c r="G39" s="535"/>
      <c r="H39" s="536"/>
      <c r="J39" s="503" t="s">
        <v>129</v>
      </c>
      <c r="K39" s="527"/>
      <c r="L39" s="528"/>
      <c r="M39" s="528"/>
      <c r="N39" s="529"/>
      <c r="O39" s="534"/>
      <c r="P39" s="535"/>
      <c r="Q39" s="536"/>
    </row>
    <row r="40" spans="1:17" ht="21" customHeight="1" x14ac:dyDescent="0.25">
      <c r="A40" s="503"/>
      <c r="B40" s="527"/>
      <c r="C40" s="528"/>
      <c r="D40" s="528"/>
      <c r="E40" s="529"/>
      <c r="F40" s="534"/>
      <c r="G40" s="535"/>
      <c r="H40" s="536"/>
      <c r="J40" s="503"/>
      <c r="K40" s="527"/>
      <c r="L40" s="528"/>
      <c r="M40" s="528"/>
      <c r="N40" s="529"/>
      <c r="O40" s="534"/>
      <c r="P40" s="535"/>
      <c r="Q40" s="536"/>
    </row>
    <row r="41" spans="1:17" ht="21" customHeight="1" x14ac:dyDescent="0.25">
      <c r="A41" s="503"/>
      <c r="B41" s="530"/>
      <c r="C41" s="531"/>
      <c r="D41" s="531"/>
      <c r="E41" s="532"/>
      <c r="F41" s="537"/>
      <c r="G41" s="538"/>
      <c r="H41" s="539"/>
      <c r="J41" s="503"/>
      <c r="K41" s="530"/>
      <c r="L41" s="531"/>
      <c r="M41" s="531"/>
      <c r="N41" s="532"/>
      <c r="O41" s="537"/>
      <c r="P41" s="538"/>
      <c r="Q41" s="539"/>
    </row>
    <row r="42" spans="1:17" ht="21" customHeight="1" x14ac:dyDescent="0.25">
      <c r="A42" s="503" t="s">
        <v>130</v>
      </c>
      <c r="B42" s="527"/>
      <c r="C42" s="528"/>
      <c r="D42" s="528"/>
      <c r="E42" s="529"/>
      <c r="F42" s="534"/>
      <c r="G42" s="535"/>
      <c r="H42" s="536"/>
      <c r="J42" s="503" t="s">
        <v>130</v>
      </c>
      <c r="K42" s="527"/>
      <c r="L42" s="528"/>
      <c r="M42" s="528"/>
      <c r="N42" s="529"/>
      <c r="O42" s="534"/>
      <c r="P42" s="535"/>
      <c r="Q42" s="536"/>
    </row>
    <row r="43" spans="1:17" ht="21" customHeight="1" x14ac:dyDescent="0.25">
      <c r="A43" s="503"/>
      <c r="B43" s="527"/>
      <c r="C43" s="528"/>
      <c r="D43" s="528"/>
      <c r="E43" s="529"/>
      <c r="F43" s="534"/>
      <c r="G43" s="535"/>
      <c r="H43" s="536"/>
      <c r="J43" s="503"/>
      <c r="K43" s="527"/>
      <c r="L43" s="528"/>
      <c r="M43" s="528"/>
      <c r="N43" s="529"/>
      <c r="O43" s="534"/>
      <c r="P43" s="535"/>
      <c r="Q43" s="536"/>
    </row>
    <row r="44" spans="1:17" ht="21" customHeight="1" x14ac:dyDescent="0.25">
      <c r="A44" s="503"/>
      <c r="B44" s="530"/>
      <c r="C44" s="531"/>
      <c r="D44" s="531"/>
      <c r="E44" s="532"/>
      <c r="F44" s="537"/>
      <c r="G44" s="538"/>
      <c r="H44" s="539"/>
      <c r="J44" s="503"/>
      <c r="K44" s="530"/>
      <c r="L44" s="531"/>
      <c r="M44" s="531"/>
      <c r="N44" s="532"/>
      <c r="O44" s="537"/>
      <c r="P44" s="538"/>
      <c r="Q44" s="539"/>
    </row>
    <row r="45" spans="1:17" ht="21" customHeight="1" x14ac:dyDescent="0.25">
      <c r="A45" s="503" t="s">
        <v>131</v>
      </c>
      <c r="B45" s="527"/>
      <c r="C45" s="528"/>
      <c r="D45" s="528"/>
      <c r="E45" s="529"/>
      <c r="F45" s="534"/>
      <c r="G45" s="535"/>
      <c r="H45" s="536"/>
      <c r="J45" s="503" t="s">
        <v>131</v>
      </c>
      <c r="K45" s="527"/>
      <c r="L45" s="528"/>
      <c r="M45" s="528"/>
      <c r="N45" s="529"/>
      <c r="O45" s="534"/>
      <c r="P45" s="535"/>
      <c r="Q45" s="536"/>
    </row>
    <row r="46" spans="1:17" ht="21" customHeight="1" x14ac:dyDescent="0.25">
      <c r="A46" s="503"/>
      <c r="B46" s="527"/>
      <c r="C46" s="528"/>
      <c r="D46" s="528"/>
      <c r="E46" s="529"/>
      <c r="F46" s="534"/>
      <c r="G46" s="535"/>
      <c r="H46" s="536"/>
      <c r="J46" s="503"/>
      <c r="K46" s="527"/>
      <c r="L46" s="528"/>
      <c r="M46" s="528"/>
      <c r="N46" s="529"/>
      <c r="O46" s="534"/>
      <c r="P46" s="535"/>
      <c r="Q46" s="536"/>
    </row>
    <row r="47" spans="1:17" ht="21" customHeight="1" x14ac:dyDescent="0.25">
      <c r="A47" s="503"/>
      <c r="B47" s="530"/>
      <c r="C47" s="531"/>
      <c r="D47" s="531"/>
      <c r="E47" s="532"/>
      <c r="F47" s="537"/>
      <c r="G47" s="538"/>
      <c r="H47" s="539"/>
      <c r="J47" s="503"/>
      <c r="K47" s="530"/>
      <c r="L47" s="531"/>
      <c r="M47" s="531"/>
      <c r="N47" s="532"/>
      <c r="O47" s="537"/>
      <c r="P47" s="538"/>
      <c r="Q47" s="539"/>
    </row>
    <row r="48" spans="1:17" ht="21" customHeight="1" x14ac:dyDescent="0.25">
      <c r="A48" s="503" t="s">
        <v>132</v>
      </c>
      <c r="B48" s="527"/>
      <c r="C48" s="528"/>
      <c r="D48" s="528"/>
      <c r="E48" s="529"/>
      <c r="F48" s="534"/>
      <c r="G48" s="535"/>
      <c r="H48" s="536"/>
      <c r="J48" s="503" t="s">
        <v>132</v>
      </c>
      <c r="K48" s="527"/>
      <c r="L48" s="528"/>
      <c r="M48" s="528"/>
      <c r="N48" s="529"/>
      <c r="O48" s="534"/>
      <c r="P48" s="535"/>
      <c r="Q48" s="536"/>
    </row>
    <row r="49" spans="1:17" ht="21" customHeight="1" x14ac:dyDescent="0.25">
      <c r="A49" s="503"/>
      <c r="B49" s="527"/>
      <c r="C49" s="528"/>
      <c r="D49" s="528"/>
      <c r="E49" s="529"/>
      <c r="F49" s="534"/>
      <c r="G49" s="535"/>
      <c r="H49" s="536"/>
      <c r="J49" s="503"/>
      <c r="K49" s="527"/>
      <c r="L49" s="528"/>
      <c r="M49" s="528"/>
      <c r="N49" s="529"/>
      <c r="O49" s="534"/>
      <c r="P49" s="535"/>
      <c r="Q49" s="536"/>
    </row>
    <row r="50" spans="1:17" x14ac:dyDescent="0.25">
      <c r="A50" s="503"/>
      <c r="B50" s="530"/>
      <c r="C50" s="531"/>
      <c r="D50" s="531"/>
      <c r="E50" s="532"/>
      <c r="F50" s="537"/>
      <c r="G50" s="538"/>
      <c r="H50" s="539"/>
      <c r="J50" s="503"/>
      <c r="K50" s="530"/>
      <c r="L50" s="531"/>
      <c r="M50" s="531"/>
      <c r="N50" s="532"/>
      <c r="O50" s="537"/>
      <c r="P50" s="538"/>
      <c r="Q50" s="539"/>
    </row>
    <row r="52" spans="1:17" ht="5.0999999999999996" customHeight="1" x14ac:dyDescent="0.25">
      <c r="A52" s="84"/>
      <c r="B52" s="48"/>
      <c r="C52" s="229"/>
      <c r="D52" s="229"/>
      <c r="E52" s="229"/>
      <c r="F52" s="229"/>
      <c r="G52" s="229"/>
      <c r="H52" s="230"/>
      <c r="J52" s="84"/>
      <c r="K52" s="48"/>
      <c r="L52" s="229"/>
      <c r="M52" s="229"/>
      <c r="N52" s="229"/>
      <c r="O52" s="229"/>
      <c r="P52" s="229"/>
      <c r="Q52" s="230"/>
    </row>
    <row r="53" spans="1:17" ht="12" customHeight="1" x14ac:dyDescent="0.25">
      <c r="A53" s="85"/>
      <c r="B53" s="41"/>
      <c r="C53" s="223"/>
      <c r="D53" s="494" t="s">
        <v>119</v>
      </c>
      <c r="E53" s="495"/>
      <c r="F53" s="225"/>
      <c r="G53" s="86" t="s">
        <v>120</v>
      </c>
      <c r="H53" s="226"/>
      <c r="J53" s="85"/>
      <c r="K53" s="41"/>
      <c r="L53" s="223"/>
      <c r="M53" s="494" t="s">
        <v>119</v>
      </c>
      <c r="N53" s="495"/>
      <c r="O53" s="225"/>
      <c r="P53" s="86" t="s">
        <v>120</v>
      </c>
      <c r="Q53" s="226"/>
    </row>
    <row r="54" spans="1:17" ht="5.0999999999999996" customHeight="1" x14ac:dyDescent="0.25">
      <c r="A54" s="496" t="s">
        <v>80</v>
      </c>
      <c r="B54" s="41"/>
      <c r="C54" s="225"/>
      <c r="D54" s="87"/>
      <c r="E54" s="225"/>
      <c r="F54" s="225"/>
      <c r="G54" s="497"/>
      <c r="H54" s="226"/>
      <c r="J54" s="496" t="s">
        <v>80</v>
      </c>
      <c r="K54" s="41"/>
      <c r="L54" s="225"/>
      <c r="M54" s="87"/>
      <c r="N54" s="225"/>
      <c r="O54" s="225"/>
      <c r="P54" s="497"/>
      <c r="Q54" s="226"/>
    </row>
    <row r="55" spans="1:17" ht="12" customHeight="1" x14ac:dyDescent="0.25">
      <c r="A55" s="496"/>
      <c r="B55" s="41"/>
      <c r="C55" s="223"/>
      <c r="D55" s="494" t="s">
        <v>100</v>
      </c>
      <c r="E55" s="495"/>
      <c r="F55" s="225"/>
      <c r="G55" s="498"/>
      <c r="H55" s="226"/>
      <c r="J55" s="496"/>
      <c r="K55" s="41"/>
      <c r="L55" s="223"/>
      <c r="M55" s="494" t="s">
        <v>100</v>
      </c>
      <c r="N55" s="495"/>
      <c r="O55" s="225"/>
      <c r="P55" s="498"/>
      <c r="Q55" s="226"/>
    </row>
    <row r="56" spans="1:17" ht="5.0999999999999996" customHeight="1" x14ac:dyDescent="0.25">
      <c r="A56" s="496"/>
      <c r="B56" s="41"/>
      <c r="C56" s="225"/>
      <c r="D56" s="87"/>
      <c r="E56" s="225"/>
      <c r="F56" s="225"/>
      <c r="G56" s="498"/>
      <c r="H56" s="226"/>
      <c r="J56" s="496"/>
      <c r="K56" s="41"/>
      <c r="L56" s="225"/>
      <c r="M56" s="87"/>
      <c r="N56" s="225"/>
      <c r="O56" s="225"/>
      <c r="P56" s="498"/>
      <c r="Q56" s="226"/>
    </row>
    <row r="57" spans="1:17" ht="12" customHeight="1" x14ac:dyDescent="0.25">
      <c r="A57" s="85"/>
      <c r="B57" s="41"/>
      <c r="C57" s="223"/>
      <c r="D57" s="494" t="s">
        <v>101</v>
      </c>
      <c r="E57" s="495"/>
      <c r="F57" s="225"/>
      <c r="G57" s="499"/>
      <c r="H57" s="226"/>
      <c r="J57" s="85"/>
      <c r="K57" s="41"/>
      <c r="L57" s="223"/>
      <c r="M57" s="494" t="s">
        <v>101</v>
      </c>
      <c r="N57" s="495"/>
      <c r="O57" s="225"/>
      <c r="P57" s="499"/>
      <c r="Q57" s="226"/>
    </row>
    <row r="58" spans="1:17" ht="5.0999999999999996" customHeight="1" x14ac:dyDescent="0.25">
      <c r="A58" s="85"/>
      <c r="B58" s="41"/>
      <c r="C58" s="225"/>
      <c r="D58" s="89"/>
      <c r="E58" s="225"/>
      <c r="F58" s="225"/>
      <c r="G58" s="225"/>
      <c r="H58" s="226"/>
      <c r="J58" s="88"/>
      <c r="K58" s="49"/>
      <c r="L58" s="227"/>
      <c r="M58" s="90"/>
      <c r="N58" s="227"/>
      <c r="O58" s="227"/>
      <c r="P58" s="227"/>
      <c r="Q58" s="228"/>
    </row>
    <row r="59" spans="1:17" ht="15" customHeight="1" x14ac:dyDescent="0.25">
      <c r="A59" s="516" t="s">
        <v>105</v>
      </c>
      <c r="B59" s="517"/>
      <c r="C59" s="517"/>
      <c r="D59" s="518"/>
      <c r="E59" s="505"/>
      <c r="F59" s="509"/>
      <c r="G59" s="509"/>
      <c r="H59" s="510"/>
      <c r="J59" s="516" t="s">
        <v>105</v>
      </c>
      <c r="K59" s="517"/>
      <c r="L59" s="517"/>
      <c r="M59" s="518"/>
      <c r="N59" s="505"/>
      <c r="O59" s="509"/>
      <c r="P59" s="509"/>
      <c r="Q59" s="510"/>
    </row>
    <row r="60" spans="1:17" ht="15" customHeight="1" x14ac:dyDescent="0.25">
      <c r="A60" s="519"/>
      <c r="B60" s="520"/>
      <c r="C60" s="520"/>
      <c r="D60" s="521"/>
      <c r="E60" s="506"/>
      <c r="F60" s="522"/>
      <c r="G60" s="522"/>
      <c r="H60" s="523"/>
      <c r="J60" s="519"/>
      <c r="K60" s="520"/>
      <c r="L60" s="520"/>
      <c r="M60" s="521"/>
      <c r="N60" s="506"/>
      <c r="O60" s="522"/>
      <c r="P60" s="522"/>
      <c r="Q60" s="523"/>
    </row>
    <row r="61" spans="1:17" ht="21" customHeight="1" x14ac:dyDescent="0.25">
      <c r="A61" s="96" t="s">
        <v>106</v>
      </c>
      <c r="B61" s="524"/>
      <c r="C61" s="525"/>
      <c r="D61" s="525"/>
      <c r="E61" s="525"/>
      <c r="F61" s="525"/>
      <c r="G61" s="525"/>
      <c r="H61" s="526"/>
      <c r="J61" s="96" t="s">
        <v>106</v>
      </c>
      <c r="K61" s="524"/>
      <c r="L61" s="525"/>
      <c r="M61" s="525"/>
      <c r="N61" s="525"/>
      <c r="O61" s="525"/>
      <c r="P61" s="525"/>
      <c r="Q61" s="526"/>
    </row>
    <row r="62" spans="1:17" ht="21" customHeight="1" x14ac:dyDescent="0.25">
      <c r="A62" s="224" t="s">
        <v>107</v>
      </c>
      <c r="B62" s="524"/>
      <c r="C62" s="525"/>
      <c r="D62" s="525"/>
      <c r="E62" s="525"/>
      <c r="F62" s="525"/>
      <c r="G62" s="525"/>
      <c r="H62" s="526"/>
      <c r="J62" s="224" t="s">
        <v>107</v>
      </c>
      <c r="K62" s="524"/>
      <c r="L62" s="525"/>
      <c r="M62" s="525"/>
      <c r="N62" s="525"/>
      <c r="O62" s="525"/>
      <c r="P62" s="525"/>
      <c r="Q62" s="526"/>
    </row>
    <row r="63" spans="1:17" ht="21" customHeight="1" x14ac:dyDescent="0.25">
      <c r="A63" s="515" t="s">
        <v>108</v>
      </c>
      <c r="B63" s="515"/>
      <c r="C63" s="515"/>
      <c r="D63" s="515"/>
      <c r="E63" s="515"/>
      <c r="F63" s="515"/>
      <c r="G63" s="515"/>
      <c r="H63" s="515"/>
      <c r="J63" s="515" t="s">
        <v>108</v>
      </c>
      <c r="K63" s="515"/>
      <c r="L63" s="515"/>
      <c r="M63" s="515"/>
      <c r="N63" s="515"/>
      <c r="O63" s="515"/>
      <c r="P63" s="515"/>
      <c r="Q63" s="515"/>
    </row>
    <row r="64" spans="1:17" ht="21" customHeight="1" x14ac:dyDescent="0.25">
      <c r="A64" s="515"/>
      <c r="B64" s="515"/>
      <c r="C64" s="515"/>
      <c r="D64" s="515"/>
      <c r="E64" s="515"/>
      <c r="F64" s="515"/>
      <c r="G64" s="515"/>
      <c r="H64" s="515"/>
      <c r="J64" s="515"/>
      <c r="K64" s="515"/>
      <c r="L64" s="515"/>
      <c r="M64" s="515"/>
      <c r="N64" s="515"/>
      <c r="O64" s="515"/>
      <c r="P64" s="515"/>
      <c r="Q64" s="515"/>
    </row>
    <row r="65" spans="1:17" ht="21" customHeight="1" x14ac:dyDescent="0.25">
      <c r="A65" s="515" t="s">
        <v>109</v>
      </c>
      <c r="B65" s="515"/>
      <c r="C65" s="515"/>
      <c r="D65" s="515"/>
      <c r="E65" s="515"/>
      <c r="F65" s="515"/>
      <c r="G65" s="515"/>
      <c r="H65" s="515"/>
      <c r="J65" s="515" t="s">
        <v>109</v>
      </c>
      <c r="K65" s="515"/>
      <c r="L65" s="515"/>
      <c r="M65" s="515"/>
      <c r="N65" s="515"/>
      <c r="O65" s="515"/>
      <c r="P65" s="515"/>
      <c r="Q65" s="515"/>
    </row>
    <row r="66" spans="1:17" ht="21" customHeight="1" x14ac:dyDescent="0.25">
      <c r="A66" s="515"/>
      <c r="B66" s="515"/>
      <c r="C66" s="515"/>
      <c r="D66" s="515"/>
      <c r="E66" s="515"/>
      <c r="F66" s="515"/>
      <c r="G66" s="515"/>
      <c r="H66" s="515"/>
      <c r="J66" s="515"/>
      <c r="K66" s="515"/>
      <c r="L66" s="515"/>
      <c r="M66" s="515"/>
      <c r="N66" s="515"/>
      <c r="O66" s="515"/>
      <c r="P66" s="515"/>
      <c r="Q66" s="515"/>
    </row>
    <row r="67" spans="1:17" ht="21" customHeight="1" x14ac:dyDescent="0.25">
      <c r="A67" s="515" t="s">
        <v>110</v>
      </c>
      <c r="B67" s="515"/>
      <c r="C67" s="515"/>
      <c r="D67" s="515"/>
      <c r="E67" s="515"/>
      <c r="F67" s="515"/>
      <c r="G67" s="515"/>
      <c r="H67" s="515"/>
      <c r="J67" s="515" t="s">
        <v>110</v>
      </c>
      <c r="K67" s="515"/>
      <c r="L67" s="515"/>
      <c r="M67" s="515"/>
      <c r="N67" s="515"/>
      <c r="O67" s="515"/>
      <c r="P67" s="515"/>
      <c r="Q67" s="515"/>
    </row>
    <row r="68" spans="1:17" ht="21" customHeight="1" x14ac:dyDescent="0.25">
      <c r="A68" s="515"/>
      <c r="B68" s="515"/>
      <c r="C68" s="515"/>
      <c r="D68" s="515"/>
      <c r="E68" s="515"/>
      <c r="F68" s="515"/>
      <c r="G68" s="515"/>
      <c r="H68" s="515"/>
      <c r="J68" s="515"/>
      <c r="K68" s="515"/>
      <c r="L68" s="515"/>
      <c r="M68" s="515"/>
      <c r="N68" s="515"/>
      <c r="O68" s="515"/>
      <c r="P68" s="515"/>
      <c r="Q68" s="515"/>
    </row>
    <row r="69" spans="1:17" ht="21" customHeight="1" x14ac:dyDescent="0.25">
      <c r="A69" s="515" t="s">
        <v>111</v>
      </c>
      <c r="B69" s="515"/>
      <c r="C69" s="515"/>
      <c r="D69" s="515"/>
      <c r="E69" s="515"/>
      <c r="F69" s="515"/>
      <c r="G69" s="515"/>
      <c r="H69" s="515"/>
      <c r="J69" s="515" t="s">
        <v>111</v>
      </c>
      <c r="K69" s="515"/>
      <c r="L69" s="515"/>
      <c r="M69" s="515"/>
      <c r="N69" s="515"/>
      <c r="O69" s="515"/>
      <c r="P69" s="515"/>
      <c r="Q69" s="515"/>
    </row>
    <row r="70" spans="1:17" ht="21" customHeight="1" x14ac:dyDescent="0.25">
      <c r="A70" s="515"/>
      <c r="B70" s="515"/>
      <c r="C70" s="515"/>
      <c r="D70" s="515"/>
      <c r="E70" s="515"/>
      <c r="F70" s="515"/>
      <c r="G70" s="515"/>
      <c r="H70" s="515"/>
      <c r="J70" s="515"/>
      <c r="K70" s="515"/>
      <c r="L70" s="515"/>
      <c r="M70" s="515"/>
      <c r="N70" s="515"/>
      <c r="O70" s="515"/>
      <c r="P70" s="515"/>
      <c r="Q70" s="515"/>
    </row>
    <row r="71" spans="1:17" ht="21" customHeight="1" x14ac:dyDescent="0.25">
      <c r="A71" s="515" t="s">
        <v>112</v>
      </c>
      <c r="B71" s="515"/>
      <c r="C71" s="515"/>
      <c r="D71" s="515"/>
      <c r="E71" s="515"/>
      <c r="F71" s="515"/>
      <c r="G71" s="515"/>
      <c r="H71" s="515"/>
      <c r="J71" s="515" t="s">
        <v>112</v>
      </c>
      <c r="K71" s="515"/>
      <c r="L71" s="515"/>
      <c r="M71" s="515"/>
      <c r="N71" s="515"/>
      <c r="O71" s="515"/>
      <c r="P71" s="515"/>
      <c r="Q71" s="515"/>
    </row>
    <row r="72" spans="1:17" ht="21" customHeight="1" x14ac:dyDescent="0.25">
      <c r="A72" s="515"/>
      <c r="B72" s="515"/>
      <c r="C72" s="515"/>
      <c r="D72" s="515"/>
      <c r="E72" s="515"/>
      <c r="F72" s="515"/>
      <c r="G72" s="515"/>
      <c r="H72" s="515"/>
      <c r="J72" s="515"/>
      <c r="K72" s="515"/>
      <c r="L72" s="515"/>
      <c r="M72" s="515"/>
      <c r="N72" s="515"/>
      <c r="O72" s="515"/>
      <c r="P72" s="515"/>
      <c r="Q72" s="515"/>
    </row>
    <row r="73" spans="1:17" ht="21" customHeight="1" x14ac:dyDescent="0.25">
      <c r="A73" s="524" t="s">
        <v>127</v>
      </c>
      <c r="B73" s="525"/>
      <c r="C73" s="525"/>
      <c r="D73" s="525"/>
      <c r="E73" s="525"/>
      <c r="F73" s="525"/>
      <c r="G73" s="525"/>
      <c r="H73" s="526"/>
      <c r="J73" s="524" t="s">
        <v>127</v>
      </c>
      <c r="K73" s="525"/>
      <c r="L73" s="525"/>
      <c r="M73" s="525"/>
      <c r="N73" s="525"/>
      <c r="O73" s="525"/>
      <c r="P73" s="525"/>
      <c r="Q73" s="526"/>
    </row>
    <row r="74" spans="1:17" ht="21" customHeight="1" x14ac:dyDescent="0.25">
      <c r="A74" s="505" t="s">
        <v>106</v>
      </c>
      <c r="B74" s="509"/>
      <c r="C74" s="509"/>
      <c r="D74" s="509"/>
      <c r="E74" s="505" t="s">
        <v>107</v>
      </c>
      <c r="F74" s="509"/>
      <c r="G74" s="509"/>
      <c r="H74" s="510"/>
      <c r="J74" s="505" t="s">
        <v>106</v>
      </c>
      <c r="K74" s="509"/>
      <c r="L74" s="509"/>
      <c r="M74" s="509"/>
      <c r="N74" s="505" t="s">
        <v>107</v>
      </c>
      <c r="O74" s="509"/>
      <c r="P74" s="509"/>
      <c r="Q74" s="510"/>
    </row>
    <row r="75" spans="1:17" ht="21" customHeight="1" x14ac:dyDescent="0.25">
      <c r="A75" s="506"/>
      <c r="B75" s="522"/>
      <c r="C75" s="522"/>
      <c r="D75" s="522"/>
      <c r="E75" s="506"/>
      <c r="F75" s="522"/>
      <c r="G75" s="522"/>
      <c r="H75" s="523"/>
      <c r="J75" s="506"/>
      <c r="K75" s="522"/>
      <c r="L75" s="522"/>
      <c r="M75" s="522"/>
      <c r="N75" s="506"/>
      <c r="O75" s="522"/>
      <c r="P75" s="522"/>
      <c r="Q75" s="523"/>
    </row>
    <row r="77" spans="1:17" ht="5.0999999999999996" customHeight="1" x14ac:dyDescent="0.25">
      <c r="A77" s="84"/>
      <c r="B77" s="48"/>
      <c r="C77" s="229"/>
      <c r="D77" s="229"/>
      <c r="E77" s="229"/>
      <c r="F77" s="229"/>
      <c r="G77" s="229"/>
      <c r="H77" s="230"/>
      <c r="J77" s="84"/>
      <c r="K77" s="48"/>
      <c r="L77" s="229"/>
      <c r="M77" s="229"/>
      <c r="N77" s="229"/>
      <c r="O77" s="229"/>
      <c r="P77" s="229"/>
      <c r="Q77" s="230"/>
    </row>
    <row r="78" spans="1:17" ht="12" customHeight="1" x14ac:dyDescent="0.25">
      <c r="A78" s="85"/>
      <c r="B78" s="41"/>
      <c r="C78" s="223"/>
      <c r="D78" s="494" t="s">
        <v>119</v>
      </c>
      <c r="E78" s="495"/>
      <c r="F78" s="225"/>
      <c r="G78" s="86" t="s">
        <v>120</v>
      </c>
      <c r="H78" s="226"/>
      <c r="J78" s="85"/>
      <c r="K78" s="41"/>
      <c r="L78" s="223"/>
      <c r="M78" s="494" t="s">
        <v>119</v>
      </c>
      <c r="N78" s="495"/>
      <c r="O78" s="225"/>
      <c r="P78" s="86" t="s">
        <v>120</v>
      </c>
      <c r="Q78" s="226"/>
    </row>
    <row r="79" spans="1:17" ht="5.0999999999999996" customHeight="1" x14ac:dyDescent="0.25">
      <c r="A79" s="496" t="s">
        <v>80</v>
      </c>
      <c r="B79" s="41"/>
      <c r="C79" s="225"/>
      <c r="D79" s="87"/>
      <c r="E79" s="225"/>
      <c r="F79" s="225"/>
      <c r="G79" s="497"/>
      <c r="H79" s="226"/>
      <c r="J79" s="496" t="s">
        <v>80</v>
      </c>
      <c r="K79" s="41"/>
      <c r="L79" s="225"/>
      <c r="M79" s="87"/>
      <c r="N79" s="225"/>
      <c r="O79" s="225"/>
      <c r="P79" s="497"/>
      <c r="Q79" s="226"/>
    </row>
    <row r="80" spans="1:17" ht="12" customHeight="1" x14ac:dyDescent="0.25">
      <c r="A80" s="496"/>
      <c r="B80" s="41"/>
      <c r="C80" s="223"/>
      <c r="D80" s="494" t="s">
        <v>100</v>
      </c>
      <c r="E80" s="495"/>
      <c r="F80" s="225"/>
      <c r="G80" s="498"/>
      <c r="H80" s="226"/>
      <c r="J80" s="496"/>
      <c r="K80" s="41"/>
      <c r="L80" s="223"/>
      <c r="M80" s="494" t="s">
        <v>100</v>
      </c>
      <c r="N80" s="495"/>
      <c r="O80" s="225"/>
      <c r="P80" s="498"/>
      <c r="Q80" s="226"/>
    </row>
    <row r="81" spans="1:17" ht="5.0999999999999996" customHeight="1" x14ac:dyDescent="0.25">
      <c r="A81" s="496"/>
      <c r="B81" s="41"/>
      <c r="C81" s="225"/>
      <c r="D81" s="87"/>
      <c r="E81" s="225"/>
      <c r="F81" s="225"/>
      <c r="G81" s="498"/>
      <c r="H81" s="226"/>
      <c r="J81" s="496"/>
      <c r="K81" s="41"/>
      <c r="L81" s="225"/>
      <c r="M81" s="87"/>
      <c r="N81" s="225"/>
      <c r="O81" s="225"/>
      <c r="P81" s="498"/>
      <c r="Q81" s="226"/>
    </row>
    <row r="82" spans="1:17" ht="12" customHeight="1" x14ac:dyDescent="0.25">
      <c r="A82" s="85"/>
      <c r="B82" s="41"/>
      <c r="C82" s="223"/>
      <c r="D82" s="494" t="s">
        <v>101</v>
      </c>
      <c r="E82" s="495"/>
      <c r="F82" s="225"/>
      <c r="G82" s="499"/>
      <c r="H82" s="226"/>
      <c r="J82" s="85"/>
      <c r="K82" s="41"/>
      <c r="L82" s="223"/>
      <c r="M82" s="494" t="s">
        <v>101</v>
      </c>
      <c r="N82" s="495"/>
      <c r="O82" s="225"/>
      <c r="P82" s="499"/>
      <c r="Q82" s="226"/>
    </row>
    <row r="83" spans="1:17" ht="5.0999999999999996" customHeight="1" x14ac:dyDescent="0.25">
      <c r="A83" s="88"/>
      <c r="B83" s="49"/>
      <c r="C83" s="227"/>
      <c r="D83" s="90"/>
      <c r="E83" s="227"/>
      <c r="F83" s="227"/>
      <c r="G83" s="227"/>
      <c r="H83" s="228"/>
      <c r="J83" s="88"/>
      <c r="K83" s="49"/>
      <c r="L83" s="227"/>
      <c r="M83" s="90"/>
      <c r="N83" s="227"/>
      <c r="O83" s="227"/>
      <c r="P83" s="227"/>
      <c r="Q83" s="228"/>
    </row>
    <row r="84" spans="1:17" x14ac:dyDescent="0.25">
      <c r="A84" s="516" t="s">
        <v>105</v>
      </c>
      <c r="B84" s="517"/>
      <c r="C84" s="517"/>
      <c r="D84" s="518"/>
      <c r="E84" s="505"/>
      <c r="F84" s="509"/>
      <c r="G84" s="509"/>
      <c r="H84" s="510"/>
      <c r="J84" s="516" t="s">
        <v>105</v>
      </c>
      <c r="K84" s="517"/>
      <c r="L84" s="517"/>
      <c r="M84" s="518"/>
      <c r="N84" s="505"/>
      <c r="O84" s="509"/>
      <c r="P84" s="509"/>
      <c r="Q84" s="510"/>
    </row>
    <row r="85" spans="1:17" x14ac:dyDescent="0.25">
      <c r="A85" s="519"/>
      <c r="B85" s="520"/>
      <c r="C85" s="520"/>
      <c r="D85" s="521"/>
      <c r="E85" s="506"/>
      <c r="F85" s="522"/>
      <c r="G85" s="522"/>
      <c r="H85" s="523"/>
      <c r="J85" s="519"/>
      <c r="K85" s="520"/>
      <c r="L85" s="520"/>
      <c r="M85" s="521"/>
      <c r="N85" s="506"/>
      <c r="O85" s="522"/>
      <c r="P85" s="522"/>
      <c r="Q85" s="523"/>
    </row>
    <row r="86" spans="1:17" ht="21" customHeight="1" x14ac:dyDescent="0.25">
      <c r="A86" s="96" t="s">
        <v>106</v>
      </c>
      <c r="B86" s="524"/>
      <c r="C86" s="525"/>
      <c r="D86" s="525"/>
      <c r="E86" s="525"/>
      <c r="F86" s="525"/>
      <c r="G86" s="525"/>
      <c r="H86" s="526"/>
      <c r="J86" s="96" t="s">
        <v>106</v>
      </c>
      <c r="K86" s="524"/>
      <c r="L86" s="525"/>
      <c r="M86" s="525"/>
      <c r="N86" s="525"/>
      <c r="O86" s="525"/>
      <c r="P86" s="525"/>
      <c r="Q86" s="526"/>
    </row>
    <row r="87" spans="1:17" ht="21" customHeight="1" x14ac:dyDescent="0.25">
      <c r="A87" s="224" t="s">
        <v>107</v>
      </c>
      <c r="B87" s="524"/>
      <c r="C87" s="525"/>
      <c r="D87" s="525"/>
      <c r="E87" s="525"/>
      <c r="F87" s="525"/>
      <c r="G87" s="525"/>
      <c r="H87" s="526"/>
      <c r="J87" s="224" t="s">
        <v>107</v>
      </c>
      <c r="K87" s="524"/>
      <c r="L87" s="525"/>
      <c r="M87" s="525"/>
      <c r="N87" s="525"/>
      <c r="O87" s="525"/>
      <c r="P87" s="525"/>
      <c r="Q87" s="526"/>
    </row>
    <row r="88" spans="1:17" ht="21" customHeight="1" x14ac:dyDescent="0.25">
      <c r="A88" s="515" t="s">
        <v>108</v>
      </c>
      <c r="B88" s="515"/>
      <c r="C88" s="515"/>
      <c r="D88" s="515"/>
      <c r="E88" s="515"/>
      <c r="F88" s="515"/>
      <c r="G88" s="515"/>
      <c r="H88" s="515"/>
      <c r="J88" s="515" t="s">
        <v>108</v>
      </c>
      <c r="K88" s="515"/>
      <c r="L88" s="515"/>
      <c r="M88" s="515"/>
      <c r="N88" s="515"/>
      <c r="O88" s="515"/>
      <c r="P88" s="515"/>
      <c r="Q88" s="515"/>
    </row>
    <row r="89" spans="1:17" ht="21" customHeight="1" x14ac:dyDescent="0.25">
      <c r="A89" s="515"/>
      <c r="B89" s="515"/>
      <c r="C89" s="515"/>
      <c r="D89" s="515"/>
      <c r="E89" s="515"/>
      <c r="F89" s="515"/>
      <c r="G89" s="515"/>
      <c r="H89" s="515"/>
      <c r="J89" s="515"/>
      <c r="K89" s="515"/>
      <c r="L89" s="515"/>
      <c r="M89" s="515"/>
      <c r="N89" s="515"/>
      <c r="O89" s="515"/>
      <c r="P89" s="515"/>
      <c r="Q89" s="515"/>
    </row>
    <row r="90" spans="1:17" ht="21" customHeight="1" x14ac:dyDescent="0.25">
      <c r="A90" s="515" t="s">
        <v>109</v>
      </c>
      <c r="B90" s="515"/>
      <c r="C90" s="515"/>
      <c r="D90" s="515"/>
      <c r="E90" s="515"/>
      <c r="F90" s="515"/>
      <c r="G90" s="515"/>
      <c r="H90" s="515"/>
      <c r="J90" s="515" t="s">
        <v>109</v>
      </c>
      <c r="K90" s="515"/>
      <c r="L90" s="515"/>
      <c r="M90" s="515"/>
      <c r="N90" s="515"/>
      <c r="O90" s="515"/>
      <c r="P90" s="515"/>
      <c r="Q90" s="515"/>
    </row>
    <row r="91" spans="1:17" ht="21" customHeight="1" x14ac:dyDescent="0.25">
      <c r="A91" s="515"/>
      <c r="B91" s="515"/>
      <c r="C91" s="515"/>
      <c r="D91" s="515"/>
      <c r="E91" s="515"/>
      <c r="F91" s="515"/>
      <c r="G91" s="515"/>
      <c r="H91" s="515"/>
      <c r="J91" s="515"/>
      <c r="K91" s="515"/>
      <c r="L91" s="515"/>
      <c r="M91" s="515"/>
      <c r="N91" s="515"/>
      <c r="O91" s="515"/>
      <c r="P91" s="515"/>
      <c r="Q91" s="515"/>
    </row>
    <row r="92" spans="1:17" ht="21" customHeight="1" x14ac:dyDescent="0.25">
      <c r="A92" s="515" t="s">
        <v>110</v>
      </c>
      <c r="B92" s="515"/>
      <c r="C92" s="515"/>
      <c r="D92" s="515"/>
      <c r="E92" s="515"/>
      <c r="F92" s="515"/>
      <c r="G92" s="515"/>
      <c r="H92" s="515"/>
      <c r="J92" s="515" t="s">
        <v>110</v>
      </c>
      <c r="K92" s="515"/>
      <c r="L92" s="515"/>
      <c r="M92" s="515"/>
      <c r="N92" s="515"/>
      <c r="O92" s="515"/>
      <c r="P92" s="515"/>
      <c r="Q92" s="515"/>
    </row>
    <row r="93" spans="1:17" ht="21" customHeight="1" x14ac:dyDescent="0.25">
      <c r="A93" s="515"/>
      <c r="B93" s="515"/>
      <c r="C93" s="515"/>
      <c r="D93" s="515"/>
      <c r="E93" s="515"/>
      <c r="F93" s="515"/>
      <c r="G93" s="515"/>
      <c r="H93" s="515"/>
      <c r="J93" s="515"/>
      <c r="K93" s="515"/>
      <c r="L93" s="515"/>
      <c r="M93" s="515"/>
      <c r="N93" s="515"/>
      <c r="O93" s="515"/>
      <c r="P93" s="515"/>
      <c r="Q93" s="515"/>
    </row>
    <row r="94" spans="1:17" ht="21" customHeight="1" x14ac:dyDescent="0.25">
      <c r="A94" s="515" t="s">
        <v>111</v>
      </c>
      <c r="B94" s="515"/>
      <c r="C94" s="515"/>
      <c r="D94" s="515"/>
      <c r="E94" s="515"/>
      <c r="F94" s="515"/>
      <c r="G94" s="515"/>
      <c r="H94" s="515"/>
      <c r="J94" s="515" t="s">
        <v>111</v>
      </c>
      <c r="K94" s="515"/>
      <c r="L94" s="515"/>
      <c r="M94" s="515"/>
      <c r="N94" s="515"/>
      <c r="O94" s="515"/>
      <c r="P94" s="515"/>
      <c r="Q94" s="515"/>
    </row>
    <row r="95" spans="1:17" ht="21" customHeight="1" x14ac:dyDescent="0.25">
      <c r="A95" s="515"/>
      <c r="B95" s="515"/>
      <c r="C95" s="515"/>
      <c r="D95" s="515"/>
      <c r="E95" s="515"/>
      <c r="F95" s="515"/>
      <c r="G95" s="515"/>
      <c r="H95" s="515"/>
      <c r="J95" s="515"/>
      <c r="K95" s="515"/>
      <c r="L95" s="515"/>
      <c r="M95" s="515"/>
      <c r="N95" s="515"/>
      <c r="O95" s="515"/>
      <c r="P95" s="515"/>
      <c r="Q95" s="515"/>
    </row>
    <row r="96" spans="1:17" ht="21" customHeight="1" x14ac:dyDescent="0.25">
      <c r="A96" s="515" t="s">
        <v>112</v>
      </c>
      <c r="B96" s="515"/>
      <c r="C96" s="515"/>
      <c r="D96" s="515"/>
      <c r="E96" s="515"/>
      <c r="F96" s="515"/>
      <c r="G96" s="515"/>
      <c r="H96" s="515"/>
      <c r="J96" s="515" t="s">
        <v>112</v>
      </c>
      <c r="K96" s="515"/>
      <c r="L96" s="515"/>
      <c r="M96" s="515"/>
      <c r="N96" s="515"/>
      <c r="O96" s="515"/>
      <c r="P96" s="515"/>
      <c r="Q96" s="515"/>
    </row>
    <row r="97" spans="1:17" ht="21" customHeight="1" x14ac:dyDescent="0.25">
      <c r="A97" s="515"/>
      <c r="B97" s="515"/>
      <c r="C97" s="515"/>
      <c r="D97" s="515"/>
      <c r="E97" s="515"/>
      <c r="F97" s="515"/>
      <c r="G97" s="515"/>
      <c r="H97" s="515"/>
      <c r="J97" s="515"/>
      <c r="K97" s="515"/>
      <c r="L97" s="515"/>
      <c r="M97" s="515"/>
      <c r="N97" s="515"/>
      <c r="O97" s="515"/>
      <c r="P97" s="515"/>
      <c r="Q97" s="515"/>
    </row>
    <row r="98" spans="1:17" ht="21" customHeight="1" x14ac:dyDescent="0.25">
      <c r="A98" s="524" t="s">
        <v>127</v>
      </c>
      <c r="B98" s="525"/>
      <c r="C98" s="525"/>
      <c r="D98" s="525"/>
      <c r="E98" s="525"/>
      <c r="F98" s="525"/>
      <c r="G98" s="525"/>
      <c r="H98" s="526"/>
      <c r="J98" s="524" t="s">
        <v>127</v>
      </c>
      <c r="K98" s="525"/>
      <c r="L98" s="525"/>
      <c r="M98" s="525"/>
      <c r="N98" s="525"/>
      <c r="O98" s="525"/>
      <c r="P98" s="525"/>
      <c r="Q98" s="526"/>
    </row>
    <row r="99" spans="1:17" ht="21" customHeight="1" x14ac:dyDescent="0.25">
      <c r="A99" s="505" t="s">
        <v>106</v>
      </c>
      <c r="B99" s="509"/>
      <c r="C99" s="509"/>
      <c r="D99" s="509"/>
      <c r="E99" s="505" t="s">
        <v>107</v>
      </c>
      <c r="F99" s="509"/>
      <c r="G99" s="509"/>
      <c r="H99" s="510"/>
      <c r="J99" s="505" t="s">
        <v>106</v>
      </c>
      <c r="K99" s="509"/>
      <c r="L99" s="509"/>
      <c r="M99" s="509"/>
      <c r="N99" s="505" t="s">
        <v>107</v>
      </c>
      <c r="O99" s="509"/>
      <c r="P99" s="509"/>
      <c r="Q99" s="510"/>
    </row>
    <row r="100" spans="1:17" ht="21" customHeight="1" x14ac:dyDescent="0.25">
      <c r="A100" s="506"/>
      <c r="B100" s="522"/>
      <c r="C100" s="522"/>
      <c r="D100" s="522"/>
      <c r="E100" s="506"/>
      <c r="F100" s="522"/>
      <c r="G100" s="522"/>
      <c r="H100" s="523"/>
      <c r="J100" s="506"/>
      <c r="K100" s="522"/>
      <c r="L100" s="522"/>
      <c r="M100" s="522"/>
      <c r="N100" s="506"/>
      <c r="O100" s="522"/>
      <c r="P100" s="522"/>
      <c r="Q100" s="523"/>
    </row>
  </sheetData>
  <mergeCells count="152">
    <mergeCell ref="A23:A25"/>
    <mergeCell ref="B23:E25"/>
    <mergeCell ref="F23:H25"/>
    <mergeCell ref="J23:J25"/>
    <mergeCell ref="K23:N25"/>
    <mergeCell ref="O23:Q25"/>
    <mergeCell ref="A20:A22"/>
    <mergeCell ref="B20:E22"/>
    <mergeCell ref="F20:H22"/>
    <mergeCell ref="J20:J22"/>
    <mergeCell ref="K20:N22"/>
    <mergeCell ref="O20:Q22"/>
    <mergeCell ref="J11:J13"/>
    <mergeCell ref="K11:N13"/>
    <mergeCell ref="O11:Q13"/>
    <mergeCell ref="A9:A10"/>
    <mergeCell ref="J9:J10"/>
    <mergeCell ref="A17:A19"/>
    <mergeCell ref="B17:E19"/>
    <mergeCell ref="F17:H19"/>
    <mergeCell ref="J17:J19"/>
    <mergeCell ref="K17:N19"/>
    <mergeCell ref="O17:Q19"/>
    <mergeCell ref="A14:A16"/>
    <mergeCell ref="B14:E16"/>
    <mergeCell ref="F14:H16"/>
    <mergeCell ref="J14:J16"/>
    <mergeCell ref="K14:N16"/>
    <mergeCell ref="O14:Q16"/>
    <mergeCell ref="A2:A8"/>
    <mergeCell ref="B2:E8"/>
    <mergeCell ref="F2:H8"/>
    <mergeCell ref="J2:J8"/>
    <mergeCell ref="K2:N8"/>
    <mergeCell ref="O2:Q8"/>
    <mergeCell ref="O36:Q38"/>
    <mergeCell ref="J39:J41"/>
    <mergeCell ref="K39:N41"/>
    <mergeCell ref="O39:Q41"/>
    <mergeCell ref="J27:J33"/>
    <mergeCell ref="K27:N33"/>
    <mergeCell ref="O27:Q33"/>
    <mergeCell ref="J34:J35"/>
    <mergeCell ref="K34:N35"/>
    <mergeCell ref="O34:Q35"/>
    <mergeCell ref="B34:E35"/>
    <mergeCell ref="B9:E10"/>
    <mergeCell ref="F9:H10"/>
    <mergeCell ref="K9:N10"/>
    <mergeCell ref="O9:Q10"/>
    <mergeCell ref="A11:A13"/>
    <mergeCell ref="B11:E13"/>
    <mergeCell ref="F11:H13"/>
    <mergeCell ref="A48:A50"/>
    <mergeCell ref="B39:E41"/>
    <mergeCell ref="F39:H41"/>
    <mergeCell ref="B42:E44"/>
    <mergeCell ref="B48:E50"/>
    <mergeCell ref="F48:H50"/>
    <mergeCell ref="B45:E47"/>
    <mergeCell ref="F45:H47"/>
    <mergeCell ref="O45:Q47"/>
    <mergeCell ref="J48:J50"/>
    <mergeCell ref="K48:N50"/>
    <mergeCell ref="O48:Q50"/>
    <mergeCell ref="J42:J44"/>
    <mergeCell ref="K42:N44"/>
    <mergeCell ref="O42:Q44"/>
    <mergeCell ref="J45:J47"/>
    <mergeCell ref="K45:N47"/>
    <mergeCell ref="F42:H44"/>
    <mergeCell ref="A39:A41"/>
    <mergeCell ref="A42:A44"/>
    <mergeCell ref="A45:A47"/>
    <mergeCell ref="A98:H98"/>
    <mergeCell ref="J98:Q98"/>
    <mergeCell ref="A99:D100"/>
    <mergeCell ref="E99:H100"/>
    <mergeCell ref="J99:M100"/>
    <mergeCell ref="N99:Q100"/>
    <mergeCell ref="A92:H93"/>
    <mergeCell ref="J92:Q93"/>
    <mergeCell ref="A94:H95"/>
    <mergeCell ref="J94:Q95"/>
    <mergeCell ref="A96:H97"/>
    <mergeCell ref="J96:Q97"/>
    <mergeCell ref="B87:H87"/>
    <mergeCell ref="K87:Q87"/>
    <mergeCell ref="A88:H89"/>
    <mergeCell ref="J88:Q89"/>
    <mergeCell ref="A90:H91"/>
    <mergeCell ref="J90:Q91"/>
    <mergeCell ref="A84:D85"/>
    <mergeCell ref="E84:H85"/>
    <mergeCell ref="J84:M85"/>
    <mergeCell ref="N84:Q85"/>
    <mergeCell ref="B86:H86"/>
    <mergeCell ref="K86:Q86"/>
    <mergeCell ref="D78:E78"/>
    <mergeCell ref="M78:N78"/>
    <mergeCell ref="A79:A81"/>
    <mergeCell ref="G79:G82"/>
    <mergeCell ref="J79:J81"/>
    <mergeCell ref="P79:P82"/>
    <mergeCell ref="D80:E80"/>
    <mergeCell ref="M80:N80"/>
    <mergeCell ref="D82:E82"/>
    <mergeCell ref="M82:N82"/>
    <mergeCell ref="A73:H73"/>
    <mergeCell ref="J73:Q73"/>
    <mergeCell ref="A74:D75"/>
    <mergeCell ref="E74:H75"/>
    <mergeCell ref="J74:M75"/>
    <mergeCell ref="N74:Q75"/>
    <mergeCell ref="A67:H68"/>
    <mergeCell ref="J67:Q68"/>
    <mergeCell ref="A69:H70"/>
    <mergeCell ref="J69:Q70"/>
    <mergeCell ref="A71:H72"/>
    <mergeCell ref="J71:Q72"/>
    <mergeCell ref="B62:H62"/>
    <mergeCell ref="K62:Q62"/>
    <mergeCell ref="A63:H64"/>
    <mergeCell ref="J63:Q64"/>
    <mergeCell ref="A65:H66"/>
    <mergeCell ref="J65:Q66"/>
    <mergeCell ref="A59:D60"/>
    <mergeCell ref="E59:H60"/>
    <mergeCell ref="J59:M60"/>
    <mergeCell ref="N59:Q60"/>
    <mergeCell ref="B61:H61"/>
    <mergeCell ref="K61:Q61"/>
    <mergeCell ref="A54:A56"/>
    <mergeCell ref="G54:G57"/>
    <mergeCell ref="J54:J56"/>
    <mergeCell ref="P54:P57"/>
    <mergeCell ref="D55:E55"/>
    <mergeCell ref="M55:N55"/>
    <mergeCell ref="D57:E57"/>
    <mergeCell ref="M57:N57"/>
    <mergeCell ref="D53:E53"/>
    <mergeCell ref="M53:N53"/>
    <mergeCell ref="J36:J38"/>
    <mergeCell ref="K36:N38"/>
    <mergeCell ref="A34:A35"/>
    <mergeCell ref="A27:A33"/>
    <mergeCell ref="B27:E33"/>
    <mergeCell ref="F27:H33"/>
    <mergeCell ref="F34:H35"/>
    <mergeCell ref="A36:A38"/>
    <mergeCell ref="B36:E38"/>
    <mergeCell ref="F36:H38"/>
  </mergeCells>
  <pageMargins left="0.19685039370078741" right="0.19685039370078741" top="0.19685039370078741" bottom="0.19685039370078741" header="0.19685039370078741" footer="0.19685039370078741"/>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A163"/>
  <sheetViews>
    <sheetView workbookViewId="0">
      <selection activeCell="AC14" sqref="AC14"/>
    </sheetView>
  </sheetViews>
  <sheetFormatPr baseColWidth="10" defaultRowHeight="15" outlineLevelRow="1" x14ac:dyDescent="0.25"/>
  <cols>
    <col min="1" max="1" width="3" style="8" bestFit="1" customWidth="1"/>
    <col min="2" max="2" width="7.140625" style="23" bestFit="1" customWidth="1"/>
    <col min="3" max="3" width="16.5703125" style="8" bestFit="1" customWidth="1"/>
    <col min="4" max="4" width="10.42578125" style="24" bestFit="1" customWidth="1"/>
    <col min="5" max="5" width="11.7109375" style="21" bestFit="1" customWidth="1"/>
    <col min="6" max="6" width="2.7109375" style="21" customWidth="1"/>
    <col min="7" max="7" width="1.140625" style="21" customWidth="1"/>
    <col min="8" max="8" width="11.7109375" style="21" bestFit="1" customWidth="1"/>
    <col min="9" max="9" width="2.7109375" style="21" customWidth="1"/>
    <col min="10" max="10" width="1.140625" style="8" customWidth="1"/>
    <col min="11" max="13" width="4.7109375" style="8" customWidth="1"/>
    <col min="14" max="14" width="3" style="8" bestFit="1" customWidth="1"/>
    <col min="15" max="15" width="7.140625" style="8" bestFit="1" customWidth="1"/>
    <col min="16" max="16" width="16.5703125" style="8" bestFit="1" customWidth="1"/>
    <col min="17" max="17" width="10.42578125" style="8" bestFit="1" customWidth="1"/>
    <col min="18" max="18" width="11.7109375" style="21" bestFit="1" customWidth="1"/>
    <col min="19" max="19" width="2.7109375" style="21" customWidth="1"/>
    <col min="20" max="20" width="1.140625" style="21" customWidth="1"/>
    <col min="21" max="21" width="11.7109375" style="21" bestFit="1" customWidth="1"/>
    <col min="22" max="22" width="2.7109375" style="21" customWidth="1"/>
    <col min="23" max="23" width="1.140625" style="8" customWidth="1"/>
    <col min="24" max="26" width="4.7109375" style="8" customWidth="1"/>
    <col min="27" max="16384" width="11.42578125" style="8"/>
  </cols>
  <sheetData>
    <row r="1" spans="1:26" s="5" customFormat="1" ht="45" customHeight="1" x14ac:dyDescent="0.25">
      <c r="A1" s="601" t="s">
        <v>10</v>
      </c>
      <c r="B1" s="601"/>
      <c r="C1" s="601"/>
      <c r="D1" s="3">
        <v>0.35416666666666669</v>
      </c>
      <c r="E1" s="595" t="s">
        <v>61</v>
      </c>
      <c r="F1" s="596"/>
      <c r="G1" s="597"/>
      <c r="H1" s="598" t="s">
        <v>62</v>
      </c>
      <c r="I1" s="599"/>
      <c r="J1" s="600"/>
      <c r="K1" s="602" t="s">
        <v>12</v>
      </c>
      <c r="L1" s="602"/>
      <c r="M1" s="602"/>
      <c r="N1" s="601" t="s">
        <v>19</v>
      </c>
      <c r="O1" s="601"/>
      <c r="P1" s="601"/>
      <c r="Q1" s="4">
        <v>0.45833333333333331</v>
      </c>
      <c r="R1" s="595" t="s">
        <v>61</v>
      </c>
      <c r="S1" s="596"/>
      <c r="T1" s="597"/>
      <c r="U1" s="598" t="s">
        <v>62</v>
      </c>
      <c r="V1" s="599"/>
      <c r="W1" s="600"/>
      <c r="X1" s="592" t="s">
        <v>12</v>
      </c>
      <c r="Y1" s="592"/>
      <c r="Z1" s="592"/>
    </row>
    <row r="2" spans="1:26" ht="18.95" customHeight="1" x14ac:dyDescent="0.25">
      <c r="A2" s="605">
        <v>1</v>
      </c>
      <c r="B2" s="6">
        <v>1.0416666666666667E-3</v>
      </c>
      <c r="C2" s="7" t="s">
        <v>0</v>
      </c>
      <c r="D2" s="6">
        <f>D1+B2</f>
        <v>0.35520833333333335</v>
      </c>
      <c r="E2" s="567"/>
      <c r="F2" s="569"/>
      <c r="G2" s="563"/>
      <c r="H2" s="573" t="s">
        <v>365</v>
      </c>
      <c r="I2" s="575"/>
      <c r="J2" s="565"/>
      <c r="K2" s="585"/>
      <c r="L2" s="586"/>
      <c r="M2" s="587"/>
      <c r="N2" s="609">
        <v>11</v>
      </c>
      <c r="O2" s="6">
        <v>1.0416666666666667E-3</v>
      </c>
      <c r="P2" s="7" t="s">
        <v>0</v>
      </c>
      <c r="Q2" s="6">
        <f>D71+O2</f>
        <v>0.41770833333333313</v>
      </c>
      <c r="R2" s="567"/>
      <c r="S2" s="569"/>
      <c r="T2" s="563"/>
      <c r="U2" s="573"/>
      <c r="V2" s="575"/>
      <c r="W2" s="565"/>
      <c r="X2" s="585"/>
      <c r="Y2" s="586"/>
      <c r="Z2" s="587"/>
    </row>
    <row r="3" spans="1:26" ht="18.95" customHeight="1" x14ac:dyDescent="0.25">
      <c r="A3" s="605"/>
      <c r="B3" s="9">
        <v>6.9444444444444447E-4</v>
      </c>
      <c r="C3" s="10" t="s">
        <v>1</v>
      </c>
      <c r="D3" s="9">
        <f>D2+B3</f>
        <v>0.35590277777777779</v>
      </c>
      <c r="E3" s="570"/>
      <c r="F3" s="572"/>
      <c r="G3" s="564"/>
      <c r="H3" s="576"/>
      <c r="I3" s="578"/>
      <c r="J3" s="566"/>
      <c r="K3" s="588"/>
      <c r="L3" s="586"/>
      <c r="M3" s="587"/>
      <c r="N3" s="607"/>
      <c r="O3" s="9">
        <v>6.9444444444444447E-4</v>
      </c>
      <c r="P3" s="10" t="s">
        <v>1</v>
      </c>
      <c r="Q3" s="9">
        <f>Q2+O3</f>
        <v>0.41840277777777757</v>
      </c>
      <c r="R3" s="570"/>
      <c r="S3" s="572"/>
      <c r="T3" s="564"/>
      <c r="U3" s="576"/>
      <c r="V3" s="578"/>
      <c r="W3" s="566"/>
      <c r="X3" s="588"/>
      <c r="Y3" s="586"/>
      <c r="Z3" s="587"/>
    </row>
    <row r="4" spans="1:26" ht="18.95" customHeight="1" x14ac:dyDescent="0.25">
      <c r="A4" s="605"/>
      <c r="B4" s="9">
        <v>1.0416666666666667E-3</v>
      </c>
      <c r="C4" s="10" t="s">
        <v>2</v>
      </c>
      <c r="D4" s="9">
        <f>D3+B4</f>
        <v>0.35694444444444445</v>
      </c>
      <c r="E4" s="557" t="s">
        <v>18</v>
      </c>
      <c r="F4" s="558"/>
      <c r="G4" s="559"/>
      <c r="H4" s="560" t="s">
        <v>18</v>
      </c>
      <c r="I4" s="561"/>
      <c r="J4" s="562"/>
      <c r="K4" s="589" t="s">
        <v>6</v>
      </c>
      <c r="L4" s="586"/>
      <c r="M4" s="587"/>
      <c r="N4" s="607"/>
      <c r="O4" s="9">
        <v>1.0416666666666667E-3</v>
      </c>
      <c r="P4" s="10" t="s">
        <v>2</v>
      </c>
      <c r="Q4" s="9">
        <f t="shared" ref="Q4:Q6" si="0">Q3+O4</f>
        <v>0.41944444444444423</v>
      </c>
      <c r="R4" s="557" t="s">
        <v>18</v>
      </c>
      <c r="S4" s="558"/>
      <c r="T4" s="559"/>
      <c r="U4" s="560" t="s">
        <v>18</v>
      </c>
      <c r="V4" s="561"/>
      <c r="W4" s="562"/>
      <c r="X4" s="589" t="s">
        <v>6</v>
      </c>
      <c r="Y4" s="586"/>
      <c r="Z4" s="587"/>
    </row>
    <row r="5" spans="1:26" ht="18.95" customHeight="1" x14ac:dyDescent="0.25">
      <c r="A5" s="605"/>
      <c r="B5" s="9">
        <v>6.9444444444444447E-4</v>
      </c>
      <c r="C5" s="10" t="s">
        <v>1</v>
      </c>
      <c r="D5" s="9">
        <f>D4+B5</f>
        <v>0.3576388888888889</v>
      </c>
      <c r="E5" s="579" t="s">
        <v>11</v>
      </c>
      <c r="F5" s="580"/>
      <c r="G5" s="581"/>
      <c r="H5" s="582" t="s">
        <v>11</v>
      </c>
      <c r="I5" s="583"/>
      <c r="J5" s="584"/>
      <c r="K5" s="25" t="s">
        <v>8</v>
      </c>
      <c r="L5" s="25" t="s">
        <v>7</v>
      </c>
      <c r="M5" s="25" t="s">
        <v>9</v>
      </c>
      <c r="N5" s="607"/>
      <c r="O5" s="9">
        <v>6.9444444444444447E-4</v>
      </c>
      <c r="P5" s="10" t="s">
        <v>1</v>
      </c>
      <c r="Q5" s="9">
        <f t="shared" si="0"/>
        <v>0.42013888888888867</v>
      </c>
      <c r="R5" s="579" t="s">
        <v>11</v>
      </c>
      <c r="S5" s="580"/>
      <c r="T5" s="581"/>
      <c r="U5" s="582" t="s">
        <v>11</v>
      </c>
      <c r="V5" s="583"/>
      <c r="W5" s="584"/>
      <c r="X5" s="25" t="s">
        <v>8</v>
      </c>
      <c r="Y5" s="25" t="s">
        <v>7</v>
      </c>
      <c r="Z5" s="25" t="s">
        <v>9</v>
      </c>
    </row>
    <row r="6" spans="1:26" ht="18.95" customHeight="1" x14ac:dyDescent="0.25">
      <c r="A6" s="605"/>
      <c r="B6" s="9">
        <v>1.0416666666666667E-3</v>
      </c>
      <c r="C6" s="10" t="s">
        <v>3</v>
      </c>
      <c r="D6" s="9">
        <f>D5+B6</f>
        <v>0.35868055555555556</v>
      </c>
      <c r="E6" s="567"/>
      <c r="F6" s="568"/>
      <c r="G6" s="569"/>
      <c r="H6" s="573" t="s">
        <v>367</v>
      </c>
      <c r="I6" s="574"/>
      <c r="J6" s="575"/>
      <c r="K6" s="556"/>
      <c r="L6" s="556"/>
      <c r="M6" s="556"/>
      <c r="N6" s="607"/>
      <c r="O6" s="9">
        <v>1.0416666666666667E-3</v>
      </c>
      <c r="P6" s="10" t="s">
        <v>3</v>
      </c>
      <c r="Q6" s="9">
        <f t="shared" si="0"/>
        <v>0.42118055555555534</v>
      </c>
      <c r="R6" s="567"/>
      <c r="S6" s="568"/>
      <c r="T6" s="569"/>
      <c r="U6" s="573"/>
      <c r="V6" s="574"/>
      <c r="W6" s="575"/>
      <c r="X6" s="556"/>
      <c r="Y6" s="556"/>
      <c r="Z6" s="556"/>
    </row>
    <row r="7" spans="1:26" ht="18.95" customHeight="1" x14ac:dyDescent="0.25">
      <c r="A7" s="605"/>
      <c r="B7" s="12">
        <f>SUM(B2:B6)</f>
        <v>4.5138888888888885E-3</v>
      </c>
      <c r="C7" s="605" t="s">
        <v>5</v>
      </c>
      <c r="D7" s="606"/>
      <c r="E7" s="570"/>
      <c r="F7" s="571"/>
      <c r="G7" s="572"/>
      <c r="H7" s="576"/>
      <c r="I7" s="577"/>
      <c r="J7" s="578"/>
      <c r="K7" s="556"/>
      <c r="L7" s="556"/>
      <c r="M7" s="556"/>
      <c r="N7" s="607"/>
      <c r="O7" s="12">
        <f t="shared" ref="O7" si="1">SUM(O2:O6)</f>
        <v>4.5138888888888885E-3</v>
      </c>
      <c r="P7" s="605" t="s">
        <v>5</v>
      </c>
      <c r="Q7" s="606"/>
      <c r="R7" s="570"/>
      <c r="S7" s="571"/>
      <c r="T7" s="572"/>
      <c r="U7" s="576"/>
      <c r="V7" s="577"/>
      <c r="W7" s="578"/>
      <c r="X7" s="556"/>
      <c r="Y7" s="556"/>
      <c r="Z7" s="556"/>
    </row>
    <row r="8" spans="1:26" ht="18.95" customHeight="1" x14ac:dyDescent="0.25">
      <c r="A8" s="605"/>
      <c r="B8" s="13">
        <v>1.736111111111111E-3</v>
      </c>
      <c r="C8" s="14" t="s">
        <v>16</v>
      </c>
      <c r="D8" s="13">
        <f>D6+B8</f>
        <v>0.36041666666666666</v>
      </c>
      <c r="E8" s="26" t="s">
        <v>17</v>
      </c>
      <c r="F8" s="590"/>
      <c r="G8" s="590"/>
      <c r="H8" s="27" t="s">
        <v>17</v>
      </c>
      <c r="I8" s="591"/>
      <c r="J8" s="591"/>
      <c r="K8" s="556"/>
      <c r="L8" s="556"/>
      <c r="M8" s="556"/>
      <c r="N8" s="608"/>
      <c r="O8" s="13">
        <v>1.736111111111111E-3</v>
      </c>
      <c r="P8" s="14" t="s">
        <v>4</v>
      </c>
      <c r="Q8" s="13">
        <f>Q6+O8</f>
        <v>0.42291666666666644</v>
      </c>
      <c r="R8" s="26" t="s">
        <v>17</v>
      </c>
      <c r="S8" s="590"/>
      <c r="T8" s="590"/>
      <c r="U8" s="27" t="s">
        <v>17</v>
      </c>
      <c r="V8" s="591"/>
      <c r="W8" s="591"/>
      <c r="X8" s="556"/>
      <c r="Y8" s="556"/>
      <c r="Z8" s="556"/>
    </row>
    <row r="9" spans="1:26" ht="18.95" customHeight="1" x14ac:dyDescent="0.25">
      <c r="A9" s="605">
        <v>2</v>
      </c>
      <c r="B9" s="6">
        <v>1.0416666666666667E-3</v>
      </c>
      <c r="C9" s="7" t="s">
        <v>0</v>
      </c>
      <c r="D9" s="6">
        <f>D8+B9</f>
        <v>0.36145833333333333</v>
      </c>
      <c r="E9" s="567"/>
      <c r="F9" s="569"/>
      <c r="G9" s="563"/>
      <c r="H9" s="573"/>
      <c r="I9" s="575"/>
      <c r="J9" s="565"/>
      <c r="K9" s="585"/>
      <c r="L9" s="586"/>
      <c r="M9" s="587"/>
      <c r="N9" s="609">
        <v>12</v>
      </c>
      <c r="O9" s="6">
        <v>1.0416666666666667E-3</v>
      </c>
      <c r="P9" s="7" t="s">
        <v>0</v>
      </c>
      <c r="Q9" s="6">
        <f>Q8+O9</f>
        <v>0.4239583333333331</v>
      </c>
      <c r="R9" s="567"/>
      <c r="S9" s="569"/>
      <c r="T9" s="563"/>
      <c r="U9" s="573"/>
      <c r="V9" s="575"/>
      <c r="W9" s="565"/>
      <c r="X9" s="585"/>
      <c r="Y9" s="586"/>
      <c r="Z9" s="587"/>
    </row>
    <row r="10" spans="1:26" ht="18.95" customHeight="1" x14ac:dyDescent="0.25">
      <c r="A10" s="605"/>
      <c r="B10" s="9">
        <v>6.9444444444444447E-4</v>
      </c>
      <c r="C10" s="10" t="s">
        <v>1</v>
      </c>
      <c r="D10" s="9">
        <f>D9+B10</f>
        <v>0.36215277777777777</v>
      </c>
      <c r="E10" s="570"/>
      <c r="F10" s="572"/>
      <c r="G10" s="564"/>
      <c r="H10" s="576"/>
      <c r="I10" s="578"/>
      <c r="J10" s="566"/>
      <c r="K10" s="588"/>
      <c r="L10" s="586"/>
      <c r="M10" s="587"/>
      <c r="N10" s="607"/>
      <c r="O10" s="9">
        <v>6.9444444444444447E-4</v>
      </c>
      <c r="P10" s="10" t="s">
        <v>1</v>
      </c>
      <c r="Q10" s="9">
        <f>Q9+O10</f>
        <v>0.42465277777777755</v>
      </c>
      <c r="R10" s="570"/>
      <c r="S10" s="572"/>
      <c r="T10" s="564"/>
      <c r="U10" s="576"/>
      <c r="V10" s="578"/>
      <c r="W10" s="566"/>
      <c r="X10" s="588"/>
      <c r="Y10" s="586"/>
      <c r="Z10" s="587"/>
    </row>
    <row r="11" spans="1:26" ht="18.95" customHeight="1" x14ac:dyDescent="0.25">
      <c r="A11" s="605"/>
      <c r="B11" s="9">
        <v>1.0416666666666667E-3</v>
      </c>
      <c r="C11" s="10" t="s">
        <v>2</v>
      </c>
      <c r="D11" s="9">
        <f>D10+B11</f>
        <v>0.36319444444444443</v>
      </c>
      <c r="E11" s="557" t="s">
        <v>18</v>
      </c>
      <c r="F11" s="558"/>
      <c r="G11" s="559"/>
      <c r="H11" s="560" t="s">
        <v>18</v>
      </c>
      <c r="I11" s="561"/>
      <c r="J11" s="562"/>
      <c r="K11" s="589" t="s">
        <v>6</v>
      </c>
      <c r="L11" s="586"/>
      <c r="M11" s="587"/>
      <c r="N11" s="607"/>
      <c r="O11" s="9">
        <v>1.0416666666666667E-3</v>
      </c>
      <c r="P11" s="10" t="s">
        <v>2</v>
      </c>
      <c r="Q11" s="9">
        <f t="shared" ref="Q11:Q13" si="2">Q10+O11</f>
        <v>0.42569444444444421</v>
      </c>
      <c r="R11" s="557" t="s">
        <v>18</v>
      </c>
      <c r="S11" s="558"/>
      <c r="T11" s="559"/>
      <c r="U11" s="560" t="s">
        <v>18</v>
      </c>
      <c r="V11" s="561"/>
      <c r="W11" s="562"/>
      <c r="X11" s="589" t="s">
        <v>6</v>
      </c>
      <c r="Y11" s="586"/>
      <c r="Z11" s="587"/>
    </row>
    <row r="12" spans="1:26" ht="18.95" customHeight="1" x14ac:dyDescent="0.25">
      <c r="A12" s="605"/>
      <c r="B12" s="9">
        <v>6.9444444444444447E-4</v>
      </c>
      <c r="C12" s="10" t="s">
        <v>1</v>
      </c>
      <c r="D12" s="9">
        <f>D11+B12</f>
        <v>0.36388888888888887</v>
      </c>
      <c r="E12" s="579" t="s">
        <v>11</v>
      </c>
      <c r="F12" s="580"/>
      <c r="G12" s="581"/>
      <c r="H12" s="582" t="s">
        <v>11</v>
      </c>
      <c r="I12" s="583"/>
      <c r="J12" s="584"/>
      <c r="K12" s="25" t="s">
        <v>8</v>
      </c>
      <c r="L12" s="25" t="s">
        <v>7</v>
      </c>
      <c r="M12" s="25" t="s">
        <v>9</v>
      </c>
      <c r="N12" s="607"/>
      <c r="O12" s="9">
        <v>6.9444444444444447E-4</v>
      </c>
      <c r="P12" s="10" t="s">
        <v>1</v>
      </c>
      <c r="Q12" s="9">
        <f t="shared" si="2"/>
        <v>0.42638888888888865</v>
      </c>
      <c r="R12" s="579" t="s">
        <v>11</v>
      </c>
      <c r="S12" s="580"/>
      <c r="T12" s="581"/>
      <c r="U12" s="582" t="s">
        <v>11</v>
      </c>
      <c r="V12" s="583"/>
      <c r="W12" s="584"/>
      <c r="X12" s="25" t="s">
        <v>8</v>
      </c>
      <c r="Y12" s="25" t="s">
        <v>7</v>
      </c>
      <c r="Z12" s="25" t="s">
        <v>9</v>
      </c>
    </row>
    <row r="13" spans="1:26" ht="18.95" customHeight="1" x14ac:dyDescent="0.25">
      <c r="A13" s="605"/>
      <c r="B13" s="9">
        <v>1.0416666666666667E-3</v>
      </c>
      <c r="C13" s="10" t="s">
        <v>3</v>
      </c>
      <c r="D13" s="9">
        <f>D12+B13</f>
        <v>0.36493055555555554</v>
      </c>
      <c r="E13" s="567"/>
      <c r="F13" s="568"/>
      <c r="G13" s="569"/>
      <c r="H13" s="573"/>
      <c r="I13" s="574"/>
      <c r="J13" s="575"/>
      <c r="K13" s="556"/>
      <c r="L13" s="556"/>
      <c r="M13" s="556"/>
      <c r="N13" s="607"/>
      <c r="O13" s="9">
        <v>1.0416666666666667E-3</v>
      </c>
      <c r="P13" s="10" t="s">
        <v>3</v>
      </c>
      <c r="Q13" s="9">
        <f t="shared" si="2"/>
        <v>0.42743055555555531</v>
      </c>
      <c r="R13" s="567"/>
      <c r="S13" s="568"/>
      <c r="T13" s="569"/>
      <c r="U13" s="573"/>
      <c r="V13" s="574"/>
      <c r="W13" s="575"/>
      <c r="X13" s="556"/>
      <c r="Y13" s="556"/>
      <c r="Z13" s="556"/>
    </row>
    <row r="14" spans="1:26" ht="18.95" customHeight="1" x14ac:dyDescent="0.25">
      <c r="A14" s="605"/>
      <c r="B14" s="12">
        <f>SUM(B9:B13)</f>
        <v>4.5138888888888885E-3</v>
      </c>
      <c r="C14" s="605" t="s">
        <v>5</v>
      </c>
      <c r="D14" s="606"/>
      <c r="E14" s="570"/>
      <c r="F14" s="571"/>
      <c r="G14" s="572"/>
      <c r="H14" s="576"/>
      <c r="I14" s="577"/>
      <c r="J14" s="578"/>
      <c r="K14" s="556"/>
      <c r="L14" s="556"/>
      <c r="M14" s="556"/>
      <c r="N14" s="607"/>
      <c r="O14" s="12">
        <f t="shared" ref="O14" si="3">SUM(O9:O13)</f>
        <v>4.5138888888888885E-3</v>
      </c>
      <c r="P14" s="605" t="s">
        <v>5</v>
      </c>
      <c r="Q14" s="606"/>
      <c r="R14" s="570"/>
      <c r="S14" s="571"/>
      <c r="T14" s="572"/>
      <c r="U14" s="576"/>
      <c r="V14" s="577"/>
      <c r="W14" s="578"/>
      <c r="X14" s="556"/>
      <c r="Y14" s="556"/>
      <c r="Z14" s="556"/>
    </row>
    <row r="15" spans="1:26" ht="18.95" customHeight="1" x14ac:dyDescent="0.25">
      <c r="A15" s="605"/>
      <c r="B15" s="13">
        <v>1.736111111111111E-3</v>
      </c>
      <c r="C15" s="14" t="s">
        <v>16</v>
      </c>
      <c r="D15" s="13">
        <f>D13+B15</f>
        <v>0.36666666666666664</v>
      </c>
      <c r="E15" s="26" t="s">
        <v>17</v>
      </c>
      <c r="F15" s="590"/>
      <c r="G15" s="590"/>
      <c r="H15" s="27" t="s">
        <v>17</v>
      </c>
      <c r="I15" s="591"/>
      <c r="J15" s="591"/>
      <c r="K15" s="556"/>
      <c r="L15" s="556"/>
      <c r="M15" s="556"/>
      <c r="N15" s="608"/>
      <c r="O15" s="13">
        <v>1.736111111111111E-3</v>
      </c>
      <c r="P15" s="14" t="s">
        <v>4</v>
      </c>
      <c r="Q15" s="13">
        <f>Q13+O15</f>
        <v>0.42916666666666642</v>
      </c>
      <c r="R15" s="26" t="s">
        <v>17</v>
      </c>
      <c r="S15" s="590"/>
      <c r="T15" s="590"/>
      <c r="U15" s="27" t="s">
        <v>17</v>
      </c>
      <c r="V15" s="591"/>
      <c r="W15" s="591"/>
      <c r="X15" s="556"/>
      <c r="Y15" s="556"/>
      <c r="Z15" s="556"/>
    </row>
    <row r="16" spans="1:26" ht="18.95" customHeight="1" x14ac:dyDescent="0.25">
      <c r="A16" s="605">
        <v>3</v>
      </c>
      <c r="B16" s="6">
        <v>1.0416666666666667E-3</v>
      </c>
      <c r="C16" s="7" t="s">
        <v>0</v>
      </c>
      <c r="D16" s="6">
        <f>D15+B16</f>
        <v>0.3677083333333333</v>
      </c>
      <c r="E16" s="567"/>
      <c r="F16" s="569"/>
      <c r="G16" s="563"/>
      <c r="H16" s="573"/>
      <c r="I16" s="575"/>
      <c r="J16" s="565"/>
      <c r="K16" s="585"/>
      <c r="L16" s="586"/>
      <c r="M16" s="587"/>
      <c r="N16" s="604">
        <v>13</v>
      </c>
      <c r="O16" s="6">
        <v>1.0416666666666667E-3</v>
      </c>
      <c r="P16" s="7" t="s">
        <v>0</v>
      </c>
      <c r="Q16" s="6">
        <f>Q15+O16</f>
        <v>0.43020833333333308</v>
      </c>
      <c r="R16" s="567"/>
      <c r="S16" s="569"/>
      <c r="T16" s="563"/>
      <c r="U16" s="573"/>
      <c r="V16" s="575"/>
      <c r="W16" s="565"/>
      <c r="X16" s="585"/>
      <c r="Y16" s="586"/>
      <c r="Z16" s="587"/>
    </row>
    <row r="17" spans="1:26" ht="18.95" customHeight="1" x14ac:dyDescent="0.25">
      <c r="A17" s="605"/>
      <c r="B17" s="9">
        <v>6.9444444444444447E-4</v>
      </c>
      <c r="C17" s="10" t="s">
        <v>1</v>
      </c>
      <c r="D17" s="9">
        <f>D16+B17</f>
        <v>0.36840277777777775</v>
      </c>
      <c r="E17" s="570"/>
      <c r="F17" s="572"/>
      <c r="G17" s="564"/>
      <c r="H17" s="576"/>
      <c r="I17" s="578"/>
      <c r="J17" s="566"/>
      <c r="K17" s="588"/>
      <c r="L17" s="586"/>
      <c r="M17" s="587"/>
      <c r="N17" s="604"/>
      <c r="O17" s="9">
        <v>6.9444444444444447E-4</v>
      </c>
      <c r="P17" s="10" t="s">
        <v>1</v>
      </c>
      <c r="Q17" s="9">
        <f>Q16+O17</f>
        <v>0.43090277777777752</v>
      </c>
      <c r="R17" s="570"/>
      <c r="S17" s="572"/>
      <c r="T17" s="564"/>
      <c r="U17" s="576"/>
      <c r="V17" s="578"/>
      <c r="W17" s="566"/>
      <c r="X17" s="588"/>
      <c r="Y17" s="586"/>
      <c r="Z17" s="587"/>
    </row>
    <row r="18" spans="1:26" ht="18.95" customHeight="1" x14ac:dyDescent="0.25">
      <c r="A18" s="605"/>
      <c r="B18" s="9">
        <v>1.0416666666666667E-3</v>
      </c>
      <c r="C18" s="10" t="s">
        <v>2</v>
      </c>
      <c r="D18" s="9">
        <f>D17+B18</f>
        <v>0.36944444444444441</v>
      </c>
      <c r="E18" s="557" t="s">
        <v>18</v>
      </c>
      <c r="F18" s="558"/>
      <c r="G18" s="559"/>
      <c r="H18" s="560" t="s">
        <v>18</v>
      </c>
      <c r="I18" s="561"/>
      <c r="J18" s="562"/>
      <c r="K18" s="589" t="s">
        <v>6</v>
      </c>
      <c r="L18" s="586"/>
      <c r="M18" s="587"/>
      <c r="N18" s="604"/>
      <c r="O18" s="9">
        <v>1.0416666666666667E-3</v>
      </c>
      <c r="P18" s="10" t="s">
        <v>2</v>
      </c>
      <c r="Q18" s="9">
        <f t="shared" ref="Q18:Q20" si="4">Q17+O18</f>
        <v>0.43194444444444419</v>
      </c>
      <c r="R18" s="557" t="s">
        <v>18</v>
      </c>
      <c r="S18" s="558"/>
      <c r="T18" s="559"/>
      <c r="U18" s="560" t="s">
        <v>18</v>
      </c>
      <c r="V18" s="561"/>
      <c r="W18" s="562"/>
      <c r="X18" s="589" t="s">
        <v>6</v>
      </c>
      <c r="Y18" s="586"/>
      <c r="Z18" s="587"/>
    </row>
    <row r="19" spans="1:26" ht="18.95" customHeight="1" x14ac:dyDescent="0.25">
      <c r="A19" s="605"/>
      <c r="B19" s="9">
        <v>6.9444444444444447E-4</v>
      </c>
      <c r="C19" s="10" t="s">
        <v>1</v>
      </c>
      <c r="D19" s="9">
        <f>D18+B19</f>
        <v>0.37013888888888885</v>
      </c>
      <c r="E19" s="579" t="s">
        <v>11</v>
      </c>
      <c r="F19" s="580"/>
      <c r="G19" s="581"/>
      <c r="H19" s="582" t="s">
        <v>11</v>
      </c>
      <c r="I19" s="583"/>
      <c r="J19" s="584"/>
      <c r="K19" s="25" t="s">
        <v>8</v>
      </c>
      <c r="L19" s="25" t="s">
        <v>7</v>
      </c>
      <c r="M19" s="25" t="s">
        <v>9</v>
      </c>
      <c r="N19" s="604"/>
      <c r="O19" s="9">
        <v>6.9444444444444447E-4</v>
      </c>
      <c r="P19" s="10" t="s">
        <v>1</v>
      </c>
      <c r="Q19" s="9">
        <f t="shared" si="4"/>
        <v>0.43263888888888863</v>
      </c>
      <c r="R19" s="579" t="s">
        <v>11</v>
      </c>
      <c r="S19" s="580"/>
      <c r="T19" s="581"/>
      <c r="U19" s="582" t="s">
        <v>11</v>
      </c>
      <c r="V19" s="583"/>
      <c r="W19" s="584"/>
      <c r="X19" s="25" t="s">
        <v>8</v>
      </c>
      <c r="Y19" s="25" t="s">
        <v>7</v>
      </c>
      <c r="Z19" s="25" t="s">
        <v>9</v>
      </c>
    </row>
    <row r="20" spans="1:26" ht="18.95" customHeight="1" x14ac:dyDescent="0.25">
      <c r="A20" s="605"/>
      <c r="B20" s="9">
        <v>1.0416666666666667E-3</v>
      </c>
      <c r="C20" s="10" t="s">
        <v>3</v>
      </c>
      <c r="D20" s="9">
        <f>D19+B20</f>
        <v>0.37118055555555551</v>
      </c>
      <c r="E20" s="567"/>
      <c r="F20" s="568"/>
      <c r="G20" s="569"/>
      <c r="H20" s="573"/>
      <c r="I20" s="574"/>
      <c r="J20" s="575"/>
      <c r="K20" s="556"/>
      <c r="L20" s="556"/>
      <c r="M20" s="556"/>
      <c r="N20" s="604"/>
      <c r="O20" s="9">
        <v>1.0416666666666667E-3</v>
      </c>
      <c r="P20" s="10" t="s">
        <v>3</v>
      </c>
      <c r="Q20" s="9">
        <f t="shared" si="4"/>
        <v>0.43368055555555529</v>
      </c>
      <c r="R20" s="567"/>
      <c r="S20" s="568"/>
      <c r="T20" s="569"/>
      <c r="U20" s="573"/>
      <c r="V20" s="574"/>
      <c r="W20" s="575"/>
      <c r="X20" s="556"/>
      <c r="Y20" s="556"/>
      <c r="Z20" s="556"/>
    </row>
    <row r="21" spans="1:26" ht="18.95" customHeight="1" x14ac:dyDescent="0.25">
      <c r="A21" s="605"/>
      <c r="B21" s="12">
        <f>SUM(B16:B20)</f>
        <v>4.5138888888888885E-3</v>
      </c>
      <c r="C21" s="605" t="s">
        <v>5</v>
      </c>
      <c r="D21" s="606"/>
      <c r="E21" s="570"/>
      <c r="F21" s="571"/>
      <c r="G21" s="572"/>
      <c r="H21" s="576"/>
      <c r="I21" s="577"/>
      <c r="J21" s="578"/>
      <c r="K21" s="556"/>
      <c r="L21" s="556"/>
      <c r="M21" s="556"/>
      <c r="N21" s="604"/>
      <c r="O21" s="12">
        <f t="shared" ref="O21" si="5">SUM(O16:O20)</f>
        <v>4.5138888888888885E-3</v>
      </c>
      <c r="P21" s="604" t="s">
        <v>5</v>
      </c>
      <c r="Q21" s="604"/>
      <c r="R21" s="570"/>
      <c r="S21" s="571"/>
      <c r="T21" s="572"/>
      <c r="U21" s="576"/>
      <c r="V21" s="577"/>
      <c r="W21" s="578"/>
      <c r="X21" s="556"/>
      <c r="Y21" s="556"/>
      <c r="Z21" s="556"/>
    </row>
    <row r="22" spans="1:26" ht="18.95" customHeight="1" x14ac:dyDescent="0.25">
      <c r="A22" s="605"/>
      <c r="B22" s="13">
        <v>1.736111111111111E-3</v>
      </c>
      <c r="C22" s="14" t="s">
        <v>16</v>
      </c>
      <c r="D22" s="13">
        <f>D20+B22</f>
        <v>0.37291666666666662</v>
      </c>
      <c r="E22" s="26" t="s">
        <v>17</v>
      </c>
      <c r="F22" s="590"/>
      <c r="G22" s="590"/>
      <c r="H22" s="27" t="s">
        <v>17</v>
      </c>
      <c r="I22" s="591"/>
      <c r="J22" s="591"/>
      <c r="K22" s="556"/>
      <c r="L22" s="556"/>
      <c r="M22" s="556"/>
      <c r="N22" s="604"/>
      <c r="O22" s="13">
        <v>1.736111111111111E-3</v>
      </c>
      <c r="P22" s="14" t="s">
        <v>4</v>
      </c>
      <c r="Q22" s="13">
        <f>Q20+O22</f>
        <v>0.4354166666666664</v>
      </c>
      <c r="R22" s="26" t="s">
        <v>17</v>
      </c>
      <c r="S22" s="590"/>
      <c r="T22" s="590"/>
      <c r="U22" s="27" t="s">
        <v>17</v>
      </c>
      <c r="V22" s="591"/>
      <c r="W22" s="591"/>
      <c r="X22" s="556"/>
      <c r="Y22" s="556"/>
      <c r="Z22" s="556"/>
    </row>
    <row r="23" spans="1:26" ht="18.95" customHeight="1" x14ac:dyDescent="0.25">
      <c r="A23" s="605">
        <v>4</v>
      </c>
      <c r="B23" s="6">
        <v>1.0416666666666667E-3</v>
      </c>
      <c r="C23" s="7" t="s">
        <v>0</v>
      </c>
      <c r="D23" s="6">
        <f>D22+B23</f>
        <v>0.37395833333333328</v>
      </c>
      <c r="E23" s="567"/>
      <c r="F23" s="569"/>
      <c r="G23" s="563"/>
      <c r="H23" s="573"/>
      <c r="I23" s="575"/>
      <c r="J23" s="565"/>
      <c r="K23" s="585"/>
      <c r="L23" s="586"/>
      <c r="M23" s="587"/>
      <c r="N23" s="604">
        <v>14</v>
      </c>
      <c r="O23" s="6">
        <v>1.0416666666666667E-3</v>
      </c>
      <c r="P23" s="7" t="s">
        <v>0</v>
      </c>
      <c r="Q23" s="6">
        <f>Q22+O23</f>
        <v>0.43645833333333306</v>
      </c>
      <c r="R23" s="567"/>
      <c r="S23" s="569"/>
      <c r="T23" s="563"/>
      <c r="U23" s="573"/>
      <c r="V23" s="575"/>
      <c r="W23" s="565"/>
      <c r="X23" s="585"/>
      <c r="Y23" s="586"/>
      <c r="Z23" s="587"/>
    </row>
    <row r="24" spans="1:26" ht="18.95" customHeight="1" x14ac:dyDescent="0.25">
      <c r="A24" s="605"/>
      <c r="B24" s="9">
        <v>6.9444444444444447E-4</v>
      </c>
      <c r="C24" s="10" t="s">
        <v>1</v>
      </c>
      <c r="D24" s="9">
        <f>D23+B24</f>
        <v>0.37465277777777772</v>
      </c>
      <c r="E24" s="570"/>
      <c r="F24" s="572"/>
      <c r="G24" s="564"/>
      <c r="H24" s="576"/>
      <c r="I24" s="578"/>
      <c r="J24" s="566"/>
      <c r="K24" s="588"/>
      <c r="L24" s="586"/>
      <c r="M24" s="587"/>
      <c r="N24" s="604"/>
      <c r="O24" s="9">
        <v>6.9444444444444447E-4</v>
      </c>
      <c r="P24" s="10" t="s">
        <v>1</v>
      </c>
      <c r="Q24" s="9">
        <f>Q23+O24</f>
        <v>0.4371527777777775</v>
      </c>
      <c r="R24" s="570"/>
      <c r="S24" s="572"/>
      <c r="T24" s="564"/>
      <c r="U24" s="576"/>
      <c r="V24" s="578"/>
      <c r="W24" s="566"/>
      <c r="X24" s="588"/>
      <c r="Y24" s="586"/>
      <c r="Z24" s="587"/>
    </row>
    <row r="25" spans="1:26" ht="18.95" customHeight="1" x14ac:dyDescent="0.25">
      <c r="A25" s="605"/>
      <c r="B25" s="9">
        <v>1.0416666666666667E-3</v>
      </c>
      <c r="C25" s="10" t="s">
        <v>2</v>
      </c>
      <c r="D25" s="9">
        <f>D24+B25</f>
        <v>0.37569444444444439</v>
      </c>
      <c r="E25" s="557" t="s">
        <v>18</v>
      </c>
      <c r="F25" s="558"/>
      <c r="G25" s="559"/>
      <c r="H25" s="560" t="s">
        <v>18</v>
      </c>
      <c r="I25" s="561"/>
      <c r="J25" s="562"/>
      <c r="K25" s="589" t="s">
        <v>6</v>
      </c>
      <c r="L25" s="586"/>
      <c r="M25" s="587"/>
      <c r="N25" s="604"/>
      <c r="O25" s="9">
        <v>1.0416666666666667E-3</v>
      </c>
      <c r="P25" s="10" t="s">
        <v>2</v>
      </c>
      <c r="Q25" s="9">
        <f t="shared" ref="Q25:Q27" si="6">Q24+O25</f>
        <v>0.43819444444444416</v>
      </c>
      <c r="R25" s="557" t="s">
        <v>18</v>
      </c>
      <c r="S25" s="558"/>
      <c r="T25" s="559"/>
      <c r="U25" s="560" t="s">
        <v>18</v>
      </c>
      <c r="V25" s="561"/>
      <c r="W25" s="562"/>
      <c r="X25" s="589" t="s">
        <v>6</v>
      </c>
      <c r="Y25" s="586"/>
      <c r="Z25" s="587"/>
    </row>
    <row r="26" spans="1:26" ht="18.95" customHeight="1" x14ac:dyDescent="0.25">
      <c r="A26" s="605"/>
      <c r="B26" s="9">
        <v>6.9444444444444447E-4</v>
      </c>
      <c r="C26" s="10" t="s">
        <v>1</v>
      </c>
      <c r="D26" s="9">
        <f>D25+B26</f>
        <v>0.37638888888888883</v>
      </c>
      <c r="E26" s="579" t="s">
        <v>11</v>
      </c>
      <c r="F26" s="580"/>
      <c r="G26" s="581"/>
      <c r="H26" s="582" t="s">
        <v>11</v>
      </c>
      <c r="I26" s="583"/>
      <c r="J26" s="584"/>
      <c r="K26" s="25" t="s">
        <v>8</v>
      </c>
      <c r="L26" s="25" t="s">
        <v>7</v>
      </c>
      <c r="M26" s="25" t="s">
        <v>9</v>
      </c>
      <c r="N26" s="604"/>
      <c r="O26" s="9">
        <v>6.9444444444444447E-4</v>
      </c>
      <c r="P26" s="10" t="s">
        <v>1</v>
      </c>
      <c r="Q26" s="9">
        <f t="shared" si="6"/>
        <v>0.43888888888888861</v>
      </c>
      <c r="R26" s="579" t="s">
        <v>11</v>
      </c>
      <c r="S26" s="580"/>
      <c r="T26" s="581"/>
      <c r="U26" s="582" t="s">
        <v>11</v>
      </c>
      <c r="V26" s="583"/>
      <c r="W26" s="584"/>
      <c r="X26" s="25" t="s">
        <v>8</v>
      </c>
      <c r="Y26" s="25" t="s">
        <v>7</v>
      </c>
      <c r="Z26" s="25" t="s">
        <v>9</v>
      </c>
    </row>
    <row r="27" spans="1:26" ht="18.95" customHeight="1" x14ac:dyDescent="0.25">
      <c r="A27" s="605"/>
      <c r="B27" s="9">
        <v>1.0416666666666667E-3</v>
      </c>
      <c r="C27" s="10" t="s">
        <v>3</v>
      </c>
      <c r="D27" s="9">
        <f>D26+B27</f>
        <v>0.37743055555555549</v>
      </c>
      <c r="E27" s="567"/>
      <c r="F27" s="568"/>
      <c r="G27" s="569"/>
      <c r="H27" s="573"/>
      <c r="I27" s="574"/>
      <c r="J27" s="575"/>
      <c r="K27" s="556"/>
      <c r="L27" s="556"/>
      <c r="M27" s="556"/>
      <c r="N27" s="604"/>
      <c r="O27" s="9">
        <v>1.0416666666666667E-3</v>
      </c>
      <c r="P27" s="10" t="s">
        <v>3</v>
      </c>
      <c r="Q27" s="9">
        <f t="shared" si="6"/>
        <v>0.43993055555555527</v>
      </c>
      <c r="R27" s="567"/>
      <c r="S27" s="568"/>
      <c r="T27" s="569"/>
      <c r="U27" s="573"/>
      <c r="V27" s="574"/>
      <c r="W27" s="575"/>
      <c r="X27" s="556"/>
      <c r="Y27" s="556"/>
      <c r="Z27" s="556"/>
    </row>
    <row r="28" spans="1:26" ht="18.95" customHeight="1" x14ac:dyDescent="0.25">
      <c r="A28" s="605"/>
      <c r="B28" s="12">
        <f>SUM(B23:B27)</f>
        <v>4.5138888888888885E-3</v>
      </c>
      <c r="C28" s="605" t="s">
        <v>5</v>
      </c>
      <c r="D28" s="606"/>
      <c r="E28" s="570"/>
      <c r="F28" s="571"/>
      <c r="G28" s="572"/>
      <c r="H28" s="576"/>
      <c r="I28" s="577"/>
      <c r="J28" s="578"/>
      <c r="K28" s="556"/>
      <c r="L28" s="556"/>
      <c r="M28" s="556"/>
      <c r="N28" s="604"/>
      <c r="O28" s="12">
        <f t="shared" ref="O28" si="7">SUM(O23:O27)</f>
        <v>4.5138888888888885E-3</v>
      </c>
      <c r="P28" s="604" t="s">
        <v>5</v>
      </c>
      <c r="Q28" s="604"/>
      <c r="R28" s="570"/>
      <c r="S28" s="571"/>
      <c r="T28" s="572"/>
      <c r="U28" s="576"/>
      <c r="V28" s="577"/>
      <c r="W28" s="578"/>
      <c r="X28" s="556"/>
      <c r="Y28" s="556"/>
      <c r="Z28" s="556"/>
    </row>
    <row r="29" spans="1:26" ht="18.95" customHeight="1" x14ac:dyDescent="0.25">
      <c r="A29" s="605"/>
      <c r="B29" s="13">
        <v>1.736111111111111E-3</v>
      </c>
      <c r="C29" s="14" t="s">
        <v>16</v>
      </c>
      <c r="D29" s="13">
        <f>D27+B29</f>
        <v>0.3791666666666666</v>
      </c>
      <c r="E29" s="26" t="s">
        <v>17</v>
      </c>
      <c r="F29" s="590"/>
      <c r="G29" s="590"/>
      <c r="H29" s="27" t="s">
        <v>17</v>
      </c>
      <c r="I29" s="591"/>
      <c r="J29" s="591"/>
      <c r="K29" s="556"/>
      <c r="L29" s="556"/>
      <c r="M29" s="556"/>
      <c r="N29" s="604"/>
      <c r="O29" s="12">
        <v>1.736111111111111E-3</v>
      </c>
      <c r="P29" s="15" t="s">
        <v>4</v>
      </c>
      <c r="Q29" s="12">
        <f>Q27+O29</f>
        <v>0.44166666666666637</v>
      </c>
      <c r="R29" s="26" t="s">
        <v>17</v>
      </c>
      <c r="S29" s="590"/>
      <c r="T29" s="590"/>
      <c r="U29" s="27" t="s">
        <v>17</v>
      </c>
      <c r="V29" s="591"/>
      <c r="W29" s="591"/>
      <c r="X29" s="556"/>
      <c r="Y29" s="556"/>
      <c r="Z29" s="556"/>
    </row>
    <row r="30" spans="1:26" ht="18.95" customHeight="1" x14ac:dyDescent="0.25">
      <c r="A30" s="605">
        <v>5</v>
      </c>
      <c r="B30" s="6">
        <v>1.0416666666666667E-3</v>
      </c>
      <c r="C30" s="7" t="s">
        <v>0</v>
      </c>
      <c r="D30" s="6">
        <f t="shared" ref="D30:D34" si="8">D29+B30</f>
        <v>0.38020833333333326</v>
      </c>
      <c r="E30" s="567"/>
      <c r="F30" s="569"/>
      <c r="G30" s="563"/>
      <c r="H30" s="573"/>
      <c r="I30" s="575"/>
      <c r="J30" s="565"/>
      <c r="K30" s="585"/>
      <c r="L30" s="586"/>
      <c r="M30" s="587"/>
      <c r="N30" s="604">
        <v>15</v>
      </c>
      <c r="O30" s="6">
        <v>1.0416666666666667E-3</v>
      </c>
      <c r="P30" s="7" t="s">
        <v>0</v>
      </c>
      <c r="Q30" s="6">
        <f>Q29+O30</f>
        <v>0.44270833333333304</v>
      </c>
      <c r="R30" s="567"/>
      <c r="S30" s="569"/>
      <c r="T30" s="563"/>
      <c r="U30" s="573"/>
      <c r="V30" s="575"/>
      <c r="W30" s="565"/>
      <c r="X30" s="585"/>
      <c r="Y30" s="586"/>
      <c r="Z30" s="587"/>
    </row>
    <row r="31" spans="1:26" ht="18.95" customHeight="1" x14ac:dyDescent="0.25">
      <c r="A31" s="605"/>
      <c r="B31" s="9">
        <v>6.9444444444444447E-4</v>
      </c>
      <c r="C31" s="10" t="s">
        <v>1</v>
      </c>
      <c r="D31" s="9">
        <f t="shared" si="8"/>
        <v>0.3809027777777777</v>
      </c>
      <c r="E31" s="570"/>
      <c r="F31" s="572"/>
      <c r="G31" s="564"/>
      <c r="H31" s="576"/>
      <c r="I31" s="578"/>
      <c r="J31" s="566"/>
      <c r="K31" s="588"/>
      <c r="L31" s="586"/>
      <c r="M31" s="587"/>
      <c r="N31" s="604"/>
      <c r="O31" s="9">
        <v>6.9444444444444447E-4</v>
      </c>
      <c r="P31" s="10" t="s">
        <v>1</v>
      </c>
      <c r="Q31" s="9">
        <f>Q30+O31</f>
        <v>0.44340277777777748</v>
      </c>
      <c r="R31" s="570"/>
      <c r="S31" s="572"/>
      <c r="T31" s="564"/>
      <c r="U31" s="576"/>
      <c r="V31" s="578"/>
      <c r="W31" s="566"/>
      <c r="X31" s="588"/>
      <c r="Y31" s="586"/>
      <c r="Z31" s="587"/>
    </row>
    <row r="32" spans="1:26" ht="18.95" customHeight="1" x14ac:dyDescent="0.25">
      <c r="A32" s="605"/>
      <c r="B32" s="9">
        <v>1.0416666666666667E-3</v>
      </c>
      <c r="C32" s="10" t="s">
        <v>2</v>
      </c>
      <c r="D32" s="9">
        <f t="shared" si="8"/>
        <v>0.38194444444444436</v>
      </c>
      <c r="E32" s="557" t="s">
        <v>18</v>
      </c>
      <c r="F32" s="558"/>
      <c r="G32" s="559"/>
      <c r="H32" s="560" t="s">
        <v>18</v>
      </c>
      <c r="I32" s="561"/>
      <c r="J32" s="562"/>
      <c r="K32" s="589" t="s">
        <v>6</v>
      </c>
      <c r="L32" s="586"/>
      <c r="M32" s="587"/>
      <c r="N32" s="604"/>
      <c r="O32" s="9">
        <v>1.0416666666666667E-3</v>
      </c>
      <c r="P32" s="10" t="s">
        <v>2</v>
      </c>
      <c r="Q32" s="9">
        <f t="shared" ref="Q32:Q33" si="9">Q31+O32</f>
        <v>0.44444444444444414</v>
      </c>
      <c r="R32" s="557" t="s">
        <v>18</v>
      </c>
      <c r="S32" s="558"/>
      <c r="T32" s="559"/>
      <c r="U32" s="560" t="s">
        <v>18</v>
      </c>
      <c r="V32" s="561"/>
      <c r="W32" s="562"/>
      <c r="X32" s="589" t="s">
        <v>6</v>
      </c>
      <c r="Y32" s="586"/>
      <c r="Z32" s="587"/>
    </row>
    <row r="33" spans="1:26" ht="18.95" customHeight="1" x14ac:dyDescent="0.25">
      <c r="A33" s="605"/>
      <c r="B33" s="9">
        <v>6.9444444444444447E-4</v>
      </c>
      <c r="C33" s="10" t="s">
        <v>1</v>
      </c>
      <c r="D33" s="9">
        <f t="shared" si="8"/>
        <v>0.38263888888888881</v>
      </c>
      <c r="E33" s="579" t="s">
        <v>11</v>
      </c>
      <c r="F33" s="580"/>
      <c r="G33" s="581"/>
      <c r="H33" s="582" t="s">
        <v>11</v>
      </c>
      <c r="I33" s="583"/>
      <c r="J33" s="584"/>
      <c r="K33" s="25" t="s">
        <v>8</v>
      </c>
      <c r="L33" s="25" t="s">
        <v>7</v>
      </c>
      <c r="M33" s="25" t="s">
        <v>9</v>
      </c>
      <c r="N33" s="604"/>
      <c r="O33" s="9">
        <v>6.9444444444444447E-4</v>
      </c>
      <c r="P33" s="10" t="s">
        <v>1</v>
      </c>
      <c r="Q33" s="9">
        <f t="shared" si="9"/>
        <v>0.44513888888888858</v>
      </c>
      <c r="R33" s="579" t="s">
        <v>11</v>
      </c>
      <c r="S33" s="580"/>
      <c r="T33" s="581"/>
      <c r="U33" s="582" t="s">
        <v>11</v>
      </c>
      <c r="V33" s="583"/>
      <c r="W33" s="584"/>
      <c r="X33" s="25" t="s">
        <v>8</v>
      </c>
      <c r="Y33" s="25" t="s">
        <v>7</v>
      </c>
      <c r="Z33" s="25" t="s">
        <v>9</v>
      </c>
    </row>
    <row r="34" spans="1:26" ht="18.95" customHeight="1" x14ac:dyDescent="0.25">
      <c r="A34" s="605"/>
      <c r="B34" s="9">
        <v>1.0416666666666667E-3</v>
      </c>
      <c r="C34" s="10" t="s">
        <v>3</v>
      </c>
      <c r="D34" s="9">
        <f t="shared" si="8"/>
        <v>0.38368055555555547</v>
      </c>
      <c r="E34" s="567"/>
      <c r="F34" s="568"/>
      <c r="G34" s="569"/>
      <c r="H34" s="573"/>
      <c r="I34" s="574"/>
      <c r="J34" s="575"/>
      <c r="K34" s="556"/>
      <c r="L34" s="556"/>
      <c r="M34" s="556"/>
      <c r="N34" s="604"/>
      <c r="O34" s="9">
        <v>1.0416666666666667E-3</v>
      </c>
      <c r="P34" s="10" t="s">
        <v>3</v>
      </c>
      <c r="Q34" s="9">
        <f>Q33+O34</f>
        <v>0.44618055555555525</v>
      </c>
      <c r="R34" s="567"/>
      <c r="S34" s="568"/>
      <c r="T34" s="569"/>
      <c r="U34" s="573"/>
      <c r="V34" s="574"/>
      <c r="W34" s="575"/>
      <c r="X34" s="556"/>
      <c r="Y34" s="556"/>
      <c r="Z34" s="556"/>
    </row>
    <row r="35" spans="1:26" ht="18.95" customHeight="1" x14ac:dyDescent="0.25">
      <c r="A35" s="605"/>
      <c r="B35" s="12">
        <f t="shared" ref="B35" si="10">SUM(B30:B34)</f>
        <v>4.5138888888888885E-3</v>
      </c>
      <c r="C35" s="605" t="s">
        <v>5</v>
      </c>
      <c r="D35" s="606"/>
      <c r="E35" s="570"/>
      <c r="F35" s="571"/>
      <c r="G35" s="572"/>
      <c r="H35" s="576"/>
      <c r="I35" s="577"/>
      <c r="J35" s="578"/>
      <c r="K35" s="556"/>
      <c r="L35" s="556"/>
      <c r="M35" s="556"/>
      <c r="N35" s="604"/>
      <c r="O35" s="12">
        <f>SUM(O30:O34)</f>
        <v>4.5138888888888885E-3</v>
      </c>
      <c r="P35" s="604" t="s">
        <v>5</v>
      </c>
      <c r="Q35" s="604"/>
      <c r="R35" s="570"/>
      <c r="S35" s="571"/>
      <c r="T35" s="572"/>
      <c r="U35" s="576"/>
      <c r="V35" s="577"/>
      <c r="W35" s="578"/>
      <c r="X35" s="556"/>
      <c r="Y35" s="556"/>
      <c r="Z35" s="556"/>
    </row>
    <row r="36" spans="1:26" ht="18.95" customHeight="1" x14ac:dyDescent="0.25">
      <c r="A36" s="605"/>
      <c r="B36" s="13">
        <v>1.736111111111111E-3</v>
      </c>
      <c r="C36" s="14" t="s">
        <v>16</v>
      </c>
      <c r="D36" s="13">
        <f t="shared" ref="D36" si="11">D34+B36</f>
        <v>0.38541666666666657</v>
      </c>
      <c r="E36" s="26" t="s">
        <v>17</v>
      </c>
      <c r="F36" s="590"/>
      <c r="G36" s="590"/>
      <c r="H36" s="27" t="s">
        <v>17</v>
      </c>
      <c r="I36" s="591"/>
      <c r="J36" s="591"/>
      <c r="K36" s="556"/>
      <c r="L36" s="556"/>
      <c r="M36" s="556"/>
      <c r="N36" s="604"/>
      <c r="O36" s="13">
        <v>1.736111111111111E-3</v>
      </c>
      <c r="P36" s="14" t="s">
        <v>4</v>
      </c>
      <c r="Q36" s="13">
        <f>Q34+O36</f>
        <v>0.44791666666666635</v>
      </c>
      <c r="R36" s="26" t="s">
        <v>17</v>
      </c>
      <c r="S36" s="590"/>
      <c r="T36" s="590"/>
      <c r="U36" s="27" t="s">
        <v>17</v>
      </c>
      <c r="V36" s="591"/>
      <c r="W36" s="591"/>
      <c r="X36" s="556"/>
      <c r="Y36" s="556"/>
      <c r="Z36" s="556"/>
    </row>
    <row r="37" spans="1:26" ht="18.95" customHeight="1" x14ac:dyDescent="0.25">
      <c r="A37" s="605">
        <v>6</v>
      </c>
      <c r="B37" s="6">
        <v>1.0416666666666667E-3</v>
      </c>
      <c r="C37" s="7" t="s">
        <v>0</v>
      </c>
      <c r="D37" s="6">
        <f t="shared" ref="D37:D41" si="12">D36+B37</f>
        <v>0.38645833333333324</v>
      </c>
      <c r="E37" s="567"/>
      <c r="F37" s="569"/>
      <c r="G37" s="563"/>
      <c r="H37" s="573"/>
      <c r="I37" s="575"/>
      <c r="J37" s="565"/>
      <c r="K37" s="585"/>
      <c r="L37" s="586"/>
      <c r="M37" s="587"/>
      <c r="N37" s="604">
        <v>16</v>
      </c>
      <c r="O37" s="6">
        <v>1.0416666666666667E-3</v>
      </c>
      <c r="P37" s="7" t="s">
        <v>0</v>
      </c>
      <c r="Q37" s="6">
        <f>Q36+O37</f>
        <v>0.44895833333333302</v>
      </c>
      <c r="R37" s="567"/>
      <c r="S37" s="569"/>
      <c r="T37" s="563"/>
      <c r="U37" s="573"/>
      <c r="V37" s="575"/>
      <c r="W37" s="565"/>
      <c r="X37" s="585"/>
      <c r="Y37" s="586"/>
      <c r="Z37" s="587"/>
    </row>
    <row r="38" spans="1:26" ht="18.95" customHeight="1" x14ac:dyDescent="0.25">
      <c r="A38" s="605"/>
      <c r="B38" s="9">
        <v>6.9444444444444447E-4</v>
      </c>
      <c r="C38" s="10" t="s">
        <v>1</v>
      </c>
      <c r="D38" s="9">
        <f t="shared" si="12"/>
        <v>0.38715277777777768</v>
      </c>
      <c r="E38" s="570"/>
      <c r="F38" s="572"/>
      <c r="G38" s="564"/>
      <c r="H38" s="576"/>
      <c r="I38" s="578"/>
      <c r="J38" s="566"/>
      <c r="K38" s="588"/>
      <c r="L38" s="586"/>
      <c r="M38" s="587"/>
      <c r="N38" s="604"/>
      <c r="O38" s="9">
        <v>6.9444444444444447E-4</v>
      </c>
      <c r="P38" s="10" t="s">
        <v>1</v>
      </c>
      <c r="Q38" s="9">
        <f>Q37+O38</f>
        <v>0.44965277777777746</v>
      </c>
      <c r="R38" s="570"/>
      <c r="S38" s="572"/>
      <c r="T38" s="564"/>
      <c r="U38" s="576"/>
      <c r="V38" s="578"/>
      <c r="W38" s="566"/>
      <c r="X38" s="588"/>
      <c r="Y38" s="586"/>
      <c r="Z38" s="587"/>
    </row>
    <row r="39" spans="1:26" ht="18.95" customHeight="1" x14ac:dyDescent="0.25">
      <c r="A39" s="605"/>
      <c r="B39" s="9">
        <v>1.0416666666666667E-3</v>
      </c>
      <c r="C39" s="10" t="s">
        <v>2</v>
      </c>
      <c r="D39" s="9">
        <f t="shared" si="12"/>
        <v>0.38819444444444434</v>
      </c>
      <c r="E39" s="557" t="s">
        <v>18</v>
      </c>
      <c r="F39" s="558"/>
      <c r="G39" s="559"/>
      <c r="H39" s="560" t="s">
        <v>18</v>
      </c>
      <c r="I39" s="561"/>
      <c r="J39" s="562"/>
      <c r="K39" s="589" t="s">
        <v>6</v>
      </c>
      <c r="L39" s="586"/>
      <c r="M39" s="587"/>
      <c r="N39" s="604"/>
      <c r="O39" s="9">
        <v>1.0416666666666667E-3</v>
      </c>
      <c r="P39" s="10" t="s">
        <v>2</v>
      </c>
      <c r="Q39" s="9">
        <f t="shared" ref="Q39:Q41" si="13">Q38+O39</f>
        <v>0.45069444444444412</v>
      </c>
      <c r="R39" s="557" t="s">
        <v>18</v>
      </c>
      <c r="S39" s="558"/>
      <c r="T39" s="559"/>
      <c r="U39" s="560" t="s">
        <v>18</v>
      </c>
      <c r="V39" s="561"/>
      <c r="W39" s="562"/>
      <c r="X39" s="589" t="s">
        <v>6</v>
      </c>
      <c r="Y39" s="586"/>
      <c r="Z39" s="587"/>
    </row>
    <row r="40" spans="1:26" ht="18.95" customHeight="1" x14ac:dyDescent="0.25">
      <c r="A40" s="605"/>
      <c r="B40" s="9">
        <v>6.9444444444444447E-4</v>
      </c>
      <c r="C40" s="10" t="s">
        <v>1</v>
      </c>
      <c r="D40" s="9">
        <f t="shared" si="12"/>
        <v>0.38888888888888878</v>
      </c>
      <c r="E40" s="579" t="s">
        <v>11</v>
      </c>
      <c r="F40" s="580"/>
      <c r="G40" s="581"/>
      <c r="H40" s="582" t="s">
        <v>11</v>
      </c>
      <c r="I40" s="583"/>
      <c r="J40" s="584"/>
      <c r="K40" s="25" t="s">
        <v>8</v>
      </c>
      <c r="L40" s="25" t="s">
        <v>7</v>
      </c>
      <c r="M40" s="25" t="s">
        <v>9</v>
      </c>
      <c r="N40" s="604"/>
      <c r="O40" s="9">
        <v>6.9444444444444447E-4</v>
      </c>
      <c r="P40" s="10" t="s">
        <v>1</v>
      </c>
      <c r="Q40" s="9">
        <f t="shared" si="13"/>
        <v>0.45138888888888856</v>
      </c>
      <c r="R40" s="579" t="s">
        <v>11</v>
      </c>
      <c r="S40" s="580"/>
      <c r="T40" s="581"/>
      <c r="U40" s="582" t="s">
        <v>11</v>
      </c>
      <c r="V40" s="583"/>
      <c r="W40" s="584"/>
      <c r="X40" s="25" t="s">
        <v>8</v>
      </c>
      <c r="Y40" s="25" t="s">
        <v>7</v>
      </c>
      <c r="Z40" s="25" t="s">
        <v>9</v>
      </c>
    </row>
    <row r="41" spans="1:26" ht="18.95" customHeight="1" x14ac:dyDescent="0.25">
      <c r="A41" s="605"/>
      <c r="B41" s="9">
        <v>1.0416666666666667E-3</v>
      </c>
      <c r="C41" s="10" t="s">
        <v>3</v>
      </c>
      <c r="D41" s="9">
        <f t="shared" si="12"/>
        <v>0.38993055555555545</v>
      </c>
      <c r="E41" s="567"/>
      <c r="F41" s="568"/>
      <c r="G41" s="569"/>
      <c r="H41" s="573"/>
      <c r="I41" s="574"/>
      <c r="J41" s="575"/>
      <c r="K41" s="556"/>
      <c r="L41" s="556"/>
      <c r="M41" s="556"/>
      <c r="N41" s="604"/>
      <c r="O41" s="9">
        <v>1.0416666666666667E-3</v>
      </c>
      <c r="P41" s="10" t="s">
        <v>3</v>
      </c>
      <c r="Q41" s="9">
        <f t="shared" si="13"/>
        <v>0.45243055555555522</v>
      </c>
      <c r="R41" s="567"/>
      <c r="S41" s="568"/>
      <c r="T41" s="569"/>
      <c r="U41" s="573"/>
      <c r="V41" s="574"/>
      <c r="W41" s="575"/>
      <c r="X41" s="556"/>
      <c r="Y41" s="556"/>
      <c r="Z41" s="556"/>
    </row>
    <row r="42" spans="1:26" ht="18.95" customHeight="1" x14ac:dyDescent="0.25">
      <c r="A42" s="605"/>
      <c r="B42" s="12">
        <f t="shared" ref="B42" si="14">SUM(B37:B41)</f>
        <v>4.5138888888888885E-3</v>
      </c>
      <c r="C42" s="605" t="s">
        <v>5</v>
      </c>
      <c r="D42" s="606"/>
      <c r="E42" s="570"/>
      <c r="F42" s="571"/>
      <c r="G42" s="572"/>
      <c r="H42" s="576"/>
      <c r="I42" s="577"/>
      <c r="J42" s="578"/>
      <c r="K42" s="556"/>
      <c r="L42" s="556"/>
      <c r="M42" s="556"/>
      <c r="N42" s="604"/>
      <c r="O42" s="12">
        <f t="shared" ref="O42" si="15">SUM(O37:O41)</f>
        <v>4.5138888888888885E-3</v>
      </c>
      <c r="P42" s="604" t="s">
        <v>5</v>
      </c>
      <c r="Q42" s="604"/>
      <c r="R42" s="570"/>
      <c r="S42" s="571"/>
      <c r="T42" s="572"/>
      <c r="U42" s="576"/>
      <c r="V42" s="577"/>
      <c r="W42" s="578"/>
      <c r="X42" s="556"/>
      <c r="Y42" s="556"/>
      <c r="Z42" s="556"/>
    </row>
    <row r="43" spans="1:26" ht="18.95" customHeight="1" x14ac:dyDescent="0.25">
      <c r="A43" s="605"/>
      <c r="B43" s="13">
        <v>1.736111111111111E-3</v>
      </c>
      <c r="C43" s="14" t="s">
        <v>16</v>
      </c>
      <c r="D43" s="13">
        <f t="shared" ref="D43" si="16">D41+B43</f>
        <v>0.39166666666666655</v>
      </c>
      <c r="E43" s="26" t="s">
        <v>17</v>
      </c>
      <c r="F43" s="590"/>
      <c r="G43" s="590"/>
      <c r="H43" s="27" t="s">
        <v>17</v>
      </c>
      <c r="I43" s="591"/>
      <c r="J43" s="591"/>
      <c r="K43" s="556"/>
      <c r="L43" s="556"/>
      <c r="M43" s="556"/>
      <c r="N43" s="604"/>
      <c r="O43" s="13">
        <v>1.736111111111111E-3</v>
      </c>
      <c r="P43" s="14" t="s">
        <v>4</v>
      </c>
      <c r="Q43" s="13">
        <f>Q41+O43</f>
        <v>0.45416666666666633</v>
      </c>
      <c r="R43" s="26" t="s">
        <v>17</v>
      </c>
      <c r="S43" s="590"/>
      <c r="T43" s="590"/>
      <c r="U43" s="27" t="s">
        <v>17</v>
      </c>
      <c r="V43" s="591"/>
      <c r="W43" s="591"/>
      <c r="X43" s="556"/>
      <c r="Y43" s="556"/>
      <c r="Z43" s="556"/>
    </row>
    <row r="44" spans="1:26" ht="18.95" customHeight="1" x14ac:dyDescent="0.25">
      <c r="A44" s="605">
        <v>7</v>
      </c>
      <c r="B44" s="6">
        <v>1.0416666666666667E-3</v>
      </c>
      <c r="C44" s="7" t="s">
        <v>0</v>
      </c>
      <c r="D44" s="6">
        <f t="shared" ref="D44:D48" si="17">D43+B44</f>
        <v>0.39270833333333321</v>
      </c>
      <c r="E44" s="567"/>
      <c r="F44" s="569"/>
      <c r="G44" s="563"/>
      <c r="H44" s="573"/>
      <c r="I44" s="575"/>
      <c r="J44" s="565"/>
      <c r="K44" s="585"/>
      <c r="L44" s="586"/>
      <c r="M44" s="587"/>
      <c r="N44" s="604">
        <v>17</v>
      </c>
      <c r="O44" s="6">
        <v>1.0416666666666667E-3</v>
      </c>
      <c r="P44" s="7" t="s">
        <v>0</v>
      </c>
      <c r="Q44" s="6">
        <f>Q43+O44</f>
        <v>0.45520833333333299</v>
      </c>
      <c r="R44" s="567"/>
      <c r="S44" s="569"/>
      <c r="T44" s="563"/>
      <c r="U44" s="573"/>
      <c r="V44" s="575"/>
      <c r="W44" s="565"/>
      <c r="X44" s="585"/>
      <c r="Y44" s="586"/>
      <c r="Z44" s="587"/>
    </row>
    <row r="45" spans="1:26" ht="18.95" customHeight="1" x14ac:dyDescent="0.25">
      <c r="A45" s="605"/>
      <c r="B45" s="9">
        <v>6.9444444444444447E-4</v>
      </c>
      <c r="C45" s="10" t="s">
        <v>1</v>
      </c>
      <c r="D45" s="9">
        <f t="shared" si="17"/>
        <v>0.39340277777777766</v>
      </c>
      <c r="E45" s="570"/>
      <c r="F45" s="572"/>
      <c r="G45" s="564"/>
      <c r="H45" s="576"/>
      <c r="I45" s="578"/>
      <c r="J45" s="566"/>
      <c r="K45" s="588"/>
      <c r="L45" s="586"/>
      <c r="M45" s="587"/>
      <c r="N45" s="604"/>
      <c r="O45" s="9">
        <v>6.9444444444444447E-4</v>
      </c>
      <c r="P45" s="10" t="s">
        <v>1</v>
      </c>
      <c r="Q45" s="9">
        <f>Q44+O45</f>
        <v>0.45590277777777743</v>
      </c>
      <c r="R45" s="570"/>
      <c r="S45" s="572"/>
      <c r="T45" s="564"/>
      <c r="U45" s="576"/>
      <c r="V45" s="578"/>
      <c r="W45" s="566"/>
      <c r="X45" s="588"/>
      <c r="Y45" s="586"/>
      <c r="Z45" s="587"/>
    </row>
    <row r="46" spans="1:26" ht="18.95" customHeight="1" x14ac:dyDescent="0.25">
      <c r="A46" s="605"/>
      <c r="B46" s="9">
        <v>1.0416666666666667E-3</v>
      </c>
      <c r="C46" s="10" t="s">
        <v>2</v>
      </c>
      <c r="D46" s="9">
        <f t="shared" si="17"/>
        <v>0.39444444444444432</v>
      </c>
      <c r="E46" s="557" t="s">
        <v>18</v>
      </c>
      <c r="F46" s="558"/>
      <c r="G46" s="559"/>
      <c r="H46" s="560" t="s">
        <v>18</v>
      </c>
      <c r="I46" s="561"/>
      <c r="J46" s="562"/>
      <c r="K46" s="589" t="s">
        <v>6</v>
      </c>
      <c r="L46" s="586"/>
      <c r="M46" s="587"/>
      <c r="N46" s="604"/>
      <c r="O46" s="9">
        <v>1.0416666666666667E-3</v>
      </c>
      <c r="P46" s="10" t="s">
        <v>2</v>
      </c>
      <c r="Q46" s="9">
        <f t="shared" ref="Q46:Q48" si="18">Q45+O46</f>
        <v>0.4569444444444441</v>
      </c>
      <c r="R46" s="557" t="s">
        <v>18</v>
      </c>
      <c r="S46" s="558"/>
      <c r="T46" s="559"/>
      <c r="U46" s="560" t="s">
        <v>18</v>
      </c>
      <c r="V46" s="561"/>
      <c r="W46" s="562"/>
      <c r="X46" s="589" t="s">
        <v>6</v>
      </c>
      <c r="Y46" s="586"/>
      <c r="Z46" s="587"/>
    </row>
    <row r="47" spans="1:26" ht="18.95" customHeight="1" x14ac:dyDescent="0.25">
      <c r="A47" s="605"/>
      <c r="B47" s="9">
        <v>6.9444444444444447E-4</v>
      </c>
      <c r="C47" s="10" t="s">
        <v>1</v>
      </c>
      <c r="D47" s="9">
        <f t="shared" si="17"/>
        <v>0.39513888888888876</v>
      </c>
      <c r="E47" s="579" t="s">
        <v>11</v>
      </c>
      <c r="F47" s="580"/>
      <c r="G47" s="581"/>
      <c r="H47" s="582" t="s">
        <v>11</v>
      </c>
      <c r="I47" s="583"/>
      <c r="J47" s="584"/>
      <c r="K47" s="25" t="s">
        <v>8</v>
      </c>
      <c r="L47" s="25" t="s">
        <v>7</v>
      </c>
      <c r="M47" s="25" t="s">
        <v>9</v>
      </c>
      <c r="N47" s="604"/>
      <c r="O47" s="9">
        <v>6.9444444444444447E-4</v>
      </c>
      <c r="P47" s="10" t="s">
        <v>1</v>
      </c>
      <c r="Q47" s="9">
        <f t="shared" si="18"/>
        <v>0.45763888888888854</v>
      </c>
      <c r="R47" s="579" t="s">
        <v>11</v>
      </c>
      <c r="S47" s="580"/>
      <c r="T47" s="581"/>
      <c r="U47" s="582" t="s">
        <v>11</v>
      </c>
      <c r="V47" s="583"/>
      <c r="W47" s="584"/>
      <c r="X47" s="25" t="s">
        <v>8</v>
      </c>
      <c r="Y47" s="25" t="s">
        <v>7</v>
      </c>
      <c r="Z47" s="25" t="s">
        <v>9</v>
      </c>
    </row>
    <row r="48" spans="1:26" ht="18.95" customHeight="1" x14ac:dyDescent="0.25">
      <c r="A48" s="605"/>
      <c r="B48" s="9">
        <v>1.0416666666666667E-3</v>
      </c>
      <c r="C48" s="10" t="s">
        <v>3</v>
      </c>
      <c r="D48" s="9">
        <f t="shared" si="17"/>
        <v>0.39618055555555542</v>
      </c>
      <c r="E48" s="567"/>
      <c r="F48" s="568"/>
      <c r="G48" s="569"/>
      <c r="H48" s="573"/>
      <c r="I48" s="574"/>
      <c r="J48" s="575"/>
      <c r="K48" s="556"/>
      <c r="L48" s="556"/>
      <c r="M48" s="556"/>
      <c r="N48" s="604"/>
      <c r="O48" s="9">
        <v>1.0416666666666667E-3</v>
      </c>
      <c r="P48" s="10" t="s">
        <v>3</v>
      </c>
      <c r="Q48" s="9">
        <f t="shared" si="18"/>
        <v>0.4586805555555552</v>
      </c>
      <c r="R48" s="567"/>
      <c r="S48" s="568"/>
      <c r="T48" s="569"/>
      <c r="U48" s="573"/>
      <c r="V48" s="574"/>
      <c r="W48" s="575"/>
      <c r="X48" s="556"/>
      <c r="Y48" s="556"/>
      <c r="Z48" s="556"/>
    </row>
    <row r="49" spans="1:26" ht="18.95" customHeight="1" x14ac:dyDescent="0.25">
      <c r="A49" s="605"/>
      <c r="B49" s="12">
        <f t="shared" ref="B49" si="19">SUM(B44:B48)</f>
        <v>4.5138888888888885E-3</v>
      </c>
      <c r="C49" s="605" t="s">
        <v>5</v>
      </c>
      <c r="D49" s="606"/>
      <c r="E49" s="570"/>
      <c r="F49" s="571"/>
      <c r="G49" s="572"/>
      <c r="H49" s="576"/>
      <c r="I49" s="577"/>
      <c r="J49" s="578"/>
      <c r="K49" s="556"/>
      <c r="L49" s="556"/>
      <c r="M49" s="556"/>
      <c r="N49" s="604"/>
      <c r="O49" s="12">
        <f t="shared" ref="O49" si="20">SUM(O44:O48)</f>
        <v>4.5138888888888885E-3</v>
      </c>
      <c r="P49" s="604" t="s">
        <v>5</v>
      </c>
      <c r="Q49" s="604"/>
      <c r="R49" s="570"/>
      <c r="S49" s="571"/>
      <c r="T49" s="572"/>
      <c r="U49" s="576"/>
      <c r="V49" s="577"/>
      <c r="W49" s="578"/>
      <c r="X49" s="556"/>
      <c r="Y49" s="556"/>
      <c r="Z49" s="556"/>
    </row>
    <row r="50" spans="1:26" ht="18.95" customHeight="1" x14ac:dyDescent="0.25">
      <c r="A50" s="605"/>
      <c r="B50" s="13">
        <v>1.736111111111111E-3</v>
      </c>
      <c r="C50" s="14" t="s">
        <v>16</v>
      </c>
      <c r="D50" s="13">
        <f t="shared" ref="D50" si="21">D48+B50</f>
        <v>0.39791666666666653</v>
      </c>
      <c r="E50" s="26" t="s">
        <v>17</v>
      </c>
      <c r="F50" s="590"/>
      <c r="G50" s="590"/>
      <c r="H50" s="27" t="s">
        <v>17</v>
      </c>
      <c r="I50" s="591"/>
      <c r="J50" s="591"/>
      <c r="K50" s="556"/>
      <c r="L50" s="556"/>
      <c r="M50" s="556"/>
      <c r="N50" s="604"/>
      <c r="O50" s="13">
        <v>1.736111111111111E-3</v>
      </c>
      <c r="P50" s="14" t="s">
        <v>4</v>
      </c>
      <c r="Q50" s="13">
        <f>Q48+O50</f>
        <v>0.46041666666666631</v>
      </c>
      <c r="R50" s="26" t="s">
        <v>17</v>
      </c>
      <c r="S50" s="590"/>
      <c r="T50" s="590"/>
      <c r="U50" s="27" t="s">
        <v>17</v>
      </c>
      <c r="V50" s="591"/>
      <c r="W50" s="591"/>
      <c r="X50" s="556"/>
      <c r="Y50" s="556"/>
      <c r="Z50" s="556"/>
    </row>
    <row r="51" spans="1:26" ht="18.95" customHeight="1" x14ac:dyDescent="0.25">
      <c r="A51" s="605">
        <v>8</v>
      </c>
      <c r="B51" s="6">
        <v>1.0416666666666667E-3</v>
      </c>
      <c r="C51" s="7" t="s">
        <v>0</v>
      </c>
      <c r="D51" s="6">
        <f t="shared" ref="D51:D55" si="22">D50+B51</f>
        <v>0.39895833333333319</v>
      </c>
      <c r="E51" s="567"/>
      <c r="F51" s="569"/>
      <c r="G51" s="563"/>
      <c r="H51" s="573"/>
      <c r="I51" s="575"/>
      <c r="J51" s="565"/>
      <c r="K51" s="585"/>
      <c r="L51" s="586"/>
      <c r="M51" s="587"/>
      <c r="N51" s="604">
        <v>18</v>
      </c>
      <c r="O51" s="6">
        <v>1.0416666666666667E-3</v>
      </c>
      <c r="P51" s="7" t="s">
        <v>0</v>
      </c>
      <c r="Q51" s="6">
        <f>Q50+O51</f>
        <v>0.46145833333333297</v>
      </c>
      <c r="R51" s="567"/>
      <c r="S51" s="569"/>
      <c r="T51" s="563"/>
      <c r="U51" s="573"/>
      <c r="V51" s="575"/>
      <c r="W51" s="565"/>
      <c r="X51" s="585"/>
      <c r="Y51" s="586"/>
      <c r="Z51" s="587"/>
    </row>
    <row r="52" spans="1:26" ht="18.95" customHeight="1" x14ac:dyDescent="0.25">
      <c r="A52" s="605"/>
      <c r="B52" s="9">
        <v>6.9444444444444447E-4</v>
      </c>
      <c r="C52" s="10" t="s">
        <v>1</v>
      </c>
      <c r="D52" s="9">
        <f t="shared" si="22"/>
        <v>0.39965277777777763</v>
      </c>
      <c r="E52" s="570"/>
      <c r="F52" s="572"/>
      <c r="G52" s="564"/>
      <c r="H52" s="576"/>
      <c r="I52" s="578"/>
      <c r="J52" s="566"/>
      <c r="K52" s="588"/>
      <c r="L52" s="586"/>
      <c r="M52" s="587"/>
      <c r="N52" s="604"/>
      <c r="O52" s="9">
        <v>6.9444444444444447E-4</v>
      </c>
      <c r="P52" s="10" t="s">
        <v>1</v>
      </c>
      <c r="Q52" s="9">
        <f>Q51+O52</f>
        <v>0.46215277777777741</v>
      </c>
      <c r="R52" s="570"/>
      <c r="S52" s="572"/>
      <c r="T52" s="564"/>
      <c r="U52" s="576"/>
      <c r="V52" s="578"/>
      <c r="W52" s="566"/>
      <c r="X52" s="588"/>
      <c r="Y52" s="586"/>
      <c r="Z52" s="587"/>
    </row>
    <row r="53" spans="1:26" ht="18.95" customHeight="1" x14ac:dyDescent="0.25">
      <c r="A53" s="605"/>
      <c r="B53" s="9">
        <v>1.0416666666666667E-3</v>
      </c>
      <c r="C53" s="10" t="s">
        <v>2</v>
      </c>
      <c r="D53" s="9">
        <f t="shared" si="22"/>
        <v>0.4006944444444443</v>
      </c>
      <c r="E53" s="557" t="s">
        <v>18</v>
      </c>
      <c r="F53" s="558"/>
      <c r="G53" s="559"/>
      <c r="H53" s="560" t="s">
        <v>18</v>
      </c>
      <c r="I53" s="561"/>
      <c r="J53" s="562"/>
      <c r="K53" s="589" t="s">
        <v>6</v>
      </c>
      <c r="L53" s="586"/>
      <c r="M53" s="587"/>
      <c r="N53" s="604"/>
      <c r="O53" s="9">
        <v>1.0416666666666667E-3</v>
      </c>
      <c r="P53" s="10" t="s">
        <v>2</v>
      </c>
      <c r="Q53" s="9">
        <f t="shared" ref="Q53:Q55" si="23">Q52+O53</f>
        <v>0.46319444444444408</v>
      </c>
      <c r="R53" s="557" t="s">
        <v>18</v>
      </c>
      <c r="S53" s="558"/>
      <c r="T53" s="559"/>
      <c r="U53" s="560" t="s">
        <v>18</v>
      </c>
      <c r="V53" s="561"/>
      <c r="W53" s="562"/>
      <c r="X53" s="589" t="s">
        <v>6</v>
      </c>
      <c r="Y53" s="586"/>
      <c r="Z53" s="587"/>
    </row>
    <row r="54" spans="1:26" ht="18.95" customHeight="1" x14ac:dyDescent="0.25">
      <c r="A54" s="605"/>
      <c r="B54" s="9">
        <v>6.9444444444444447E-4</v>
      </c>
      <c r="C54" s="10" t="s">
        <v>1</v>
      </c>
      <c r="D54" s="9">
        <f t="shared" si="22"/>
        <v>0.40138888888888874</v>
      </c>
      <c r="E54" s="579" t="s">
        <v>11</v>
      </c>
      <c r="F54" s="580"/>
      <c r="G54" s="581"/>
      <c r="H54" s="582" t="s">
        <v>11</v>
      </c>
      <c r="I54" s="583"/>
      <c r="J54" s="584"/>
      <c r="K54" s="25" t="s">
        <v>8</v>
      </c>
      <c r="L54" s="25" t="s">
        <v>7</v>
      </c>
      <c r="M54" s="25" t="s">
        <v>9</v>
      </c>
      <c r="N54" s="604"/>
      <c r="O54" s="9">
        <v>6.9444444444444447E-4</v>
      </c>
      <c r="P54" s="10" t="s">
        <v>1</v>
      </c>
      <c r="Q54" s="9">
        <f t="shared" si="23"/>
        <v>0.46388888888888852</v>
      </c>
      <c r="R54" s="579" t="s">
        <v>11</v>
      </c>
      <c r="S54" s="580"/>
      <c r="T54" s="581"/>
      <c r="U54" s="582" t="s">
        <v>11</v>
      </c>
      <c r="V54" s="583"/>
      <c r="W54" s="584"/>
      <c r="X54" s="25" t="s">
        <v>8</v>
      </c>
      <c r="Y54" s="25" t="s">
        <v>7</v>
      </c>
      <c r="Z54" s="25" t="s">
        <v>9</v>
      </c>
    </row>
    <row r="55" spans="1:26" ht="18.95" customHeight="1" x14ac:dyDescent="0.25">
      <c r="A55" s="605"/>
      <c r="B55" s="9">
        <v>1.0416666666666667E-3</v>
      </c>
      <c r="C55" s="10" t="s">
        <v>3</v>
      </c>
      <c r="D55" s="9">
        <f t="shared" si="22"/>
        <v>0.4024305555555554</v>
      </c>
      <c r="E55" s="567"/>
      <c r="F55" s="568"/>
      <c r="G55" s="569"/>
      <c r="H55" s="573"/>
      <c r="I55" s="574"/>
      <c r="J55" s="575"/>
      <c r="K55" s="556"/>
      <c r="L55" s="556"/>
      <c r="M55" s="556"/>
      <c r="N55" s="604"/>
      <c r="O55" s="9">
        <v>1.0416666666666667E-3</v>
      </c>
      <c r="P55" s="10" t="s">
        <v>3</v>
      </c>
      <c r="Q55" s="9">
        <f t="shared" si="23"/>
        <v>0.46493055555555518</v>
      </c>
      <c r="R55" s="567"/>
      <c r="S55" s="568"/>
      <c r="T55" s="569"/>
      <c r="U55" s="573"/>
      <c r="V55" s="574"/>
      <c r="W55" s="575"/>
      <c r="X55" s="556"/>
      <c r="Y55" s="556"/>
      <c r="Z55" s="556"/>
    </row>
    <row r="56" spans="1:26" ht="18.95" customHeight="1" x14ac:dyDescent="0.25">
      <c r="A56" s="605"/>
      <c r="B56" s="12">
        <f t="shared" ref="B56" si="24">SUM(B51:B55)</f>
        <v>4.5138888888888885E-3</v>
      </c>
      <c r="C56" s="605" t="s">
        <v>5</v>
      </c>
      <c r="D56" s="606"/>
      <c r="E56" s="570"/>
      <c r="F56" s="571"/>
      <c r="G56" s="572"/>
      <c r="H56" s="576"/>
      <c r="I56" s="577"/>
      <c r="J56" s="578"/>
      <c r="K56" s="556"/>
      <c r="L56" s="556"/>
      <c r="M56" s="556"/>
      <c r="N56" s="604"/>
      <c r="O56" s="12">
        <f t="shared" ref="O56" si="25">SUM(O51:O55)</f>
        <v>4.5138888888888885E-3</v>
      </c>
      <c r="P56" s="604" t="s">
        <v>5</v>
      </c>
      <c r="Q56" s="604"/>
      <c r="R56" s="570"/>
      <c r="S56" s="571"/>
      <c r="T56" s="572"/>
      <c r="U56" s="576"/>
      <c r="V56" s="577"/>
      <c r="W56" s="578"/>
      <c r="X56" s="556"/>
      <c r="Y56" s="556"/>
      <c r="Z56" s="556"/>
    </row>
    <row r="57" spans="1:26" ht="18.95" customHeight="1" x14ac:dyDescent="0.25">
      <c r="A57" s="605"/>
      <c r="B57" s="13">
        <v>1.736111111111111E-3</v>
      </c>
      <c r="C57" s="14" t="s">
        <v>16</v>
      </c>
      <c r="D57" s="13">
        <f t="shared" ref="D57" si="26">D55+B57</f>
        <v>0.40416666666666651</v>
      </c>
      <c r="E57" s="26" t="s">
        <v>17</v>
      </c>
      <c r="F57" s="590"/>
      <c r="G57" s="590"/>
      <c r="H57" s="27" t="s">
        <v>17</v>
      </c>
      <c r="I57" s="591"/>
      <c r="J57" s="591"/>
      <c r="K57" s="556"/>
      <c r="L57" s="556"/>
      <c r="M57" s="556"/>
      <c r="N57" s="604"/>
      <c r="O57" s="13">
        <v>1.736111111111111E-3</v>
      </c>
      <c r="P57" s="14" t="s">
        <v>4</v>
      </c>
      <c r="Q57" s="13">
        <f>Q55+O57</f>
        <v>0.46666666666666629</v>
      </c>
      <c r="R57" s="26" t="s">
        <v>17</v>
      </c>
      <c r="S57" s="590"/>
      <c r="T57" s="590"/>
      <c r="U57" s="27" t="s">
        <v>17</v>
      </c>
      <c r="V57" s="591"/>
      <c r="W57" s="591"/>
      <c r="X57" s="556"/>
      <c r="Y57" s="556"/>
      <c r="Z57" s="556"/>
    </row>
    <row r="58" spans="1:26" ht="18.95" customHeight="1" x14ac:dyDescent="0.25">
      <c r="A58" s="605">
        <v>9</v>
      </c>
      <c r="B58" s="6">
        <v>1.0416666666666667E-3</v>
      </c>
      <c r="C58" s="7" t="s">
        <v>0</v>
      </c>
      <c r="D58" s="6">
        <f t="shared" ref="D58:D62" si="27">D57+B58</f>
        <v>0.40520833333333317</v>
      </c>
      <c r="E58" s="567"/>
      <c r="F58" s="569"/>
      <c r="G58" s="563"/>
      <c r="H58" s="573"/>
      <c r="I58" s="575"/>
      <c r="J58" s="565"/>
      <c r="K58" s="585"/>
      <c r="L58" s="586"/>
      <c r="M58" s="587"/>
      <c r="N58" s="604">
        <v>19</v>
      </c>
      <c r="O58" s="6">
        <v>1.0416666666666667E-3</v>
      </c>
      <c r="P58" s="7" t="s">
        <v>0</v>
      </c>
      <c r="Q58" s="6">
        <f>Q57+O58</f>
        <v>0.46770833333333295</v>
      </c>
      <c r="R58" s="567"/>
      <c r="S58" s="569"/>
      <c r="T58" s="563"/>
      <c r="U58" s="573"/>
      <c r="V58" s="575"/>
      <c r="W58" s="565"/>
      <c r="X58" s="585"/>
      <c r="Y58" s="586"/>
      <c r="Z58" s="587"/>
    </row>
    <row r="59" spans="1:26" ht="18.95" customHeight="1" x14ac:dyDescent="0.25">
      <c r="A59" s="605"/>
      <c r="B59" s="9">
        <v>6.9444444444444447E-4</v>
      </c>
      <c r="C59" s="10" t="s">
        <v>1</v>
      </c>
      <c r="D59" s="9">
        <f t="shared" si="27"/>
        <v>0.40590277777777761</v>
      </c>
      <c r="E59" s="570"/>
      <c r="F59" s="572"/>
      <c r="G59" s="564"/>
      <c r="H59" s="576"/>
      <c r="I59" s="578"/>
      <c r="J59" s="566"/>
      <c r="K59" s="588"/>
      <c r="L59" s="586"/>
      <c r="M59" s="587"/>
      <c r="N59" s="604"/>
      <c r="O59" s="9">
        <v>6.9444444444444447E-4</v>
      </c>
      <c r="P59" s="10" t="s">
        <v>1</v>
      </c>
      <c r="Q59" s="9">
        <f>Q58+O59</f>
        <v>0.46840277777777739</v>
      </c>
      <c r="R59" s="570"/>
      <c r="S59" s="572"/>
      <c r="T59" s="564"/>
      <c r="U59" s="576"/>
      <c r="V59" s="578"/>
      <c r="W59" s="566"/>
      <c r="X59" s="588"/>
      <c r="Y59" s="586"/>
      <c r="Z59" s="587"/>
    </row>
    <row r="60" spans="1:26" ht="18.95" customHeight="1" x14ac:dyDescent="0.25">
      <c r="A60" s="605"/>
      <c r="B60" s="9">
        <v>1.0416666666666667E-3</v>
      </c>
      <c r="C60" s="10" t="s">
        <v>2</v>
      </c>
      <c r="D60" s="9">
        <f t="shared" si="27"/>
        <v>0.40694444444444428</v>
      </c>
      <c r="E60" s="557" t="s">
        <v>18</v>
      </c>
      <c r="F60" s="558"/>
      <c r="G60" s="559"/>
      <c r="H60" s="560" t="s">
        <v>18</v>
      </c>
      <c r="I60" s="561"/>
      <c r="J60" s="562"/>
      <c r="K60" s="589" t="s">
        <v>6</v>
      </c>
      <c r="L60" s="586"/>
      <c r="M60" s="587"/>
      <c r="N60" s="604"/>
      <c r="O60" s="9">
        <v>1.0416666666666667E-3</v>
      </c>
      <c r="P60" s="10" t="s">
        <v>2</v>
      </c>
      <c r="Q60" s="9">
        <f t="shared" ref="Q60:Q62" si="28">Q59+O60</f>
        <v>0.46944444444444405</v>
      </c>
      <c r="R60" s="557" t="s">
        <v>18</v>
      </c>
      <c r="S60" s="558"/>
      <c r="T60" s="559"/>
      <c r="U60" s="560" t="s">
        <v>18</v>
      </c>
      <c r="V60" s="561"/>
      <c r="W60" s="562"/>
      <c r="X60" s="589" t="s">
        <v>6</v>
      </c>
      <c r="Y60" s="586"/>
      <c r="Z60" s="587"/>
    </row>
    <row r="61" spans="1:26" ht="18.95" customHeight="1" x14ac:dyDescent="0.25">
      <c r="A61" s="605"/>
      <c r="B61" s="9">
        <v>6.9444444444444447E-4</v>
      </c>
      <c r="C61" s="10" t="s">
        <v>1</v>
      </c>
      <c r="D61" s="9">
        <f t="shared" si="27"/>
        <v>0.40763888888888872</v>
      </c>
      <c r="E61" s="579" t="s">
        <v>11</v>
      </c>
      <c r="F61" s="580"/>
      <c r="G61" s="581"/>
      <c r="H61" s="582" t="s">
        <v>11</v>
      </c>
      <c r="I61" s="583"/>
      <c r="J61" s="584"/>
      <c r="K61" s="25" t="s">
        <v>8</v>
      </c>
      <c r="L61" s="25" t="s">
        <v>7</v>
      </c>
      <c r="M61" s="25" t="s">
        <v>9</v>
      </c>
      <c r="N61" s="604"/>
      <c r="O61" s="9">
        <v>6.9444444444444447E-4</v>
      </c>
      <c r="P61" s="10" t="s">
        <v>1</v>
      </c>
      <c r="Q61" s="9">
        <f t="shared" si="28"/>
        <v>0.4701388888888885</v>
      </c>
      <c r="R61" s="579" t="s">
        <v>11</v>
      </c>
      <c r="S61" s="580"/>
      <c r="T61" s="581"/>
      <c r="U61" s="582" t="s">
        <v>11</v>
      </c>
      <c r="V61" s="583"/>
      <c r="W61" s="584"/>
      <c r="X61" s="25" t="s">
        <v>8</v>
      </c>
      <c r="Y61" s="25" t="s">
        <v>7</v>
      </c>
      <c r="Z61" s="25" t="s">
        <v>9</v>
      </c>
    </row>
    <row r="62" spans="1:26" ht="18.95" customHeight="1" x14ac:dyDescent="0.25">
      <c r="A62" s="605"/>
      <c r="B62" s="9">
        <v>1.0416666666666667E-3</v>
      </c>
      <c r="C62" s="10" t="s">
        <v>3</v>
      </c>
      <c r="D62" s="9">
        <f t="shared" si="27"/>
        <v>0.40868055555555538</v>
      </c>
      <c r="E62" s="567"/>
      <c r="F62" s="568"/>
      <c r="G62" s="569"/>
      <c r="H62" s="573"/>
      <c r="I62" s="574"/>
      <c r="J62" s="575"/>
      <c r="K62" s="556"/>
      <c r="L62" s="556"/>
      <c r="M62" s="556"/>
      <c r="N62" s="604"/>
      <c r="O62" s="9">
        <v>1.0416666666666667E-3</v>
      </c>
      <c r="P62" s="10" t="s">
        <v>3</v>
      </c>
      <c r="Q62" s="9">
        <f t="shared" si="28"/>
        <v>0.47118055555555516</v>
      </c>
      <c r="R62" s="567"/>
      <c r="S62" s="568"/>
      <c r="T62" s="569"/>
      <c r="U62" s="573"/>
      <c r="V62" s="574"/>
      <c r="W62" s="575"/>
      <c r="X62" s="556"/>
      <c r="Y62" s="556"/>
      <c r="Z62" s="556"/>
    </row>
    <row r="63" spans="1:26" ht="18.95" customHeight="1" x14ac:dyDescent="0.25">
      <c r="A63" s="605"/>
      <c r="B63" s="12">
        <f t="shared" ref="B63" si="29">SUM(B58:B62)</f>
        <v>4.5138888888888885E-3</v>
      </c>
      <c r="C63" s="605" t="s">
        <v>5</v>
      </c>
      <c r="D63" s="606"/>
      <c r="E63" s="570"/>
      <c r="F63" s="571"/>
      <c r="G63" s="572"/>
      <c r="H63" s="576"/>
      <c r="I63" s="577"/>
      <c r="J63" s="578"/>
      <c r="K63" s="556"/>
      <c r="L63" s="556"/>
      <c r="M63" s="556"/>
      <c r="N63" s="604"/>
      <c r="O63" s="12">
        <f t="shared" ref="O63" si="30">SUM(O58:O62)</f>
        <v>4.5138888888888885E-3</v>
      </c>
      <c r="P63" s="604" t="s">
        <v>5</v>
      </c>
      <c r="Q63" s="604"/>
      <c r="R63" s="570"/>
      <c r="S63" s="571"/>
      <c r="T63" s="572"/>
      <c r="U63" s="576"/>
      <c r="V63" s="577"/>
      <c r="W63" s="578"/>
      <c r="X63" s="556"/>
      <c r="Y63" s="556"/>
      <c r="Z63" s="556"/>
    </row>
    <row r="64" spans="1:26" ht="18.95" customHeight="1" x14ac:dyDescent="0.25">
      <c r="A64" s="605"/>
      <c r="B64" s="13">
        <v>1.736111111111111E-3</v>
      </c>
      <c r="C64" s="14" t="s">
        <v>16</v>
      </c>
      <c r="D64" s="13">
        <f t="shared" ref="D64" si="31">D62+B64</f>
        <v>0.41041666666666649</v>
      </c>
      <c r="E64" s="26" t="s">
        <v>17</v>
      </c>
      <c r="F64" s="590"/>
      <c r="G64" s="590"/>
      <c r="H64" s="27" t="s">
        <v>17</v>
      </c>
      <c r="I64" s="591"/>
      <c r="J64" s="591"/>
      <c r="K64" s="556"/>
      <c r="L64" s="556"/>
      <c r="M64" s="556"/>
      <c r="N64" s="604"/>
      <c r="O64" s="13">
        <v>1.736111111111111E-3</v>
      </c>
      <c r="P64" s="14" t="s">
        <v>4</v>
      </c>
      <c r="Q64" s="13">
        <f>Q62+O64</f>
        <v>0.47291666666666626</v>
      </c>
      <c r="R64" s="26" t="s">
        <v>17</v>
      </c>
      <c r="S64" s="590"/>
      <c r="T64" s="590"/>
      <c r="U64" s="27" t="s">
        <v>17</v>
      </c>
      <c r="V64" s="591"/>
      <c r="W64" s="591"/>
      <c r="X64" s="556"/>
      <c r="Y64" s="556"/>
      <c r="Z64" s="556"/>
    </row>
    <row r="65" spans="1:26" ht="18.95" customHeight="1" x14ac:dyDescent="0.25">
      <c r="A65" s="605">
        <v>10</v>
      </c>
      <c r="B65" s="6">
        <v>1.0416666666666667E-3</v>
      </c>
      <c r="C65" s="7" t="s">
        <v>0</v>
      </c>
      <c r="D65" s="6">
        <f t="shared" ref="D65:D69" si="32">D64+B65</f>
        <v>0.41145833333333315</v>
      </c>
      <c r="E65" s="567"/>
      <c r="F65" s="569"/>
      <c r="G65" s="563"/>
      <c r="H65" s="573"/>
      <c r="I65" s="575"/>
      <c r="J65" s="565"/>
      <c r="K65" s="585"/>
      <c r="L65" s="586"/>
      <c r="M65" s="587"/>
      <c r="N65" s="604">
        <v>20</v>
      </c>
      <c r="O65" s="6">
        <v>1.0416666666666667E-3</v>
      </c>
      <c r="P65" s="16" t="s">
        <v>0</v>
      </c>
      <c r="Q65" s="6">
        <f>Q64+O65</f>
        <v>0.47395833333333293</v>
      </c>
      <c r="R65" s="567"/>
      <c r="S65" s="569"/>
      <c r="T65" s="563"/>
      <c r="U65" s="573"/>
      <c r="V65" s="575"/>
      <c r="W65" s="565"/>
      <c r="X65" s="585"/>
      <c r="Y65" s="586"/>
      <c r="Z65" s="587"/>
    </row>
    <row r="66" spans="1:26" ht="18.95" customHeight="1" x14ac:dyDescent="0.25">
      <c r="A66" s="605"/>
      <c r="B66" s="9">
        <v>6.9444444444444447E-4</v>
      </c>
      <c r="C66" s="10" t="s">
        <v>1</v>
      </c>
      <c r="D66" s="9">
        <f t="shared" si="32"/>
        <v>0.41215277777777759</v>
      </c>
      <c r="E66" s="570"/>
      <c r="F66" s="572"/>
      <c r="G66" s="564"/>
      <c r="H66" s="576"/>
      <c r="I66" s="578"/>
      <c r="J66" s="566"/>
      <c r="K66" s="588"/>
      <c r="L66" s="586"/>
      <c r="M66" s="587"/>
      <c r="N66" s="604"/>
      <c r="O66" s="9">
        <v>6.9444444444444447E-4</v>
      </c>
      <c r="P66" s="17" t="s">
        <v>1</v>
      </c>
      <c r="Q66" s="9">
        <f>Q65+O66</f>
        <v>0.47465277777777737</v>
      </c>
      <c r="R66" s="570"/>
      <c r="S66" s="572"/>
      <c r="T66" s="564"/>
      <c r="U66" s="576"/>
      <c r="V66" s="578"/>
      <c r="W66" s="566"/>
      <c r="X66" s="588"/>
      <c r="Y66" s="586"/>
      <c r="Z66" s="587"/>
    </row>
    <row r="67" spans="1:26" ht="18.95" customHeight="1" x14ac:dyDescent="0.25">
      <c r="A67" s="605"/>
      <c r="B67" s="9">
        <v>1.0416666666666667E-3</v>
      </c>
      <c r="C67" s="10" t="s">
        <v>2</v>
      </c>
      <c r="D67" s="9">
        <f t="shared" si="32"/>
        <v>0.41319444444444425</v>
      </c>
      <c r="E67" s="557" t="s">
        <v>18</v>
      </c>
      <c r="F67" s="558"/>
      <c r="G67" s="559"/>
      <c r="H67" s="560" t="s">
        <v>18</v>
      </c>
      <c r="I67" s="561"/>
      <c r="J67" s="562"/>
      <c r="K67" s="589" t="s">
        <v>6</v>
      </c>
      <c r="L67" s="586"/>
      <c r="M67" s="587"/>
      <c r="N67" s="604"/>
      <c r="O67" s="9">
        <v>1.0416666666666667E-3</v>
      </c>
      <c r="P67" s="17" t="s">
        <v>2</v>
      </c>
      <c r="Q67" s="9">
        <f t="shared" ref="Q67:Q69" si="33">Q66+O67</f>
        <v>0.47569444444444403</v>
      </c>
      <c r="R67" s="557" t="s">
        <v>18</v>
      </c>
      <c r="S67" s="558"/>
      <c r="T67" s="559"/>
      <c r="U67" s="560" t="s">
        <v>18</v>
      </c>
      <c r="V67" s="561"/>
      <c r="W67" s="562"/>
      <c r="X67" s="589" t="s">
        <v>6</v>
      </c>
      <c r="Y67" s="586"/>
      <c r="Z67" s="587"/>
    </row>
    <row r="68" spans="1:26" ht="18.95" customHeight="1" x14ac:dyDescent="0.25">
      <c r="A68" s="605"/>
      <c r="B68" s="9">
        <v>6.9444444444444447E-4</v>
      </c>
      <c r="C68" s="10" t="s">
        <v>1</v>
      </c>
      <c r="D68" s="9">
        <f t="shared" si="32"/>
        <v>0.4138888888888887</v>
      </c>
      <c r="E68" s="579" t="s">
        <v>11</v>
      </c>
      <c r="F68" s="580"/>
      <c r="G68" s="581"/>
      <c r="H68" s="582" t="s">
        <v>11</v>
      </c>
      <c r="I68" s="583"/>
      <c r="J68" s="584"/>
      <c r="K68" s="25" t="s">
        <v>8</v>
      </c>
      <c r="L68" s="25" t="s">
        <v>7</v>
      </c>
      <c r="M68" s="25" t="s">
        <v>9</v>
      </c>
      <c r="N68" s="604"/>
      <c r="O68" s="9">
        <v>6.9444444444444447E-4</v>
      </c>
      <c r="P68" s="17" t="s">
        <v>1</v>
      </c>
      <c r="Q68" s="9">
        <f t="shared" si="33"/>
        <v>0.47638888888888847</v>
      </c>
      <c r="R68" s="579" t="s">
        <v>11</v>
      </c>
      <c r="S68" s="580"/>
      <c r="T68" s="581"/>
      <c r="U68" s="582" t="s">
        <v>11</v>
      </c>
      <c r="V68" s="583"/>
      <c r="W68" s="584"/>
      <c r="X68" s="25" t="s">
        <v>8</v>
      </c>
      <c r="Y68" s="25" t="s">
        <v>7</v>
      </c>
      <c r="Z68" s="25" t="s">
        <v>9</v>
      </c>
    </row>
    <row r="69" spans="1:26" ht="18.95" customHeight="1" x14ac:dyDescent="0.25">
      <c r="A69" s="605"/>
      <c r="B69" s="9">
        <v>1.0416666666666667E-3</v>
      </c>
      <c r="C69" s="10" t="s">
        <v>3</v>
      </c>
      <c r="D69" s="9">
        <f t="shared" si="32"/>
        <v>0.41493055555555536</v>
      </c>
      <c r="E69" s="567"/>
      <c r="F69" s="568"/>
      <c r="G69" s="569"/>
      <c r="H69" s="573"/>
      <c r="I69" s="574"/>
      <c r="J69" s="575"/>
      <c r="K69" s="556"/>
      <c r="L69" s="556"/>
      <c r="M69" s="556"/>
      <c r="N69" s="604"/>
      <c r="O69" s="9">
        <v>1.0416666666666667E-3</v>
      </c>
      <c r="P69" s="17" t="s">
        <v>3</v>
      </c>
      <c r="Q69" s="9">
        <f t="shared" si="33"/>
        <v>0.47743055555555514</v>
      </c>
      <c r="R69" s="567"/>
      <c r="S69" s="568"/>
      <c r="T69" s="569"/>
      <c r="U69" s="573"/>
      <c r="V69" s="574"/>
      <c r="W69" s="575"/>
      <c r="X69" s="556"/>
      <c r="Y69" s="556"/>
      <c r="Z69" s="556"/>
    </row>
    <row r="70" spans="1:26" ht="18.95" customHeight="1" x14ac:dyDescent="0.25">
      <c r="A70" s="605"/>
      <c r="B70" s="12">
        <f t="shared" ref="B70" si="34">SUM(B65:B69)</f>
        <v>4.5138888888888885E-3</v>
      </c>
      <c r="C70" s="605" t="s">
        <v>5</v>
      </c>
      <c r="D70" s="606"/>
      <c r="E70" s="570"/>
      <c r="F70" s="571"/>
      <c r="G70" s="572"/>
      <c r="H70" s="576"/>
      <c r="I70" s="577"/>
      <c r="J70" s="578"/>
      <c r="K70" s="556"/>
      <c r="L70" s="556"/>
      <c r="M70" s="556"/>
      <c r="N70" s="604"/>
      <c r="O70" s="12">
        <f t="shared" ref="O70" si="35">SUM(O65:O69)</f>
        <v>4.5138888888888885E-3</v>
      </c>
      <c r="P70" s="604" t="s">
        <v>5</v>
      </c>
      <c r="Q70" s="604"/>
      <c r="R70" s="570"/>
      <c r="S70" s="571"/>
      <c r="T70" s="572"/>
      <c r="U70" s="576"/>
      <c r="V70" s="577"/>
      <c r="W70" s="578"/>
      <c r="X70" s="556"/>
      <c r="Y70" s="556"/>
      <c r="Z70" s="556"/>
    </row>
    <row r="71" spans="1:26" ht="18.95" customHeight="1" x14ac:dyDescent="0.25">
      <c r="A71" s="605"/>
      <c r="B71" s="13">
        <v>1.736111111111111E-3</v>
      </c>
      <c r="C71" s="14" t="s">
        <v>16</v>
      </c>
      <c r="D71" s="13">
        <f t="shared" ref="D71" si="36">D69+B71</f>
        <v>0.41666666666666646</v>
      </c>
      <c r="E71" s="26" t="s">
        <v>17</v>
      </c>
      <c r="F71" s="590"/>
      <c r="G71" s="590"/>
      <c r="H71" s="27" t="s">
        <v>17</v>
      </c>
      <c r="I71" s="591"/>
      <c r="J71" s="591"/>
      <c r="K71" s="556"/>
      <c r="L71" s="556"/>
      <c r="M71" s="556"/>
      <c r="N71" s="604"/>
      <c r="O71" s="12">
        <v>1.736111111111111E-3</v>
      </c>
      <c r="P71" s="15" t="s">
        <v>4</v>
      </c>
      <c r="Q71" s="12">
        <f>Q69+O71</f>
        <v>0.47916666666666624</v>
      </c>
      <c r="R71" s="26" t="s">
        <v>17</v>
      </c>
      <c r="S71" s="590"/>
      <c r="T71" s="590"/>
      <c r="U71" s="27" t="s">
        <v>17</v>
      </c>
      <c r="V71" s="591"/>
      <c r="W71" s="591"/>
      <c r="X71" s="556"/>
      <c r="Y71" s="556"/>
      <c r="Z71" s="556"/>
    </row>
    <row r="72" spans="1:26" ht="18.75" x14ac:dyDescent="0.25">
      <c r="A72" s="613" t="s">
        <v>13</v>
      </c>
      <c r="B72" s="613"/>
      <c r="C72" s="613"/>
      <c r="D72" s="613"/>
      <c r="E72" s="613"/>
      <c r="F72" s="613"/>
      <c r="G72" s="613"/>
      <c r="H72" s="613"/>
      <c r="I72" s="613"/>
      <c r="J72" s="613"/>
      <c r="K72" s="613"/>
      <c r="L72" s="613"/>
      <c r="M72" s="613"/>
      <c r="N72" s="610">
        <f>SUM(B7:B8,B14:B15,B21:B22,B28:B29,B35:B36,B42:B43,B49:B50,B56:B57,B63:B64,B70:B71,O7:O8,O14:O15,O21:O22,O28:O29,O35:O36,O42:O43,O49:O50,O56:O57,O63:O64,O70:O71)</f>
        <v>0.12499999999999992</v>
      </c>
      <c r="O72" s="611"/>
      <c r="P72" s="611"/>
      <c r="Q72" s="611"/>
      <c r="R72" s="611"/>
      <c r="S72" s="611"/>
      <c r="T72" s="611"/>
      <c r="U72" s="611"/>
      <c r="V72" s="611"/>
      <c r="W72" s="611"/>
      <c r="X72" s="611"/>
      <c r="Y72" s="611"/>
      <c r="Z72" s="611"/>
    </row>
    <row r="73" spans="1:26" s="18" customFormat="1" ht="45" customHeight="1" x14ac:dyDescent="0.25">
      <c r="A73" s="603" t="s">
        <v>15</v>
      </c>
      <c r="B73" s="603"/>
      <c r="C73" s="603"/>
      <c r="D73" s="30">
        <v>0.5625</v>
      </c>
      <c r="E73" s="593" t="s">
        <v>61</v>
      </c>
      <c r="F73" s="593"/>
      <c r="G73" s="593"/>
      <c r="H73" s="594" t="s">
        <v>62</v>
      </c>
      <c r="I73" s="594"/>
      <c r="J73" s="594"/>
      <c r="K73" s="592" t="s">
        <v>12</v>
      </c>
      <c r="L73" s="592"/>
      <c r="M73" s="592"/>
      <c r="N73" s="603" t="s">
        <v>20</v>
      </c>
      <c r="O73" s="603"/>
      <c r="P73" s="603"/>
      <c r="Q73" s="30">
        <v>0.625</v>
      </c>
      <c r="R73" s="593" t="s">
        <v>61</v>
      </c>
      <c r="S73" s="593"/>
      <c r="T73" s="593"/>
      <c r="U73" s="594" t="s">
        <v>62</v>
      </c>
      <c r="V73" s="594"/>
      <c r="W73" s="594"/>
      <c r="X73" s="592" t="s">
        <v>12</v>
      </c>
      <c r="Y73" s="592"/>
      <c r="Z73" s="592"/>
    </row>
    <row r="74" spans="1:26" ht="18.95" customHeight="1" x14ac:dyDescent="0.25">
      <c r="A74" s="605">
        <v>21</v>
      </c>
      <c r="B74" s="6">
        <v>1.0416666666666667E-3</v>
      </c>
      <c r="C74" s="7" t="s">
        <v>0</v>
      </c>
      <c r="D74" s="6">
        <f>D73+B74</f>
        <v>0.56354166666666672</v>
      </c>
      <c r="E74" s="567"/>
      <c r="F74" s="569"/>
      <c r="G74" s="563"/>
      <c r="H74" s="573"/>
      <c r="I74" s="575"/>
      <c r="J74" s="565"/>
      <c r="K74" s="585"/>
      <c r="L74" s="586"/>
      <c r="M74" s="587"/>
      <c r="N74" s="612">
        <v>31</v>
      </c>
      <c r="O74" s="9">
        <v>1.0416666666666667E-3</v>
      </c>
      <c r="P74" s="19" t="s">
        <v>0</v>
      </c>
      <c r="Q74" s="9">
        <f>Q73+O74</f>
        <v>0.62604166666666672</v>
      </c>
      <c r="R74" s="567"/>
      <c r="S74" s="569"/>
      <c r="T74" s="563"/>
      <c r="U74" s="573"/>
      <c r="V74" s="575"/>
      <c r="W74" s="565"/>
      <c r="X74" s="585"/>
      <c r="Y74" s="586"/>
      <c r="Z74" s="587"/>
    </row>
    <row r="75" spans="1:26" ht="18.95" customHeight="1" x14ac:dyDescent="0.25">
      <c r="A75" s="607"/>
      <c r="B75" s="9">
        <v>6.9444444444444447E-4</v>
      </c>
      <c r="C75" s="10" t="s">
        <v>1</v>
      </c>
      <c r="D75" s="9">
        <f>D74+B75</f>
        <v>0.56423611111111116</v>
      </c>
      <c r="E75" s="570"/>
      <c r="F75" s="572"/>
      <c r="G75" s="564"/>
      <c r="H75" s="576"/>
      <c r="I75" s="578"/>
      <c r="J75" s="566"/>
      <c r="K75" s="588"/>
      <c r="L75" s="586"/>
      <c r="M75" s="587"/>
      <c r="N75" s="612"/>
      <c r="O75" s="9">
        <v>6.9444444444444447E-4</v>
      </c>
      <c r="P75" s="19" t="s">
        <v>1</v>
      </c>
      <c r="Q75" s="9">
        <f>Q74+O75</f>
        <v>0.62673611111111116</v>
      </c>
      <c r="R75" s="570"/>
      <c r="S75" s="572"/>
      <c r="T75" s="564"/>
      <c r="U75" s="576"/>
      <c r="V75" s="578"/>
      <c r="W75" s="566"/>
      <c r="X75" s="588"/>
      <c r="Y75" s="586"/>
      <c r="Z75" s="587"/>
    </row>
    <row r="76" spans="1:26" ht="18.95" customHeight="1" x14ac:dyDescent="0.25">
      <c r="A76" s="607"/>
      <c r="B76" s="9">
        <v>1.0416666666666667E-3</v>
      </c>
      <c r="C76" s="10" t="s">
        <v>2</v>
      </c>
      <c r="D76" s="9">
        <f>D75+B76</f>
        <v>0.56527777777777788</v>
      </c>
      <c r="E76" s="557" t="s">
        <v>18</v>
      </c>
      <c r="F76" s="558"/>
      <c r="G76" s="559"/>
      <c r="H76" s="560" t="s">
        <v>18</v>
      </c>
      <c r="I76" s="561"/>
      <c r="J76" s="562"/>
      <c r="K76" s="589" t="s">
        <v>6</v>
      </c>
      <c r="L76" s="586"/>
      <c r="M76" s="587"/>
      <c r="N76" s="612"/>
      <c r="O76" s="9">
        <v>1.0416666666666667E-3</v>
      </c>
      <c r="P76" s="19" t="s">
        <v>2</v>
      </c>
      <c r="Q76" s="9">
        <f t="shared" ref="Q76:Q78" si="37">Q75+O76</f>
        <v>0.62777777777777788</v>
      </c>
      <c r="R76" s="557" t="s">
        <v>18</v>
      </c>
      <c r="S76" s="558"/>
      <c r="T76" s="559"/>
      <c r="U76" s="560" t="s">
        <v>18</v>
      </c>
      <c r="V76" s="561"/>
      <c r="W76" s="562"/>
      <c r="X76" s="589" t="s">
        <v>6</v>
      </c>
      <c r="Y76" s="586"/>
      <c r="Z76" s="587"/>
    </row>
    <row r="77" spans="1:26" ht="18.95" customHeight="1" x14ac:dyDescent="0.25">
      <c r="A77" s="607"/>
      <c r="B77" s="9">
        <v>6.9444444444444447E-4</v>
      </c>
      <c r="C77" s="10" t="s">
        <v>1</v>
      </c>
      <c r="D77" s="9">
        <f>D76+B77</f>
        <v>0.56597222222222232</v>
      </c>
      <c r="E77" s="579" t="s">
        <v>11</v>
      </c>
      <c r="F77" s="580"/>
      <c r="G77" s="581"/>
      <c r="H77" s="582" t="s">
        <v>11</v>
      </c>
      <c r="I77" s="583"/>
      <c r="J77" s="584"/>
      <c r="K77" s="25" t="s">
        <v>8</v>
      </c>
      <c r="L77" s="25" t="s">
        <v>7</v>
      </c>
      <c r="M77" s="25" t="s">
        <v>9</v>
      </c>
      <c r="N77" s="612"/>
      <c r="O77" s="9">
        <v>6.9444444444444447E-4</v>
      </c>
      <c r="P77" s="19" t="s">
        <v>1</v>
      </c>
      <c r="Q77" s="9">
        <f t="shared" si="37"/>
        <v>0.62847222222222232</v>
      </c>
      <c r="R77" s="579" t="s">
        <v>11</v>
      </c>
      <c r="S77" s="580"/>
      <c r="T77" s="581"/>
      <c r="U77" s="582" t="s">
        <v>11</v>
      </c>
      <c r="V77" s="583"/>
      <c r="W77" s="584"/>
      <c r="X77" s="25" t="s">
        <v>8</v>
      </c>
      <c r="Y77" s="25" t="s">
        <v>7</v>
      </c>
      <c r="Z77" s="25" t="s">
        <v>9</v>
      </c>
    </row>
    <row r="78" spans="1:26" ht="18.95" customHeight="1" x14ac:dyDescent="0.25">
      <c r="A78" s="607"/>
      <c r="B78" s="9">
        <v>1.0416666666666667E-3</v>
      </c>
      <c r="C78" s="10" t="s">
        <v>3</v>
      </c>
      <c r="D78" s="9">
        <f>D77+B78</f>
        <v>0.56701388888888904</v>
      </c>
      <c r="E78" s="567"/>
      <c r="F78" s="568"/>
      <c r="G78" s="569"/>
      <c r="H78" s="573"/>
      <c r="I78" s="574"/>
      <c r="J78" s="575"/>
      <c r="K78" s="556"/>
      <c r="L78" s="556"/>
      <c r="M78" s="556"/>
      <c r="N78" s="612"/>
      <c r="O78" s="9">
        <v>1.0416666666666667E-3</v>
      </c>
      <c r="P78" s="19" t="s">
        <v>3</v>
      </c>
      <c r="Q78" s="9">
        <f t="shared" si="37"/>
        <v>0.62951388888888904</v>
      </c>
      <c r="R78" s="567"/>
      <c r="S78" s="568"/>
      <c r="T78" s="569"/>
      <c r="U78" s="573"/>
      <c r="V78" s="574"/>
      <c r="W78" s="575"/>
      <c r="X78" s="556"/>
      <c r="Y78" s="556"/>
      <c r="Z78" s="556"/>
    </row>
    <row r="79" spans="1:26" ht="18.95" customHeight="1" x14ac:dyDescent="0.25">
      <c r="A79" s="607"/>
      <c r="B79" s="12">
        <f>SUM(B74:B78)</f>
        <v>4.5138888888888885E-3</v>
      </c>
      <c r="C79" s="604" t="s">
        <v>5</v>
      </c>
      <c r="D79" s="604"/>
      <c r="E79" s="570"/>
      <c r="F79" s="571"/>
      <c r="G79" s="572"/>
      <c r="H79" s="576"/>
      <c r="I79" s="577"/>
      <c r="J79" s="578"/>
      <c r="K79" s="556"/>
      <c r="L79" s="556"/>
      <c r="M79" s="556"/>
      <c r="N79" s="612"/>
      <c r="O79" s="12">
        <f t="shared" ref="O79" si="38">SUM(O74:O78)</f>
        <v>4.5138888888888885E-3</v>
      </c>
      <c r="P79" s="604" t="s">
        <v>5</v>
      </c>
      <c r="Q79" s="604"/>
      <c r="R79" s="570"/>
      <c r="S79" s="571"/>
      <c r="T79" s="572"/>
      <c r="U79" s="576"/>
      <c r="V79" s="577"/>
      <c r="W79" s="578"/>
      <c r="X79" s="556"/>
      <c r="Y79" s="556"/>
      <c r="Z79" s="556"/>
    </row>
    <row r="80" spans="1:26" ht="18.95" customHeight="1" x14ac:dyDescent="0.25">
      <c r="A80" s="608"/>
      <c r="B80" s="9">
        <v>1.736111111111111E-3</v>
      </c>
      <c r="C80" s="10" t="s">
        <v>4</v>
      </c>
      <c r="D80" s="9">
        <f>D78+B80</f>
        <v>0.5687500000000002</v>
      </c>
      <c r="E80" s="26" t="s">
        <v>17</v>
      </c>
      <c r="F80" s="590"/>
      <c r="G80" s="590"/>
      <c r="H80" s="27" t="s">
        <v>17</v>
      </c>
      <c r="I80" s="591"/>
      <c r="J80" s="591"/>
      <c r="K80" s="556"/>
      <c r="L80" s="556"/>
      <c r="M80" s="556"/>
      <c r="N80" s="612"/>
      <c r="O80" s="9">
        <v>1.736111111111111E-3</v>
      </c>
      <c r="P80" s="19" t="s">
        <v>4</v>
      </c>
      <c r="Q80" s="9">
        <f>Q78+O80</f>
        <v>0.6312500000000002</v>
      </c>
      <c r="R80" s="26" t="s">
        <v>17</v>
      </c>
      <c r="S80" s="590"/>
      <c r="T80" s="590"/>
      <c r="U80" s="27" t="s">
        <v>17</v>
      </c>
      <c r="V80" s="591"/>
      <c r="W80" s="591"/>
      <c r="X80" s="556"/>
      <c r="Y80" s="556"/>
      <c r="Z80" s="556"/>
    </row>
    <row r="81" spans="1:26" ht="18.95" customHeight="1" x14ac:dyDescent="0.25">
      <c r="A81" s="605">
        <v>22</v>
      </c>
      <c r="B81" s="6">
        <v>1.0416666666666667E-3</v>
      </c>
      <c r="C81" s="7" t="s">
        <v>0</v>
      </c>
      <c r="D81" s="6">
        <f>D80+B81</f>
        <v>0.56979166666666692</v>
      </c>
      <c r="E81" s="567"/>
      <c r="F81" s="569"/>
      <c r="G81" s="563"/>
      <c r="H81" s="573"/>
      <c r="I81" s="575"/>
      <c r="J81" s="565"/>
      <c r="K81" s="585"/>
      <c r="L81" s="586"/>
      <c r="M81" s="587"/>
      <c r="N81" s="606">
        <v>32</v>
      </c>
      <c r="O81" s="6">
        <v>1.0416666666666667E-3</v>
      </c>
      <c r="P81" s="7" t="s">
        <v>0</v>
      </c>
      <c r="Q81" s="6">
        <f>Q80+O81</f>
        <v>0.63229166666666692</v>
      </c>
      <c r="R81" s="567"/>
      <c r="S81" s="569"/>
      <c r="T81" s="563"/>
      <c r="U81" s="573"/>
      <c r="V81" s="575"/>
      <c r="W81" s="565"/>
      <c r="X81" s="585"/>
      <c r="Y81" s="586"/>
      <c r="Z81" s="587"/>
    </row>
    <row r="82" spans="1:26" ht="18.95" customHeight="1" x14ac:dyDescent="0.25">
      <c r="A82" s="607"/>
      <c r="B82" s="9">
        <v>6.9444444444444447E-4</v>
      </c>
      <c r="C82" s="10" t="s">
        <v>1</v>
      </c>
      <c r="D82" s="9">
        <f>D81+B82</f>
        <v>0.57048611111111136</v>
      </c>
      <c r="E82" s="570"/>
      <c r="F82" s="572"/>
      <c r="G82" s="564"/>
      <c r="H82" s="576"/>
      <c r="I82" s="578"/>
      <c r="J82" s="566"/>
      <c r="K82" s="588"/>
      <c r="L82" s="586"/>
      <c r="M82" s="587"/>
      <c r="N82" s="606"/>
      <c r="O82" s="9">
        <v>6.9444444444444447E-4</v>
      </c>
      <c r="P82" s="10" t="s">
        <v>1</v>
      </c>
      <c r="Q82" s="9">
        <f>Q81+O82</f>
        <v>0.63298611111111136</v>
      </c>
      <c r="R82" s="570"/>
      <c r="S82" s="572"/>
      <c r="T82" s="564"/>
      <c r="U82" s="576"/>
      <c r="V82" s="578"/>
      <c r="W82" s="566"/>
      <c r="X82" s="588"/>
      <c r="Y82" s="586"/>
      <c r="Z82" s="587"/>
    </row>
    <row r="83" spans="1:26" ht="18.95" customHeight="1" x14ac:dyDescent="0.25">
      <c r="A83" s="607"/>
      <c r="B83" s="9">
        <v>1.0416666666666667E-3</v>
      </c>
      <c r="C83" s="10" t="s">
        <v>2</v>
      </c>
      <c r="D83" s="9">
        <f>D82+B83</f>
        <v>0.57152777777777808</v>
      </c>
      <c r="E83" s="557" t="s">
        <v>18</v>
      </c>
      <c r="F83" s="558"/>
      <c r="G83" s="559"/>
      <c r="H83" s="560" t="s">
        <v>18</v>
      </c>
      <c r="I83" s="561"/>
      <c r="J83" s="562"/>
      <c r="K83" s="589" t="s">
        <v>6</v>
      </c>
      <c r="L83" s="586"/>
      <c r="M83" s="587"/>
      <c r="N83" s="606"/>
      <c r="O83" s="9">
        <v>1.0416666666666667E-3</v>
      </c>
      <c r="P83" s="10" t="s">
        <v>2</v>
      </c>
      <c r="Q83" s="9">
        <f t="shared" ref="Q83:Q85" si="39">Q82+O83</f>
        <v>0.63402777777777808</v>
      </c>
      <c r="R83" s="557" t="s">
        <v>18</v>
      </c>
      <c r="S83" s="558"/>
      <c r="T83" s="559"/>
      <c r="U83" s="560" t="s">
        <v>18</v>
      </c>
      <c r="V83" s="561"/>
      <c r="W83" s="562"/>
      <c r="X83" s="589" t="s">
        <v>6</v>
      </c>
      <c r="Y83" s="586"/>
      <c r="Z83" s="587"/>
    </row>
    <row r="84" spans="1:26" ht="18.95" customHeight="1" x14ac:dyDescent="0.25">
      <c r="A84" s="607"/>
      <c r="B84" s="9">
        <v>6.9444444444444447E-4</v>
      </c>
      <c r="C84" s="10" t="s">
        <v>1</v>
      </c>
      <c r="D84" s="9">
        <f>D83+B84</f>
        <v>0.57222222222222252</v>
      </c>
      <c r="E84" s="579" t="s">
        <v>11</v>
      </c>
      <c r="F84" s="580"/>
      <c r="G84" s="581"/>
      <c r="H84" s="582" t="s">
        <v>11</v>
      </c>
      <c r="I84" s="583"/>
      <c r="J84" s="584"/>
      <c r="K84" s="25" t="s">
        <v>8</v>
      </c>
      <c r="L84" s="25" t="s">
        <v>7</v>
      </c>
      <c r="M84" s="25" t="s">
        <v>9</v>
      </c>
      <c r="N84" s="606"/>
      <c r="O84" s="9">
        <v>6.9444444444444447E-4</v>
      </c>
      <c r="P84" s="10" t="s">
        <v>1</v>
      </c>
      <c r="Q84" s="9">
        <f t="shared" si="39"/>
        <v>0.63472222222222252</v>
      </c>
      <c r="R84" s="579" t="s">
        <v>11</v>
      </c>
      <c r="S84" s="580"/>
      <c r="T84" s="581"/>
      <c r="U84" s="582" t="s">
        <v>11</v>
      </c>
      <c r="V84" s="583"/>
      <c r="W84" s="584"/>
      <c r="X84" s="25" t="s">
        <v>8</v>
      </c>
      <c r="Y84" s="25" t="s">
        <v>7</v>
      </c>
      <c r="Z84" s="25" t="s">
        <v>9</v>
      </c>
    </row>
    <row r="85" spans="1:26" ht="18.95" customHeight="1" x14ac:dyDescent="0.25">
      <c r="A85" s="607"/>
      <c r="B85" s="9">
        <v>1.0416666666666667E-3</v>
      </c>
      <c r="C85" s="10" t="s">
        <v>3</v>
      </c>
      <c r="D85" s="9">
        <f>D84+B85</f>
        <v>0.57326388888888924</v>
      </c>
      <c r="E85" s="567"/>
      <c r="F85" s="568"/>
      <c r="G85" s="569"/>
      <c r="H85" s="573"/>
      <c r="I85" s="574"/>
      <c r="J85" s="575"/>
      <c r="K85" s="556"/>
      <c r="L85" s="556"/>
      <c r="M85" s="556"/>
      <c r="N85" s="606"/>
      <c r="O85" s="9">
        <v>1.0416666666666667E-3</v>
      </c>
      <c r="P85" s="10" t="s">
        <v>3</v>
      </c>
      <c r="Q85" s="9">
        <f t="shared" si="39"/>
        <v>0.63576388888888924</v>
      </c>
      <c r="R85" s="567"/>
      <c r="S85" s="568"/>
      <c r="T85" s="569"/>
      <c r="U85" s="573"/>
      <c r="V85" s="574"/>
      <c r="W85" s="575"/>
      <c r="X85" s="556"/>
      <c r="Y85" s="556"/>
      <c r="Z85" s="556"/>
    </row>
    <row r="86" spans="1:26" ht="18.95" customHeight="1" x14ac:dyDescent="0.25">
      <c r="A86" s="607"/>
      <c r="B86" s="12">
        <f>SUM(B81:B85)</f>
        <v>4.5138888888888885E-3</v>
      </c>
      <c r="C86" s="604" t="s">
        <v>5</v>
      </c>
      <c r="D86" s="604"/>
      <c r="E86" s="570"/>
      <c r="F86" s="571"/>
      <c r="G86" s="572"/>
      <c r="H86" s="576"/>
      <c r="I86" s="577"/>
      <c r="J86" s="578"/>
      <c r="K86" s="556"/>
      <c r="L86" s="556"/>
      <c r="M86" s="556"/>
      <c r="N86" s="606"/>
      <c r="O86" s="12">
        <f t="shared" ref="O86" si="40">SUM(O81:O85)</f>
        <v>4.5138888888888885E-3</v>
      </c>
      <c r="P86" s="604" t="s">
        <v>5</v>
      </c>
      <c r="Q86" s="604"/>
      <c r="R86" s="570"/>
      <c r="S86" s="571"/>
      <c r="T86" s="572"/>
      <c r="U86" s="576"/>
      <c r="V86" s="577"/>
      <c r="W86" s="578"/>
      <c r="X86" s="556"/>
      <c r="Y86" s="556"/>
      <c r="Z86" s="556"/>
    </row>
    <row r="87" spans="1:26" ht="18.95" customHeight="1" x14ac:dyDescent="0.25">
      <c r="A87" s="608"/>
      <c r="B87" s="9">
        <v>1.736111111111111E-3</v>
      </c>
      <c r="C87" s="10" t="s">
        <v>4</v>
      </c>
      <c r="D87" s="9">
        <f>D85+B87</f>
        <v>0.5750000000000004</v>
      </c>
      <c r="E87" s="26" t="s">
        <v>17</v>
      </c>
      <c r="F87" s="590"/>
      <c r="G87" s="590"/>
      <c r="H87" s="27" t="s">
        <v>17</v>
      </c>
      <c r="I87" s="591"/>
      <c r="J87" s="591"/>
      <c r="K87" s="556"/>
      <c r="L87" s="556"/>
      <c r="M87" s="556"/>
      <c r="N87" s="606"/>
      <c r="O87" s="9">
        <v>1.736111111111111E-3</v>
      </c>
      <c r="P87" s="10" t="s">
        <v>4</v>
      </c>
      <c r="Q87" s="9">
        <f>Q85+O87</f>
        <v>0.6375000000000004</v>
      </c>
      <c r="R87" s="26" t="s">
        <v>17</v>
      </c>
      <c r="S87" s="590"/>
      <c r="T87" s="590"/>
      <c r="U87" s="27" t="s">
        <v>17</v>
      </c>
      <c r="V87" s="591"/>
      <c r="W87" s="591"/>
      <c r="X87" s="556"/>
      <c r="Y87" s="556"/>
      <c r="Z87" s="556"/>
    </row>
    <row r="88" spans="1:26" ht="18.95" customHeight="1" x14ac:dyDescent="0.25">
      <c r="A88" s="609">
        <v>23</v>
      </c>
      <c r="B88" s="6">
        <v>1.0416666666666667E-3</v>
      </c>
      <c r="C88" s="7" t="s">
        <v>0</v>
      </c>
      <c r="D88" s="6">
        <f>D87+B88</f>
        <v>0.57604166666666712</v>
      </c>
      <c r="E88" s="567"/>
      <c r="F88" s="569"/>
      <c r="G88" s="563"/>
      <c r="H88" s="573"/>
      <c r="I88" s="575"/>
      <c r="J88" s="565"/>
      <c r="K88" s="585"/>
      <c r="L88" s="586"/>
      <c r="M88" s="587"/>
      <c r="N88" s="606">
        <v>33</v>
      </c>
      <c r="O88" s="6">
        <v>1.0416666666666667E-3</v>
      </c>
      <c r="P88" s="7" t="s">
        <v>0</v>
      </c>
      <c r="Q88" s="6">
        <f>Q87+O88</f>
        <v>0.63854166666666712</v>
      </c>
      <c r="R88" s="567"/>
      <c r="S88" s="569"/>
      <c r="T88" s="563"/>
      <c r="U88" s="573"/>
      <c r="V88" s="575"/>
      <c r="W88" s="565"/>
      <c r="X88" s="585"/>
      <c r="Y88" s="586"/>
      <c r="Z88" s="587"/>
    </row>
    <row r="89" spans="1:26" ht="18.95" customHeight="1" x14ac:dyDescent="0.25">
      <c r="A89" s="607"/>
      <c r="B89" s="9">
        <v>6.9444444444444447E-4</v>
      </c>
      <c r="C89" s="10" t="s">
        <v>1</v>
      </c>
      <c r="D89" s="9">
        <f>D88+B89</f>
        <v>0.57673611111111156</v>
      </c>
      <c r="E89" s="570"/>
      <c r="F89" s="572"/>
      <c r="G89" s="564"/>
      <c r="H89" s="576"/>
      <c r="I89" s="578"/>
      <c r="J89" s="566"/>
      <c r="K89" s="588"/>
      <c r="L89" s="586"/>
      <c r="M89" s="587"/>
      <c r="N89" s="606"/>
      <c r="O89" s="9">
        <v>6.9444444444444447E-4</v>
      </c>
      <c r="P89" s="10" t="s">
        <v>1</v>
      </c>
      <c r="Q89" s="9">
        <f>Q88+O89</f>
        <v>0.63923611111111156</v>
      </c>
      <c r="R89" s="570"/>
      <c r="S89" s="572"/>
      <c r="T89" s="564"/>
      <c r="U89" s="576"/>
      <c r="V89" s="578"/>
      <c r="W89" s="566"/>
      <c r="X89" s="588"/>
      <c r="Y89" s="586"/>
      <c r="Z89" s="587"/>
    </row>
    <row r="90" spans="1:26" ht="18.95" customHeight="1" x14ac:dyDescent="0.25">
      <c r="A90" s="607"/>
      <c r="B90" s="9">
        <v>1.0416666666666667E-3</v>
      </c>
      <c r="C90" s="10" t="s">
        <v>2</v>
      </c>
      <c r="D90" s="9">
        <f>D89+B90</f>
        <v>0.57777777777777828</v>
      </c>
      <c r="E90" s="557" t="s">
        <v>18</v>
      </c>
      <c r="F90" s="558"/>
      <c r="G90" s="559"/>
      <c r="H90" s="560" t="s">
        <v>18</v>
      </c>
      <c r="I90" s="561"/>
      <c r="J90" s="562"/>
      <c r="K90" s="589" t="s">
        <v>6</v>
      </c>
      <c r="L90" s="586"/>
      <c r="M90" s="587"/>
      <c r="N90" s="606"/>
      <c r="O90" s="9">
        <v>1.0416666666666667E-3</v>
      </c>
      <c r="P90" s="10" t="s">
        <v>2</v>
      </c>
      <c r="Q90" s="9">
        <f t="shared" ref="Q90:Q92" si="41">Q89+O90</f>
        <v>0.64027777777777828</v>
      </c>
      <c r="R90" s="557" t="s">
        <v>18</v>
      </c>
      <c r="S90" s="558"/>
      <c r="T90" s="559"/>
      <c r="U90" s="560" t="s">
        <v>18</v>
      </c>
      <c r="V90" s="561"/>
      <c r="W90" s="562"/>
      <c r="X90" s="589" t="s">
        <v>6</v>
      </c>
      <c r="Y90" s="586"/>
      <c r="Z90" s="587"/>
    </row>
    <row r="91" spans="1:26" ht="18.95" customHeight="1" x14ac:dyDescent="0.25">
      <c r="A91" s="607"/>
      <c r="B91" s="9">
        <v>6.9444444444444447E-4</v>
      </c>
      <c r="C91" s="10" t="s">
        <v>1</v>
      </c>
      <c r="D91" s="9">
        <f>D90+B91</f>
        <v>0.57847222222222272</v>
      </c>
      <c r="E91" s="579" t="s">
        <v>11</v>
      </c>
      <c r="F91" s="580"/>
      <c r="G91" s="581"/>
      <c r="H91" s="582" t="s">
        <v>11</v>
      </c>
      <c r="I91" s="583"/>
      <c r="J91" s="584"/>
      <c r="K91" s="25" t="s">
        <v>8</v>
      </c>
      <c r="L91" s="25" t="s">
        <v>7</v>
      </c>
      <c r="M91" s="25" t="s">
        <v>9</v>
      </c>
      <c r="N91" s="606"/>
      <c r="O91" s="9">
        <v>6.9444444444444447E-4</v>
      </c>
      <c r="P91" s="10" t="s">
        <v>1</v>
      </c>
      <c r="Q91" s="9">
        <f t="shared" si="41"/>
        <v>0.64097222222222272</v>
      </c>
      <c r="R91" s="579" t="s">
        <v>11</v>
      </c>
      <c r="S91" s="580"/>
      <c r="T91" s="581"/>
      <c r="U91" s="582" t="s">
        <v>11</v>
      </c>
      <c r="V91" s="583"/>
      <c r="W91" s="584"/>
      <c r="X91" s="25" t="s">
        <v>8</v>
      </c>
      <c r="Y91" s="25" t="s">
        <v>7</v>
      </c>
      <c r="Z91" s="25" t="s">
        <v>9</v>
      </c>
    </row>
    <row r="92" spans="1:26" ht="18.95" customHeight="1" x14ac:dyDescent="0.25">
      <c r="A92" s="607"/>
      <c r="B92" s="9">
        <v>1.0416666666666667E-3</v>
      </c>
      <c r="C92" s="10" t="s">
        <v>3</v>
      </c>
      <c r="D92" s="9">
        <f>D91+B92</f>
        <v>0.57951388888888944</v>
      </c>
      <c r="E92" s="567"/>
      <c r="F92" s="568"/>
      <c r="G92" s="569"/>
      <c r="H92" s="573"/>
      <c r="I92" s="574"/>
      <c r="J92" s="575"/>
      <c r="K92" s="556"/>
      <c r="L92" s="556"/>
      <c r="M92" s="556"/>
      <c r="N92" s="606"/>
      <c r="O92" s="9">
        <v>1.0416666666666667E-3</v>
      </c>
      <c r="P92" s="10" t="s">
        <v>3</v>
      </c>
      <c r="Q92" s="9">
        <f t="shared" si="41"/>
        <v>0.64201388888888944</v>
      </c>
      <c r="R92" s="567"/>
      <c r="S92" s="568"/>
      <c r="T92" s="569"/>
      <c r="U92" s="573"/>
      <c r="V92" s="574"/>
      <c r="W92" s="575"/>
      <c r="X92" s="556"/>
      <c r="Y92" s="556"/>
      <c r="Z92" s="556"/>
    </row>
    <row r="93" spans="1:26" ht="18.95" customHeight="1" x14ac:dyDescent="0.25">
      <c r="A93" s="607"/>
      <c r="B93" s="12">
        <f>SUM(B88:B92)</f>
        <v>4.5138888888888885E-3</v>
      </c>
      <c r="C93" s="604" t="s">
        <v>5</v>
      </c>
      <c r="D93" s="604"/>
      <c r="E93" s="570"/>
      <c r="F93" s="571"/>
      <c r="G93" s="572"/>
      <c r="H93" s="576"/>
      <c r="I93" s="577"/>
      <c r="J93" s="578"/>
      <c r="K93" s="556"/>
      <c r="L93" s="556"/>
      <c r="M93" s="556"/>
      <c r="N93" s="606"/>
      <c r="O93" s="12">
        <f t="shared" ref="O93" si="42">SUM(O88:O92)</f>
        <v>4.5138888888888885E-3</v>
      </c>
      <c r="P93" s="604" t="s">
        <v>5</v>
      </c>
      <c r="Q93" s="604"/>
      <c r="R93" s="570"/>
      <c r="S93" s="571"/>
      <c r="T93" s="572"/>
      <c r="U93" s="576"/>
      <c r="V93" s="577"/>
      <c r="W93" s="578"/>
      <c r="X93" s="556"/>
      <c r="Y93" s="556"/>
      <c r="Z93" s="556"/>
    </row>
    <row r="94" spans="1:26" ht="18.95" customHeight="1" x14ac:dyDescent="0.25">
      <c r="A94" s="608"/>
      <c r="B94" s="9">
        <v>1.736111111111111E-3</v>
      </c>
      <c r="C94" s="10" t="s">
        <v>4</v>
      </c>
      <c r="D94" s="9">
        <f>D92+B94</f>
        <v>0.5812500000000006</v>
      </c>
      <c r="E94" s="26" t="s">
        <v>17</v>
      </c>
      <c r="F94" s="590"/>
      <c r="G94" s="590"/>
      <c r="H94" s="27" t="s">
        <v>17</v>
      </c>
      <c r="I94" s="591"/>
      <c r="J94" s="591"/>
      <c r="K94" s="556"/>
      <c r="L94" s="556"/>
      <c r="M94" s="556"/>
      <c r="N94" s="606"/>
      <c r="O94" s="9">
        <v>1.736111111111111E-3</v>
      </c>
      <c r="P94" s="10" t="s">
        <v>4</v>
      </c>
      <c r="Q94" s="9">
        <f>Q92+O94</f>
        <v>0.6437500000000006</v>
      </c>
      <c r="R94" s="26" t="s">
        <v>17</v>
      </c>
      <c r="S94" s="590"/>
      <c r="T94" s="590"/>
      <c r="U94" s="27" t="s">
        <v>17</v>
      </c>
      <c r="V94" s="591"/>
      <c r="W94" s="591"/>
      <c r="X94" s="556"/>
      <c r="Y94" s="556"/>
      <c r="Z94" s="556"/>
    </row>
    <row r="95" spans="1:26" ht="18.95" customHeight="1" x14ac:dyDescent="0.25">
      <c r="A95" s="609">
        <v>24</v>
      </c>
      <c r="B95" s="6">
        <v>1.0416666666666667E-3</v>
      </c>
      <c r="C95" s="7" t="s">
        <v>0</v>
      </c>
      <c r="D95" s="6">
        <f>D94+B95</f>
        <v>0.58229166666666732</v>
      </c>
      <c r="E95" s="567"/>
      <c r="F95" s="569"/>
      <c r="G95" s="563"/>
      <c r="H95" s="573"/>
      <c r="I95" s="575"/>
      <c r="J95" s="565"/>
      <c r="K95" s="585"/>
      <c r="L95" s="586"/>
      <c r="M95" s="587"/>
      <c r="N95" s="606">
        <v>34</v>
      </c>
      <c r="O95" s="6">
        <v>1.0416666666666667E-3</v>
      </c>
      <c r="P95" s="7" t="s">
        <v>0</v>
      </c>
      <c r="Q95" s="6">
        <f>Q94+O95</f>
        <v>0.64479166666666732</v>
      </c>
      <c r="R95" s="567"/>
      <c r="S95" s="569"/>
      <c r="T95" s="563"/>
      <c r="U95" s="573"/>
      <c r="V95" s="575"/>
      <c r="W95" s="565"/>
      <c r="X95" s="585"/>
      <c r="Y95" s="586"/>
      <c r="Z95" s="587"/>
    </row>
    <row r="96" spans="1:26" ht="18.95" customHeight="1" x14ac:dyDescent="0.25">
      <c r="A96" s="607"/>
      <c r="B96" s="9">
        <v>6.9444444444444447E-4</v>
      </c>
      <c r="C96" s="10" t="s">
        <v>1</v>
      </c>
      <c r="D96" s="9">
        <f>D95+B96</f>
        <v>0.58298611111111176</v>
      </c>
      <c r="E96" s="570"/>
      <c r="F96" s="572"/>
      <c r="G96" s="564"/>
      <c r="H96" s="576"/>
      <c r="I96" s="578"/>
      <c r="J96" s="566"/>
      <c r="K96" s="588"/>
      <c r="L96" s="586"/>
      <c r="M96" s="587"/>
      <c r="N96" s="606"/>
      <c r="O96" s="9">
        <v>6.9444444444444447E-4</v>
      </c>
      <c r="P96" s="10" t="s">
        <v>1</v>
      </c>
      <c r="Q96" s="9">
        <f>Q95+O96</f>
        <v>0.64548611111111176</v>
      </c>
      <c r="R96" s="570"/>
      <c r="S96" s="572"/>
      <c r="T96" s="564"/>
      <c r="U96" s="576"/>
      <c r="V96" s="578"/>
      <c r="W96" s="566"/>
      <c r="X96" s="588"/>
      <c r="Y96" s="586"/>
      <c r="Z96" s="587"/>
    </row>
    <row r="97" spans="1:26" ht="18.95" customHeight="1" x14ac:dyDescent="0.25">
      <c r="A97" s="607"/>
      <c r="B97" s="9">
        <v>1.0416666666666667E-3</v>
      </c>
      <c r="C97" s="10" t="s">
        <v>2</v>
      </c>
      <c r="D97" s="9">
        <f>D96+B97</f>
        <v>0.58402777777777848</v>
      </c>
      <c r="E97" s="557" t="s">
        <v>18</v>
      </c>
      <c r="F97" s="558"/>
      <c r="G97" s="559"/>
      <c r="H97" s="560" t="s">
        <v>18</v>
      </c>
      <c r="I97" s="561"/>
      <c r="J97" s="562"/>
      <c r="K97" s="589" t="s">
        <v>6</v>
      </c>
      <c r="L97" s="586"/>
      <c r="M97" s="587"/>
      <c r="N97" s="606"/>
      <c r="O97" s="9">
        <v>1.0416666666666667E-3</v>
      </c>
      <c r="P97" s="10" t="s">
        <v>2</v>
      </c>
      <c r="Q97" s="9">
        <f t="shared" ref="Q97:Q99" si="43">Q96+O97</f>
        <v>0.64652777777777848</v>
      </c>
      <c r="R97" s="557" t="s">
        <v>18</v>
      </c>
      <c r="S97" s="558"/>
      <c r="T97" s="559"/>
      <c r="U97" s="560" t="s">
        <v>18</v>
      </c>
      <c r="V97" s="561"/>
      <c r="W97" s="562"/>
      <c r="X97" s="589" t="s">
        <v>6</v>
      </c>
      <c r="Y97" s="586"/>
      <c r="Z97" s="587"/>
    </row>
    <row r="98" spans="1:26" ht="18.95" customHeight="1" x14ac:dyDescent="0.25">
      <c r="A98" s="607"/>
      <c r="B98" s="9">
        <v>6.9444444444444447E-4</v>
      </c>
      <c r="C98" s="10" t="s">
        <v>1</v>
      </c>
      <c r="D98" s="9">
        <f>D97+B98</f>
        <v>0.58472222222222292</v>
      </c>
      <c r="E98" s="579" t="s">
        <v>11</v>
      </c>
      <c r="F98" s="580"/>
      <c r="G98" s="581"/>
      <c r="H98" s="582" t="s">
        <v>11</v>
      </c>
      <c r="I98" s="583"/>
      <c r="J98" s="584"/>
      <c r="K98" s="25" t="s">
        <v>8</v>
      </c>
      <c r="L98" s="25" t="s">
        <v>7</v>
      </c>
      <c r="M98" s="25" t="s">
        <v>9</v>
      </c>
      <c r="N98" s="606"/>
      <c r="O98" s="9">
        <v>6.9444444444444447E-4</v>
      </c>
      <c r="P98" s="10" t="s">
        <v>1</v>
      </c>
      <c r="Q98" s="9">
        <f t="shared" si="43"/>
        <v>0.64722222222222292</v>
      </c>
      <c r="R98" s="579" t="s">
        <v>11</v>
      </c>
      <c r="S98" s="580"/>
      <c r="T98" s="581"/>
      <c r="U98" s="582" t="s">
        <v>11</v>
      </c>
      <c r="V98" s="583"/>
      <c r="W98" s="584"/>
      <c r="X98" s="25" t="s">
        <v>8</v>
      </c>
      <c r="Y98" s="25" t="s">
        <v>7</v>
      </c>
      <c r="Z98" s="25" t="s">
        <v>9</v>
      </c>
    </row>
    <row r="99" spans="1:26" ht="18.95" customHeight="1" x14ac:dyDescent="0.25">
      <c r="A99" s="607"/>
      <c r="B99" s="9">
        <v>1.0416666666666667E-3</v>
      </c>
      <c r="C99" s="10" t="s">
        <v>3</v>
      </c>
      <c r="D99" s="9">
        <f>D98+B99</f>
        <v>0.58576388888888964</v>
      </c>
      <c r="E99" s="567"/>
      <c r="F99" s="568"/>
      <c r="G99" s="569"/>
      <c r="H99" s="573"/>
      <c r="I99" s="574"/>
      <c r="J99" s="575"/>
      <c r="K99" s="556"/>
      <c r="L99" s="556"/>
      <c r="M99" s="556"/>
      <c r="N99" s="606"/>
      <c r="O99" s="9">
        <v>1.0416666666666667E-3</v>
      </c>
      <c r="P99" s="10" t="s">
        <v>3</v>
      </c>
      <c r="Q99" s="9">
        <f t="shared" si="43"/>
        <v>0.64826388888888964</v>
      </c>
      <c r="R99" s="567"/>
      <c r="S99" s="568"/>
      <c r="T99" s="569"/>
      <c r="U99" s="573"/>
      <c r="V99" s="574"/>
      <c r="W99" s="575"/>
      <c r="X99" s="556"/>
      <c r="Y99" s="556"/>
      <c r="Z99" s="556"/>
    </row>
    <row r="100" spans="1:26" ht="18.95" customHeight="1" x14ac:dyDescent="0.25">
      <c r="A100" s="607"/>
      <c r="B100" s="12">
        <f>SUM(B95:B99)</f>
        <v>4.5138888888888885E-3</v>
      </c>
      <c r="C100" s="604" t="s">
        <v>5</v>
      </c>
      <c r="D100" s="604"/>
      <c r="E100" s="570"/>
      <c r="F100" s="571"/>
      <c r="G100" s="572"/>
      <c r="H100" s="576"/>
      <c r="I100" s="577"/>
      <c r="J100" s="578"/>
      <c r="K100" s="556"/>
      <c r="L100" s="556"/>
      <c r="M100" s="556"/>
      <c r="N100" s="606"/>
      <c r="O100" s="12">
        <f t="shared" ref="O100" si="44">SUM(O95:O99)</f>
        <v>4.5138888888888885E-3</v>
      </c>
      <c r="P100" s="604" t="s">
        <v>5</v>
      </c>
      <c r="Q100" s="604"/>
      <c r="R100" s="570"/>
      <c r="S100" s="571"/>
      <c r="T100" s="572"/>
      <c r="U100" s="576"/>
      <c r="V100" s="577"/>
      <c r="W100" s="578"/>
      <c r="X100" s="556"/>
      <c r="Y100" s="556"/>
      <c r="Z100" s="556"/>
    </row>
    <row r="101" spans="1:26" ht="18.95" customHeight="1" x14ac:dyDescent="0.25">
      <c r="A101" s="608"/>
      <c r="B101" s="9">
        <v>1.736111111111111E-3</v>
      </c>
      <c r="C101" s="10" t="s">
        <v>4</v>
      </c>
      <c r="D101" s="9">
        <f>D99+B101</f>
        <v>0.5875000000000008</v>
      </c>
      <c r="E101" s="26" t="s">
        <v>17</v>
      </c>
      <c r="F101" s="590"/>
      <c r="G101" s="590"/>
      <c r="H101" s="27" t="s">
        <v>17</v>
      </c>
      <c r="I101" s="591"/>
      <c r="J101" s="591"/>
      <c r="K101" s="556"/>
      <c r="L101" s="556"/>
      <c r="M101" s="556"/>
      <c r="N101" s="606"/>
      <c r="O101" s="12">
        <v>1.736111111111111E-3</v>
      </c>
      <c r="P101" s="15" t="s">
        <v>4</v>
      </c>
      <c r="Q101" s="12">
        <f>Q99+O101</f>
        <v>0.6500000000000008</v>
      </c>
      <c r="R101" s="26" t="s">
        <v>17</v>
      </c>
      <c r="S101" s="590"/>
      <c r="T101" s="590"/>
      <c r="U101" s="27" t="s">
        <v>17</v>
      </c>
      <c r="V101" s="591"/>
      <c r="W101" s="591"/>
      <c r="X101" s="556"/>
      <c r="Y101" s="556"/>
      <c r="Z101" s="556"/>
    </row>
    <row r="102" spans="1:26" ht="18.95" customHeight="1" x14ac:dyDescent="0.25">
      <c r="A102" s="609">
        <v>25</v>
      </c>
      <c r="B102" s="6">
        <v>1.0416666666666667E-3</v>
      </c>
      <c r="C102" s="7" t="s">
        <v>0</v>
      </c>
      <c r="D102" s="6">
        <f>D101+B102</f>
        <v>0.58854166666666752</v>
      </c>
      <c r="E102" s="567"/>
      <c r="F102" s="569"/>
      <c r="G102" s="563"/>
      <c r="H102" s="573"/>
      <c r="I102" s="575"/>
      <c r="J102" s="565"/>
      <c r="K102" s="585"/>
      <c r="L102" s="586"/>
      <c r="M102" s="587"/>
      <c r="N102" s="606">
        <v>35</v>
      </c>
      <c r="O102" s="6">
        <v>1.0416666666666667E-3</v>
      </c>
      <c r="P102" s="7" t="s">
        <v>0</v>
      </c>
      <c r="Q102" s="6">
        <f>Q101+O102</f>
        <v>0.65104166666666752</v>
      </c>
      <c r="R102" s="567"/>
      <c r="S102" s="569"/>
      <c r="T102" s="563"/>
      <c r="U102" s="573"/>
      <c r="V102" s="575"/>
      <c r="W102" s="565"/>
      <c r="X102" s="585"/>
      <c r="Y102" s="586"/>
      <c r="Z102" s="587"/>
    </row>
    <row r="103" spans="1:26" ht="18.95" customHeight="1" x14ac:dyDescent="0.25">
      <c r="A103" s="607"/>
      <c r="B103" s="9">
        <v>6.9444444444444447E-4</v>
      </c>
      <c r="C103" s="10" t="s">
        <v>1</v>
      </c>
      <c r="D103" s="9">
        <f>D102+B103</f>
        <v>0.58923611111111196</v>
      </c>
      <c r="E103" s="570"/>
      <c r="F103" s="572"/>
      <c r="G103" s="564"/>
      <c r="H103" s="576"/>
      <c r="I103" s="578"/>
      <c r="J103" s="566"/>
      <c r="K103" s="588"/>
      <c r="L103" s="586"/>
      <c r="M103" s="587"/>
      <c r="N103" s="606"/>
      <c r="O103" s="9">
        <v>6.9444444444444447E-4</v>
      </c>
      <c r="P103" s="10" t="s">
        <v>1</v>
      </c>
      <c r="Q103" s="9">
        <f>Q102+O103</f>
        <v>0.65173611111111196</v>
      </c>
      <c r="R103" s="570"/>
      <c r="S103" s="572"/>
      <c r="T103" s="564"/>
      <c r="U103" s="576"/>
      <c r="V103" s="578"/>
      <c r="W103" s="566"/>
      <c r="X103" s="588"/>
      <c r="Y103" s="586"/>
      <c r="Z103" s="587"/>
    </row>
    <row r="104" spans="1:26" ht="18.95" customHeight="1" x14ac:dyDescent="0.25">
      <c r="A104" s="607"/>
      <c r="B104" s="9">
        <v>1.0416666666666667E-3</v>
      </c>
      <c r="C104" s="10" t="s">
        <v>2</v>
      </c>
      <c r="D104" s="9">
        <f>D103+B104</f>
        <v>0.59027777777777868</v>
      </c>
      <c r="E104" s="557" t="s">
        <v>18</v>
      </c>
      <c r="F104" s="558"/>
      <c r="G104" s="559"/>
      <c r="H104" s="560" t="s">
        <v>18</v>
      </c>
      <c r="I104" s="561"/>
      <c r="J104" s="562"/>
      <c r="K104" s="589" t="s">
        <v>6</v>
      </c>
      <c r="L104" s="586"/>
      <c r="M104" s="587"/>
      <c r="N104" s="606"/>
      <c r="O104" s="9">
        <v>1.0416666666666667E-3</v>
      </c>
      <c r="P104" s="10" t="s">
        <v>2</v>
      </c>
      <c r="Q104" s="9">
        <f t="shared" ref="Q104:Q105" si="45">Q103+O104</f>
        <v>0.65277777777777868</v>
      </c>
      <c r="R104" s="557" t="s">
        <v>18</v>
      </c>
      <c r="S104" s="558"/>
      <c r="T104" s="559"/>
      <c r="U104" s="560" t="s">
        <v>18</v>
      </c>
      <c r="V104" s="561"/>
      <c r="W104" s="562"/>
      <c r="X104" s="589" t="s">
        <v>6</v>
      </c>
      <c r="Y104" s="586"/>
      <c r="Z104" s="587"/>
    </row>
    <row r="105" spans="1:26" ht="18.95" customHeight="1" x14ac:dyDescent="0.25">
      <c r="A105" s="607"/>
      <c r="B105" s="9">
        <v>6.9444444444444447E-4</v>
      </c>
      <c r="C105" s="10" t="s">
        <v>1</v>
      </c>
      <c r="D105" s="9">
        <f>D104+B105</f>
        <v>0.59097222222222312</v>
      </c>
      <c r="E105" s="579" t="s">
        <v>11</v>
      </c>
      <c r="F105" s="580"/>
      <c r="G105" s="581"/>
      <c r="H105" s="582" t="s">
        <v>11</v>
      </c>
      <c r="I105" s="583"/>
      <c r="J105" s="584"/>
      <c r="K105" s="25" t="s">
        <v>8</v>
      </c>
      <c r="L105" s="25" t="s">
        <v>7</v>
      </c>
      <c r="M105" s="25" t="s">
        <v>9</v>
      </c>
      <c r="N105" s="606"/>
      <c r="O105" s="9">
        <v>6.9444444444444447E-4</v>
      </c>
      <c r="P105" s="10" t="s">
        <v>1</v>
      </c>
      <c r="Q105" s="9">
        <f t="shared" si="45"/>
        <v>0.65347222222222312</v>
      </c>
      <c r="R105" s="579" t="s">
        <v>11</v>
      </c>
      <c r="S105" s="580"/>
      <c r="T105" s="581"/>
      <c r="U105" s="582" t="s">
        <v>11</v>
      </c>
      <c r="V105" s="583"/>
      <c r="W105" s="584"/>
      <c r="X105" s="25" t="s">
        <v>8</v>
      </c>
      <c r="Y105" s="25" t="s">
        <v>7</v>
      </c>
      <c r="Z105" s="25" t="s">
        <v>9</v>
      </c>
    </row>
    <row r="106" spans="1:26" ht="18.95" customHeight="1" x14ac:dyDescent="0.25">
      <c r="A106" s="607"/>
      <c r="B106" s="9">
        <v>1.0416666666666667E-3</v>
      </c>
      <c r="C106" s="10" t="s">
        <v>3</v>
      </c>
      <c r="D106" s="9">
        <f>D105+B106</f>
        <v>0.59201388888888984</v>
      </c>
      <c r="E106" s="567"/>
      <c r="F106" s="568"/>
      <c r="G106" s="569"/>
      <c r="H106" s="573"/>
      <c r="I106" s="574"/>
      <c r="J106" s="575"/>
      <c r="K106" s="556"/>
      <c r="L106" s="556"/>
      <c r="M106" s="556"/>
      <c r="N106" s="606"/>
      <c r="O106" s="9">
        <v>1.0416666666666667E-3</v>
      </c>
      <c r="P106" s="10" t="s">
        <v>3</v>
      </c>
      <c r="Q106" s="9">
        <f>Q105+O106</f>
        <v>0.65451388888888984</v>
      </c>
      <c r="R106" s="567"/>
      <c r="S106" s="568"/>
      <c r="T106" s="569"/>
      <c r="U106" s="573"/>
      <c r="V106" s="574"/>
      <c r="W106" s="575"/>
      <c r="X106" s="556"/>
      <c r="Y106" s="556"/>
      <c r="Z106" s="556"/>
    </row>
    <row r="107" spans="1:26" ht="18.95" customHeight="1" x14ac:dyDescent="0.25">
      <c r="A107" s="607"/>
      <c r="B107" s="12">
        <f>SUM(B102:B106)</f>
        <v>4.5138888888888885E-3</v>
      </c>
      <c r="C107" s="604" t="s">
        <v>5</v>
      </c>
      <c r="D107" s="604"/>
      <c r="E107" s="570"/>
      <c r="F107" s="571"/>
      <c r="G107" s="572"/>
      <c r="H107" s="576"/>
      <c r="I107" s="577"/>
      <c r="J107" s="578"/>
      <c r="K107" s="556"/>
      <c r="L107" s="556"/>
      <c r="M107" s="556"/>
      <c r="N107" s="606"/>
      <c r="O107" s="12">
        <f>SUM(O102:O106)</f>
        <v>4.5138888888888885E-3</v>
      </c>
      <c r="P107" s="604" t="s">
        <v>5</v>
      </c>
      <c r="Q107" s="604"/>
      <c r="R107" s="570"/>
      <c r="S107" s="571"/>
      <c r="T107" s="572"/>
      <c r="U107" s="576"/>
      <c r="V107" s="577"/>
      <c r="W107" s="578"/>
      <c r="X107" s="556"/>
      <c r="Y107" s="556"/>
      <c r="Z107" s="556"/>
    </row>
    <row r="108" spans="1:26" ht="18.95" customHeight="1" x14ac:dyDescent="0.25">
      <c r="A108" s="608"/>
      <c r="B108" s="9">
        <v>1.736111111111111E-3</v>
      </c>
      <c r="C108" s="10" t="s">
        <v>4</v>
      </c>
      <c r="D108" s="9">
        <f>D106+B108</f>
        <v>0.593750000000001</v>
      </c>
      <c r="E108" s="26" t="s">
        <v>17</v>
      </c>
      <c r="F108" s="590"/>
      <c r="G108" s="590"/>
      <c r="H108" s="27" t="s">
        <v>17</v>
      </c>
      <c r="I108" s="591"/>
      <c r="J108" s="591"/>
      <c r="K108" s="556"/>
      <c r="L108" s="556"/>
      <c r="M108" s="556"/>
      <c r="N108" s="606"/>
      <c r="O108" s="9">
        <v>1.736111111111111E-3</v>
      </c>
      <c r="P108" s="10" t="s">
        <v>4</v>
      </c>
      <c r="Q108" s="9">
        <f>Q106+O108</f>
        <v>0.656250000000001</v>
      </c>
      <c r="R108" s="26" t="s">
        <v>17</v>
      </c>
      <c r="S108" s="590"/>
      <c r="T108" s="590"/>
      <c r="U108" s="27" t="s">
        <v>17</v>
      </c>
      <c r="V108" s="591"/>
      <c r="W108" s="591"/>
      <c r="X108" s="556"/>
      <c r="Y108" s="556"/>
      <c r="Z108" s="556"/>
    </row>
    <row r="109" spans="1:26" ht="18.95" customHeight="1" x14ac:dyDescent="0.25">
      <c r="A109" s="609">
        <v>26</v>
      </c>
      <c r="B109" s="6">
        <v>1.0416666666666667E-3</v>
      </c>
      <c r="C109" s="7" t="s">
        <v>0</v>
      </c>
      <c r="D109" s="6">
        <f>D108+B109</f>
        <v>0.59479166666666772</v>
      </c>
      <c r="E109" s="567"/>
      <c r="F109" s="569"/>
      <c r="G109" s="563"/>
      <c r="H109" s="573"/>
      <c r="I109" s="575"/>
      <c r="J109" s="565"/>
      <c r="K109" s="585"/>
      <c r="L109" s="586"/>
      <c r="M109" s="587"/>
      <c r="N109" s="606">
        <v>36</v>
      </c>
      <c r="O109" s="6">
        <v>1.0416666666666667E-3</v>
      </c>
      <c r="P109" s="7" t="s">
        <v>0</v>
      </c>
      <c r="Q109" s="6">
        <f>Q108+O109</f>
        <v>0.65729166666666772</v>
      </c>
      <c r="R109" s="567"/>
      <c r="S109" s="569"/>
      <c r="T109" s="563"/>
      <c r="U109" s="573"/>
      <c r="V109" s="575"/>
      <c r="W109" s="565"/>
      <c r="X109" s="585"/>
      <c r="Y109" s="586"/>
      <c r="Z109" s="587"/>
    </row>
    <row r="110" spans="1:26" ht="18.95" customHeight="1" x14ac:dyDescent="0.25">
      <c r="A110" s="607"/>
      <c r="B110" s="9">
        <v>6.9444444444444447E-4</v>
      </c>
      <c r="C110" s="10" t="s">
        <v>1</v>
      </c>
      <c r="D110" s="9">
        <f>D109+B110</f>
        <v>0.59548611111111216</v>
      </c>
      <c r="E110" s="570"/>
      <c r="F110" s="572"/>
      <c r="G110" s="564"/>
      <c r="H110" s="576"/>
      <c r="I110" s="578"/>
      <c r="J110" s="566"/>
      <c r="K110" s="588"/>
      <c r="L110" s="586"/>
      <c r="M110" s="587"/>
      <c r="N110" s="606"/>
      <c r="O110" s="9">
        <v>6.9444444444444447E-4</v>
      </c>
      <c r="P110" s="10" t="s">
        <v>1</v>
      </c>
      <c r="Q110" s="9">
        <f>Q109+O110</f>
        <v>0.65798611111111216</v>
      </c>
      <c r="R110" s="570"/>
      <c r="S110" s="572"/>
      <c r="T110" s="564"/>
      <c r="U110" s="576"/>
      <c r="V110" s="578"/>
      <c r="W110" s="566"/>
      <c r="X110" s="588"/>
      <c r="Y110" s="586"/>
      <c r="Z110" s="587"/>
    </row>
    <row r="111" spans="1:26" ht="18.95" customHeight="1" x14ac:dyDescent="0.25">
      <c r="A111" s="607"/>
      <c r="B111" s="9">
        <v>1.0416666666666667E-3</v>
      </c>
      <c r="C111" s="10" t="s">
        <v>2</v>
      </c>
      <c r="D111" s="9">
        <f>D110+B111</f>
        <v>0.59652777777777888</v>
      </c>
      <c r="E111" s="557" t="s">
        <v>18</v>
      </c>
      <c r="F111" s="558"/>
      <c r="G111" s="559"/>
      <c r="H111" s="560" t="s">
        <v>18</v>
      </c>
      <c r="I111" s="561"/>
      <c r="J111" s="562"/>
      <c r="K111" s="589" t="s">
        <v>6</v>
      </c>
      <c r="L111" s="586"/>
      <c r="M111" s="587"/>
      <c r="N111" s="606"/>
      <c r="O111" s="9">
        <v>1.0416666666666667E-3</v>
      </c>
      <c r="P111" s="10" t="s">
        <v>2</v>
      </c>
      <c r="Q111" s="9">
        <f t="shared" ref="Q111:Q113" si="46">Q110+O111</f>
        <v>0.65902777777777888</v>
      </c>
      <c r="R111" s="557" t="s">
        <v>18</v>
      </c>
      <c r="S111" s="558"/>
      <c r="T111" s="559"/>
      <c r="U111" s="560" t="s">
        <v>18</v>
      </c>
      <c r="V111" s="561"/>
      <c r="W111" s="562"/>
      <c r="X111" s="589" t="s">
        <v>6</v>
      </c>
      <c r="Y111" s="586"/>
      <c r="Z111" s="587"/>
    </row>
    <row r="112" spans="1:26" ht="18.95" customHeight="1" x14ac:dyDescent="0.25">
      <c r="A112" s="607"/>
      <c r="B112" s="9">
        <v>6.9444444444444447E-4</v>
      </c>
      <c r="C112" s="10" t="s">
        <v>1</v>
      </c>
      <c r="D112" s="9">
        <f>D111+B112</f>
        <v>0.59722222222222332</v>
      </c>
      <c r="E112" s="579" t="s">
        <v>11</v>
      </c>
      <c r="F112" s="580"/>
      <c r="G112" s="581"/>
      <c r="H112" s="582" t="s">
        <v>11</v>
      </c>
      <c r="I112" s="583"/>
      <c r="J112" s="584"/>
      <c r="K112" s="25" t="s">
        <v>8</v>
      </c>
      <c r="L112" s="25" t="s">
        <v>7</v>
      </c>
      <c r="M112" s="25" t="s">
        <v>9</v>
      </c>
      <c r="N112" s="606"/>
      <c r="O112" s="9">
        <v>6.9444444444444447E-4</v>
      </c>
      <c r="P112" s="10" t="s">
        <v>1</v>
      </c>
      <c r="Q112" s="9">
        <f t="shared" si="46"/>
        <v>0.65972222222222332</v>
      </c>
      <c r="R112" s="579" t="s">
        <v>11</v>
      </c>
      <c r="S112" s="580"/>
      <c r="T112" s="581"/>
      <c r="U112" s="582" t="s">
        <v>11</v>
      </c>
      <c r="V112" s="583"/>
      <c r="W112" s="584"/>
      <c r="X112" s="25" t="s">
        <v>8</v>
      </c>
      <c r="Y112" s="25" t="s">
        <v>7</v>
      </c>
      <c r="Z112" s="25" t="s">
        <v>9</v>
      </c>
    </row>
    <row r="113" spans="1:26" ht="18.95" customHeight="1" x14ac:dyDescent="0.25">
      <c r="A113" s="607"/>
      <c r="B113" s="9">
        <v>1.0416666666666667E-3</v>
      </c>
      <c r="C113" s="10" t="s">
        <v>3</v>
      </c>
      <c r="D113" s="9">
        <f>D112+B113</f>
        <v>0.59826388888889004</v>
      </c>
      <c r="E113" s="567"/>
      <c r="F113" s="568"/>
      <c r="G113" s="569"/>
      <c r="H113" s="573"/>
      <c r="I113" s="574"/>
      <c r="J113" s="575"/>
      <c r="K113" s="556"/>
      <c r="L113" s="556"/>
      <c r="M113" s="556"/>
      <c r="N113" s="606"/>
      <c r="O113" s="9">
        <v>1.0416666666666667E-3</v>
      </c>
      <c r="P113" s="10" t="s">
        <v>3</v>
      </c>
      <c r="Q113" s="9">
        <f t="shared" si="46"/>
        <v>0.66076388888889004</v>
      </c>
      <c r="R113" s="567"/>
      <c r="S113" s="568"/>
      <c r="T113" s="569"/>
      <c r="U113" s="573"/>
      <c r="V113" s="574"/>
      <c r="W113" s="575"/>
      <c r="X113" s="556"/>
      <c r="Y113" s="556"/>
      <c r="Z113" s="556"/>
    </row>
    <row r="114" spans="1:26" ht="18.95" customHeight="1" x14ac:dyDescent="0.25">
      <c r="A114" s="607"/>
      <c r="B114" s="12">
        <f>SUM(B109:B113)</f>
        <v>4.5138888888888885E-3</v>
      </c>
      <c r="C114" s="604" t="s">
        <v>5</v>
      </c>
      <c r="D114" s="604"/>
      <c r="E114" s="570"/>
      <c r="F114" s="571"/>
      <c r="G114" s="572"/>
      <c r="H114" s="576"/>
      <c r="I114" s="577"/>
      <c r="J114" s="578"/>
      <c r="K114" s="556"/>
      <c r="L114" s="556"/>
      <c r="M114" s="556"/>
      <c r="N114" s="606"/>
      <c r="O114" s="12">
        <f t="shared" ref="O114" si="47">SUM(O109:O113)</f>
        <v>4.5138888888888885E-3</v>
      </c>
      <c r="P114" s="604" t="s">
        <v>5</v>
      </c>
      <c r="Q114" s="604"/>
      <c r="R114" s="570"/>
      <c r="S114" s="571"/>
      <c r="T114" s="572"/>
      <c r="U114" s="576"/>
      <c r="V114" s="577"/>
      <c r="W114" s="578"/>
      <c r="X114" s="556"/>
      <c r="Y114" s="556"/>
      <c r="Z114" s="556"/>
    </row>
    <row r="115" spans="1:26" ht="18.95" customHeight="1" x14ac:dyDescent="0.25">
      <c r="A115" s="608"/>
      <c r="B115" s="9">
        <v>1.736111111111111E-3</v>
      </c>
      <c r="C115" s="10" t="s">
        <v>4</v>
      </c>
      <c r="D115" s="9">
        <f>D113+B115</f>
        <v>0.6000000000000012</v>
      </c>
      <c r="E115" s="26" t="s">
        <v>17</v>
      </c>
      <c r="F115" s="590"/>
      <c r="G115" s="590"/>
      <c r="H115" s="27" t="s">
        <v>17</v>
      </c>
      <c r="I115" s="591"/>
      <c r="J115" s="591"/>
      <c r="K115" s="556"/>
      <c r="L115" s="556"/>
      <c r="M115" s="556"/>
      <c r="N115" s="606"/>
      <c r="O115" s="9">
        <v>1.736111111111111E-3</v>
      </c>
      <c r="P115" s="10" t="s">
        <v>4</v>
      </c>
      <c r="Q115" s="9">
        <f>Q113+O115</f>
        <v>0.6625000000000012</v>
      </c>
      <c r="R115" s="26" t="s">
        <v>17</v>
      </c>
      <c r="S115" s="590"/>
      <c r="T115" s="590"/>
      <c r="U115" s="27" t="s">
        <v>17</v>
      </c>
      <c r="V115" s="591"/>
      <c r="W115" s="591"/>
      <c r="X115" s="556"/>
      <c r="Y115" s="556"/>
      <c r="Z115" s="556"/>
    </row>
    <row r="116" spans="1:26" ht="18.95" customHeight="1" x14ac:dyDescent="0.25">
      <c r="A116" s="609">
        <v>27</v>
      </c>
      <c r="B116" s="6">
        <v>1.0416666666666667E-3</v>
      </c>
      <c r="C116" s="7" t="s">
        <v>0</v>
      </c>
      <c r="D116" s="6">
        <f>D115+B116</f>
        <v>0.60104166666666792</v>
      </c>
      <c r="E116" s="567"/>
      <c r="F116" s="569"/>
      <c r="G116" s="563"/>
      <c r="H116" s="573"/>
      <c r="I116" s="575"/>
      <c r="J116" s="565"/>
      <c r="K116" s="585"/>
      <c r="L116" s="586"/>
      <c r="M116" s="587"/>
      <c r="N116" s="606">
        <v>37</v>
      </c>
      <c r="O116" s="6">
        <v>1.0416666666666667E-3</v>
      </c>
      <c r="P116" s="7" t="s">
        <v>0</v>
      </c>
      <c r="Q116" s="6">
        <f>Q115+O116</f>
        <v>0.66354166666666792</v>
      </c>
      <c r="R116" s="567"/>
      <c r="S116" s="569"/>
      <c r="T116" s="563"/>
      <c r="U116" s="573"/>
      <c r="V116" s="575"/>
      <c r="W116" s="565"/>
      <c r="X116" s="585"/>
      <c r="Y116" s="586"/>
      <c r="Z116" s="587"/>
    </row>
    <row r="117" spans="1:26" ht="18.95" customHeight="1" x14ac:dyDescent="0.25">
      <c r="A117" s="607"/>
      <c r="B117" s="9">
        <v>6.9444444444444447E-4</v>
      </c>
      <c r="C117" s="10" t="s">
        <v>1</v>
      </c>
      <c r="D117" s="9">
        <f>D116+B117</f>
        <v>0.60173611111111236</v>
      </c>
      <c r="E117" s="570"/>
      <c r="F117" s="572"/>
      <c r="G117" s="564"/>
      <c r="H117" s="576"/>
      <c r="I117" s="578"/>
      <c r="J117" s="566"/>
      <c r="K117" s="588"/>
      <c r="L117" s="586"/>
      <c r="M117" s="587"/>
      <c r="N117" s="606"/>
      <c r="O117" s="9">
        <v>6.9444444444444447E-4</v>
      </c>
      <c r="P117" s="10" t="s">
        <v>1</v>
      </c>
      <c r="Q117" s="9">
        <f>Q116+O117</f>
        <v>0.66423611111111236</v>
      </c>
      <c r="R117" s="570"/>
      <c r="S117" s="572"/>
      <c r="T117" s="564"/>
      <c r="U117" s="576"/>
      <c r="V117" s="578"/>
      <c r="W117" s="566"/>
      <c r="X117" s="588"/>
      <c r="Y117" s="586"/>
      <c r="Z117" s="587"/>
    </row>
    <row r="118" spans="1:26" ht="18.95" customHeight="1" x14ac:dyDescent="0.25">
      <c r="A118" s="607"/>
      <c r="B118" s="9">
        <v>1.0416666666666667E-3</v>
      </c>
      <c r="C118" s="10" t="s">
        <v>2</v>
      </c>
      <c r="D118" s="9">
        <f>D117+B118</f>
        <v>0.60277777777777908</v>
      </c>
      <c r="E118" s="557" t="s">
        <v>18</v>
      </c>
      <c r="F118" s="558"/>
      <c r="G118" s="559"/>
      <c r="H118" s="560" t="s">
        <v>18</v>
      </c>
      <c r="I118" s="561"/>
      <c r="J118" s="562"/>
      <c r="K118" s="589" t="s">
        <v>6</v>
      </c>
      <c r="L118" s="586"/>
      <c r="M118" s="587"/>
      <c r="N118" s="606"/>
      <c r="O118" s="9">
        <v>1.0416666666666667E-3</v>
      </c>
      <c r="P118" s="10" t="s">
        <v>2</v>
      </c>
      <c r="Q118" s="9">
        <f t="shared" ref="Q118:Q120" si="48">Q117+O118</f>
        <v>0.66527777777777908</v>
      </c>
      <c r="R118" s="557" t="s">
        <v>18</v>
      </c>
      <c r="S118" s="558"/>
      <c r="T118" s="559"/>
      <c r="U118" s="560" t="s">
        <v>18</v>
      </c>
      <c r="V118" s="561"/>
      <c r="W118" s="562"/>
      <c r="X118" s="589" t="s">
        <v>6</v>
      </c>
      <c r="Y118" s="586"/>
      <c r="Z118" s="587"/>
    </row>
    <row r="119" spans="1:26" ht="18.95" customHeight="1" x14ac:dyDescent="0.25">
      <c r="A119" s="607"/>
      <c r="B119" s="9">
        <v>6.9444444444444447E-4</v>
      </c>
      <c r="C119" s="10" t="s">
        <v>1</v>
      </c>
      <c r="D119" s="9">
        <f>D118+B119</f>
        <v>0.60347222222222352</v>
      </c>
      <c r="E119" s="579" t="s">
        <v>11</v>
      </c>
      <c r="F119" s="580"/>
      <c r="G119" s="581"/>
      <c r="H119" s="582" t="s">
        <v>11</v>
      </c>
      <c r="I119" s="583"/>
      <c r="J119" s="584"/>
      <c r="K119" s="25" t="s">
        <v>8</v>
      </c>
      <c r="L119" s="25" t="s">
        <v>7</v>
      </c>
      <c r="M119" s="25" t="s">
        <v>9</v>
      </c>
      <c r="N119" s="606"/>
      <c r="O119" s="9">
        <v>6.9444444444444447E-4</v>
      </c>
      <c r="P119" s="10" t="s">
        <v>1</v>
      </c>
      <c r="Q119" s="9">
        <f t="shared" si="48"/>
        <v>0.66597222222222352</v>
      </c>
      <c r="R119" s="579" t="s">
        <v>11</v>
      </c>
      <c r="S119" s="580"/>
      <c r="T119" s="581"/>
      <c r="U119" s="582" t="s">
        <v>11</v>
      </c>
      <c r="V119" s="583"/>
      <c r="W119" s="584"/>
      <c r="X119" s="25" t="s">
        <v>8</v>
      </c>
      <c r="Y119" s="25" t="s">
        <v>7</v>
      </c>
      <c r="Z119" s="25" t="s">
        <v>9</v>
      </c>
    </row>
    <row r="120" spans="1:26" ht="18.95" customHeight="1" x14ac:dyDescent="0.25">
      <c r="A120" s="607"/>
      <c r="B120" s="9">
        <v>1.0416666666666667E-3</v>
      </c>
      <c r="C120" s="10" t="s">
        <v>3</v>
      </c>
      <c r="D120" s="9">
        <f>D119+B120</f>
        <v>0.60451388888889024</v>
      </c>
      <c r="E120" s="567"/>
      <c r="F120" s="568"/>
      <c r="G120" s="569"/>
      <c r="H120" s="573"/>
      <c r="I120" s="574"/>
      <c r="J120" s="575"/>
      <c r="K120" s="556"/>
      <c r="L120" s="556"/>
      <c r="M120" s="556"/>
      <c r="N120" s="606"/>
      <c r="O120" s="9">
        <v>1.0416666666666667E-3</v>
      </c>
      <c r="P120" s="10" t="s">
        <v>3</v>
      </c>
      <c r="Q120" s="9">
        <f t="shared" si="48"/>
        <v>0.66701388888889024</v>
      </c>
      <c r="R120" s="567"/>
      <c r="S120" s="568"/>
      <c r="T120" s="569"/>
      <c r="U120" s="573"/>
      <c r="V120" s="574"/>
      <c r="W120" s="575"/>
      <c r="X120" s="556"/>
      <c r="Y120" s="556"/>
      <c r="Z120" s="556"/>
    </row>
    <row r="121" spans="1:26" ht="18.95" customHeight="1" x14ac:dyDescent="0.25">
      <c r="A121" s="607"/>
      <c r="B121" s="12">
        <f>SUM(B116:B120)</f>
        <v>4.5138888888888885E-3</v>
      </c>
      <c r="C121" s="604" t="s">
        <v>5</v>
      </c>
      <c r="D121" s="604"/>
      <c r="E121" s="570"/>
      <c r="F121" s="571"/>
      <c r="G121" s="572"/>
      <c r="H121" s="576"/>
      <c r="I121" s="577"/>
      <c r="J121" s="578"/>
      <c r="K121" s="556"/>
      <c r="L121" s="556"/>
      <c r="M121" s="556"/>
      <c r="N121" s="606"/>
      <c r="O121" s="12">
        <f t="shared" ref="O121" si="49">SUM(O116:O120)</f>
        <v>4.5138888888888885E-3</v>
      </c>
      <c r="P121" s="604" t="s">
        <v>5</v>
      </c>
      <c r="Q121" s="604"/>
      <c r="R121" s="570"/>
      <c r="S121" s="571"/>
      <c r="T121" s="572"/>
      <c r="U121" s="576"/>
      <c r="V121" s="577"/>
      <c r="W121" s="578"/>
      <c r="X121" s="556"/>
      <c r="Y121" s="556"/>
      <c r="Z121" s="556"/>
    </row>
    <row r="122" spans="1:26" ht="18.95" customHeight="1" x14ac:dyDescent="0.25">
      <c r="A122" s="608"/>
      <c r="B122" s="9">
        <v>1.736111111111111E-3</v>
      </c>
      <c r="C122" s="10" t="s">
        <v>4</v>
      </c>
      <c r="D122" s="9">
        <f>D120+B122</f>
        <v>0.6062500000000014</v>
      </c>
      <c r="E122" s="26" t="s">
        <v>17</v>
      </c>
      <c r="F122" s="590"/>
      <c r="G122" s="590"/>
      <c r="H122" s="27" t="s">
        <v>17</v>
      </c>
      <c r="I122" s="591"/>
      <c r="J122" s="591"/>
      <c r="K122" s="556"/>
      <c r="L122" s="556"/>
      <c r="M122" s="556"/>
      <c r="N122" s="606"/>
      <c r="O122" s="9">
        <v>1.736111111111111E-3</v>
      </c>
      <c r="P122" s="10" t="s">
        <v>4</v>
      </c>
      <c r="Q122" s="9">
        <f>Q120+O122</f>
        <v>0.6687500000000014</v>
      </c>
      <c r="R122" s="26" t="s">
        <v>17</v>
      </c>
      <c r="S122" s="590"/>
      <c r="T122" s="590"/>
      <c r="U122" s="27" t="s">
        <v>17</v>
      </c>
      <c r="V122" s="591"/>
      <c r="W122" s="591"/>
      <c r="X122" s="556"/>
      <c r="Y122" s="556"/>
      <c r="Z122" s="556"/>
    </row>
    <row r="123" spans="1:26" ht="18.95" customHeight="1" x14ac:dyDescent="0.25">
      <c r="A123" s="609">
        <v>28</v>
      </c>
      <c r="B123" s="6">
        <v>1.0416666666666667E-3</v>
      </c>
      <c r="C123" s="7" t="s">
        <v>0</v>
      </c>
      <c r="D123" s="6">
        <f>D122+B123</f>
        <v>0.60729166666666812</v>
      </c>
      <c r="E123" s="567"/>
      <c r="F123" s="569"/>
      <c r="G123" s="563"/>
      <c r="H123" s="573"/>
      <c r="I123" s="575"/>
      <c r="J123" s="565"/>
      <c r="K123" s="585"/>
      <c r="L123" s="586"/>
      <c r="M123" s="587"/>
      <c r="N123" s="606">
        <v>38</v>
      </c>
      <c r="O123" s="6">
        <v>1.0416666666666667E-3</v>
      </c>
      <c r="P123" s="7" t="s">
        <v>0</v>
      </c>
      <c r="Q123" s="6">
        <f>Q122+O123</f>
        <v>0.66979166666666812</v>
      </c>
      <c r="R123" s="567"/>
      <c r="S123" s="569"/>
      <c r="T123" s="563"/>
      <c r="U123" s="573"/>
      <c r="V123" s="575"/>
      <c r="W123" s="565"/>
      <c r="X123" s="585"/>
      <c r="Y123" s="586"/>
      <c r="Z123" s="587"/>
    </row>
    <row r="124" spans="1:26" ht="18.95" customHeight="1" x14ac:dyDescent="0.25">
      <c r="A124" s="607"/>
      <c r="B124" s="9">
        <v>6.9444444444444447E-4</v>
      </c>
      <c r="C124" s="10" t="s">
        <v>1</v>
      </c>
      <c r="D124" s="9">
        <f>D123+B124</f>
        <v>0.60798611111111256</v>
      </c>
      <c r="E124" s="570"/>
      <c r="F124" s="572"/>
      <c r="G124" s="564"/>
      <c r="H124" s="576"/>
      <c r="I124" s="578"/>
      <c r="J124" s="566"/>
      <c r="K124" s="588"/>
      <c r="L124" s="586"/>
      <c r="M124" s="587"/>
      <c r="N124" s="606"/>
      <c r="O124" s="9">
        <v>6.9444444444444447E-4</v>
      </c>
      <c r="P124" s="10" t="s">
        <v>1</v>
      </c>
      <c r="Q124" s="9">
        <f>Q123+O124</f>
        <v>0.67048611111111256</v>
      </c>
      <c r="R124" s="570"/>
      <c r="S124" s="572"/>
      <c r="T124" s="564"/>
      <c r="U124" s="576"/>
      <c r="V124" s="578"/>
      <c r="W124" s="566"/>
      <c r="X124" s="588"/>
      <c r="Y124" s="586"/>
      <c r="Z124" s="587"/>
    </row>
    <row r="125" spans="1:26" ht="18.95" customHeight="1" x14ac:dyDescent="0.25">
      <c r="A125" s="607"/>
      <c r="B125" s="9">
        <v>1.0416666666666667E-3</v>
      </c>
      <c r="C125" s="10" t="s">
        <v>2</v>
      </c>
      <c r="D125" s="9">
        <f>D124+B125</f>
        <v>0.60902777777777928</v>
      </c>
      <c r="E125" s="557" t="s">
        <v>18</v>
      </c>
      <c r="F125" s="558"/>
      <c r="G125" s="559"/>
      <c r="H125" s="560" t="s">
        <v>18</v>
      </c>
      <c r="I125" s="561"/>
      <c r="J125" s="562"/>
      <c r="K125" s="589" t="s">
        <v>6</v>
      </c>
      <c r="L125" s="586"/>
      <c r="M125" s="587"/>
      <c r="N125" s="606"/>
      <c r="O125" s="9">
        <v>1.0416666666666667E-3</v>
      </c>
      <c r="P125" s="10" t="s">
        <v>2</v>
      </c>
      <c r="Q125" s="9">
        <f t="shared" ref="Q125:Q127" si="50">Q124+O125</f>
        <v>0.67152777777777928</v>
      </c>
      <c r="R125" s="557" t="s">
        <v>18</v>
      </c>
      <c r="S125" s="558"/>
      <c r="T125" s="559"/>
      <c r="U125" s="560" t="s">
        <v>18</v>
      </c>
      <c r="V125" s="561"/>
      <c r="W125" s="562"/>
      <c r="X125" s="589" t="s">
        <v>6</v>
      </c>
      <c r="Y125" s="586"/>
      <c r="Z125" s="587"/>
    </row>
    <row r="126" spans="1:26" ht="18.95" customHeight="1" x14ac:dyDescent="0.25">
      <c r="A126" s="607"/>
      <c r="B126" s="9">
        <v>6.9444444444444447E-4</v>
      </c>
      <c r="C126" s="10" t="s">
        <v>1</v>
      </c>
      <c r="D126" s="9">
        <f>D125+B126</f>
        <v>0.60972222222222372</v>
      </c>
      <c r="E126" s="579" t="s">
        <v>11</v>
      </c>
      <c r="F126" s="580"/>
      <c r="G126" s="581"/>
      <c r="H126" s="582" t="s">
        <v>11</v>
      </c>
      <c r="I126" s="583"/>
      <c r="J126" s="584"/>
      <c r="K126" s="25" t="s">
        <v>8</v>
      </c>
      <c r="L126" s="25" t="s">
        <v>7</v>
      </c>
      <c r="M126" s="25" t="s">
        <v>9</v>
      </c>
      <c r="N126" s="606"/>
      <c r="O126" s="9">
        <v>6.9444444444444447E-4</v>
      </c>
      <c r="P126" s="10" t="s">
        <v>1</v>
      </c>
      <c r="Q126" s="9">
        <f t="shared" si="50"/>
        <v>0.67222222222222372</v>
      </c>
      <c r="R126" s="579" t="s">
        <v>11</v>
      </c>
      <c r="S126" s="580"/>
      <c r="T126" s="581"/>
      <c r="U126" s="582" t="s">
        <v>11</v>
      </c>
      <c r="V126" s="583"/>
      <c r="W126" s="584"/>
      <c r="X126" s="25" t="s">
        <v>8</v>
      </c>
      <c r="Y126" s="25" t="s">
        <v>7</v>
      </c>
      <c r="Z126" s="25" t="s">
        <v>9</v>
      </c>
    </row>
    <row r="127" spans="1:26" ht="18.95" customHeight="1" x14ac:dyDescent="0.25">
      <c r="A127" s="607"/>
      <c r="B127" s="9">
        <v>1.0416666666666667E-3</v>
      </c>
      <c r="C127" s="10" t="s">
        <v>3</v>
      </c>
      <c r="D127" s="9">
        <f>D126+B127</f>
        <v>0.61076388888889044</v>
      </c>
      <c r="E127" s="567"/>
      <c r="F127" s="568"/>
      <c r="G127" s="569"/>
      <c r="H127" s="573"/>
      <c r="I127" s="574"/>
      <c r="J127" s="575"/>
      <c r="K127" s="556"/>
      <c r="L127" s="556"/>
      <c r="M127" s="556"/>
      <c r="N127" s="606"/>
      <c r="O127" s="9">
        <v>1.0416666666666667E-3</v>
      </c>
      <c r="P127" s="10" t="s">
        <v>3</v>
      </c>
      <c r="Q127" s="9">
        <f t="shared" si="50"/>
        <v>0.67326388888889044</v>
      </c>
      <c r="R127" s="567"/>
      <c r="S127" s="568"/>
      <c r="T127" s="569"/>
      <c r="U127" s="573"/>
      <c r="V127" s="574"/>
      <c r="W127" s="575"/>
      <c r="X127" s="556"/>
      <c r="Y127" s="556"/>
      <c r="Z127" s="556"/>
    </row>
    <row r="128" spans="1:26" ht="18.95" customHeight="1" x14ac:dyDescent="0.25">
      <c r="A128" s="607"/>
      <c r="B128" s="12">
        <f>SUM(B123:B127)</f>
        <v>4.5138888888888885E-3</v>
      </c>
      <c r="C128" s="604" t="s">
        <v>5</v>
      </c>
      <c r="D128" s="604"/>
      <c r="E128" s="570"/>
      <c r="F128" s="571"/>
      <c r="G128" s="572"/>
      <c r="H128" s="576"/>
      <c r="I128" s="577"/>
      <c r="J128" s="578"/>
      <c r="K128" s="556"/>
      <c r="L128" s="556"/>
      <c r="M128" s="556"/>
      <c r="N128" s="606"/>
      <c r="O128" s="12">
        <f t="shared" ref="O128" si="51">SUM(O123:O127)</f>
        <v>4.5138888888888885E-3</v>
      </c>
      <c r="P128" s="604" t="s">
        <v>5</v>
      </c>
      <c r="Q128" s="604"/>
      <c r="R128" s="570"/>
      <c r="S128" s="571"/>
      <c r="T128" s="572"/>
      <c r="U128" s="576"/>
      <c r="V128" s="577"/>
      <c r="W128" s="578"/>
      <c r="X128" s="556"/>
      <c r="Y128" s="556"/>
      <c r="Z128" s="556"/>
    </row>
    <row r="129" spans="1:26" ht="18.95" customHeight="1" x14ac:dyDescent="0.25">
      <c r="A129" s="608"/>
      <c r="B129" s="9">
        <v>1.736111111111111E-3</v>
      </c>
      <c r="C129" s="10" t="s">
        <v>4</v>
      </c>
      <c r="D129" s="9">
        <f>D127+B129</f>
        <v>0.6125000000000016</v>
      </c>
      <c r="E129" s="26" t="s">
        <v>17</v>
      </c>
      <c r="F129" s="590"/>
      <c r="G129" s="590"/>
      <c r="H129" s="27" t="s">
        <v>17</v>
      </c>
      <c r="I129" s="591"/>
      <c r="J129" s="591"/>
      <c r="K129" s="556"/>
      <c r="L129" s="556"/>
      <c r="M129" s="556"/>
      <c r="N129" s="606"/>
      <c r="O129" s="9">
        <v>1.736111111111111E-3</v>
      </c>
      <c r="P129" s="10" t="s">
        <v>4</v>
      </c>
      <c r="Q129" s="9">
        <f>Q127+O129</f>
        <v>0.6750000000000016</v>
      </c>
      <c r="R129" s="26" t="s">
        <v>17</v>
      </c>
      <c r="S129" s="590"/>
      <c r="T129" s="590"/>
      <c r="U129" s="27" t="s">
        <v>17</v>
      </c>
      <c r="V129" s="591"/>
      <c r="W129" s="591"/>
      <c r="X129" s="556"/>
      <c r="Y129" s="556"/>
      <c r="Z129" s="556"/>
    </row>
    <row r="130" spans="1:26" ht="18.95" customHeight="1" x14ac:dyDescent="0.25">
      <c r="A130" s="609">
        <v>29</v>
      </c>
      <c r="B130" s="6">
        <v>1.0416666666666667E-3</v>
      </c>
      <c r="C130" s="7" t="s">
        <v>0</v>
      </c>
      <c r="D130" s="6">
        <f>D129+B130</f>
        <v>0.61354166666666832</v>
      </c>
      <c r="E130" s="567"/>
      <c r="F130" s="569"/>
      <c r="G130" s="563"/>
      <c r="H130" s="573"/>
      <c r="I130" s="575"/>
      <c r="J130" s="565"/>
      <c r="K130" s="585"/>
      <c r="L130" s="586"/>
      <c r="M130" s="587"/>
      <c r="N130" s="606">
        <v>39</v>
      </c>
      <c r="O130" s="6">
        <v>1.0416666666666667E-3</v>
      </c>
      <c r="P130" s="7" t="s">
        <v>0</v>
      </c>
      <c r="Q130" s="6">
        <f>Q129+O130</f>
        <v>0.67604166666666832</v>
      </c>
      <c r="R130" s="567"/>
      <c r="S130" s="569"/>
      <c r="T130" s="563"/>
      <c r="U130" s="573"/>
      <c r="V130" s="575"/>
      <c r="W130" s="565"/>
      <c r="X130" s="585"/>
      <c r="Y130" s="586"/>
      <c r="Z130" s="587"/>
    </row>
    <row r="131" spans="1:26" ht="18.95" customHeight="1" x14ac:dyDescent="0.25">
      <c r="A131" s="607"/>
      <c r="B131" s="9">
        <v>6.9444444444444447E-4</v>
      </c>
      <c r="C131" s="10" t="s">
        <v>1</v>
      </c>
      <c r="D131" s="9">
        <f>D130+B131</f>
        <v>0.61423611111111276</v>
      </c>
      <c r="E131" s="570"/>
      <c r="F131" s="572"/>
      <c r="G131" s="564"/>
      <c r="H131" s="576"/>
      <c r="I131" s="578"/>
      <c r="J131" s="566"/>
      <c r="K131" s="588"/>
      <c r="L131" s="586"/>
      <c r="M131" s="587"/>
      <c r="N131" s="606"/>
      <c r="O131" s="9">
        <v>6.9444444444444447E-4</v>
      </c>
      <c r="P131" s="10" t="s">
        <v>1</v>
      </c>
      <c r="Q131" s="9">
        <f>Q130+O131</f>
        <v>0.67673611111111276</v>
      </c>
      <c r="R131" s="570"/>
      <c r="S131" s="572"/>
      <c r="T131" s="564"/>
      <c r="U131" s="576"/>
      <c r="V131" s="578"/>
      <c r="W131" s="566"/>
      <c r="X131" s="588"/>
      <c r="Y131" s="586"/>
      <c r="Z131" s="587"/>
    </row>
    <row r="132" spans="1:26" ht="18.95" customHeight="1" x14ac:dyDescent="0.25">
      <c r="A132" s="607"/>
      <c r="B132" s="9">
        <v>1.0416666666666667E-3</v>
      </c>
      <c r="C132" s="10" t="s">
        <v>2</v>
      </c>
      <c r="D132" s="9">
        <f>D131+B132</f>
        <v>0.61527777777777948</v>
      </c>
      <c r="E132" s="557" t="s">
        <v>18</v>
      </c>
      <c r="F132" s="558"/>
      <c r="G132" s="559"/>
      <c r="H132" s="560" t="s">
        <v>18</v>
      </c>
      <c r="I132" s="561"/>
      <c r="J132" s="562"/>
      <c r="K132" s="589" t="s">
        <v>6</v>
      </c>
      <c r="L132" s="586"/>
      <c r="M132" s="587"/>
      <c r="N132" s="606"/>
      <c r="O132" s="9">
        <v>1.0416666666666667E-3</v>
      </c>
      <c r="P132" s="10" t="s">
        <v>2</v>
      </c>
      <c r="Q132" s="9">
        <f t="shared" ref="Q132:Q134" si="52">Q131+O132</f>
        <v>0.67777777777777948</v>
      </c>
      <c r="R132" s="557" t="s">
        <v>18</v>
      </c>
      <c r="S132" s="558"/>
      <c r="T132" s="559"/>
      <c r="U132" s="560" t="s">
        <v>18</v>
      </c>
      <c r="V132" s="561"/>
      <c r="W132" s="562"/>
      <c r="X132" s="589" t="s">
        <v>6</v>
      </c>
      <c r="Y132" s="586"/>
      <c r="Z132" s="587"/>
    </row>
    <row r="133" spans="1:26" ht="18.95" customHeight="1" x14ac:dyDescent="0.25">
      <c r="A133" s="607"/>
      <c r="B133" s="9">
        <v>6.9444444444444447E-4</v>
      </c>
      <c r="C133" s="10" t="s">
        <v>1</v>
      </c>
      <c r="D133" s="9">
        <f>D132+B133</f>
        <v>0.61597222222222392</v>
      </c>
      <c r="E133" s="579" t="s">
        <v>11</v>
      </c>
      <c r="F133" s="580"/>
      <c r="G133" s="581"/>
      <c r="H133" s="582" t="s">
        <v>11</v>
      </c>
      <c r="I133" s="583"/>
      <c r="J133" s="584"/>
      <c r="K133" s="25" t="s">
        <v>8</v>
      </c>
      <c r="L133" s="25" t="s">
        <v>7</v>
      </c>
      <c r="M133" s="25" t="s">
        <v>9</v>
      </c>
      <c r="N133" s="606"/>
      <c r="O133" s="9">
        <v>6.9444444444444447E-4</v>
      </c>
      <c r="P133" s="10" t="s">
        <v>1</v>
      </c>
      <c r="Q133" s="9">
        <f t="shared" si="52"/>
        <v>0.67847222222222392</v>
      </c>
      <c r="R133" s="579" t="s">
        <v>11</v>
      </c>
      <c r="S133" s="580"/>
      <c r="T133" s="581"/>
      <c r="U133" s="582" t="s">
        <v>11</v>
      </c>
      <c r="V133" s="583"/>
      <c r="W133" s="584"/>
      <c r="X133" s="25" t="s">
        <v>8</v>
      </c>
      <c r="Y133" s="25" t="s">
        <v>7</v>
      </c>
      <c r="Z133" s="25" t="s">
        <v>9</v>
      </c>
    </row>
    <row r="134" spans="1:26" ht="18.95" customHeight="1" x14ac:dyDescent="0.25">
      <c r="A134" s="607"/>
      <c r="B134" s="9">
        <v>1.0416666666666667E-3</v>
      </c>
      <c r="C134" s="10" t="s">
        <v>3</v>
      </c>
      <c r="D134" s="9">
        <f>D133+B134</f>
        <v>0.61701388888889064</v>
      </c>
      <c r="E134" s="567"/>
      <c r="F134" s="568"/>
      <c r="G134" s="569"/>
      <c r="H134" s="573"/>
      <c r="I134" s="574"/>
      <c r="J134" s="575"/>
      <c r="K134" s="556"/>
      <c r="L134" s="556"/>
      <c r="M134" s="556"/>
      <c r="N134" s="606"/>
      <c r="O134" s="9">
        <v>1.0416666666666667E-3</v>
      </c>
      <c r="P134" s="10" t="s">
        <v>3</v>
      </c>
      <c r="Q134" s="9">
        <f t="shared" si="52"/>
        <v>0.67951388888889064</v>
      </c>
      <c r="R134" s="567"/>
      <c r="S134" s="568"/>
      <c r="T134" s="569"/>
      <c r="U134" s="573"/>
      <c r="V134" s="574"/>
      <c r="W134" s="575"/>
      <c r="X134" s="556"/>
      <c r="Y134" s="556"/>
      <c r="Z134" s="556"/>
    </row>
    <row r="135" spans="1:26" ht="18.95" customHeight="1" x14ac:dyDescent="0.25">
      <c r="A135" s="607"/>
      <c r="B135" s="12">
        <f>SUM(B130:B134)</f>
        <v>4.5138888888888885E-3</v>
      </c>
      <c r="C135" s="604" t="s">
        <v>5</v>
      </c>
      <c r="D135" s="604"/>
      <c r="E135" s="570"/>
      <c r="F135" s="571"/>
      <c r="G135" s="572"/>
      <c r="H135" s="576"/>
      <c r="I135" s="577"/>
      <c r="J135" s="578"/>
      <c r="K135" s="556"/>
      <c r="L135" s="556"/>
      <c r="M135" s="556"/>
      <c r="N135" s="606"/>
      <c r="O135" s="12">
        <f t="shared" ref="O135" si="53">SUM(O130:O134)</f>
        <v>4.5138888888888885E-3</v>
      </c>
      <c r="P135" s="604" t="s">
        <v>5</v>
      </c>
      <c r="Q135" s="604"/>
      <c r="R135" s="570"/>
      <c r="S135" s="571"/>
      <c r="T135" s="572"/>
      <c r="U135" s="576"/>
      <c r="V135" s="577"/>
      <c r="W135" s="578"/>
      <c r="X135" s="556"/>
      <c r="Y135" s="556"/>
      <c r="Z135" s="556"/>
    </row>
    <row r="136" spans="1:26" ht="18.95" customHeight="1" x14ac:dyDescent="0.25">
      <c r="A136" s="608"/>
      <c r="B136" s="9">
        <v>1.736111111111111E-3</v>
      </c>
      <c r="C136" s="10" t="s">
        <v>4</v>
      </c>
      <c r="D136" s="9">
        <f>D134+B136</f>
        <v>0.6187500000000018</v>
      </c>
      <c r="E136" s="26" t="s">
        <v>17</v>
      </c>
      <c r="F136" s="590"/>
      <c r="G136" s="590"/>
      <c r="H136" s="27" t="s">
        <v>17</v>
      </c>
      <c r="I136" s="591"/>
      <c r="J136" s="591"/>
      <c r="K136" s="556"/>
      <c r="L136" s="556"/>
      <c r="M136" s="556"/>
      <c r="N136" s="606"/>
      <c r="O136" s="9">
        <v>1.736111111111111E-3</v>
      </c>
      <c r="P136" s="10" t="s">
        <v>4</v>
      </c>
      <c r="Q136" s="9">
        <f>Q134+O136</f>
        <v>0.6812500000000018</v>
      </c>
      <c r="R136" s="26" t="s">
        <v>17</v>
      </c>
      <c r="S136" s="590"/>
      <c r="T136" s="590"/>
      <c r="U136" s="27" t="s">
        <v>17</v>
      </c>
      <c r="V136" s="591"/>
      <c r="W136" s="591"/>
      <c r="X136" s="556"/>
      <c r="Y136" s="556"/>
      <c r="Z136" s="556"/>
    </row>
    <row r="137" spans="1:26" ht="18.95" customHeight="1" x14ac:dyDescent="0.25">
      <c r="A137" s="609">
        <v>30</v>
      </c>
      <c r="B137" s="6">
        <v>1.0416666666666667E-3</v>
      </c>
      <c r="C137" s="7" t="s">
        <v>0</v>
      </c>
      <c r="D137" s="6">
        <f>D136+B137</f>
        <v>0.61979166666666852</v>
      </c>
      <c r="E137" s="567"/>
      <c r="F137" s="569"/>
      <c r="G137" s="563"/>
      <c r="H137" s="573"/>
      <c r="I137" s="575"/>
      <c r="J137" s="565"/>
      <c r="K137" s="585"/>
      <c r="L137" s="586"/>
      <c r="M137" s="587"/>
      <c r="N137" s="606">
        <v>40</v>
      </c>
      <c r="O137" s="6">
        <v>1.0416666666666667E-3</v>
      </c>
      <c r="P137" s="7" t="s">
        <v>0</v>
      </c>
      <c r="Q137" s="6">
        <f>Q136+O137</f>
        <v>0.68229166666666852</v>
      </c>
      <c r="R137" s="567"/>
      <c r="S137" s="569"/>
      <c r="T137" s="563"/>
      <c r="U137" s="573"/>
      <c r="V137" s="575"/>
      <c r="W137" s="565"/>
      <c r="X137" s="585"/>
      <c r="Y137" s="586"/>
      <c r="Z137" s="587"/>
    </row>
    <row r="138" spans="1:26" ht="18.95" customHeight="1" x14ac:dyDescent="0.25">
      <c r="A138" s="607"/>
      <c r="B138" s="9">
        <v>6.9444444444444447E-4</v>
      </c>
      <c r="C138" s="10" t="s">
        <v>1</v>
      </c>
      <c r="D138" s="9">
        <f>D137+B138</f>
        <v>0.62048611111111296</v>
      </c>
      <c r="E138" s="570"/>
      <c r="F138" s="572"/>
      <c r="G138" s="564"/>
      <c r="H138" s="576"/>
      <c r="I138" s="578"/>
      <c r="J138" s="566"/>
      <c r="K138" s="588"/>
      <c r="L138" s="586"/>
      <c r="M138" s="587"/>
      <c r="N138" s="606"/>
      <c r="O138" s="9">
        <v>6.9444444444444447E-4</v>
      </c>
      <c r="P138" s="10" t="s">
        <v>1</v>
      </c>
      <c r="Q138" s="9">
        <f>Q137+O138</f>
        <v>0.68298611111111296</v>
      </c>
      <c r="R138" s="570"/>
      <c r="S138" s="572"/>
      <c r="T138" s="564"/>
      <c r="U138" s="576"/>
      <c r="V138" s="578"/>
      <c r="W138" s="566"/>
      <c r="X138" s="588"/>
      <c r="Y138" s="586"/>
      <c r="Z138" s="587"/>
    </row>
    <row r="139" spans="1:26" ht="18.95" customHeight="1" x14ac:dyDescent="0.25">
      <c r="A139" s="607"/>
      <c r="B139" s="9">
        <v>1.0416666666666667E-3</v>
      </c>
      <c r="C139" s="10" t="s">
        <v>2</v>
      </c>
      <c r="D139" s="9">
        <f>D138+B139</f>
        <v>0.62152777777777968</v>
      </c>
      <c r="E139" s="557" t="s">
        <v>18</v>
      </c>
      <c r="F139" s="558"/>
      <c r="G139" s="559"/>
      <c r="H139" s="560" t="s">
        <v>18</v>
      </c>
      <c r="I139" s="561"/>
      <c r="J139" s="562"/>
      <c r="K139" s="589" t="s">
        <v>6</v>
      </c>
      <c r="L139" s="586"/>
      <c r="M139" s="587"/>
      <c r="N139" s="606"/>
      <c r="O139" s="9">
        <v>1.0416666666666667E-3</v>
      </c>
      <c r="P139" s="10" t="s">
        <v>2</v>
      </c>
      <c r="Q139" s="9">
        <f t="shared" ref="Q139:Q141" si="54">Q138+O139</f>
        <v>0.68402777777777968</v>
      </c>
      <c r="R139" s="557" t="s">
        <v>18</v>
      </c>
      <c r="S139" s="558"/>
      <c r="T139" s="559"/>
      <c r="U139" s="560" t="s">
        <v>18</v>
      </c>
      <c r="V139" s="561"/>
      <c r="W139" s="562"/>
      <c r="X139" s="589" t="s">
        <v>6</v>
      </c>
      <c r="Y139" s="586"/>
      <c r="Z139" s="587"/>
    </row>
    <row r="140" spans="1:26" ht="18.95" customHeight="1" x14ac:dyDescent="0.25">
      <c r="A140" s="607"/>
      <c r="B140" s="9">
        <v>6.9444444444444447E-4</v>
      </c>
      <c r="C140" s="10" t="s">
        <v>1</v>
      </c>
      <c r="D140" s="9">
        <f>D139+B140</f>
        <v>0.62222222222222412</v>
      </c>
      <c r="E140" s="579" t="s">
        <v>11</v>
      </c>
      <c r="F140" s="580"/>
      <c r="G140" s="581"/>
      <c r="H140" s="582" t="s">
        <v>11</v>
      </c>
      <c r="I140" s="583"/>
      <c r="J140" s="584"/>
      <c r="K140" s="25" t="s">
        <v>8</v>
      </c>
      <c r="L140" s="25" t="s">
        <v>7</v>
      </c>
      <c r="M140" s="25" t="s">
        <v>9</v>
      </c>
      <c r="N140" s="606"/>
      <c r="O140" s="9">
        <v>6.9444444444444447E-4</v>
      </c>
      <c r="P140" s="10" t="s">
        <v>1</v>
      </c>
      <c r="Q140" s="9">
        <f t="shared" si="54"/>
        <v>0.68472222222222412</v>
      </c>
      <c r="R140" s="579" t="s">
        <v>11</v>
      </c>
      <c r="S140" s="580"/>
      <c r="T140" s="581"/>
      <c r="U140" s="582" t="s">
        <v>11</v>
      </c>
      <c r="V140" s="583"/>
      <c r="W140" s="584"/>
      <c r="X140" s="25" t="s">
        <v>8</v>
      </c>
      <c r="Y140" s="25" t="s">
        <v>7</v>
      </c>
      <c r="Z140" s="25" t="s">
        <v>9</v>
      </c>
    </row>
    <row r="141" spans="1:26" ht="18.95" customHeight="1" x14ac:dyDescent="0.25">
      <c r="A141" s="607"/>
      <c r="B141" s="9">
        <v>1.0416666666666667E-3</v>
      </c>
      <c r="C141" s="10" t="s">
        <v>3</v>
      </c>
      <c r="D141" s="9">
        <f>D140+B141</f>
        <v>0.62326388888889084</v>
      </c>
      <c r="E141" s="567"/>
      <c r="F141" s="568"/>
      <c r="G141" s="569"/>
      <c r="H141" s="573"/>
      <c r="I141" s="574"/>
      <c r="J141" s="575"/>
      <c r="K141" s="556"/>
      <c r="L141" s="556"/>
      <c r="M141" s="556"/>
      <c r="N141" s="606"/>
      <c r="O141" s="9">
        <v>1.0416666666666667E-3</v>
      </c>
      <c r="P141" s="10" t="s">
        <v>3</v>
      </c>
      <c r="Q141" s="9">
        <f t="shared" si="54"/>
        <v>0.68576388888889084</v>
      </c>
      <c r="R141" s="567"/>
      <c r="S141" s="568"/>
      <c r="T141" s="569"/>
      <c r="U141" s="573"/>
      <c r="V141" s="574"/>
      <c r="W141" s="575"/>
      <c r="X141" s="556"/>
      <c r="Y141" s="556"/>
      <c r="Z141" s="556"/>
    </row>
    <row r="142" spans="1:26" ht="18.95" customHeight="1" x14ac:dyDescent="0.25">
      <c r="A142" s="607"/>
      <c r="B142" s="12">
        <f>SUM(B137:B141)</f>
        <v>4.5138888888888885E-3</v>
      </c>
      <c r="C142" s="604" t="s">
        <v>5</v>
      </c>
      <c r="D142" s="604"/>
      <c r="E142" s="570"/>
      <c r="F142" s="571"/>
      <c r="G142" s="572"/>
      <c r="H142" s="576"/>
      <c r="I142" s="577"/>
      <c r="J142" s="578"/>
      <c r="K142" s="556"/>
      <c r="L142" s="556"/>
      <c r="M142" s="556"/>
      <c r="N142" s="606"/>
      <c r="O142" s="12">
        <f t="shared" ref="O142" si="55">SUM(O137:O141)</f>
        <v>4.5138888888888885E-3</v>
      </c>
      <c r="P142" s="604" t="s">
        <v>5</v>
      </c>
      <c r="Q142" s="604"/>
      <c r="R142" s="570"/>
      <c r="S142" s="571"/>
      <c r="T142" s="572"/>
      <c r="U142" s="576"/>
      <c r="V142" s="577"/>
      <c r="W142" s="578"/>
      <c r="X142" s="556"/>
      <c r="Y142" s="556"/>
      <c r="Z142" s="556"/>
    </row>
    <row r="143" spans="1:26" ht="18.95" customHeight="1" x14ac:dyDescent="0.25">
      <c r="A143" s="608"/>
      <c r="B143" s="12">
        <v>1.736111111111111E-3</v>
      </c>
      <c r="C143" s="15" t="s">
        <v>4</v>
      </c>
      <c r="D143" s="12">
        <f>D141+B143</f>
        <v>0.625000000000002</v>
      </c>
      <c r="E143" s="26" t="s">
        <v>17</v>
      </c>
      <c r="F143" s="590"/>
      <c r="G143" s="590"/>
      <c r="H143" s="27" t="s">
        <v>17</v>
      </c>
      <c r="I143" s="591"/>
      <c r="J143" s="591"/>
      <c r="K143" s="556"/>
      <c r="L143" s="556"/>
      <c r="M143" s="556"/>
      <c r="N143" s="606"/>
      <c r="O143" s="12">
        <v>1.736111111111111E-3</v>
      </c>
      <c r="P143" s="15" t="s">
        <v>4</v>
      </c>
      <c r="Q143" s="12">
        <f>Q141+O143</f>
        <v>0.687500000000002</v>
      </c>
      <c r="R143" s="26" t="s">
        <v>17</v>
      </c>
      <c r="S143" s="590"/>
      <c r="T143" s="590"/>
      <c r="U143" s="27" t="s">
        <v>17</v>
      </c>
      <c r="V143" s="591"/>
      <c r="W143" s="591"/>
      <c r="X143" s="556"/>
      <c r="Y143" s="556"/>
      <c r="Z143" s="556"/>
    </row>
    <row r="144" spans="1:26" s="20" customFormat="1" ht="18.75" x14ac:dyDescent="0.25">
      <c r="A144" s="613" t="s">
        <v>14</v>
      </c>
      <c r="B144" s="613"/>
      <c r="C144" s="613"/>
      <c r="D144" s="613"/>
      <c r="E144" s="613"/>
      <c r="F144" s="613"/>
      <c r="G144" s="613"/>
      <c r="H144" s="613"/>
      <c r="I144" s="613"/>
      <c r="J144" s="613"/>
      <c r="K144" s="613"/>
      <c r="L144" s="613"/>
      <c r="M144" s="613"/>
      <c r="N144" s="613">
        <f>SUM(B79:B80,B86:B87,B93:B94,B100:B101,B107:B108,B114:B115,B121:B122,B128:B129,B135:B136,B142:B143,O79:O80,O86:O87,O93:O94,O100:O101,O107:O108,O114:O115,O121:O122,O128:O129,O135:O136,O142:O143)</f>
        <v>0.12499999999999992</v>
      </c>
      <c r="O144" s="613"/>
      <c r="P144" s="613"/>
      <c r="Q144" s="613"/>
      <c r="R144" s="613"/>
      <c r="S144" s="613"/>
      <c r="T144" s="613"/>
      <c r="U144" s="613"/>
      <c r="V144" s="613"/>
      <c r="W144" s="613"/>
      <c r="X144" s="613"/>
      <c r="Y144" s="613"/>
      <c r="Z144" s="613"/>
    </row>
    <row r="146" spans="1:27" ht="17.25" customHeight="1" x14ac:dyDescent="0.25">
      <c r="A146" s="620" t="s">
        <v>21</v>
      </c>
      <c r="B146" s="621"/>
      <c r="C146" s="621"/>
      <c r="D146" s="621"/>
      <c r="E146" s="621"/>
      <c r="F146" s="621"/>
      <c r="G146" s="622"/>
      <c r="H146" s="592" t="s">
        <v>6</v>
      </c>
      <c r="I146" s="592"/>
      <c r="J146" s="592"/>
      <c r="K146" s="592"/>
      <c r="L146" s="592"/>
      <c r="M146" s="592"/>
      <c r="N146" s="619" t="s">
        <v>63</v>
      </c>
      <c r="O146" s="619"/>
      <c r="P146" s="619" t="s">
        <v>71</v>
      </c>
      <c r="Q146" s="633" t="s">
        <v>72</v>
      </c>
      <c r="R146" s="619" t="s">
        <v>73</v>
      </c>
      <c r="S146" s="635" t="s">
        <v>75</v>
      </c>
      <c r="T146" s="636"/>
      <c r="U146" s="637"/>
      <c r="V146" s="635" t="s">
        <v>74</v>
      </c>
      <c r="W146" s="636"/>
      <c r="X146" s="637"/>
      <c r="Y146" s="619" t="s">
        <v>76</v>
      </c>
      <c r="Z146" s="619"/>
      <c r="AA146" s="28"/>
    </row>
    <row r="147" spans="1:27" ht="35.25" customHeight="1" x14ac:dyDescent="0.25">
      <c r="A147" s="22"/>
      <c r="B147" s="623" t="s">
        <v>11</v>
      </c>
      <c r="C147" s="624"/>
      <c r="D147" s="624"/>
      <c r="E147" s="624"/>
      <c r="F147" s="624"/>
      <c r="G147" s="625"/>
      <c r="H147" s="629" t="s">
        <v>17</v>
      </c>
      <c r="I147" s="629"/>
      <c r="J147" s="629"/>
      <c r="K147" s="11" t="s">
        <v>8</v>
      </c>
      <c r="L147" s="11" t="s">
        <v>7</v>
      </c>
      <c r="M147" s="11" t="s">
        <v>9</v>
      </c>
      <c r="N147" s="619"/>
      <c r="O147" s="619"/>
      <c r="P147" s="619"/>
      <c r="Q147" s="634"/>
      <c r="R147" s="619"/>
      <c r="S147" s="638"/>
      <c r="T147" s="639"/>
      <c r="U147" s="640"/>
      <c r="V147" s="638"/>
      <c r="W147" s="639"/>
      <c r="X147" s="640"/>
      <c r="Y147" s="619"/>
      <c r="Z147" s="619"/>
      <c r="AA147" s="28"/>
    </row>
    <row r="148" spans="1:27" ht="18.75" x14ac:dyDescent="0.25">
      <c r="A148" s="15">
        <v>1</v>
      </c>
      <c r="B148" s="626" t="s">
        <v>366</v>
      </c>
      <c r="C148" s="627"/>
      <c r="D148" s="627"/>
      <c r="E148" s="627"/>
      <c r="F148" s="627"/>
      <c r="G148" s="628"/>
      <c r="H148" s="614"/>
      <c r="I148" s="614"/>
      <c r="J148" s="614"/>
      <c r="K148" s="34"/>
      <c r="L148" s="34"/>
      <c r="M148" s="34"/>
      <c r="N148" s="615">
        <f t="shared" ref="N148" si="56">SUM(K148:M148)</f>
        <v>0</v>
      </c>
      <c r="O148" s="615"/>
      <c r="P148" s="34">
        <f>RANK(N148,$N$148:$N$162,0)</f>
        <v>1</v>
      </c>
      <c r="Q148" s="35">
        <f>RANK(H148,$H$148:$H$162,1)</f>
        <v>1</v>
      </c>
      <c r="R148" s="36" t="e">
        <f>RANK(K148,$K$148:$K$162,0)</f>
        <v>#N/A</v>
      </c>
      <c r="S148" s="616"/>
      <c r="T148" s="617"/>
      <c r="U148" s="618"/>
      <c r="V148" s="630"/>
      <c r="W148" s="631"/>
      <c r="X148" s="632"/>
      <c r="Y148" s="630"/>
      <c r="Z148" s="632"/>
      <c r="AA148" s="29"/>
    </row>
    <row r="149" spans="1:27" ht="18.75" x14ac:dyDescent="0.25">
      <c r="A149" s="15">
        <v>2</v>
      </c>
      <c r="B149" s="626" t="s">
        <v>367</v>
      </c>
      <c r="C149" s="627"/>
      <c r="D149" s="627"/>
      <c r="E149" s="627"/>
      <c r="F149" s="627"/>
      <c r="G149" s="628"/>
      <c r="H149" s="614">
        <v>0</v>
      </c>
      <c r="I149" s="614"/>
      <c r="J149" s="614"/>
      <c r="K149" s="34"/>
      <c r="L149" s="34"/>
      <c r="M149" s="34"/>
      <c r="N149" s="615">
        <f t="shared" ref="N149:N162" si="57">SUM(K149:M149)</f>
        <v>0</v>
      </c>
      <c r="O149" s="615"/>
      <c r="P149" s="39">
        <f t="shared" ref="P149:P162" si="58">RANK(N149,$N$148:$N$162,0)</f>
        <v>1</v>
      </c>
      <c r="Q149" s="35">
        <f t="shared" ref="Q149:Q162" si="59">RANK(H149,$H$148:$H$162,1)</f>
        <v>1</v>
      </c>
      <c r="R149" s="36" t="e">
        <f t="shared" ref="R149:R162" si="60">RANK(K149,$K$148:$K$162,0)</f>
        <v>#N/A</v>
      </c>
      <c r="S149" s="616"/>
      <c r="T149" s="617"/>
      <c r="U149" s="618"/>
      <c r="V149" s="630"/>
      <c r="W149" s="631"/>
      <c r="X149" s="632"/>
      <c r="Y149" s="630"/>
      <c r="Z149" s="632"/>
      <c r="AA149" s="29"/>
    </row>
    <row r="150" spans="1:27" ht="18.75" x14ac:dyDescent="0.25">
      <c r="A150" s="15">
        <v>3</v>
      </c>
      <c r="B150" s="626"/>
      <c r="C150" s="627"/>
      <c r="D150" s="627"/>
      <c r="E150" s="627"/>
      <c r="F150" s="627"/>
      <c r="G150" s="628"/>
      <c r="H150" s="614"/>
      <c r="I150" s="614"/>
      <c r="J150" s="614"/>
      <c r="K150" s="34"/>
      <c r="L150" s="34"/>
      <c r="M150" s="34"/>
      <c r="N150" s="615">
        <f t="shared" si="57"/>
        <v>0</v>
      </c>
      <c r="O150" s="615"/>
      <c r="P150" s="39">
        <f t="shared" si="58"/>
        <v>1</v>
      </c>
      <c r="Q150" s="35">
        <f t="shared" si="59"/>
        <v>1</v>
      </c>
      <c r="R150" s="36" t="e">
        <f t="shared" si="60"/>
        <v>#N/A</v>
      </c>
      <c r="S150" s="616"/>
      <c r="T150" s="617"/>
      <c r="U150" s="618"/>
      <c r="V150" s="630"/>
      <c r="W150" s="631"/>
      <c r="X150" s="632"/>
      <c r="Y150" s="630"/>
      <c r="Z150" s="632"/>
      <c r="AA150" s="29"/>
    </row>
    <row r="151" spans="1:27" ht="18.75" x14ac:dyDescent="0.25">
      <c r="A151" s="15">
        <v>4</v>
      </c>
      <c r="B151" s="626"/>
      <c r="C151" s="627"/>
      <c r="D151" s="627"/>
      <c r="E151" s="627"/>
      <c r="F151" s="627"/>
      <c r="G151" s="628"/>
      <c r="H151" s="614"/>
      <c r="I151" s="614"/>
      <c r="J151" s="614"/>
      <c r="K151" s="34"/>
      <c r="L151" s="34"/>
      <c r="M151" s="34"/>
      <c r="N151" s="615">
        <f t="shared" si="57"/>
        <v>0</v>
      </c>
      <c r="O151" s="615"/>
      <c r="P151" s="39">
        <f t="shared" si="58"/>
        <v>1</v>
      </c>
      <c r="Q151" s="35">
        <f t="shared" si="59"/>
        <v>1</v>
      </c>
      <c r="R151" s="36" t="e">
        <f t="shared" si="60"/>
        <v>#N/A</v>
      </c>
      <c r="S151" s="616"/>
      <c r="T151" s="617"/>
      <c r="U151" s="618"/>
      <c r="V151" s="630"/>
      <c r="W151" s="631"/>
      <c r="X151" s="632"/>
      <c r="Y151" s="630"/>
      <c r="Z151" s="632"/>
      <c r="AA151" s="29"/>
    </row>
    <row r="152" spans="1:27" ht="18.75" x14ac:dyDescent="0.25">
      <c r="A152" s="15">
        <v>5</v>
      </c>
      <c r="B152" s="626"/>
      <c r="C152" s="627"/>
      <c r="D152" s="627"/>
      <c r="E152" s="627"/>
      <c r="F152" s="627"/>
      <c r="G152" s="628"/>
      <c r="H152" s="614"/>
      <c r="I152" s="614"/>
      <c r="J152" s="614"/>
      <c r="K152" s="34"/>
      <c r="L152" s="34"/>
      <c r="M152" s="34"/>
      <c r="N152" s="615">
        <f t="shared" si="57"/>
        <v>0</v>
      </c>
      <c r="O152" s="615"/>
      <c r="P152" s="39">
        <f t="shared" si="58"/>
        <v>1</v>
      </c>
      <c r="Q152" s="35">
        <f t="shared" si="59"/>
        <v>1</v>
      </c>
      <c r="R152" s="36" t="e">
        <f t="shared" si="60"/>
        <v>#N/A</v>
      </c>
      <c r="S152" s="616"/>
      <c r="T152" s="617"/>
      <c r="U152" s="618"/>
      <c r="V152" s="630"/>
      <c r="W152" s="631"/>
      <c r="X152" s="632"/>
      <c r="Y152" s="630"/>
      <c r="Z152" s="632"/>
      <c r="AA152" s="29"/>
    </row>
    <row r="153" spans="1:27" ht="18.75" x14ac:dyDescent="0.25">
      <c r="A153" s="15">
        <v>6</v>
      </c>
      <c r="B153" s="626"/>
      <c r="C153" s="627"/>
      <c r="D153" s="627"/>
      <c r="E153" s="627"/>
      <c r="F153" s="627"/>
      <c r="G153" s="628"/>
      <c r="H153" s="614"/>
      <c r="I153" s="614"/>
      <c r="J153" s="614"/>
      <c r="K153" s="34"/>
      <c r="L153" s="34"/>
      <c r="M153" s="34"/>
      <c r="N153" s="615">
        <f t="shared" si="57"/>
        <v>0</v>
      </c>
      <c r="O153" s="615"/>
      <c r="P153" s="39">
        <f t="shared" si="58"/>
        <v>1</v>
      </c>
      <c r="Q153" s="35">
        <f t="shared" si="59"/>
        <v>1</v>
      </c>
      <c r="R153" s="36" t="e">
        <f t="shared" si="60"/>
        <v>#N/A</v>
      </c>
      <c r="S153" s="616"/>
      <c r="T153" s="617"/>
      <c r="U153" s="618"/>
      <c r="V153" s="630"/>
      <c r="W153" s="631"/>
      <c r="X153" s="632"/>
      <c r="Y153" s="630"/>
      <c r="Z153" s="632"/>
      <c r="AA153" s="29"/>
    </row>
    <row r="154" spans="1:27" ht="18.75" x14ac:dyDescent="0.25">
      <c r="A154" s="15">
        <v>7</v>
      </c>
      <c r="B154" s="626"/>
      <c r="C154" s="627"/>
      <c r="D154" s="627"/>
      <c r="E154" s="627"/>
      <c r="F154" s="627"/>
      <c r="G154" s="628"/>
      <c r="H154" s="614"/>
      <c r="I154" s="614"/>
      <c r="J154" s="614"/>
      <c r="K154" s="34"/>
      <c r="L154" s="34"/>
      <c r="M154" s="34"/>
      <c r="N154" s="615">
        <f t="shared" si="57"/>
        <v>0</v>
      </c>
      <c r="O154" s="615"/>
      <c r="P154" s="39">
        <f t="shared" si="58"/>
        <v>1</v>
      </c>
      <c r="Q154" s="35">
        <f t="shared" si="59"/>
        <v>1</v>
      </c>
      <c r="R154" s="36" t="e">
        <f t="shared" si="60"/>
        <v>#N/A</v>
      </c>
      <c r="S154" s="616"/>
      <c r="T154" s="617"/>
      <c r="U154" s="618"/>
      <c r="V154" s="630"/>
      <c r="W154" s="631"/>
      <c r="X154" s="632"/>
      <c r="Y154" s="630"/>
      <c r="Z154" s="632"/>
      <c r="AA154" s="29"/>
    </row>
    <row r="155" spans="1:27" ht="18.75" x14ac:dyDescent="0.25">
      <c r="A155" s="15">
        <v>8</v>
      </c>
      <c r="B155" s="626"/>
      <c r="C155" s="627"/>
      <c r="D155" s="627"/>
      <c r="E155" s="627"/>
      <c r="F155" s="627"/>
      <c r="G155" s="628"/>
      <c r="H155" s="614"/>
      <c r="I155" s="614"/>
      <c r="J155" s="614"/>
      <c r="K155" s="34"/>
      <c r="L155" s="34"/>
      <c r="M155" s="34"/>
      <c r="N155" s="615">
        <f t="shared" si="57"/>
        <v>0</v>
      </c>
      <c r="O155" s="615"/>
      <c r="P155" s="39">
        <f t="shared" si="58"/>
        <v>1</v>
      </c>
      <c r="Q155" s="35">
        <f t="shared" si="59"/>
        <v>1</v>
      </c>
      <c r="R155" s="36" t="e">
        <f t="shared" si="60"/>
        <v>#N/A</v>
      </c>
      <c r="S155" s="616"/>
      <c r="T155" s="617"/>
      <c r="U155" s="618"/>
      <c r="V155" s="630"/>
      <c r="W155" s="631"/>
      <c r="X155" s="632"/>
      <c r="Y155" s="630"/>
      <c r="Z155" s="632"/>
      <c r="AA155" s="29"/>
    </row>
    <row r="156" spans="1:27" ht="18.75" x14ac:dyDescent="0.25">
      <c r="A156" s="15">
        <v>9</v>
      </c>
      <c r="B156" s="626"/>
      <c r="C156" s="627"/>
      <c r="D156" s="627"/>
      <c r="E156" s="627"/>
      <c r="F156" s="627"/>
      <c r="G156" s="628"/>
      <c r="H156" s="614"/>
      <c r="I156" s="614"/>
      <c r="J156" s="614"/>
      <c r="K156" s="34"/>
      <c r="L156" s="34"/>
      <c r="M156" s="34"/>
      <c r="N156" s="615">
        <f t="shared" si="57"/>
        <v>0</v>
      </c>
      <c r="O156" s="615"/>
      <c r="P156" s="39">
        <f t="shared" si="58"/>
        <v>1</v>
      </c>
      <c r="Q156" s="35">
        <f t="shared" si="59"/>
        <v>1</v>
      </c>
      <c r="R156" s="36" t="e">
        <f t="shared" si="60"/>
        <v>#N/A</v>
      </c>
      <c r="S156" s="616"/>
      <c r="T156" s="617"/>
      <c r="U156" s="618"/>
      <c r="V156" s="630"/>
      <c r="W156" s="631"/>
      <c r="X156" s="632"/>
      <c r="Y156" s="630"/>
      <c r="Z156" s="632"/>
      <c r="AA156" s="29"/>
    </row>
    <row r="157" spans="1:27" ht="18.75" hidden="1" outlineLevel="1" x14ac:dyDescent="0.25">
      <c r="A157" s="15">
        <v>10</v>
      </c>
      <c r="B157" s="626"/>
      <c r="C157" s="627"/>
      <c r="D157" s="627"/>
      <c r="E157" s="627"/>
      <c r="F157" s="627"/>
      <c r="G157" s="628"/>
      <c r="H157" s="614"/>
      <c r="I157" s="614"/>
      <c r="J157" s="614"/>
      <c r="K157" s="34"/>
      <c r="L157" s="34"/>
      <c r="M157" s="34"/>
      <c r="N157" s="615">
        <f t="shared" si="57"/>
        <v>0</v>
      </c>
      <c r="O157" s="615"/>
      <c r="P157" s="39">
        <f t="shared" si="58"/>
        <v>1</v>
      </c>
      <c r="Q157" s="35">
        <f t="shared" si="59"/>
        <v>1</v>
      </c>
      <c r="R157" s="36" t="e">
        <f t="shared" si="60"/>
        <v>#N/A</v>
      </c>
      <c r="S157" s="616"/>
      <c r="T157" s="617"/>
      <c r="U157" s="618"/>
      <c r="V157" s="630"/>
      <c r="W157" s="631"/>
      <c r="X157" s="632"/>
      <c r="Y157" s="630"/>
      <c r="Z157" s="632"/>
      <c r="AA157" s="29"/>
    </row>
    <row r="158" spans="1:27" ht="18.75" hidden="1" outlineLevel="1" x14ac:dyDescent="0.25">
      <c r="A158" s="15">
        <v>11</v>
      </c>
      <c r="B158" s="626"/>
      <c r="C158" s="627"/>
      <c r="D158" s="627"/>
      <c r="E158" s="627"/>
      <c r="F158" s="627"/>
      <c r="G158" s="628"/>
      <c r="H158" s="614"/>
      <c r="I158" s="614"/>
      <c r="J158" s="614"/>
      <c r="K158" s="34"/>
      <c r="L158" s="34"/>
      <c r="M158" s="34"/>
      <c r="N158" s="615">
        <f t="shared" si="57"/>
        <v>0</v>
      </c>
      <c r="O158" s="615"/>
      <c r="P158" s="39">
        <f t="shared" si="58"/>
        <v>1</v>
      </c>
      <c r="Q158" s="35">
        <f t="shared" si="59"/>
        <v>1</v>
      </c>
      <c r="R158" s="36" t="e">
        <f t="shared" si="60"/>
        <v>#N/A</v>
      </c>
      <c r="S158" s="616"/>
      <c r="T158" s="617"/>
      <c r="U158" s="618"/>
      <c r="V158" s="630"/>
      <c r="W158" s="631"/>
      <c r="X158" s="632"/>
      <c r="Y158" s="630"/>
      <c r="Z158" s="632"/>
      <c r="AA158" s="29"/>
    </row>
    <row r="159" spans="1:27" ht="18.75" hidden="1" outlineLevel="1" x14ac:dyDescent="0.25">
      <c r="A159" s="15">
        <v>12</v>
      </c>
      <c r="B159" s="626"/>
      <c r="C159" s="627"/>
      <c r="D159" s="627"/>
      <c r="E159" s="627"/>
      <c r="F159" s="627"/>
      <c r="G159" s="628"/>
      <c r="H159" s="614"/>
      <c r="I159" s="614"/>
      <c r="J159" s="614"/>
      <c r="K159" s="34"/>
      <c r="L159" s="34"/>
      <c r="M159" s="34"/>
      <c r="N159" s="615">
        <f t="shared" si="57"/>
        <v>0</v>
      </c>
      <c r="O159" s="615"/>
      <c r="P159" s="39">
        <f t="shared" si="58"/>
        <v>1</v>
      </c>
      <c r="Q159" s="35">
        <f t="shared" si="59"/>
        <v>1</v>
      </c>
      <c r="R159" s="36" t="e">
        <f t="shared" si="60"/>
        <v>#N/A</v>
      </c>
      <c r="S159" s="616"/>
      <c r="T159" s="617"/>
      <c r="U159" s="618"/>
      <c r="V159" s="630"/>
      <c r="W159" s="631"/>
      <c r="X159" s="632"/>
      <c r="Y159" s="630"/>
      <c r="Z159" s="632"/>
      <c r="AA159" s="29"/>
    </row>
    <row r="160" spans="1:27" ht="18.75" hidden="1" outlineLevel="1" x14ac:dyDescent="0.25">
      <c r="A160" s="15">
        <v>13</v>
      </c>
      <c r="B160" s="626"/>
      <c r="C160" s="627"/>
      <c r="D160" s="627"/>
      <c r="E160" s="627"/>
      <c r="F160" s="627"/>
      <c r="G160" s="628"/>
      <c r="H160" s="614"/>
      <c r="I160" s="614"/>
      <c r="J160" s="614"/>
      <c r="K160" s="34"/>
      <c r="L160" s="34"/>
      <c r="M160" s="34"/>
      <c r="N160" s="615">
        <f t="shared" si="57"/>
        <v>0</v>
      </c>
      <c r="O160" s="615"/>
      <c r="P160" s="39">
        <f t="shared" si="58"/>
        <v>1</v>
      </c>
      <c r="Q160" s="35">
        <f t="shared" si="59"/>
        <v>1</v>
      </c>
      <c r="R160" s="36" t="e">
        <f t="shared" si="60"/>
        <v>#N/A</v>
      </c>
      <c r="S160" s="616"/>
      <c r="T160" s="617"/>
      <c r="U160" s="618"/>
      <c r="V160" s="630"/>
      <c r="W160" s="631"/>
      <c r="X160" s="632"/>
      <c r="Y160" s="630"/>
      <c r="Z160" s="632"/>
      <c r="AA160" s="29"/>
    </row>
    <row r="161" spans="1:27" ht="18.75" hidden="1" outlineLevel="1" x14ac:dyDescent="0.25">
      <c r="A161" s="15">
        <v>14</v>
      </c>
      <c r="B161" s="626"/>
      <c r="C161" s="627"/>
      <c r="D161" s="627"/>
      <c r="E161" s="627"/>
      <c r="F161" s="627"/>
      <c r="G161" s="628"/>
      <c r="H161" s="614"/>
      <c r="I161" s="614"/>
      <c r="J161" s="614"/>
      <c r="K161" s="34"/>
      <c r="L161" s="34"/>
      <c r="M161" s="34"/>
      <c r="N161" s="615">
        <f t="shared" si="57"/>
        <v>0</v>
      </c>
      <c r="O161" s="615"/>
      <c r="P161" s="39">
        <f t="shared" si="58"/>
        <v>1</v>
      </c>
      <c r="Q161" s="35">
        <f t="shared" si="59"/>
        <v>1</v>
      </c>
      <c r="R161" s="36" t="e">
        <f t="shared" si="60"/>
        <v>#N/A</v>
      </c>
      <c r="S161" s="616"/>
      <c r="T161" s="617"/>
      <c r="U161" s="618"/>
      <c r="V161" s="630"/>
      <c r="W161" s="631"/>
      <c r="X161" s="632"/>
      <c r="Y161" s="630"/>
      <c r="Z161" s="632"/>
      <c r="AA161" s="29"/>
    </row>
    <row r="162" spans="1:27" ht="18.75" hidden="1" outlineLevel="1" x14ac:dyDescent="0.25">
      <c r="A162" s="15">
        <v>15</v>
      </c>
      <c r="B162" s="626"/>
      <c r="C162" s="627"/>
      <c r="D162" s="627"/>
      <c r="E162" s="627"/>
      <c r="F162" s="627"/>
      <c r="G162" s="628"/>
      <c r="H162" s="614"/>
      <c r="I162" s="614"/>
      <c r="J162" s="614"/>
      <c r="K162" s="34"/>
      <c r="L162" s="34"/>
      <c r="M162" s="34"/>
      <c r="N162" s="615">
        <f t="shared" si="57"/>
        <v>0</v>
      </c>
      <c r="O162" s="615"/>
      <c r="P162" s="39">
        <f t="shared" si="58"/>
        <v>1</v>
      </c>
      <c r="Q162" s="35">
        <f t="shared" si="59"/>
        <v>1</v>
      </c>
      <c r="R162" s="36" t="e">
        <f t="shared" si="60"/>
        <v>#N/A</v>
      </c>
      <c r="S162" s="616"/>
      <c r="T162" s="617"/>
      <c r="U162" s="618"/>
      <c r="V162" s="630"/>
      <c r="W162" s="631"/>
      <c r="X162" s="632"/>
      <c r="Y162" s="630"/>
      <c r="Z162" s="632"/>
      <c r="AA162" s="29"/>
    </row>
    <row r="163" spans="1:27" collapsed="1" x14ac:dyDescent="0.25"/>
  </sheetData>
  <mergeCells count="921">
    <mergeCell ref="Y146:Z147"/>
    <mergeCell ref="V148:X148"/>
    <mergeCell ref="V149:X149"/>
    <mergeCell ref="V150:X150"/>
    <mergeCell ref="V151:X151"/>
    <mergeCell ref="R146:R147"/>
    <mergeCell ref="V161:X161"/>
    <mergeCell ref="V162:X162"/>
    <mergeCell ref="Y148:Z148"/>
    <mergeCell ref="Y149:Z149"/>
    <mergeCell ref="Y150:Z150"/>
    <mergeCell ref="Y151:Z151"/>
    <mergeCell ref="Y152:Z152"/>
    <mergeCell ref="Y153:Z153"/>
    <mergeCell ref="Y154:Z154"/>
    <mergeCell ref="Y155:Z155"/>
    <mergeCell ref="Y156:Z156"/>
    <mergeCell ref="Y157:Z157"/>
    <mergeCell ref="Y158:Z158"/>
    <mergeCell ref="Y159:Z159"/>
    <mergeCell ref="Y160:Z160"/>
    <mergeCell ref="Y161:Z161"/>
    <mergeCell ref="Y162:Z162"/>
    <mergeCell ref="V152:X152"/>
    <mergeCell ref="N150:O150"/>
    <mergeCell ref="N151:O151"/>
    <mergeCell ref="N152:O152"/>
    <mergeCell ref="N153:O153"/>
    <mergeCell ref="N154:O154"/>
    <mergeCell ref="N155:O155"/>
    <mergeCell ref="V159:X159"/>
    <mergeCell ref="V160:X160"/>
    <mergeCell ref="P146:P147"/>
    <mergeCell ref="Q146:Q147"/>
    <mergeCell ref="V146:X147"/>
    <mergeCell ref="V153:X153"/>
    <mergeCell ref="V154:X154"/>
    <mergeCell ref="V155:X155"/>
    <mergeCell ref="V156:X156"/>
    <mergeCell ref="V157:X157"/>
    <mergeCell ref="V158:X158"/>
    <mergeCell ref="S146:U147"/>
    <mergeCell ref="S148:U148"/>
    <mergeCell ref="S149:U149"/>
    <mergeCell ref="S150:U150"/>
    <mergeCell ref="S151:U151"/>
    <mergeCell ref="S152:U152"/>
    <mergeCell ref="S153:U153"/>
    <mergeCell ref="H158:J158"/>
    <mergeCell ref="H159:J159"/>
    <mergeCell ref="H160:J160"/>
    <mergeCell ref="H161:J161"/>
    <mergeCell ref="H162:J162"/>
    <mergeCell ref="H146:M146"/>
    <mergeCell ref="A146:G146"/>
    <mergeCell ref="B147:G147"/>
    <mergeCell ref="B148:G148"/>
    <mergeCell ref="B149:G149"/>
    <mergeCell ref="B150:G150"/>
    <mergeCell ref="B151:G151"/>
    <mergeCell ref="B152:G152"/>
    <mergeCell ref="B153:G153"/>
    <mergeCell ref="B154:G154"/>
    <mergeCell ref="B155:G155"/>
    <mergeCell ref="B156:G156"/>
    <mergeCell ref="B157:G157"/>
    <mergeCell ref="B158:G158"/>
    <mergeCell ref="B159:G159"/>
    <mergeCell ref="B160:G160"/>
    <mergeCell ref="B161:G161"/>
    <mergeCell ref="B162:G162"/>
    <mergeCell ref="H147:J147"/>
    <mergeCell ref="N158:O158"/>
    <mergeCell ref="N159:O159"/>
    <mergeCell ref="N160:O160"/>
    <mergeCell ref="N161:O161"/>
    <mergeCell ref="N162:O162"/>
    <mergeCell ref="S158:U158"/>
    <mergeCell ref="S159:U159"/>
    <mergeCell ref="S160:U160"/>
    <mergeCell ref="S161:U161"/>
    <mergeCell ref="S162:U162"/>
    <mergeCell ref="H157:J157"/>
    <mergeCell ref="N156:O156"/>
    <mergeCell ref="N157:O157"/>
    <mergeCell ref="S154:U154"/>
    <mergeCell ref="S155:U155"/>
    <mergeCell ref="S156:U156"/>
    <mergeCell ref="S157:U157"/>
    <mergeCell ref="S143:T143"/>
    <mergeCell ref="V143:W143"/>
    <mergeCell ref="K141:K143"/>
    <mergeCell ref="L141:L143"/>
    <mergeCell ref="M141:M143"/>
    <mergeCell ref="H148:J148"/>
    <mergeCell ref="H149:J149"/>
    <mergeCell ref="H150:J150"/>
    <mergeCell ref="H151:J151"/>
    <mergeCell ref="H152:J152"/>
    <mergeCell ref="H153:J153"/>
    <mergeCell ref="H154:J154"/>
    <mergeCell ref="H155:J155"/>
    <mergeCell ref="H156:J156"/>
    <mergeCell ref="N146:O147"/>
    <mergeCell ref="N148:O148"/>
    <mergeCell ref="N149:O149"/>
    <mergeCell ref="R126:T126"/>
    <mergeCell ref="U126:W126"/>
    <mergeCell ref="U95:V96"/>
    <mergeCell ref="S101:T101"/>
    <mergeCell ref="V101:W101"/>
    <mergeCell ref="R102:S103"/>
    <mergeCell ref="U102:V103"/>
    <mergeCell ref="S108:T108"/>
    <mergeCell ref="V108:W108"/>
    <mergeCell ref="R109:S110"/>
    <mergeCell ref="U109:V110"/>
    <mergeCell ref="H141:J142"/>
    <mergeCell ref="G137:G138"/>
    <mergeCell ref="U140:W140"/>
    <mergeCell ref="N137:N143"/>
    <mergeCell ref="N95:N101"/>
    <mergeCell ref="N102:N108"/>
    <mergeCell ref="N109:N115"/>
    <mergeCell ref="N116:N122"/>
    <mergeCell ref="N123:N129"/>
    <mergeCell ref="N130:N136"/>
    <mergeCell ref="U98:W98"/>
    <mergeCell ref="U105:W105"/>
    <mergeCell ref="R112:T112"/>
    <mergeCell ref="U112:W112"/>
    <mergeCell ref="R119:T119"/>
    <mergeCell ref="U119:W119"/>
    <mergeCell ref="T137:T138"/>
    <mergeCell ref="W137:W138"/>
    <mergeCell ref="R139:T139"/>
    <mergeCell ref="U139:W139"/>
    <mergeCell ref="S136:T136"/>
    <mergeCell ref="V136:W136"/>
    <mergeCell ref="R137:S138"/>
    <mergeCell ref="U137:V138"/>
    <mergeCell ref="G123:G124"/>
    <mergeCell ref="J123:J124"/>
    <mergeCell ref="R140:T140"/>
    <mergeCell ref="A144:M144"/>
    <mergeCell ref="N144:Z144"/>
    <mergeCell ref="F122:G122"/>
    <mergeCell ref="I122:J122"/>
    <mergeCell ref="E123:F124"/>
    <mergeCell ref="H123:I124"/>
    <mergeCell ref="R141:T142"/>
    <mergeCell ref="U141:W142"/>
    <mergeCell ref="F129:G129"/>
    <mergeCell ref="I129:J129"/>
    <mergeCell ref="E130:F131"/>
    <mergeCell ref="H130:I131"/>
    <mergeCell ref="F136:G136"/>
    <mergeCell ref="I136:J136"/>
    <mergeCell ref="E137:F138"/>
    <mergeCell ref="H137:I138"/>
    <mergeCell ref="F143:G143"/>
    <mergeCell ref="I143:J143"/>
    <mergeCell ref="E139:G139"/>
    <mergeCell ref="H139:J139"/>
    <mergeCell ref="E141:G142"/>
    <mergeCell ref="E84:G84"/>
    <mergeCell ref="H84:J84"/>
    <mergeCell ref="E91:G91"/>
    <mergeCell ref="H91:J91"/>
    <mergeCell ref="E85:G86"/>
    <mergeCell ref="H85:J86"/>
    <mergeCell ref="J137:J138"/>
    <mergeCell ref="F94:G94"/>
    <mergeCell ref="I94:J94"/>
    <mergeCell ref="E95:F96"/>
    <mergeCell ref="H95:I96"/>
    <mergeCell ref="F101:G101"/>
    <mergeCell ref="I101:J101"/>
    <mergeCell ref="E102:F103"/>
    <mergeCell ref="H102:I103"/>
    <mergeCell ref="E112:G112"/>
    <mergeCell ref="H112:J112"/>
    <mergeCell ref="E113:G114"/>
    <mergeCell ref="H113:J114"/>
    <mergeCell ref="G116:G117"/>
    <mergeCell ref="J116:J117"/>
    <mergeCell ref="E118:G118"/>
    <mergeCell ref="H118:J118"/>
    <mergeCell ref="H119:J119"/>
    <mergeCell ref="F80:G80"/>
    <mergeCell ref="I80:J80"/>
    <mergeCell ref="E81:F82"/>
    <mergeCell ref="H81:I82"/>
    <mergeCell ref="E78:G79"/>
    <mergeCell ref="H78:J79"/>
    <mergeCell ref="G81:G82"/>
    <mergeCell ref="J81:J82"/>
    <mergeCell ref="E83:G83"/>
    <mergeCell ref="H83:J83"/>
    <mergeCell ref="H69:J70"/>
    <mergeCell ref="G74:G75"/>
    <mergeCell ref="J74:J75"/>
    <mergeCell ref="E76:G76"/>
    <mergeCell ref="H76:J76"/>
    <mergeCell ref="A72:M72"/>
    <mergeCell ref="E77:G77"/>
    <mergeCell ref="H77:J77"/>
    <mergeCell ref="E73:G73"/>
    <mergeCell ref="H73:J73"/>
    <mergeCell ref="F71:G71"/>
    <mergeCell ref="I71:J71"/>
    <mergeCell ref="E74:F75"/>
    <mergeCell ref="H74:I75"/>
    <mergeCell ref="C79:D79"/>
    <mergeCell ref="F43:G43"/>
    <mergeCell ref="I43:J43"/>
    <mergeCell ref="E44:F45"/>
    <mergeCell ref="H44:I45"/>
    <mergeCell ref="F50:G50"/>
    <mergeCell ref="I50:J50"/>
    <mergeCell ref="E51:F52"/>
    <mergeCell ref="H51:I52"/>
    <mergeCell ref="F57:G57"/>
    <mergeCell ref="I57:J57"/>
    <mergeCell ref="E62:G63"/>
    <mergeCell ref="H62:J63"/>
    <mergeCell ref="F64:G64"/>
    <mergeCell ref="I64:J64"/>
    <mergeCell ref="E68:G68"/>
    <mergeCell ref="H68:J68"/>
    <mergeCell ref="G65:G66"/>
    <mergeCell ref="J65:J66"/>
    <mergeCell ref="E67:G67"/>
    <mergeCell ref="H67:J67"/>
    <mergeCell ref="E65:F66"/>
    <mergeCell ref="H65:I66"/>
    <mergeCell ref="E69:G70"/>
    <mergeCell ref="F22:G22"/>
    <mergeCell ref="I22:J22"/>
    <mergeCell ref="E23:F24"/>
    <mergeCell ref="H23:I24"/>
    <mergeCell ref="F29:G29"/>
    <mergeCell ref="I29:J29"/>
    <mergeCell ref="E30:F31"/>
    <mergeCell ref="H30:I31"/>
    <mergeCell ref="F36:G36"/>
    <mergeCell ref="I36:J36"/>
    <mergeCell ref="G23:G24"/>
    <mergeCell ref="J23:J24"/>
    <mergeCell ref="E25:G25"/>
    <mergeCell ref="H25:J25"/>
    <mergeCell ref="E27:G28"/>
    <mergeCell ref="H27:J28"/>
    <mergeCell ref="E37:F38"/>
    <mergeCell ref="H37:I38"/>
    <mergeCell ref="F87:G87"/>
    <mergeCell ref="I87:J87"/>
    <mergeCell ref="F108:G108"/>
    <mergeCell ref="I108:J108"/>
    <mergeCell ref="F115:G115"/>
    <mergeCell ref="I115:J115"/>
    <mergeCell ref="E116:F117"/>
    <mergeCell ref="H116:I117"/>
    <mergeCell ref="G58:G59"/>
    <mergeCell ref="J58:J59"/>
    <mergeCell ref="E60:G60"/>
    <mergeCell ref="H60:J60"/>
    <mergeCell ref="E58:F59"/>
    <mergeCell ref="H58:I59"/>
    <mergeCell ref="E48:G49"/>
    <mergeCell ref="H48:J49"/>
    <mergeCell ref="G51:G52"/>
    <mergeCell ref="J51:J52"/>
    <mergeCell ref="E54:G54"/>
    <mergeCell ref="H54:J54"/>
    <mergeCell ref="E61:G61"/>
    <mergeCell ref="H61:J61"/>
    <mergeCell ref="R16:S17"/>
    <mergeCell ref="U16:V17"/>
    <mergeCell ref="S22:T22"/>
    <mergeCell ref="V22:W22"/>
    <mergeCell ref="R23:S24"/>
    <mergeCell ref="U23:V24"/>
    <mergeCell ref="S29:T29"/>
    <mergeCell ref="V29:W29"/>
    <mergeCell ref="R30:S31"/>
    <mergeCell ref="U30:V31"/>
    <mergeCell ref="T16:T17"/>
    <mergeCell ref="W16:W17"/>
    <mergeCell ref="U26:W26"/>
    <mergeCell ref="G130:G131"/>
    <mergeCell ref="J130:J131"/>
    <mergeCell ref="E132:G132"/>
    <mergeCell ref="H132:J132"/>
    <mergeCell ref="E134:G135"/>
    <mergeCell ref="H134:J135"/>
    <mergeCell ref="E104:G104"/>
    <mergeCell ref="H104:J104"/>
    <mergeCell ref="E106:G107"/>
    <mergeCell ref="H106:J107"/>
    <mergeCell ref="G109:G110"/>
    <mergeCell ref="J109:J110"/>
    <mergeCell ref="E111:G111"/>
    <mergeCell ref="H111:J111"/>
    <mergeCell ref="E109:F110"/>
    <mergeCell ref="H109:I110"/>
    <mergeCell ref="E125:G125"/>
    <mergeCell ref="H125:J125"/>
    <mergeCell ref="E127:G128"/>
    <mergeCell ref="H127:J128"/>
    <mergeCell ref="E126:G126"/>
    <mergeCell ref="H126:J126"/>
    <mergeCell ref="E120:G121"/>
    <mergeCell ref="H120:J121"/>
    <mergeCell ref="E53:G53"/>
    <mergeCell ref="H53:J53"/>
    <mergeCell ref="E55:G56"/>
    <mergeCell ref="H55:J56"/>
    <mergeCell ref="U76:W76"/>
    <mergeCell ref="R78:T79"/>
    <mergeCell ref="E18:G18"/>
    <mergeCell ref="H18:J18"/>
    <mergeCell ref="E20:G21"/>
    <mergeCell ref="H20:J21"/>
    <mergeCell ref="N58:N64"/>
    <mergeCell ref="N74:N80"/>
    <mergeCell ref="U61:W61"/>
    <mergeCell ref="R61:T61"/>
    <mergeCell ref="K44:M44"/>
    <mergeCell ref="K45:M45"/>
    <mergeCell ref="K46:M46"/>
    <mergeCell ref="K48:K50"/>
    <mergeCell ref="L48:L50"/>
    <mergeCell ref="M48:M50"/>
    <mergeCell ref="K38:M38"/>
    <mergeCell ref="K39:M39"/>
    <mergeCell ref="K41:K43"/>
    <mergeCell ref="L41:L43"/>
    <mergeCell ref="E4:G4"/>
    <mergeCell ref="G2:G3"/>
    <mergeCell ref="H4:J4"/>
    <mergeCell ref="E6:G7"/>
    <mergeCell ref="H6:J7"/>
    <mergeCell ref="J2:J3"/>
    <mergeCell ref="E2:F3"/>
    <mergeCell ref="F8:G8"/>
    <mergeCell ref="H2:I3"/>
    <mergeCell ref="I8:J8"/>
    <mergeCell ref="E9:F10"/>
    <mergeCell ref="H9:I10"/>
    <mergeCell ref="F15:G15"/>
    <mergeCell ref="I15:J15"/>
    <mergeCell ref="E16:F17"/>
    <mergeCell ref="H16:I17"/>
    <mergeCell ref="E13:G14"/>
    <mergeCell ref="H13:J14"/>
    <mergeCell ref="G16:G17"/>
    <mergeCell ref="J16:J17"/>
    <mergeCell ref="A123:A129"/>
    <mergeCell ref="A130:A136"/>
    <mergeCell ref="A137:A143"/>
    <mergeCell ref="N2:N8"/>
    <mergeCell ref="N9:N15"/>
    <mergeCell ref="N16:N22"/>
    <mergeCell ref="N23:N29"/>
    <mergeCell ref="N30:N36"/>
    <mergeCell ref="N37:N43"/>
    <mergeCell ref="N44:N50"/>
    <mergeCell ref="A2:A8"/>
    <mergeCell ref="A9:A15"/>
    <mergeCell ref="A16:A22"/>
    <mergeCell ref="A23:A29"/>
    <mergeCell ref="A30:A36"/>
    <mergeCell ref="A37:A43"/>
    <mergeCell ref="A44:A50"/>
    <mergeCell ref="A51:A57"/>
    <mergeCell ref="A95:A101"/>
    <mergeCell ref="A102:A108"/>
    <mergeCell ref="A109:A115"/>
    <mergeCell ref="A65:A71"/>
    <mergeCell ref="A116:A122"/>
    <mergeCell ref="A74:A80"/>
    <mergeCell ref="P7:Q7"/>
    <mergeCell ref="P14:Q14"/>
    <mergeCell ref="P21:Q21"/>
    <mergeCell ref="P28:Q28"/>
    <mergeCell ref="P35:Q35"/>
    <mergeCell ref="P42:Q42"/>
    <mergeCell ref="P49:Q49"/>
    <mergeCell ref="C107:D107"/>
    <mergeCell ref="C114:D114"/>
    <mergeCell ref="C56:D56"/>
    <mergeCell ref="C14:D14"/>
    <mergeCell ref="C21:D21"/>
    <mergeCell ref="C35:D35"/>
    <mergeCell ref="C42:D42"/>
    <mergeCell ref="C49:D49"/>
    <mergeCell ref="C7:D7"/>
    <mergeCell ref="N51:N57"/>
    <mergeCell ref="K25:M25"/>
    <mergeCell ref="K18:M18"/>
    <mergeCell ref="K20:K22"/>
    <mergeCell ref="L20:L22"/>
    <mergeCell ref="M20:M22"/>
    <mergeCell ref="K23:M23"/>
    <mergeCell ref="K37:M37"/>
    <mergeCell ref="N81:N87"/>
    <mergeCell ref="N88:N94"/>
    <mergeCell ref="N65:N71"/>
    <mergeCell ref="N72:Z72"/>
    <mergeCell ref="S64:T64"/>
    <mergeCell ref="V64:W64"/>
    <mergeCell ref="R65:S66"/>
    <mergeCell ref="U65:V66"/>
    <mergeCell ref="S71:T71"/>
    <mergeCell ref="V71:W71"/>
    <mergeCell ref="R74:S75"/>
    <mergeCell ref="U74:V75"/>
    <mergeCell ref="S87:T87"/>
    <mergeCell ref="V87:W87"/>
    <mergeCell ref="Y62:Y64"/>
    <mergeCell ref="Z62:Z64"/>
    <mergeCell ref="X65:Z65"/>
    <mergeCell ref="X66:Z66"/>
    <mergeCell ref="X67:Z67"/>
    <mergeCell ref="X62:X64"/>
    <mergeCell ref="R62:T63"/>
    <mergeCell ref="U62:W63"/>
    <mergeCell ref="T65:T66"/>
    <mergeCell ref="W65:W66"/>
    <mergeCell ref="X141:X143"/>
    <mergeCell ref="L62:L64"/>
    <mergeCell ref="M62:M64"/>
    <mergeCell ref="K74:M74"/>
    <mergeCell ref="K75:M75"/>
    <mergeCell ref="K76:M76"/>
    <mergeCell ref="C121:D121"/>
    <mergeCell ref="A81:A87"/>
    <mergeCell ref="A88:A94"/>
    <mergeCell ref="A58:A64"/>
    <mergeCell ref="C86:D86"/>
    <mergeCell ref="K81:M81"/>
    <mergeCell ref="K78:K80"/>
    <mergeCell ref="L78:L80"/>
    <mergeCell ref="M78:M80"/>
    <mergeCell ref="K92:K94"/>
    <mergeCell ref="L92:L94"/>
    <mergeCell ref="M92:M94"/>
    <mergeCell ref="K102:M102"/>
    <mergeCell ref="K103:M103"/>
    <mergeCell ref="K104:M104"/>
    <mergeCell ref="K106:K108"/>
    <mergeCell ref="L106:L108"/>
    <mergeCell ref="M106:M108"/>
    <mergeCell ref="K95:M95"/>
    <mergeCell ref="K2:M2"/>
    <mergeCell ref="K3:M3"/>
    <mergeCell ref="P142:Q142"/>
    <mergeCell ref="C28:D28"/>
    <mergeCell ref="P100:Q100"/>
    <mergeCell ref="P107:Q107"/>
    <mergeCell ref="P114:Q114"/>
    <mergeCell ref="P121:Q121"/>
    <mergeCell ref="P128:Q128"/>
    <mergeCell ref="P135:Q135"/>
    <mergeCell ref="P56:Q56"/>
    <mergeCell ref="P63:Q63"/>
    <mergeCell ref="P70:Q70"/>
    <mergeCell ref="P79:Q79"/>
    <mergeCell ref="P86:Q86"/>
    <mergeCell ref="P93:Q93"/>
    <mergeCell ref="C128:D128"/>
    <mergeCell ref="C135:D135"/>
    <mergeCell ref="C142:D142"/>
    <mergeCell ref="C93:D93"/>
    <mergeCell ref="C100:D100"/>
    <mergeCell ref="C63:D63"/>
    <mergeCell ref="C70:D70"/>
    <mergeCell ref="K4:M4"/>
    <mergeCell ref="K9:M9"/>
    <mergeCell ref="K6:K8"/>
    <mergeCell ref="L6:L8"/>
    <mergeCell ref="M6:M8"/>
    <mergeCell ref="K10:M10"/>
    <mergeCell ref="K11:M11"/>
    <mergeCell ref="K13:K15"/>
    <mergeCell ref="L13:L15"/>
    <mergeCell ref="M13:M15"/>
    <mergeCell ref="K16:M16"/>
    <mergeCell ref="K17:M17"/>
    <mergeCell ref="K24:M24"/>
    <mergeCell ref="K30:M30"/>
    <mergeCell ref="K31:M31"/>
    <mergeCell ref="K32:M32"/>
    <mergeCell ref="K34:K36"/>
    <mergeCell ref="L34:L36"/>
    <mergeCell ref="M34:M36"/>
    <mergeCell ref="K27:K29"/>
    <mergeCell ref="L27:L29"/>
    <mergeCell ref="M27:M29"/>
    <mergeCell ref="M41:M43"/>
    <mergeCell ref="K51:M51"/>
    <mergeCell ref="K52:M52"/>
    <mergeCell ref="K53:M53"/>
    <mergeCell ref="K55:K57"/>
    <mergeCell ref="L55:L57"/>
    <mergeCell ref="M55:M57"/>
    <mergeCell ref="K88:M88"/>
    <mergeCell ref="K89:M89"/>
    <mergeCell ref="K58:M58"/>
    <mergeCell ref="K59:M59"/>
    <mergeCell ref="K60:M60"/>
    <mergeCell ref="K62:K64"/>
    <mergeCell ref="K90:M90"/>
    <mergeCell ref="K82:M82"/>
    <mergeCell ref="K83:M83"/>
    <mergeCell ref="K85:K87"/>
    <mergeCell ref="L85:L87"/>
    <mergeCell ref="M85:M87"/>
    <mergeCell ref="K65:M65"/>
    <mergeCell ref="K66:M66"/>
    <mergeCell ref="K67:M67"/>
    <mergeCell ref="K69:K71"/>
    <mergeCell ref="L69:L71"/>
    <mergeCell ref="M69:M71"/>
    <mergeCell ref="K96:M96"/>
    <mergeCell ref="K97:M97"/>
    <mergeCell ref="K99:K101"/>
    <mergeCell ref="L99:L101"/>
    <mergeCell ref="M99:M101"/>
    <mergeCell ref="K111:M111"/>
    <mergeCell ref="K113:K115"/>
    <mergeCell ref="L113:L115"/>
    <mergeCell ref="M113:M115"/>
    <mergeCell ref="K130:M130"/>
    <mergeCell ref="K131:M131"/>
    <mergeCell ref="K132:M132"/>
    <mergeCell ref="K134:K136"/>
    <mergeCell ref="L134:L136"/>
    <mergeCell ref="M134:M136"/>
    <mergeCell ref="K137:M137"/>
    <mergeCell ref="K138:M138"/>
    <mergeCell ref="K139:M139"/>
    <mergeCell ref="A1:C1"/>
    <mergeCell ref="K1:M1"/>
    <mergeCell ref="N1:P1"/>
    <mergeCell ref="A73:C73"/>
    <mergeCell ref="K73:M73"/>
    <mergeCell ref="N73:P73"/>
    <mergeCell ref="H19:J19"/>
    <mergeCell ref="E26:G26"/>
    <mergeCell ref="H26:J26"/>
    <mergeCell ref="E1:G1"/>
    <mergeCell ref="H1:J1"/>
    <mergeCell ref="E5:G5"/>
    <mergeCell ref="H5:J5"/>
    <mergeCell ref="G9:G10"/>
    <mergeCell ref="J9:J10"/>
    <mergeCell ref="E11:G11"/>
    <mergeCell ref="H11:J11"/>
    <mergeCell ref="H47:J47"/>
    <mergeCell ref="E41:G42"/>
    <mergeCell ref="H41:J42"/>
    <mergeCell ref="G44:G45"/>
    <mergeCell ref="J44:J45"/>
    <mergeCell ref="E46:G46"/>
    <mergeCell ref="H46:J46"/>
    <mergeCell ref="K116:M116"/>
    <mergeCell ref="K117:M117"/>
    <mergeCell ref="K118:M118"/>
    <mergeCell ref="K120:K122"/>
    <mergeCell ref="L120:L122"/>
    <mergeCell ref="M120:M122"/>
    <mergeCell ref="E12:G12"/>
    <mergeCell ref="H12:J12"/>
    <mergeCell ref="E19:G19"/>
    <mergeCell ref="E33:G33"/>
    <mergeCell ref="H33:J33"/>
    <mergeCell ref="E40:G40"/>
    <mergeCell ref="H40:J40"/>
    <mergeCell ref="G30:G31"/>
    <mergeCell ref="J30:J31"/>
    <mergeCell ref="E32:G32"/>
    <mergeCell ref="H32:J32"/>
    <mergeCell ref="E34:G35"/>
    <mergeCell ref="H34:J35"/>
    <mergeCell ref="G37:G38"/>
    <mergeCell ref="J37:J38"/>
    <mergeCell ref="E39:G39"/>
    <mergeCell ref="H39:J39"/>
    <mergeCell ref="E47:G47"/>
    <mergeCell ref="X134:X136"/>
    <mergeCell ref="X127:X129"/>
    <mergeCell ref="X120:X122"/>
    <mergeCell ref="X113:X115"/>
    <mergeCell ref="X106:X108"/>
    <mergeCell ref="X99:X101"/>
    <mergeCell ref="X92:X94"/>
    <mergeCell ref="X85:X87"/>
    <mergeCell ref="K123:M123"/>
    <mergeCell ref="K124:M124"/>
    <mergeCell ref="K125:M125"/>
    <mergeCell ref="K127:K129"/>
    <mergeCell ref="L127:L129"/>
    <mergeCell ref="M127:M129"/>
    <mergeCell ref="K109:M109"/>
    <mergeCell ref="K110:M110"/>
    <mergeCell ref="X88:Z88"/>
    <mergeCell ref="X89:Z89"/>
    <mergeCell ref="X90:Z90"/>
    <mergeCell ref="T88:T89"/>
    <mergeCell ref="W88:W89"/>
    <mergeCell ref="R90:T90"/>
    <mergeCell ref="U90:W90"/>
    <mergeCell ref="R88:S89"/>
    <mergeCell ref="G88:G89"/>
    <mergeCell ref="J88:J89"/>
    <mergeCell ref="E90:G90"/>
    <mergeCell ref="H90:J90"/>
    <mergeCell ref="E88:F89"/>
    <mergeCell ref="H88:I89"/>
    <mergeCell ref="E105:G105"/>
    <mergeCell ref="H105:J105"/>
    <mergeCell ref="G95:G96"/>
    <mergeCell ref="J95:J96"/>
    <mergeCell ref="E97:G97"/>
    <mergeCell ref="H97:J97"/>
    <mergeCell ref="E99:G100"/>
    <mergeCell ref="H99:J100"/>
    <mergeCell ref="G102:G103"/>
    <mergeCell ref="J102:J103"/>
    <mergeCell ref="E92:G93"/>
    <mergeCell ref="H92:J93"/>
    <mergeCell ref="E98:G98"/>
    <mergeCell ref="H98:J98"/>
    <mergeCell ref="Y6:Y8"/>
    <mergeCell ref="Z6:Z8"/>
    <mergeCell ref="X9:Z9"/>
    <mergeCell ref="X10:Z10"/>
    <mergeCell ref="X11:Z11"/>
    <mergeCell ref="R12:T12"/>
    <mergeCell ref="U12:W12"/>
    <mergeCell ref="X13:X15"/>
    <mergeCell ref="X6:X8"/>
    <mergeCell ref="Y13:Y15"/>
    <mergeCell ref="Z13:Z15"/>
    <mergeCell ref="S8:T8"/>
    <mergeCell ref="V8:W8"/>
    <mergeCell ref="R9:S10"/>
    <mergeCell ref="U9:V10"/>
    <mergeCell ref="S15:T15"/>
    <mergeCell ref="V15:W15"/>
    <mergeCell ref="R13:T14"/>
    <mergeCell ref="U13:W14"/>
    <mergeCell ref="R6:T7"/>
    <mergeCell ref="U6:W7"/>
    <mergeCell ref="T9:T10"/>
    <mergeCell ref="W9:W10"/>
    <mergeCell ref="R11:T11"/>
    <mergeCell ref="R1:T1"/>
    <mergeCell ref="U1:W1"/>
    <mergeCell ref="X1:Z1"/>
    <mergeCell ref="X2:Z2"/>
    <mergeCell ref="X3:Z3"/>
    <mergeCell ref="X4:Z4"/>
    <mergeCell ref="R5:T5"/>
    <mergeCell ref="U5:W5"/>
    <mergeCell ref="R2:S3"/>
    <mergeCell ref="U2:V3"/>
    <mergeCell ref="T2:T3"/>
    <mergeCell ref="W2:W3"/>
    <mergeCell ref="R4:T4"/>
    <mergeCell ref="U4:W4"/>
    <mergeCell ref="U11:W11"/>
    <mergeCell ref="X16:Z16"/>
    <mergeCell ref="X17:Z17"/>
    <mergeCell ref="X18:Z18"/>
    <mergeCell ref="R19:T19"/>
    <mergeCell ref="U19:W19"/>
    <mergeCell ref="E133:G133"/>
    <mergeCell ref="H133:J133"/>
    <mergeCell ref="E140:G140"/>
    <mergeCell ref="H140:J140"/>
    <mergeCell ref="Y27:Y29"/>
    <mergeCell ref="Z27:Z29"/>
    <mergeCell ref="E119:G119"/>
    <mergeCell ref="X30:Z30"/>
    <mergeCell ref="X31:Z31"/>
    <mergeCell ref="X32:Z32"/>
    <mergeCell ref="R33:T33"/>
    <mergeCell ref="U33:W33"/>
    <mergeCell ref="Y20:Y22"/>
    <mergeCell ref="Z20:Z22"/>
    <mergeCell ref="X23:Z23"/>
    <mergeCell ref="X24:Z24"/>
    <mergeCell ref="X25:Z25"/>
    <mergeCell ref="R26:T26"/>
    <mergeCell ref="X27:X29"/>
    <mergeCell ref="X20:X22"/>
    <mergeCell ref="R20:T21"/>
    <mergeCell ref="U20:W21"/>
    <mergeCell ref="Y34:Y36"/>
    <mergeCell ref="Z34:Z36"/>
    <mergeCell ref="X37:Z37"/>
    <mergeCell ref="X38:Z38"/>
    <mergeCell ref="X39:Z39"/>
    <mergeCell ref="X34:X36"/>
    <mergeCell ref="R32:T32"/>
    <mergeCell ref="U32:W32"/>
    <mergeCell ref="R34:T35"/>
    <mergeCell ref="U34:W35"/>
    <mergeCell ref="T37:T38"/>
    <mergeCell ref="W37:W38"/>
    <mergeCell ref="R39:T39"/>
    <mergeCell ref="U39:W39"/>
    <mergeCell ref="S36:T36"/>
    <mergeCell ref="V36:W36"/>
    <mergeCell ref="R37:S38"/>
    <mergeCell ref="U37:V38"/>
    <mergeCell ref="U40:W40"/>
    <mergeCell ref="Y41:Y43"/>
    <mergeCell ref="Z41:Z43"/>
    <mergeCell ref="X44:Z44"/>
    <mergeCell ref="X45:Z45"/>
    <mergeCell ref="X46:Z46"/>
    <mergeCell ref="X41:X43"/>
    <mergeCell ref="R40:T40"/>
    <mergeCell ref="R41:T42"/>
    <mergeCell ref="U41:W42"/>
    <mergeCell ref="T44:T45"/>
    <mergeCell ref="W44:W45"/>
    <mergeCell ref="R46:T46"/>
    <mergeCell ref="U46:W46"/>
    <mergeCell ref="S43:T43"/>
    <mergeCell ref="V43:W43"/>
    <mergeCell ref="R44:S45"/>
    <mergeCell ref="U44:V45"/>
    <mergeCell ref="Y48:Y50"/>
    <mergeCell ref="Z48:Z50"/>
    <mergeCell ref="X51:Z51"/>
    <mergeCell ref="X52:Z52"/>
    <mergeCell ref="X53:Z53"/>
    <mergeCell ref="X48:X50"/>
    <mergeCell ref="R47:T47"/>
    <mergeCell ref="R48:T49"/>
    <mergeCell ref="U48:W49"/>
    <mergeCell ref="T51:T52"/>
    <mergeCell ref="W51:W52"/>
    <mergeCell ref="R53:T53"/>
    <mergeCell ref="U53:W53"/>
    <mergeCell ref="S50:T50"/>
    <mergeCell ref="V50:W50"/>
    <mergeCell ref="R51:S52"/>
    <mergeCell ref="U51:V52"/>
    <mergeCell ref="U47:W47"/>
    <mergeCell ref="Y55:Y57"/>
    <mergeCell ref="Z55:Z57"/>
    <mergeCell ref="X58:Z58"/>
    <mergeCell ref="X59:Z59"/>
    <mergeCell ref="X60:Z60"/>
    <mergeCell ref="X55:X57"/>
    <mergeCell ref="R54:T54"/>
    <mergeCell ref="R55:T56"/>
    <mergeCell ref="U55:W56"/>
    <mergeCell ref="T58:T59"/>
    <mergeCell ref="W58:W59"/>
    <mergeCell ref="R60:T60"/>
    <mergeCell ref="U60:W60"/>
    <mergeCell ref="S57:T57"/>
    <mergeCell ref="V57:W57"/>
    <mergeCell ref="R58:S59"/>
    <mergeCell ref="U58:V59"/>
    <mergeCell ref="U54:W54"/>
    <mergeCell ref="R67:T67"/>
    <mergeCell ref="U67:W67"/>
    <mergeCell ref="U68:W68"/>
    <mergeCell ref="Y69:Y71"/>
    <mergeCell ref="Z69:Z71"/>
    <mergeCell ref="X73:Z73"/>
    <mergeCell ref="X74:Z74"/>
    <mergeCell ref="X75:Z75"/>
    <mergeCell ref="X76:Z76"/>
    <mergeCell ref="R73:T73"/>
    <mergeCell ref="U73:W73"/>
    <mergeCell ref="X69:X71"/>
    <mergeCell ref="R68:T68"/>
    <mergeCell ref="R69:T70"/>
    <mergeCell ref="U69:W70"/>
    <mergeCell ref="T74:T75"/>
    <mergeCell ref="W74:W75"/>
    <mergeCell ref="R76:T76"/>
    <mergeCell ref="Y78:Y80"/>
    <mergeCell ref="Z78:Z80"/>
    <mergeCell ref="X81:Z81"/>
    <mergeCell ref="X82:Z82"/>
    <mergeCell ref="X83:Z83"/>
    <mergeCell ref="X78:X80"/>
    <mergeCell ref="R77:T77"/>
    <mergeCell ref="U84:W84"/>
    <mergeCell ref="Y85:Y87"/>
    <mergeCell ref="Z85:Z87"/>
    <mergeCell ref="R84:T84"/>
    <mergeCell ref="R85:T86"/>
    <mergeCell ref="U85:W86"/>
    <mergeCell ref="U78:W79"/>
    <mergeCell ref="T81:T82"/>
    <mergeCell ref="W81:W82"/>
    <mergeCell ref="R83:T83"/>
    <mergeCell ref="U83:W83"/>
    <mergeCell ref="S80:T80"/>
    <mergeCell ref="V80:W80"/>
    <mergeCell ref="R81:S82"/>
    <mergeCell ref="U81:V82"/>
    <mergeCell ref="U77:W77"/>
    <mergeCell ref="U88:V89"/>
    <mergeCell ref="U91:W91"/>
    <mergeCell ref="Y92:Y94"/>
    <mergeCell ref="Z92:Z94"/>
    <mergeCell ref="X95:Z95"/>
    <mergeCell ref="X96:Z96"/>
    <mergeCell ref="X97:Z97"/>
    <mergeCell ref="R91:T91"/>
    <mergeCell ref="R92:T93"/>
    <mergeCell ref="U92:W93"/>
    <mergeCell ref="T95:T96"/>
    <mergeCell ref="W95:W96"/>
    <mergeCell ref="R97:T97"/>
    <mergeCell ref="U97:W97"/>
    <mergeCell ref="S94:T94"/>
    <mergeCell ref="V94:W94"/>
    <mergeCell ref="R95:S96"/>
    <mergeCell ref="Y99:Y101"/>
    <mergeCell ref="Z99:Z101"/>
    <mergeCell ref="X102:Z102"/>
    <mergeCell ref="X103:Z103"/>
    <mergeCell ref="X104:Z104"/>
    <mergeCell ref="R98:T98"/>
    <mergeCell ref="R99:T100"/>
    <mergeCell ref="U99:W100"/>
    <mergeCell ref="T102:T103"/>
    <mergeCell ref="W102:W103"/>
    <mergeCell ref="R104:T104"/>
    <mergeCell ref="U104:W104"/>
    <mergeCell ref="Y106:Y108"/>
    <mergeCell ref="Z106:Z108"/>
    <mergeCell ref="X109:Z109"/>
    <mergeCell ref="X110:Z110"/>
    <mergeCell ref="X111:Z111"/>
    <mergeCell ref="R105:T105"/>
    <mergeCell ref="R106:T107"/>
    <mergeCell ref="U106:W107"/>
    <mergeCell ref="T109:T110"/>
    <mergeCell ref="W109:W110"/>
    <mergeCell ref="R111:T111"/>
    <mergeCell ref="U111:W111"/>
    <mergeCell ref="Y113:Y115"/>
    <mergeCell ref="Z113:Z115"/>
    <mergeCell ref="X116:Z116"/>
    <mergeCell ref="X117:Z117"/>
    <mergeCell ref="X118:Z118"/>
    <mergeCell ref="R113:T114"/>
    <mergeCell ref="U113:W114"/>
    <mergeCell ref="T116:T117"/>
    <mergeCell ref="W116:W117"/>
    <mergeCell ref="R118:T118"/>
    <mergeCell ref="U118:W118"/>
    <mergeCell ref="S115:T115"/>
    <mergeCell ref="V115:W115"/>
    <mergeCell ref="R116:S117"/>
    <mergeCell ref="U116:V117"/>
    <mergeCell ref="Y120:Y122"/>
    <mergeCell ref="Z120:Z122"/>
    <mergeCell ref="X123:Z123"/>
    <mergeCell ref="X124:Z124"/>
    <mergeCell ref="X125:Z125"/>
    <mergeCell ref="R120:T121"/>
    <mergeCell ref="U120:W121"/>
    <mergeCell ref="T123:T124"/>
    <mergeCell ref="W123:W124"/>
    <mergeCell ref="R125:T125"/>
    <mergeCell ref="U125:W125"/>
    <mergeCell ref="S122:T122"/>
    <mergeCell ref="V122:W122"/>
    <mergeCell ref="R123:S124"/>
    <mergeCell ref="U123:V124"/>
    <mergeCell ref="X131:Z131"/>
    <mergeCell ref="X132:Z132"/>
    <mergeCell ref="R127:T128"/>
    <mergeCell ref="U127:W128"/>
    <mergeCell ref="T130:T131"/>
    <mergeCell ref="W130:W131"/>
    <mergeCell ref="R132:T132"/>
    <mergeCell ref="U132:W132"/>
    <mergeCell ref="S129:T129"/>
    <mergeCell ref="V129:W129"/>
    <mergeCell ref="R130:S131"/>
    <mergeCell ref="U130:V131"/>
    <mergeCell ref="Y141:Y143"/>
    <mergeCell ref="Z141:Z143"/>
    <mergeCell ref="R18:T18"/>
    <mergeCell ref="U18:W18"/>
    <mergeCell ref="T23:T24"/>
    <mergeCell ref="W23:W24"/>
    <mergeCell ref="R25:T25"/>
    <mergeCell ref="U25:W25"/>
    <mergeCell ref="R27:T28"/>
    <mergeCell ref="U27:W28"/>
    <mergeCell ref="T30:T31"/>
    <mergeCell ref="W30:W31"/>
    <mergeCell ref="R133:T133"/>
    <mergeCell ref="U133:W133"/>
    <mergeCell ref="Y134:Y136"/>
    <mergeCell ref="Z134:Z136"/>
    <mergeCell ref="X137:Z137"/>
    <mergeCell ref="X138:Z138"/>
    <mergeCell ref="X139:Z139"/>
    <mergeCell ref="R134:T135"/>
    <mergeCell ref="U134:W135"/>
    <mergeCell ref="Y127:Y129"/>
    <mergeCell ref="Z127:Z129"/>
    <mergeCell ref="X130:Z130"/>
  </mergeCells>
  <conditionalFormatting sqref="H148:Z156">
    <cfRule type="cellIs" dxfId="1" priority="2" operator="equal">
      <formula>0</formula>
    </cfRule>
  </conditionalFormatting>
  <conditionalFormatting sqref="S148:X156">
    <cfRule type="cellIs" dxfId="0" priority="1" operator="equal">
      <formula>1</formula>
    </cfRule>
  </conditionalFormatting>
  <pageMargins left="0.19685039370078741" right="0.19685039370078741" top="0.19685039370078741" bottom="0.19685039370078741" header="0.19685039370078741" footer="0.19685039370078741"/>
  <pageSetup paperSize="8" scale="86" orientation="portrait" horizontalDpi="4294967293"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AC12"/>
  <sheetViews>
    <sheetView workbookViewId="0">
      <selection activeCell="E18" sqref="E18"/>
    </sheetView>
  </sheetViews>
  <sheetFormatPr baseColWidth="10" defaultRowHeight="15" x14ac:dyDescent="0.25"/>
  <cols>
    <col min="1" max="1" width="3" bestFit="1" customWidth="1"/>
    <col min="2" max="2" width="40.140625" bestFit="1" customWidth="1"/>
    <col min="3" max="28" width="3.7109375" style="101" customWidth="1"/>
    <col min="29" max="29" width="11.42578125" style="102"/>
  </cols>
  <sheetData>
    <row r="1" spans="1:29" x14ac:dyDescent="0.25">
      <c r="C1" s="100"/>
      <c r="D1" s="100"/>
    </row>
    <row r="2" spans="1:29" x14ac:dyDescent="0.25">
      <c r="C2" s="100">
        <v>1</v>
      </c>
      <c r="D2" s="100">
        <v>2</v>
      </c>
      <c r="E2" s="100">
        <v>3</v>
      </c>
      <c r="F2" s="100">
        <v>4</v>
      </c>
      <c r="G2" s="100">
        <v>5</v>
      </c>
      <c r="H2" s="100">
        <v>6</v>
      </c>
      <c r="I2" s="100">
        <v>7</v>
      </c>
      <c r="J2" s="100">
        <v>8</v>
      </c>
      <c r="K2" s="100">
        <v>9</v>
      </c>
      <c r="L2" s="100">
        <v>10</v>
      </c>
      <c r="M2" s="100">
        <v>11</v>
      </c>
      <c r="N2" s="100">
        <v>12</v>
      </c>
      <c r="O2" s="100">
        <v>13</v>
      </c>
      <c r="P2" s="100">
        <v>14</v>
      </c>
      <c r="Q2" s="100">
        <v>15</v>
      </c>
      <c r="R2" s="100">
        <v>16</v>
      </c>
      <c r="S2" s="100">
        <v>17</v>
      </c>
      <c r="T2" s="100">
        <v>18</v>
      </c>
      <c r="U2" s="100">
        <v>19</v>
      </c>
      <c r="V2" s="100">
        <v>20</v>
      </c>
      <c r="W2" s="100">
        <v>21</v>
      </c>
      <c r="X2" s="100">
        <v>22</v>
      </c>
      <c r="Y2" s="100">
        <v>23</v>
      </c>
      <c r="Z2" s="100">
        <v>24</v>
      </c>
      <c r="AA2" s="100">
        <v>25</v>
      </c>
      <c r="AB2" s="100">
        <v>26</v>
      </c>
    </row>
    <row r="3" spans="1:29" x14ac:dyDescent="0.25">
      <c r="A3" s="103">
        <v>1</v>
      </c>
      <c r="B3" s="104"/>
      <c r="C3" s="105"/>
      <c r="D3" s="105"/>
      <c r="E3" s="105"/>
      <c r="F3" s="105"/>
      <c r="G3" s="105"/>
      <c r="H3" s="105"/>
      <c r="I3" s="105"/>
      <c r="J3" s="105"/>
      <c r="K3" s="105"/>
      <c r="L3" s="105"/>
      <c r="M3" s="105"/>
      <c r="N3" s="105"/>
      <c r="O3" s="105"/>
      <c r="P3" s="105"/>
      <c r="Q3" s="105"/>
      <c r="R3" s="105"/>
      <c r="S3" s="105"/>
      <c r="T3" s="105"/>
      <c r="U3" s="105"/>
      <c r="V3" s="105"/>
      <c r="W3" s="105"/>
      <c r="X3" s="105"/>
      <c r="Y3" s="105"/>
      <c r="Z3" s="105"/>
      <c r="AA3" s="105"/>
      <c r="AB3" s="105"/>
      <c r="AC3" s="102">
        <f>SUM(C3:AB3)</f>
        <v>0</v>
      </c>
    </row>
    <row r="4" spans="1:29" x14ac:dyDescent="0.25">
      <c r="A4" s="103">
        <v>2</v>
      </c>
      <c r="B4" s="104"/>
      <c r="C4" s="105"/>
      <c r="D4" s="105"/>
      <c r="E4" s="105"/>
      <c r="F4" s="105"/>
      <c r="G4" s="105"/>
      <c r="H4" s="105"/>
      <c r="I4" s="105"/>
      <c r="J4" s="105"/>
      <c r="K4" s="105"/>
      <c r="L4" s="105"/>
      <c r="M4" s="105"/>
      <c r="N4" s="105"/>
      <c r="O4" s="105"/>
      <c r="P4" s="105"/>
      <c r="Q4" s="105"/>
      <c r="R4" s="105"/>
      <c r="S4" s="105"/>
      <c r="T4" s="105"/>
      <c r="U4" s="105"/>
      <c r="V4" s="105"/>
      <c r="W4" s="105"/>
      <c r="X4" s="105"/>
      <c r="Y4" s="105"/>
      <c r="Z4" s="105"/>
      <c r="AA4" s="105"/>
      <c r="AB4" s="105"/>
      <c r="AC4" s="102">
        <f t="shared" ref="AC4:AC12" si="0">SUM(C4:AB4)</f>
        <v>0</v>
      </c>
    </row>
    <row r="5" spans="1:29" x14ac:dyDescent="0.25">
      <c r="A5" s="103">
        <v>3</v>
      </c>
      <c r="B5" s="104"/>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2">
        <f t="shared" si="0"/>
        <v>0</v>
      </c>
    </row>
    <row r="6" spans="1:29" x14ac:dyDescent="0.25">
      <c r="A6" s="103">
        <v>4</v>
      </c>
      <c r="B6" s="106"/>
      <c r="C6" s="105"/>
      <c r="D6" s="105"/>
      <c r="E6" s="105"/>
      <c r="F6" s="105"/>
      <c r="G6" s="105"/>
      <c r="H6" s="105"/>
      <c r="I6" s="105"/>
      <c r="J6" s="105"/>
      <c r="K6" s="105"/>
      <c r="L6" s="105"/>
      <c r="M6" s="105"/>
      <c r="N6" s="105"/>
      <c r="O6" s="105"/>
      <c r="P6" s="105"/>
      <c r="Q6" s="105"/>
      <c r="R6" s="105"/>
      <c r="S6" s="105"/>
      <c r="T6" s="105"/>
      <c r="U6" s="105"/>
      <c r="V6" s="105"/>
      <c r="W6" s="105"/>
      <c r="X6" s="105"/>
      <c r="Y6" s="105"/>
      <c r="Z6" s="105"/>
      <c r="AA6" s="105"/>
      <c r="AB6" s="105"/>
      <c r="AC6" s="102">
        <f t="shared" si="0"/>
        <v>0</v>
      </c>
    </row>
    <row r="7" spans="1:29" x14ac:dyDescent="0.25">
      <c r="A7" s="103">
        <v>5</v>
      </c>
      <c r="B7" s="104"/>
      <c r="C7" s="105"/>
      <c r="D7" s="105"/>
      <c r="E7" s="105"/>
      <c r="F7" s="105"/>
      <c r="G7" s="105"/>
      <c r="H7" s="105"/>
      <c r="I7" s="105"/>
      <c r="J7" s="105"/>
      <c r="K7" s="105"/>
      <c r="L7" s="105"/>
      <c r="M7" s="105"/>
      <c r="N7" s="105"/>
      <c r="O7" s="105"/>
      <c r="P7" s="105"/>
      <c r="Q7" s="105"/>
      <c r="R7" s="105"/>
      <c r="S7" s="105"/>
      <c r="T7" s="105"/>
      <c r="U7" s="105"/>
      <c r="V7" s="105"/>
      <c r="W7" s="105"/>
      <c r="X7" s="105"/>
      <c r="Y7" s="105"/>
      <c r="Z7" s="105"/>
      <c r="AA7" s="105"/>
      <c r="AB7" s="105"/>
      <c r="AC7" s="102">
        <f t="shared" si="0"/>
        <v>0</v>
      </c>
    </row>
    <row r="8" spans="1:29" x14ac:dyDescent="0.25">
      <c r="A8" s="103">
        <v>6</v>
      </c>
      <c r="B8" s="104"/>
      <c r="C8" s="105"/>
      <c r="D8" s="105"/>
      <c r="E8" s="105"/>
      <c r="F8" s="105"/>
      <c r="G8" s="105"/>
      <c r="H8" s="105"/>
      <c r="I8" s="105"/>
      <c r="J8" s="105"/>
      <c r="K8" s="105"/>
      <c r="L8" s="105"/>
      <c r="M8" s="105"/>
      <c r="N8" s="105"/>
      <c r="O8" s="105"/>
      <c r="P8" s="105"/>
      <c r="Q8" s="105"/>
      <c r="R8" s="105"/>
      <c r="S8" s="105"/>
      <c r="T8" s="105"/>
      <c r="U8" s="105"/>
      <c r="V8" s="105"/>
      <c r="W8" s="105"/>
      <c r="X8" s="105"/>
      <c r="Y8" s="105"/>
      <c r="Z8" s="105"/>
      <c r="AA8" s="105"/>
      <c r="AB8" s="105"/>
      <c r="AC8" s="102">
        <f t="shared" si="0"/>
        <v>0</v>
      </c>
    </row>
    <row r="9" spans="1:29" x14ac:dyDescent="0.25">
      <c r="A9" s="103">
        <v>7</v>
      </c>
      <c r="B9" s="104"/>
      <c r="C9" s="105"/>
      <c r="D9" s="105"/>
      <c r="E9" s="105"/>
      <c r="F9" s="105"/>
      <c r="G9" s="105"/>
      <c r="H9" s="105"/>
      <c r="I9" s="105"/>
      <c r="J9" s="105"/>
      <c r="K9" s="105"/>
      <c r="L9" s="105"/>
      <c r="M9" s="105"/>
      <c r="N9" s="105"/>
      <c r="O9" s="105"/>
      <c r="P9" s="105"/>
      <c r="Q9" s="105"/>
      <c r="R9" s="105"/>
      <c r="S9" s="105"/>
      <c r="T9" s="105"/>
      <c r="U9" s="105"/>
      <c r="V9" s="105"/>
      <c r="W9" s="105"/>
      <c r="X9" s="105"/>
      <c r="Y9" s="105"/>
      <c r="Z9" s="105"/>
      <c r="AA9" s="105"/>
      <c r="AB9" s="105"/>
      <c r="AC9" s="102">
        <f t="shared" si="0"/>
        <v>0</v>
      </c>
    </row>
    <row r="10" spans="1:29" x14ac:dyDescent="0.25">
      <c r="A10" s="103">
        <v>8</v>
      </c>
      <c r="B10" s="104"/>
      <c r="C10" s="105"/>
      <c r="D10" s="105"/>
      <c r="E10" s="105"/>
      <c r="F10" s="105"/>
      <c r="G10" s="105"/>
      <c r="H10" s="105"/>
      <c r="I10" s="105"/>
      <c r="J10" s="105"/>
      <c r="K10" s="105"/>
      <c r="L10" s="105"/>
      <c r="M10" s="105"/>
      <c r="N10" s="105"/>
      <c r="O10" s="105"/>
      <c r="P10" s="105"/>
      <c r="Q10" s="105"/>
      <c r="R10" s="105"/>
      <c r="S10" s="105"/>
      <c r="T10" s="105"/>
      <c r="U10" s="105"/>
      <c r="V10" s="105"/>
      <c r="W10" s="105"/>
      <c r="X10" s="105"/>
      <c r="Y10" s="105"/>
      <c r="Z10" s="105"/>
      <c r="AA10" s="105"/>
      <c r="AB10" s="105"/>
      <c r="AC10" s="102">
        <f t="shared" si="0"/>
        <v>0</v>
      </c>
    </row>
    <row r="11" spans="1:29" x14ac:dyDescent="0.25">
      <c r="A11" s="103">
        <v>9</v>
      </c>
      <c r="B11" s="104"/>
      <c r="C11" s="105"/>
      <c r="D11" s="105"/>
      <c r="E11" s="105"/>
      <c r="F11" s="105"/>
      <c r="G11" s="105"/>
      <c r="H11" s="105"/>
      <c r="I11" s="105"/>
      <c r="J11" s="105"/>
      <c r="K11" s="105"/>
      <c r="L11" s="105"/>
      <c r="M11" s="105"/>
      <c r="N11" s="105"/>
      <c r="O11" s="105"/>
      <c r="P11" s="105"/>
      <c r="Q11" s="105"/>
      <c r="R11" s="105"/>
      <c r="S11" s="105"/>
      <c r="T11" s="105"/>
      <c r="U11" s="105"/>
      <c r="V11" s="105"/>
      <c r="W11" s="105"/>
      <c r="X11" s="105"/>
      <c r="Y11" s="105"/>
      <c r="Z11" s="105"/>
      <c r="AA11" s="105"/>
      <c r="AB11" s="105"/>
      <c r="AC11" s="102">
        <f t="shared" si="0"/>
        <v>0</v>
      </c>
    </row>
    <row r="12" spans="1:29" x14ac:dyDescent="0.25">
      <c r="A12" s="103">
        <v>10</v>
      </c>
      <c r="B12" s="104"/>
      <c r="C12" s="105"/>
      <c r="D12" s="105"/>
      <c r="E12" s="105"/>
      <c r="F12" s="105"/>
      <c r="G12" s="105"/>
      <c r="H12" s="105"/>
      <c r="I12" s="105"/>
      <c r="J12" s="105"/>
      <c r="K12" s="105"/>
      <c r="L12" s="105"/>
      <c r="M12" s="105"/>
      <c r="N12" s="105"/>
      <c r="O12" s="105"/>
      <c r="P12" s="105"/>
      <c r="Q12" s="105"/>
      <c r="R12" s="105"/>
      <c r="S12" s="105"/>
      <c r="T12" s="105"/>
      <c r="U12" s="105"/>
      <c r="V12" s="105"/>
      <c r="W12" s="105"/>
      <c r="X12" s="105"/>
      <c r="Y12" s="105"/>
      <c r="Z12" s="105"/>
      <c r="AA12" s="105"/>
      <c r="AB12" s="105"/>
      <c r="AC12" s="102">
        <f t="shared" si="0"/>
        <v>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Inscriptions clubs</vt:lpstr>
      <vt:lpstr>Liste_boxeurs_retenus</vt:lpstr>
      <vt:lpstr>Plateau Général</vt:lpstr>
      <vt:lpstr>Ring 1</vt:lpstr>
      <vt:lpstr>Ring 2</vt:lpstr>
      <vt:lpstr>Feuil juges et DO Assauts</vt:lpstr>
      <vt:lpstr>Feuil juges et DO Assauts ( (2)</vt:lpstr>
      <vt:lpstr>Feuil_Assauts</vt:lpstr>
      <vt:lpstr>Résultats_Challenge_Villes</vt:lpstr>
      <vt:lpstr>BD</vt:lpstr>
    </vt:vector>
  </TitlesOfParts>
  <Company>Hewlett-Packard Company</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Didier GUILLOT</dc:creator>
  <cp:lastModifiedBy>Micot, Nicolas            UTC CCS</cp:lastModifiedBy>
  <cp:lastPrinted>2019-04-28T16:35:25Z</cp:lastPrinted>
  <dcterms:created xsi:type="dcterms:W3CDTF">2013-01-28T13:42:55Z</dcterms:created>
  <dcterms:modified xsi:type="dcterms:W3CDTF">2019-04-30T13:48:08Z</dcterms:modified>
</cp:coreProperties>
</file>