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hidePivotFieldList="1"/>
  <bookViews>
    <workbookView xWindow="0" yWindow="0" windowWidth="20160" windowHeight="9315" firstSheet="1" activeTab="1"/>
  </bookViews>
  <sheets>
    <sheet name="base   (9)" sheetId="44" r:id="rId1"/>
    <sheet name="Saisis des Chiffres" sheetId="43" r:id="rId2"/>
    <sheet name="Rapport 286" sheetId="51" r:id="rId3"/>
    <sheet name="Rapport 204" sheetId="52" r:id="rId4"/>
    <sheet name="Rapport 273" sheetId="53" r:id="rId5"/>
    <sheet name="Rapport 212" sheetId="54" r:id="rId6"/>
  </sheets>
  <definedNames>
    <definedName name="_204" localSheetId="3" hidden="1">'Rapport 204'!$A$1:$BR$75</definedName>
    <definedName name="_212" localSheetId="5" hidden="1">'Rapport 212'!$A$1:$P$28</definedName>
    <definedName name="_273" localSheetId="4" hidden="1">'Rapport 273'!$A$1:$AR$47</definedName>
    <definedName name="_286" localSheetId="2" hidden="1">'Rapport 286'!$A$1:$AK$77</definedName>
    <definedName name="_xlnm._FilterDatabase" localSheetId="2" hidden="1">'Rapport 286'!$M$21:$M$28</definedName>
    <definedName name="_xlnm.Print_Area" localSheetId="1">'Saisis des Chiffres'!$A$1:$H$49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43" l="1"/>
  <c r="M14" i="43"/>
  <c r="N14" i="43"/>
  <c r="B41" i="43" l="1"/>
  <c r="B33" i="43"/>
  <c r="C14" i="43"/>
  <c r="B37" i="43" s="1"/>
  <c r="C12" i="43" l="1"/>
  <c r="C13" i="43"/>
  <c r="F41" i="43" l="1"/>
  <c r="F40" i="43"/>
  <c r="F39" i="43"/>
  <c r="F38" i="43"/>
  <c r="F37" i="43"/>
  <c r="F36" i="43"/>
  <c r="F35" i="43"/>
  <c r="F34" i="43"/>
  <c r="G41" i="43"/>
  <c r="G40" i="43"/>
  <c r="G39" i="43"/>
  <c r="G38" i="43"/>
  <c r="G37" i="43"/>
  <c r="G36" i="43"/>
  <c r="G35" i="43"/>
  <c r="G34" i="43"/>
  <c r="B13" i="43"/>
  <c r="C11" i="43"/>
  <c r="C10" i="43"/>
  <c r="C9" i="43"/>
  <c r="C7" i="43"/>
  <c r="C6" i="43"/>
  <c r="B6" i="43"/>
  <c r="B7" i="43"/>
  <c r="B8" i="43"/>
  <c r="B9" i="43"/>
  <c r="B12" i="43"/>
  <c r="B11" i="43"/>
  <c r="B10" i="43"/>
  <c r="A33" i="43" l="1"/>
  <c r="B14" i="43"/>
  <c r="G42" i="43"/>
  <c r="F42" i="43"/>
  <c r="G29" i="43"/>
  <c r="G28" i="43"/>
  <c r="G27" i="43"/>
  <c r="G25" i="43"/>
  <c r="G24" i="43"/>
  <c r="G22" i="43"/>
  <c r="G21" i="43"/>
  <c r="G20" i="43"/>
  <c r="G7" i="43"/>
  <c r="G6" i="43"/>
  <c r="G30" i="43" l="1"/>
  <c r="C2" i="43"/>
  <c r="C21" i="43" l="1"/>
  <c r="G9" i="43" l="1"/>
  <c r="G11" i="43"/>
  <c r="G10" i="43" l="1"/>
  <c r="G8" i="43" l="1"/>
  <c r="A41" i="43" l="1"/>
  <c r="B30" i="44" l="1"/>
  <c r="A30" i="44"/>
  <c r="H27" i="44"/>
  <c r="C25" i="44"/>
  <c r="B25" i="44"/>
  <c r="C18" i="44"/>
  <c r="B18" i="44"/>
  <c r="G12" i="44"/>
  <c r="G11" i="44"/>
  <c r="C11" i="44"/>
  <c r="B34" i="44" s="1"/>
  <c r="B11" i="44"/>
  <c r="A34" i="44" s="1"/>
  <c r="G10" i="44"/>
  <c r="G9" i="44"/>
  <c r="G8" i="44" s="1"/>
  <c r="G13" i="44" l="1"/>
  <c r="C28" i="43"/>
  <c r="B28" i="43"/>
  <c r="B21" i="43"/>
  <c r="A37" i="43" l="1"/>
  <c r="G16" i="43"/>
</calcChain>
</file>

<file path=xl/connections.xml><?xml version="1.0" encoding="utf-8"?>
<connections xmlns="http://schemas.openxmlformats.org/spreadsheetml/2006/main">
  <connection id="1" sourceFile="C:\Users\P570009\Desktop\Chiffres\204.xls" keepAlive="1" name="204" type="5" refreshedVersion="5" background="1" refreshOnLoad="1" saveData="1">
    <dbPr connection="Provider=Microsoft.ACE.OLEDB.12.0;User ID=Admin;Data Source=C:\Users\P570009\Desktop\Chiffres\204.xls;Mode=Share Deny Write;Extended Properties=&quot;HDR=YES;&quot;;Jet OLEDB:System database=&quot;&quot;;Jet OLEDB:Registry Path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'204$'" commandType="3"/>
  </connection>
  <connection id="2" sourceFile="C:\Users\P570009\Desktop\Chiffres\212.xls" keepAlive="1" name="212" type="5" refreshedVersion="5" background="1" refreshOnLoad="1" saveData="1">
    <dbPr connection="Provider=Microsoft.ACE.OLEDB.12.0;User ID=Admin;Data Source=C:\Users\P570009\Desktop\Chiffres\212.xls;Mode=Share Deny Write;Extended Properties=&quot;HDR=YES;&quot;;Jet OLEDB:System database=&quot;&quot;;Jet OLEDB:Registry Path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'212$'" commandType="3"/>
  </connection>
  <connection id="3" sourceFile="C:\Users\P570009\Desktop\Chiffres\273.xls" keepAlive="1" name="273" type="5" refreshedVersion="5" background="1" refreshOnLoad="1" saveData="1">
    <dbPr connection="Provider=Microsoft.ACE.OLEDB.12.0;User ID=Admin;Data Source=C:\Users\P570009\Desktop\Chiffres\273.xls;Mode=Share Deny Write;Extended Properties=&quot;HDR=YES;&quot;;Jet OLEDB:System database=&quot;&quot;;Jet OLEDB:Registry Path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'273$'" commandType="3"/>
  </connection>
  <connection id="4" sourceFile="C:\Users\P570009\Desktop\Chiffres\286.xls" keepAlive="1" name="286" type="5" refreshedVersion="0" new="1" background="1" saveData="1">
    <dbPr connection="Provider=Microsoft.ACE.OLEDB.12.0;Password=&quot;&quot;;User ID=Admin;Data Source=C:\Users\P570009\Desktop\Chiffres\286.xls;Mode=Share Deny Write;Extended Properties=&quot;HDR=YES;&quot;;Jet OLEDB:System database=&quot;&quot;;Jet OLEDB:Registry Path=&quot;&quot;;Jet OLEDB:Database Password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'286$'" commandType="3"/>
  </connection>
  <connection id="5" sourceFile="C:\Users\P570009\Desktop\Chiffres\286.xls" keepAlive="1" name="2861" type="5" refreshedVersion="5" background="1" refreshOnLoad="1" saveData="1">
    <dbPr connection="Provider=Microsoft.ACE.OLEDB.12.0;User ID=Admin;Data Source=C:\Users\P570009\Desktop\Chiffres\286.xls;Mode=Share Deny Write;Extended Properties=&quot;HDR=YES;&quot;;Jet OLEDB:System database=&quot;&quot;;Jet OLEDB:Registry Path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'286$'" commandType="3"/>
  </connection>
  <connection id="6" sourceFile="C:\Users\P570009\Desktop\Chiffres\286.xls" keepAlive="1" name="2862" type="5" refreshedVersion="0" new="1" background="1">
    <dbPr connection="Provider=Microsoft.ACE.OLEDB.12.0;Password=&quot;&quot;;User ID=Admin;Data Source=C:\Users\P570009\Desktop\Chiffres\286.xls;Mode=Share Deny Write;Extended Properties=&quot;HDR=YES;&quot;;Jet OLEDB:System database=&quot;&quot;;Jet OLEDB:Registry Path=&quot;&quot;;Jet OLEDB:Database Password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'286$'" commandType="3"/>
  </connection>
</connections>
</file>

<file path=xl/sharedStrings.xml><?xml version="1.0" encoding="utf-8"?>
<sst xmlns="http://schemas.openxmlformats.org/spreadsheetml/2006/main" count="1075" uniqueCount="348">
  <si>
    <t>HORAIRE</t>
  </si>
  <si>
    <t>Nombre</t>
  </si>
  <si>
    <t>montant</t>
  </si>
  <si>
    <t>Espèces</t>
  </si>
  <si>
    <t>Chèques</t>
  </si>
  <si>
    <t>CB</t>
  </si>
  <si>
    <t>GR</t>
  </si>
  <si>
    <t>Liber'T</t>
  </si>
  <si>
    <t>Total sortie payante  stat.  :</t>
  </si>
  <si>
    <t>CONGRES</t>
  </si>
  <si>
    <t>CARTES A DECOMPTE</t>
  </si>
  <si>
    <t>Fréquentation</t>
  </si>
  <si>
    <t>Entrée</t>
  </si>
  <si>
    <t>Sortie</t>
  </si>
  <si>
    <t>Sorties payantes automatiques</t>
  </si>
  <si>
    <t>Sorties payantes manuelles</t>
  </si>
  <si>
    <t xml:space="preserve">                           Total sortie  :</t>
  </si>
  <si>
    <t>Sorties gratuites automatiques</t>
  </si>
  <si>
    <t>Sorties gratuites manuelles</t>
  </si>
  <si>
    <t>congrès</t>
  </si>
  <si>
    <t>H. en franc. De trav.</t>
  </si>
  <si>
    <t xml:space="preserve"> H. en sort. Grat.</t>
  </si>
  <si>
    <t>sort. Pay. Man.</t>
  </si>
  <si>
    <t>cd en E/S</t>
  </si>
  <si>
    <t>CB en E/S</t>
  </si>
  <si>
    <t>anomalies sur boucles</t>
  </si>
  <si>
    <t>télécommande multipark</t>
  </si>
  <si>
    <t>sorties nn payantes autres</t>
  </si>
  <si>
    <t>SG  Manuelles</t>
  </si>
  <si>
    <t>télécommande autres</t>
  </si>
  <si>
    <t>TALEND</t>
  </si>
  <si>
    <t>Montant</t>
  </si>
  <si>
    <t>TOTAL AGURAM</t>
  </si>
  <si>
    <t>Valideurs</t>
  </si>
  <si>
    <t>Total</t>
  </si>
  <si>
    <t>Mobiwoom</t>
  </si>
  <si>
    <t>Autre/CB sans contact</t>
  </si>
  <si>
    <t>TOTAL MUSE/APSYS</t>
  </si>
  <si>
    <r>
      <t>Accueil 1-</t>
    </r>
    <r>
      <rPr>
        <b/>
        <sz val="11"/>
        <color theme="1"/>
        <rFont val="Calibri"/>
        <family val="2"/>
        <scheme val="minor"/>
      </rPr>
      <t>2h00</t>
    </r>
  </si>
  <si>
    <r>
      <t>Accueil 1-</t>
    </r>
    <r>
      <rPr>
        <b/>
        <sz val="11"/>
        <color rgb="FF0070C0"/>
        <rFont val="Calibri"/>
        <family val="2"/>
        <scheme val="minor"/>
      </rPr>
      <t>1h30</t>
    </r>
  </si>
  <si>
    <r>
      <t>Accueil 2-2</t>
    </r>
    <r>
      <rPr>
        <b/>
        <sz val="11"/>
        <color rgb="FF0070C0"/>
        <rFont val="Calibri"/>
        <family val="2"/>
        <scheme val="minor"/>
      </rPr>
      <t>h00</t>
    </r>
  </si>
  <si>
    <t>Accueil 2-1h30</t>
  </si>
  <si>
    <t>Lounge - 2h00</t>
  </si>
  <si>
    <r>
      <t>Lounge -1</t>
    </r>
    <r>
      <rPr>
        <b/>
        <sz val="11"/>
        <color rgb="FF0070C0"/>
        <rFont val="Calibri"/>
        <family val="2"/>
        <scheme val="minor"/>
      </rPr>
      <t>h30</t>
    </r>
  </si>
  <si>
    <t xml:space="preserve"> H. en sort. Grat.par tarifs</t>
  </si>
  <si>
    <t>Global CB REMISE EN BANQUE</t>
  </si>
  <si>
    <t xml:space="preserve"> Sigc CB/CONTACT/SANS CONTACT</t>
  </si>
  <si>
    <t>H. en franc. de traversée</t>
  </si>
  <si>
    <t>Offre_4H</t>
  </si>
  <si>
    <t>Offre4H</t>
  </si>
  <si>
    <t>AMEX</t>
  </si>
  <si>
    <t>LIBER T</t>
  </si>
  <si>
    <t>Recettes</t>
  </si>
  <si>
    <t>Horaires</t>
  </si>
  <si>
    <t>Prévendus</t>
  </si>
  <si>
    <t>Nombre de paiements</t>
  </si>
  <si>
    <t>-</t>
  </si>
  <si>
    <t>Autres</t>
  </si>
  <si>
    <t>Franchissements</t>
  </si>
  <si>
    <t>Entrées</t>
  </si>
  <si>
    <t>Sorties</t>
  </si>
  <si>
    <t>Ecart</t>
  </si>
  <si>
    <t>RAPPORT DATE A DATE D'ACTIVITE FINANCIERE - Synthèse</t>
  </si>
  <si>
    <t/>
  </si>
  <si>
    <t>ESPECES</t>
  </si>
  <si>
    <t>CHEQUES BANCAIRES</t>
  </si>
  <si>
    <t>CARTES DE CREDIT</t>
  </si>
  <si>
    <t>PORTE-MONNAIE ELECTRONIQUE</t>
  </si>
  <si>
    <t>TELEBADGES</t>
  </si>
  <si>
    <t>TOTAL ENCAISSE</t>
  </si>
  <si>
    <t>CHEQUES PARKING</t>
  </si>
  <si>
    <t>TOTAL ENCAISSE + CHEQUES-PARKING</t>
  </si>
  <si>
    <t>TOTAL ENCAISSE + CARTES A DECOMPTE</t>
  </si>
  <si>
    <t>TOTAL NON ENCAISSE</t>
  </si>
  <si>
    <t>Nombre de transactions</t>
  </si>
  <si>
    <t>Tickets (Paiements et dépassements)</t>
  </si>
  <si>
    <t>Cartes de crédit E/S (Paiements et rattrapage)</t>
  </si>
  <si>
    <t>CD E/S (Ventes / Rechargements/Paiements)</t>
  </si>
  <si>
    <t>CD Caisses (Ventes / Rechargements / Paiements)</t>
  </si>
  <si>
    <t>Chèques-Parking (Ventes)</t>
  </si>
  <si>
    <t>Titres Congrès (Ventes)</t>
  </si>
  <si>
    <t>Titres manifestation (Ventes)</t>
  </si>
  <si>
    <t>Abonnés (Ventes / Reconductions)</t>
  </si>
  <si>
    <t>Télébadges E/S</t>
  </si>
  <si>
    <t>Ventes diverses</t>
  </si>
  <si>
    <t>Remboursements</t>
  </si>
  <si>
    <t>%</t>
  </si>
  <si>
    <t>Annulations</t>
  </si>
  <si>
    <t>TICKET PERDU</t>
  </si>
  <si>
    <t>NB</t>
  </si>
  <si>
    <t>0</t>
  </si>
  <si>
    <t>Abonnés</t>
  </si>
  <si>
    <t>Manifestations</t>
  </si>
  <si>
    <t>Congrès</t>
  </si>
  <si>
    <t>CD en E/S</t>
  </si>
  <si>
    <t>Télébadges</t>
  </si>
  <si>
    <t xml:space="preserve">BE1 </t>
  </si>
  <si>
    <t xml:space="preserve">BE2 </t>
  </si>
  <si>
    <t xml:space="preserve">BE3 </t>
  </si>
  <si>
    <t>BSM1</t>
  </si>
  <si>
    <t>BSM2</t>
  </si>
  <si>
    <t>Horaires en franchise de traversée</t>
  </si>
  <si>
    <t>Horaires en sortie gratuite</t>
  </si>
  <si>
    <t>Horaires en Sorties payantes</t>
  </si>
  <si>
    <t>Total horaires en sortie</t>
  </si>
  <si>
    <t>MOUVEMENTS EXCEPTIONNELS</t>
  </si>
  <si>
    <t>BARRIERE</t>
  </si>
  <si>
    <t>Sens Normal Barrière Haute</t>
  </si>
  <si>
    <t>Sens Normal Barrière Basse</t>
  </si>
  <si>
    <t>Sens Interdit Barrière Haute</t>
  </si>
  <si>
    <t>Sens Interdit Barrière Basse</t>
  </si>
  <si>
    <t>Ouvertures normales</t>
  </si>
  <si>
    <t>Ouvertures par télécommande</t>
  </si>
  <si>
    <t>Forcée ouverte télécommande</t>
  </si>
  <si>
    <t>Ouvertures manuelles autres</t>
  </si>
  <si>
    <t>Bris Lisse</t>
  </si>
  <si>
    <t>Total voies d'entrée</t>
  </si>
  <si>
    <t>Total voies de sortie</t>
  </si>
  <si>
    <t>RAPPORT D'UTILISATION DES CHEQUES PARKING - Par Emetteur</t>
  </si>
  <si>
    <t>N° EMETTEUR</t>
  </si>
  <si>
    <t>NOM EMETTEUR</t>
  </si>
  <si>
    <t>Nombre de chèques utilisés</t>
  </si>
  <si>
    <t>Montant de la réduction utilisée</t>
  </si>
  <si>
    <t xml:space="preserve">ACCUEIL 1- 1h30     </t>
  </si>
  <si>
    <t xml:space="preserve">ACCUEIL 1- 2h       </t>
  </si>
  <si>
    <t xml:space="preserve">ACCUEIL 2 - 2h      </t>
  </si>
  <si>
    <t xml:space="preserve">ACCUEIL 2- 1h30     </t>
  </si>
  <si>
    <t xml:space="preserve">LOUNGE- 1h30        </t>
  </si>
  <si>
    <t xml:space="preserve">LOUNGE- 2h          </t>
  </si>
  <si>
    <t xml:space="preserve">OFFRE_4H            </t>
  </si>
  <si>
    <t xml:space="preserve">OFFRE4h             </t>
  </si>
  <si>
    <t>SOLUTION COMMERCIALE</t>
  </si>
  <si>
    <t>BSM3</t>
  </si>
  <si>
    <t>1</t>
  </si>
  <si>
    <t>BSM4</t>
  </si>
  <si>
    <t>Paiement par catégories</t>
  </si>
  <si>
    <t>Sommes encaissées en</t>
  </si>
  <si>
    <t>Sommes payées en</t>
  </si>
  <si>
    <t>Autres montants</t>
  </si>
  <si>
    <t>NON PERCU</t>
  </si>
  <si>
    <t>FACTURE</t>
  </si>
  <si>
    <t>CONTESTE</t>
  </si>
  <si>
    <t>Catégories</t>
  </si>
  <si>
    <t>Nombres de paiements</t>
  </si>
  <si>
    <t xml:space="preserve">Horaire                                 </t>
  </si>
  <si>
    <t xml:space="preserve">Total en Euro </t>
  </si>
  <si>
    <t>CARTE BANCAIRE</t>
  </si>
  <si>
    <t xml:space="preserve">Mobiwoom                                </t>
  </si>
  <si>
    <t>Récapitulatif</t>
  </si>
  <si>
    <t>Famille</t>
  </si>
  <si>
    <t>Infos diverses</t>
  </si>
  <si>
    <t>Montant (Euro )</t>
  </si>
  <si>
    <t>Ventes abonnements</t>
  </si>
  <si>
    <t>Reconductions abonnements</t>
  </si>
  <si>
    <t>2</t>
  </si>
  <si>
    <t>3</t>
  </si>
  <si>
    <t>6</t>
  </si>
  <si>
    <t>8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</si>
  <si>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</si>
  <si>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</si>
  <si>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</si>
  <si>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</si>
  <si>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</si>
  <si>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</si>
  <si>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</si>
  <si>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</si>
  <si>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</si>
  <si>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</si>
  <si>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</si>
  <si>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</si>
  <si>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F14</t>
  </si>
  <si>
    <t>F15</t>
  </si>
  <si>
    <t>F16</t>
  </si>
  <si>
    <t>F17</t>
  </si>
  <si>
    <t>F18</t>
  </si>
  <si>
    <t>F19</t>
  </si>
  <si>
    <t>F20</t>
  </si>
  <si>
    <t>F21</t>
  </si>
  <si>
    <t>F22</t>
  </si>
  <si>
    <t>F23</t>
  </si>
  <si>
    <t>F24</t>
  </si>
  <si>
    <t>F25</t>
  </si>
  <si>
    <t>F26</t>
  </si>
  <si>
    <t>F27</t>
  </si>
  <si>
    <t>F28</t>
  </si>
  <si>
    <t>F29</t>
  </si>
  <si>
    <t>F30</t>
  </si>
  <si>
    <t>F31</t>
  </si>
  <si>
    <t>F32</t>
  </si>
  <si>
    <t>F33</t>
  </si>
  <si>
    <t>F34</t>
  </si>
  <si>
    <t>F35</t>
  </si>
  <si>
    <t>F36</t>
  </si>
  <si>
    <t>F37</t>
  </si>
  <si>
    <t xml:space="preserve">Parc : MuseMetz                                </t>
  </si>
  <si>
    <t>Montants
(Euro )</t>
  </si>
  <si>
    <t>5</t>
  </si>
  <si>
    <t>0,00</t>
  </si>
  <si>
    <t>7</t>
  </si>
  <si>
    <t>V 15#04#00</t>
  </si>
  <si>
    <t>F38</t>
  </si>
  <si>
    <t>F39</t>
  </si>
  <si>
    <t>F40</t>
  </si>
  <si>
    <t>F41</t>
  </si>
  <si>
    <t>F42</t>
  </si>
  <si>
    <t>F43</t>
  </si>
  <si>
    <t>F44</t>
  </si>
  <si>
    <t>F45</t>
  </si>
  <si>
    <t>F46</t>
  </si>
  <si>
    <t>F47</t>
  </si>
  <si>
    <t>F48</t>
  </si>
  <si>
    <t>F49</t>
  </si>
  <si>
    <t>F50</t>
  </si>
  <si>
    <t>F51</t>
  </si>
  <si>
    <t>F52</t>
  </si>
  <si>
    <t>F53</t>
  </si>
  <si>
    <t>F54</t>
  </si>
  <si>
    <t>F55</t>
  </si>
  <si>
    <t>F56</t>
  </si>
  <si>
    <t>F57</t>
  </si>
  <si>
    <t>F58</t>
  </si>
  <si>
    <t>F59</t>
  </si>
  <si>
    <t>F60</t>
  </si>
  <si>
    <t>F61</t>
  </si>
  <si>
    <t>F62</t>
  </si>
  <si>
    <t>F63</t>
  </si>
  <si>
    <t>F64</t>
  </si>
  <si>
    <t>F65</t>
  </si>
  <si>
    <t>F66</t>
  </si>
  <si>
    <t>F67</t>
  </si>
  <si>
    <t>F68</t>
  </si>
  <si>
    <t>F69</t>
  </si>
  <si>
    <t>F70</t>
  </si>
  <si>
    <t>Rapport N° : 204</t>
  </si>
  <si>
    <t>Montants(Euro )</t>
  </si>
  <si>
    <t xml:space="preserve">
(Euro )</t>
  </si>
  <si>
    <t>0,00 %</t>
  </si>
  <si>
    <t>100,00 %</t>
  </si>
  <si>
    <t>(Euro )</t>
  </si>
  <si>
    <t>V 12#00#03</t>
  </si>
  <si>
    <t>Rapport N° : 273</t>
  </si>
  <si>
    <t xml:space="preserve">Parc: MuseMetz                                </t>
  </si>
  <si>
    <t>Rapport N° : 212</t>
  </si>
  <si>
    <t>4</t>
  </si>
  <si>
    <t>9</t>
  </si>
  <si>
    <t xml:space="preserve">Total enEuro </t>
  </si>
  <si>
    <t>557</t>
  </si>
  <si>
    <t>459</t>
  </si>
  <si>
    <t>21</t>
  </si>
  <si>
    <t>262</t>
  </si>
  <si>
    <t>15</t>
  </si>
  <si>
    <t>V 12#00#05</t>
  </si>
  <si>
    <t>Rapport N° : 286</t>
  </si>
  <si>
    <t>Recettes Horaires journalières</t>
  </si>
  <si>
    <t>Groupe de rapports : Muse</t>
  </si>
  <si>
    <t>Chèque bancaire</t>
  </si>
  <si>
    <t>Carte bancaire</t>
  </si>
  <si>
    <t>Carte GR Total</t>
  </si>
  <si>
    <t>Liber T</t>
  </si>
  <si>
    <t>Détail des recettes des prévendus</t>
  </si>
  <si>
    <t>Détail de l'utilisation des prévendus</t>
  </si>
  <si>
    <t>Carte congrès</t>
  </si>
  <si>
    <t>Carte à décompte</t>
  </si>
  <si>
    <t>Carte manifestation</t>
  </si>
  <si>
    <t>Bons de paiement</t>
  </si>
  <si>
    <t>Reconduction Abonnés</t>
  </si>
  <si>
    <t>Dont Horaires</t>
  </si>
  <si>
    <t>Dont Abonnés</t>
  </si>
  <si>
    <t>Sorties Payantes</t>
  </si>
  <si>
    <t>Sorties non Payantes</t>
  </si>
  <si>
    <t>Comparaison Sorties</t>
  </si>
  <si>
    <t>Total sorties</t>
  </si>
  <si>
    <t>Total sorties payantes + Non payantes</t>
  </si>
  <si>
    <t>Détails des sorties Non payantes</t>
  </si>
  <si>
    <t>Franchise de passage</t>
  </si>
  <si>
    <t>Par Tarif</t>
  </si>
  <si>
    <t>Détails non payant automatique</t>
  </si>
  <si>
    <t>Ouvertures par Télécommande Multipark</t>
  </si>
  <si>
    <t>Ouvertures par Télécommande Autres</t>
  </si>
  <si>
    <t>Ouvertures maintenus</t>
  </si>
  <si>
    <t>Anomalies de passage sur les boucles</t>
  </si>
  <si>
    <t>Total non payant automatique</t>
  </si>
  <si>
    <t>Début de période : 10/10/2018 00:00</t>
  </si>
  <si>
    <t>Fin de période   : 11/10/2018 00:00</t>
  </si>
  <si>
    <t>303</t>
  </si>
  <si>
    <t>708,70</t>
  </si>
  <si>
    <t>321</t>
  </si>
  <si>
    <t>1 083,70</t>
  </si>
  <si>
    <t>1083,70</t>
  </si>
  <si>
    <t>2,80</t>
  </si>
  <si>
    <t>48</t>
  </si>
  <si>
    <t>222,30</t>
  </si>
  <si>
    <t>802,30</t>
  </si>
  <si>
    <t>936</t>
  </si>
  <si>
    <t>2 819,80</t>
  </si>
  <si>
    <t>142</t>
  </si>
  <si>
    <t>340,90</t>
  </si>
  <si>
    <t>1319</t>
  </si>
  <si>
    <t>1313</t>
  </si>
  <si>
    <t>1314</t>
  </si>
  <si>
    <t>1308</t>
  </si>
  <si>
    <t>970</t>
  </si>
  <si>
    <t>97</t>
  </si>
  <si>
    <t>1067</t>
  </si>
  <si>
    <t>247</t>
  </si>
  <si>
    <t>76</t>
  </si>
  <si>
    <t>1 042</t>
  </si>
  <si>
    <t>585</t>
  </si>
  <si>
    <t>1 888,80</t>
  </si>
  <si>
    <t>3 160,70</t>
  </si>
  <si>
    <t>189</t>
  </si>
  <si>
    <t>540,80</t>
  </si>
  <si>
    <t>1231</t>
  </si>
  <si>
    <t>774</t>
  </si>
  <si>
    <t>2 429,60</t>
  </si>
  <si>
    <t>528</t>
  </si>
  <si>
    <t>3 360,60</t>
  </si>
  <si>
    <t>3 701,50</t>
  </si>
  <si>
    <t>21,09 %</t>
  </si>
  <si>
    <t>72,30 %</t>
  </si>
  <si>
    <t>6,61 %</t>
  </si>
  <si>
    <t>198</t>
  </si>
  <si>
    <t>57</t>
  </si>
  <si>
    <t>258</t>
  </si>
  <si>
    <t>96</t>
  </si>
  <si>
    <t>412</t>
  </si>
  <si>
    <t>91</t>
  </si>
  <si>
    <t>504</t>
  </si>
  <si>
    <t>1069</t>
  </si>
  <si>
    <t>244</t>
  </si>
  <si>
    <t>641</t>
  </si>
  <si>
    <t>125</t>
  </si>
  <si>
    <t>766</t>
  </si>
  <si>
    <t>348</t>
  </si>
  <si>
    <t>72</t>
  </si>
  <si>
    <t>420</t>
  </si>
  <si>
    <t>54</t>
  </si>
  <si>
    <t>29</t>
  </si>
  <si>
    <t>89</t>
  </si>
  <si>
    <t>24</t>
  </si>
  <si>
    <t>39</t>
  </si>
  <si>
    <t>241</t>
  </si>
  <si>
    <t>1316</t>
  </si>
  <si>
    <t>1042</t>
  </si>
  <si>
    <t>40</t>
  </si>
  <si>
    <t>104,90</t>
  </si>
  <si>
    <t>102</t>
  </si>
  <si>
    <t>236,00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</si>
</sst>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1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6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rgb="FF0070C0"/>
      </left>
      <right style="thin">
        <color indexed="64"/>
      </right>
      <top style="medium">
        <color rgb="FF0070C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70C0"/>
      </top>
      <bottom style="thin">
        <color indexed="64"/>
      </bottom>
      <diagonal/>
    </border>
    <border>
      <left style="thin">
        <color indexed="64"/>
      </left>
      <right style="medium">
        <color rgb="FF0070C0"/>
      </right>
      <top style="medium">
        <color rgb="FF0070C0"/>
      </top>
      <bottom style="thin">
        <color indexed="64"/>
      </bottom>
      <diagonal/>
    </border>
    <border>
      <left style="medium">
        <color rgb="FF0070C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70C0"/>
      </right>
      <top style="thin">
        <color indexed="64"/>
      </top>
      <bottom style="thin">
        <color indexed="64"/>
      </bottom>
      <diagonal/>
    </border>
    <border>
      <left style="medium">
        <color rgb="FF0070C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rgb="FF0070C0"/>
      </right>
      <top style="thin">
        <color indexed="64"/>
      </top>
      <bottom style="medium">
        <color indexed="64"/>
      </bottom>
      <diagonal/>
    </border>
    <border>
      <left style="medium">
        <color rgb="FF0070C0"/>
      </left>
      <right style="thin">
        <color theme="0"/>
      </right>
      <top style="medium">
        <color indexed="64"/>
      </top>
      <bottom style="medium">
        <color rgb="FF0070C0"/>
      </bottom>
      <diagonal/>
    </border>
    <border>
      <left/>
      <right style="thin">
        <color indexed="64"/>
      </right>
      <top style="medium">
        <color indexed="64"/>
      </top>
      <bottom style="medium">
        <color rgb="FF0070C0"/>
      </bottom>
      <diagonal/>
    </border>
    <border>
      <left/>
      <right style="medium">
        <color rgb="FF0070C0"/>
      </right>
      <top style="medium">
        <color indexed="64"/>
      </top>
      <bottom style="medium">
        <color rgb="FF0070C0"/>
      </bottom>
      <diagonal/>
    </border>
    <border>
      <left style="medium">
        <color rgb="FF0070C0"/>
      </left>
      <right style="thin">
        <color indexed="64"/>
      </right>
      <top style="medium">
        <color rgb="FF0070C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70C0"/>
      </top>
      <bottom style="medium">
        <color indexed="64"/>
      </bottom>
      <diagonal/>
    </border>
    <border>
      <left style="thin">
        <color indexed="64"/>
      </left>
      <right style="medium">
        <color rgb="FF0070C0"/>
      </right>
      <top style="medium">
        <color rgb="FF0070C0"/>
      </top>
      <bottom style="medium">
        <color indexed="64"/>
      </bottom>
      <diagonal/>
    </border>
    <border>
      <left style="medium">
        <color rgb="FF0070C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rgb="FF0070C0"/>
      </right>
      <top/>
      <bottom style="thin">
        <color indexed="64"/>
      </bottom>
      <diagonal/>
    </border>
    <border>
      <left style="medium">
        <color rgb="FF0070C0"/>
      </left>
      <right/>
      <top style="medium">
        <color indexed="64"/>
      </top>
      <bottom style="medium">
        <color rgb="FF0070C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rgb="FF0070C0"/>
      </bottom>
      <diagonal/>
    </border>
    <border>
      <left style="medium">
        <color rgb="FF0070C0"/>
      </left>
      <right/>
      <top style="medium">
        <color rgb="FF0070C0"/>
      </top>
      <bottom style="medium">
        <color indexed="64"/>
      </bottom>
      <diagonal/>
    </border>
    <border>
      <left/>
      <right/>
      <top style="medium">
        <color rgb="FF0070C0"/>
      </top>
      <bottom style="medium">
        <color indexed="64"/>
      </bottom>
      <diagonal/>
    </border>
    <border>
      <left/>
      <right style="medium">
        <color rgb="FF0070C0"/>
      </right>
      <top style="medium">
        <color rgb="FF0070C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</borders>
  <cellStyleXfs count="4">
    <xf numFmtId="0" fontId="0" fillId="0" borderId="0"/>
    <xf numFmtId="0" fontId="11" fillId="0" borderId="0"/>
    <xf numFmtId="0" fontId="12" fillId="0" borderId="0"/>
    <xf numFmtId="44" fontId="13" fillId="0" borderId="0" applyFont="0" applyFill="0" applyBorder="0" applyAlignment="0" applyProtection="0"/>
  </cellStyleXfs>
  <cellXfs count="194">
    <xf numFmtId="0" fontId="0" fillId="0" borderId="0" xfId="0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vertical="center"/>
    </xf>
    <xf numFmtId="164" fontId="0" fillId="2" borderId="9" xfId="0" applyNumberFormat="1" applyFill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2" borderId="11" xfId="0" applyFill="1" applyBorder="1" applyAlignment="1">
      <alignment horizontal="center" vertical="center"/>
    </xf>
    <xf numFmtId="164" fontId="0" fillId="2" borderId="12" xfId="0" applyNumberFormat="1" applyFill="1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0" fillId="2" borderId="14" xfId="0" applyFill="1" applyBorder="1" applyAlignment="1">
      <alignment horizontal="center" vertical="center"/>
    </xf>
    <xf numFmtId="164" fontId="0" fillId="2" borderId="15" xfId="0" applyNumberFormat="1" applyFill="1" applyBorder="1" applyAlignment="1">
      <alignment horizontal="center" vertical="center"/>
    </xf>
    <xf numFmtId="0" fontId="0" fillId="0" borderId="16" xfId="0" applyBorder="1" applyAlignment="1">
      <alignment vertical="center"/>
    </xf>
    <xf numFmtId="164" fontId="0" fillId="0" borderId="18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22" xfId="0" applyBorder="1" applyAlignment="1">
      <alignment vertical="center"/>
    </xf>
    <xf numFmtId="0" fontId="0" fillId="2" borderId="23" xfId="0" applyFill="1" applyBorder="1" applyAlignment="1">
      <alignment horizontal="center" vertical="center"/>
    </xf>
    <xf numFmtId="164" fontId="0" fillId="2" borderId="24" xfId="0" applyNumberFormat="1" applyFill="1" applyBorder="1" applyAlignment="1">
      <alignment horizontal="center" vertical="center"/>
    </xf>
    <xf numFmtId="0" fontId="0" fillId="0" borderId="25" xfId="0" applyBorder="1" applyAlignment="1">
      <alignment vertical="center"/>
    </xf>
    <xf numFmtId="0" fontId="0" fillId="0" borderId="26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37" xfId="0" applyBorder="1" applyAlignment="1">
      <alignment horizont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/>
    </xf>
    <xf numFmtId="0" fontId="5" fillId="0" borderId="39" xfId="0" applyFont="1" applyBorder="1" applyAlignment="1">
      <alignment horizontal="center" vertical="center"/>
    </xf>
    <xf numFmtId="0" fontId="0" fillId="0" borderId="0" xfId="0" applyAlignment="1"/>
    <xf numFmtId="0" fontId="0" fillId="0" borderId="34" xfId="0" applyBorder="1" applyAlignment="1">
      <alignment horizontal="center"/>
    </xf>
    <xf numFmtId="0" fontId="0" fillId="0" borderId="0" xfId="0" applyBorder="1"/>
    <xf numFmtId="0" fontId="0" fillId="0" borderId="0" xfId="0" applyBorder="1" applyAlignment="1"/>
    <xf numFmtId="164" fontId="0" fillId="0" borderId="0" xfId="0" applyNumberFormat="1" applyBorder="1"/>
    <xf numFmtId="0" fontId="0" fillId="0" borderId="11" xfId="0" applyBorder="1"/>
    <xf numFmtId="0" fontId="0" fillId="4" borderId="44" xfId="0" applyFill="1" applyBorder="1" applyAlignment="1">
      <alignment horizontal="center"/>
    </xf>
    <xf numFmtId="0" fontId="0" fillId="4" borderId="45" xfId="0" applyFill="1" applyBorder="1" applyAlignment="1">
      <alignment horizontal="center"/>
    </xf>
    <xf numFmtId="0" fontId="2" fillId="5" borderId="34" xfId="0" applyFont="1" applyFill="1" applyBorder="1" applyAlignment="1">
      <alignment horizontal="center" vertical="center"/>
    </xf>
    <xf numFmtId="0" fontId="1" fillId="5" borderId="37" xfId="0" applyFont="1" applyFill="1" applyBorder="1" applyAlignment="1">
      <alignment horizontal="center" vertical="center"/>
    </xf>
    <xf numFmtId="0" fontId="4" fillId="6" borderId="37" xfId="0" applyFont="1" applyFill="1" applyBorder="1" applyAlignment="1">
      <alignment horizontal="center" vertical="center"/>
    </xf>
    <xf numFmtId="0" fontId="2" fillId="6" borderId="37" xfId="0" applyFont="1" applyFill="1" applyBorder="1" applyAlignment="1">
      <alignment horizontal="center" vertical="center"/>
    </xf>
    <xf numFmtId="0" fontId="0" fillId="3" borderId="38" xfId="0" applyFill="1" applyBorder="1"/>
    <xf numFmtId="164" fontId="0" fillId="3" borderId="39" xfId="0" applyNumberFormat="1" applyFill="1" applyBorder="1"/>
    <xf numFmtId="0" fontId="0" fillId="0" borderId="0" xfId="0" applyFill="1" applyBorder="1" applyAlignment="1">
      <alignment horizontal="center"/>
    </xf>
    <xf numFmtId="0" fontId="1" fillId="2" borderId="8" xfId="0" applyFont="1" applyFill="1" applyBorder="1" applyAlignment="1">
      <alignment horizontal="center" vertical="center"/>
    </xf>
    <xf numFmtId="0" fontId="0" fillId="0" borderId="3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Protection="1"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0" xfId="0" applyBorder="1" applyProtection="1"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35" xfId="0" applyBorder="1" applyAlignment="1" applyProtection="1">
      <alignment vertical="center"/>
      <protection locked="0"/>
    </xf>
    <xf numFmtId="0" fontId="2" fillId="5" borderId="34" xfId="0" applyFont="1" applyFill="1" applyBorder="1" applyAlignment="1" applyProtection="1">
      <alignment horizontal="center" vertical="center"/>
      <protection locked="0"/>
    </xf>
    <xf numFmtId="164" fontId="0" fillId="0" borderId="0" xfId="0" applyNumberFormat="1" applyBorder="1" applyProtection="1">
      <protection locked="0"/>
    </xf>
    <xf numFmtId="0" fontId="0" fillId="0" borderId="36" xfId="0" applyBorder="1" applyAlignment="1" applyProtection="1">
      <alignment vertical="center"/>
      <protection locked="0"/>
    </xf>
    <xf numFmtId="0" fontId="1" fillId="5" borderId="37" xfId="0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38" xfId="0" applyBorder="1" applyAlignment="1" applyProtection="1">
      <alignment vertical="center"/>
      <protection locked="0"/>
    </xf>
    <xf numFmtId="0" fontId="0" fillId="0" borderId="46" xfId="0" applyBorder="1" applyAlignment="1" applyProtection="1">
      <alignment vertical="center"/>
      <protection locked="0"/>
    </xf>
    <xf numFmtId="0" fontId="0" fillId="0" borderId="0" xfId="0" applyFill="1" applyBorder="1" applyAlignment="1" applyProtection="1"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0" fillId="0" borderId="51" xfId="0" applyBorder="1" applyAlignment="1" applyProtection="1">
      <alignment vertical="center"/>
      <protection locked="0"/>
    </xf>
    <xf numFmtId="0" fontId="0" fillId="0" borderId="34" xfId="0" applyBorder="1" applyAlignment="1" applyProtection="1">
      <alignment horizontal="center"/>
      <protection locked="0"/>
    </xf>
    <xf numFmtId="0" fontId="0" fillId="0" borderId="30" xfId="0" applyBorder="1" applyAlignment="1" applyProtection="1">
      <alignment vertical="center"/>
      <protection locked="0"/>
    </xf>
    <xf numFmtId="0" fontId="0" fillId="0" borderId="37" xfId="0" applyBorder="1" applyAlignment="1" applyProtection="1">
      <alignment horizontal="center"/>
      <protection locked="0"/>
    </xf>
    <xf numFmtId="0" fontId="0" fillId="0" borderId="0" xfId="0" applyBorder="1" applyAlignment="1" applyProtection="1">
      <protection locked="0"/>
    </xf>
    <xf numFmtId="0" fontId="0" fillId="0" borderId="0" xfId="0" applyAlignment="1" applyProtection="1">
      <protection locked="0"/>
    </xf>
    <xf numFmtId="0" fontId="0" fillId="0" borderId="39" xfId="0" applyBorder="1" applyAlignment="1" applyProtection="1">
      <alignment horizontal="center"/>
      <protection locked="0"/>
    </xf>
    <xf numFmtId="0" fontId="0" fillId="0" borderId="47" xfId="0" applyBorder="1" applyProtection="1">
      <protection locked="0"/>
    </xf>
    <xf numFmtId="0" fontId="0" fillId="0" borderId="48" xfId="0" applyBorder="1" applyProtection="1">
      <protection locked="0"/>
    </xf>
    <xf numFmtId="0" fontId="0" fillId="0" borderId="49" xfId="0" applyBorder="1" applyProtection="1">
      <protection locked="0"/>
    </xf>
    <xf numFmtId="0" fontId="0" fillId="0" borderId="46" xfId="0" applyBorder="1" applyProtection="1">
      <protection locked="0"/>
    </xf>
    <xf numFmtId="0" fontId="0" fillId="0" borderId="35" xfId="0" applyBorder="1" applyAlignment="1" applyProtection="1">
      <alignment horizontal="center"/>
      <protection locked="0"/>
    </xf>
    <xf numFmtId="0" fontId="0" fillId="0" borderId="35" xfId="0" applyBorder="1" applyAlignment="1" applyProtection="1">
      <alignment horizontal="center"/>
      <protection locked="0"/>
    </xf>
    <xf numFmtId="0" fontId="0" fillId="4" borderId="50" xfId="0" applyFill="1" applyBorder="1" applyAlignment="1" applyProtection="1">
      <alignment horizontal="center"/>
    </xf>
    <xf numFmtId="0" fontId="0" fillId="4" borderId="38" xfId="0" applyFill="1" applyBorder="1" applyProtection="1"/>
    <xf numFmtId="164" fontId="0" fillId="4" borderId="39" xfId="0" applyNumberFormat="1" applyFill="1" applyBorder="1" applyProtection="1"/>
    <xf numFmtId="0" fontId="0" fillId="4" borderId="2" xfId="0" applyFill="1" applyBorder="1" applyAlignment="1" applyProtection="1">
      <alignment horizontal="center" vertical="center"/>
    </xf>
    <xf numFmtId="164" fontId="0" fillId="4" borderId="32" xfId="0" applyNumberFormat="1" applyFill="1" applyBorder="1" applyAlignment="1" applyProtection="1">
      <alignment horizontal="center" vertical="center"/>
    </xf>
    <xf numFmtId="0" fontId="5" fillId="4" borderId="3" xfId="0" applyFont="1" applyFill="1" applyBorder="1" applyAlignment="1" applyProtection="1">
      <alignment horizontal="center" vertical="center"/>
    </xf>
    <xf numFmtId="0" fontId="0" fillId="4" borderId="39" xfId="0" applyFill="1" applyBorder="1" applyAlignment="1" applyProtection="1">
      <alignment horizontal="center"/>
    </xf>
    <xf numFmtId="0" fontId="0" fillId="0" borderId="11" xfId="0" applyFill="1" applyBorder="1" applyAlignment="1" applyProtection="1">
      <alignment horizontal="center" vertical="center"/>
      <protection locked="0"/>
    </xf>
    <xf numFmtId="164" fontId="0" fillId="0" borderId="37" xfId="0" applyNumberFormat="1" applyFill="1" applyBorder="1" applyAlignment="1" applyProtection="1">
      <alignment horizontal="center" vertical="center"/>
      <protection locked="0"/>
    </xf>
    <xf numFmtId="0" fontId="0" fillId="0" borderId="14" xfId="0" applyFill="1" applyBorder="1" applyAlignment="1" applyProtection="1">
      <alignment horizontal="center" vertical="center"/>
      <protection locked="0"/>
    </xf>
    <xf numFmtId="164" fontId="0" fillId="0" borderId="39" xfId="0" applyNumberFormat="1" applyFill="1" applyBorder="1" applyAlignment="1" applyProtection="1">
      <alignment horizontal="center" vertical="center"/>
      <protection locked="0"/>
    </xf>
    <xf numFmtId="0" fontId="0" fillId="0" borderId="23" xfId="0" applyFill="1" applyBorder="1" applyAlignment="1" applyProtection="1">
      <alignment horizontal="center" vertical="center"/>
      <protection locked="0"/>
    </xf>
    <xf numFmtId="164" fontId="0" fillId="0" borderId="33" xfId="0" applyNumberFormat="1" applyFill="1" applyBorder="1" applyAlignment="1" applyProtection="1">
      <alignment horizontal="center" vertical="center"/>
      <protection locked="0"/>
    </xf>
    <xf numFmtId="0" fontId="0" fillId="0" borderId="2" xfId="0" applyFill="1" applyBorder="1" applyAlignment="1" applyProtection="1">
      <alignment horizontal="center" vertical="center"/>
      <protection locked="0"/>
    </xf>
    <xf numFmtId="0" fontId="0" fillId="0" borderId="3" xfId="0" applyFill="1" applyBorder="1" applyAlignment="1" applyProtection="1">
      <alignment horizontal="center" vertical="center"/>
      <protection locked="0"/>
    </xf>
    <xf numFmtId="0" fontId="0" fillId="0" borderId="53" xfId="0" applyFill="1" applyBorder="1" applyAlignment="1" applyProtection="1">
      <alignment horizontal="center"/>
      <protection locked="0"/>
    </xf>
    <xf numFmtId="0" fontId="0" fillId="0" borderId="48" xfId="0" applyFill="1" applyBorder="1" applyAlignment="1" applyProtection="1">
      <alignment horizontal="center"/>
      <protection locked="0"/>
    </xf>
    <xf numFmtId="0" fontId="0" fillId="0" borderId="49" xfId="0" applyFill="1" applyBorder="1" applyAlignment="1" applyProtection="1">
      <alignment horizontal="center"/>
      <protection locked="0"/>
    </xf>
    <xf numFmtId="0" fontId="10" fillId="0" borderId="57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58" xfId="0" applyBorder="1" applyAlignment="1" applyProtection="1">
      <alignment horizontal="center" vertical="center"/>
      <protection locked="0"/>
    </xf>
    <xf numFmtId="0" fontId="0" fillId="0" borderId="59" xfId="0" applyBorder="1" applyAlignment="1" applyProtection="1">
      <alignment horizontal="center" vertical="center"/>
      <protection locked="0"/>
    </xf>
    <xf numFmtId="0" fontId="0" fillId="0" borderId="60" xfId="0" applyBorder="1" applyAlignment="1" applyProtection="1">
      <alignment horizontal="center" vertical="center"/>
      <protection locked="0"/>
    </xf>
    <xf numFmtId="0" fontId="0" fillId="8" borderId="43" xfId="0" applyFill="1" applyBorder="1" applyAlignment="1" applyProtection="1">
      <alignment horizontal="center" vertical="center"/>
      <protection locked="0"/>
    </xf>
    <xf numFmtId="0" fontId="10" fillId="0" borderId="43" xfId="0" applyFont="1" applyBorder="1" applyAlignment="1" applyProtection="1">
      <alignment horizontal="center" vertical="center"/>
      <protection locked="0"/>
    </xf>
    <xf numFmtId="0" fontId="8" fillId="0" borderId="43" xfId="0" applyFont="1" applyBorder="1" applyAlignment="1" applyProtection="1">
      <alignment horizontal="center" vertical="center"/>
      <protection locked="0"/>
    </xf>
    <xf numFmtId="0" fontId="10" fillId="8" borderId="43" xfId="0" applyFont="1" applyFill="1" applyBorder="1" applyAlignment="1" applyProtection="1">
      <alignment horizontal="center" vertical="center"/>
      <protection locked="0"/>
    </xf>
    <xf numFmtId="0" fontId="0" fillId="0" borderId="43" xfId="0" applyBorder="1" applyAlignment="1" applyProtection="1">
      <alignment horizontal="center" vertical="center"/>
      <protection locked="0"/>
    </xf>
    <xf numFmtId="0" fontId="0" fillId="0" borderId="61" xfId="0" applyBorder="1" applyAlignment="1" applyProtection="1">
      <alignment horizontal="center" vertical="center"/>
      <protection locked="0"/>
    </xf>
    <xf numFmtId="0" fontId="6" fillId="0" borderId="62" xfId="0" applyFont="1" applyFill="1" applyBorder="1" applyAlignment="1" applyProtection="1">
      <alignment horizontal="center" vertical="center"/>
      <protection locked="0"/>
    </xf>
    <xf numFmtId="164" fontId="6" fillId="4" borderId="46" xfId="0" applyNumberFormat="1" applyFont="1" applyFill="1" applyBorder="1" applyAlignment="1" applyProtection="1">
      <alignment horizontal="center" vertical="center"/>
    </xf>
    <xf numFmtId="164" fontId="0" fillId="4" borderId="55" xfId="0" applyNumberFormat="1" applyFill="1" applyBorder="1" applyAlignment="1" applyProtection="1">
      <alignment horizontal="center" vertical="center"/>
    </xf>
    <xf numFmtId="44" fontId="0" fillId="0" borderId="37" xfId="0" applyNumberFormat="1" applyFill="1" applyBorder="1" applyAlignment="1" applyProtection="1">
      <alignment horizontal="center" vertical="center"/>
      <protection locked="0"/>
    </xf>
    <xf numFmtId="44" fontId="0" fillId="0" borderId="0" xfId="3" applyFont="1"/>
    <xf numFmtId="2" fontId="0" fillId="0" borderId="0" xfId="3" applyNumberFormat="1" applyFont="1"/>
    <xf numFmtId="44" fontId="10" fillId="0" borderId="37" xfId="0" applyNumberFormat="1" applyFont="1" applyFill="1" applyBorder="1" applyAlignment="1" applyProtection="1">
      <alignment horizontal="center" vertical="center"/>
      <protection locked="0"/>
    </xf>
    <xf numFmtId="0" fontId="0" fillId="4" borderId="38" xfId="0" applyNumberFormat="1" applyFill="1" applyBorder="1" applyProtection="1"/>
    <xf numFmtId="0" fontId="0" fillId="4" borderId="54" xfId="0" applyNumberFormat="1" applyFill="1" applyBorder="1" applyAlignment="1" applyProtection="1">
      <alignment horizontal="center" vertical="center"/>
    </xf>
    <xf numFmtId="0" fontId="6" fillId="4" borderId="46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wrapText="1"/>
    </xf>
    <xf numFmtId="0" fontId="0" fillId="4" borderId="39" xfId="0" applyNumberFormat="1" applyFill="1" applyBorder="1" applyProtection="1"/>
    <xf numFmtId="3" fontId="0" fillId="0" borderId="0" xfId="0" applyNumberFormat="1"/>
    <xf numFmtId="2" fontId="0" fillId="0" borderId="37" xfId="3" applyNumberFormat="1" applyFont="1" applyFill="1" applyBorder="1" applyAlignment="1" applyProtection="1">
      <alignment horizontal="center" vertical="center"/>
      <protection locked="0"/>
    </xf>
    <xf numFmtId="44" fontId="0" fillId="0" borderId="0" xfId="3" applyNumberFormat="1" applyFont="1"/>
    <xf numFmtId="0" fontId="0" fillId="0" borderId="0" xfId="0" applyBorder="1" applyAlignment="1">
      <alignment horizontal="center"/>
    </xf>
    <xf numFmtId="0" fontId="0" fillId="0" borderId="35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43" xfId="0" applyBorder="1" applyAlignment="1">
      <alignment horizontal="center"/>
    </xf>
    <xf numFmtId="0" fontId="0" fillId="0" borderId="42" xfId="0" applyBorder="1" applyAlignment="1">
      <alignment horizontal="center"/>
    </xf>
    <xf numFmtId="14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35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11" xfId="0" applyBorder="1" applyAlignment="1">
      <alignment horizontal="center"/>
    </xf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0" fillId="7" borderId="30" xfId="0" applyFill="1" applyBorder="1" applyAlignment="1">
      <alignment horizontal="center"/>
    </xf>
    <xf numFmtId="0" fontId="0" fillId="7" borderId="32" xfId="0" applyFill="1" applyBorder="1" applyAlignment="1">
      <alignment horizontal="center"/>
    </xf>
    <xf numFmtId="0" fontId="0" fillId="4" borderId="36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4" borderId="38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7" borderId="30" xfId="0" applyFill="1" applyBorder="1" applyAlignment="1" applyProtection="1">
      <alignment horizontal="center"/>
      <protection locked="0"/>
    </xf>
    <xf numFmtId="0" fontId="0" fillId="7" borderId="32" xfId="0" applyFill="1" applyBorder="1" applyAlignment="1" applyProtection="1">
      <alignment horizontal="center"/>
      <protection locked="0"/>
    </xf>
    <xf numFmtId="0" fontId="0" fillId="0" borderId="36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38" xfId="0" applyBorder="1" applyAlignment="1" applyProtection="1">
      <alignment horizontal="center"/>
      <protection locked="0"/>
    </xf>
    <xf numFmtId="0" fontId="0" fillId="0" borderId="14" xfId="0" applyBorder="1" applyAlignment="1" applyProtection="1">
      <alignment horizontal="center"/>
      <protection locked="0"/>
    </xf>
    <xf numFmtId="0" fontId="0" fillId="0" borderId="51" xfId="0" applyFill="1" applyBorder="1" applyAlignment="1" applyProtection="1">
      <alignment horizontal="center"/>
      <protection locked="0"/>
    </xf>
    <xf numFmtId="0" fontId="0" fillId="0" borderId="52" xfId="0" applyFill="1" applyBorder="1" applyAlignment="1" applyProtection="1">
      <alignment horizontal="center"/>
      <protection locked="0"/>
    </xf>
    <xf numFmtId="0" fontId="0" fillId="0" borderId="36" xfId="0" applyFill="1" applyBorder="1" applyAlignment="1" applyProtection="1">
      <alignment horizontal="center"/>
      <protection locked="0"/>
    </xf>
    <xf numFmtId="0" fontId="0" fillId="0" borderId="44" xfId="0" applyFill="1" applyBorder="1" applyAlignment="1" applyProtection="1">
      <alignment horizontal="center"/>
      <protection locked="0"/>
    </xf>
    <xf numFmtId="0" fontId="0" fillId="0" borderId="38" xfId="0" applyFill="1" applyBorder="1" applyAlignment="1" applyProtection="1">
      <alignment horizontal="center"/>
      <protection locked="0"/>
    </xf>
    <xf numFmtId="0" fontId="0" fillId="0" borderId="45" xfId="0" applyFill="1" applyBorder="1" applyAlignment="1" applyProtection="1">
      <alignment horizontal="center"/>
      <protection locked="0"/>
    </xf>
    <xf numFmtId="14" fontId="7" fillId="0" borderId="0" xfId="0" applyNumberFormat="1" applyFont="1" applyAlignment="1" applyProtection="1">
      <alignment horizontal="center"/>
    </xf>
    <xf numFmtId="0" fontId="7" fillId="0" borderId="0" xfId="0" applyFont="1" applyAlignment="1" applyProtection="1">
      <alignment horizontal="center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6" fillId="0" borderId="30" xfId="0" applyFont="1" applyBorder="1" applyAlignment="1" applyProtection="1">
      <alignment horizontal="center" vertical="center"/>
      <protection locked="0"/>
    </xf>
    <xf numFmtId="0" fontId="6" fillId="0" borderId="31" xfId="0" applyFont="1" applyBorder="1" applyAlignment="1" applyProtection="1">
      <alignment horizontal="center" vertical="center"/>
      <protection locked="0"/>
    </xf>
    <xf numFmtId="0" fontId="6" fillId="0" borderId="32" xfId="0" applyFont="1" applyBorder="1" applyAlignment="1" applyProtection="1">
      <alignment horizontal="center" vertical="center"/>
      <protection locked="0"/>
    </xf>
    <xf numFmtId="0" fontId="4" fillId="0" borderId="36" xfId="0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35" xfId="0" applyBorder="1" applyAlignment="1" applyProtection="1">
      <alignment horizontal="center" vertical="center"/>
      <protection locked="0"/>
    </xf>
    <xf numFmtId="0" fontId="0" fillId="0" borderId="40" xfId="0" applyBorder="1" applyAlignment="1" applyProtection="1">
      <alignment horizontal="center" vertical="center"/>
      <protection locked="0"/>
    </xf>
    <xf numFmtId="0" fontId="3" fillId="0" borderId="36" xfId="0" applyFont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2" fillId="0" borderId="36" xfId="0" applyFont="1" applyBorder="1" applyAlignment="1" applyProtection="1">
      <alignment horizontal="center" vertical="center"/>
      <protection locked="0"/>
    </xf>
    <xf numFmtId="0" fontId="2" fillId="0" borderId="11" xfId="0" applyFont="1" applyBorder="1" applyAlignment="1" applyProtection="1">
      <alignment horizontal="center" vertical="center"/>
      <protection locked="0"/>
    </xf>
    <xf numFmtId="0" fontId="1" fillId="0" borderId="56" xfId="0" applyFont="1" applyBorder="1" applyAlignment="1" applyProtection="1">
      <alignment horizontal="center"/>
      <protection locked="0"/>
    </xf>
    <xf numFmtId="0" fontId="0" fillId="0" borderId="35" xfId="0" applyBorder="1" applyAlignment="1" applyProtection="1">
      <alignment horizontal="center"/>
      <protection locked="0"/>
    </xf>
    <xf numFmtId="0" fontId="0" fillId="0" borderId="40" xfId="0" applyBorder="1" applyAlignment="1" applyProtection="1">
      <alignment horizontal="center"/>
      <protection locked="0"/>
    </xf>
    <xf numFmtId="2" fontId="0" fillId="0" borderId="0" xfId="0" applyNumberFormat="1" applyProtection="1">
      <protection locked="0"/>
    </xf>
  </cellXfs>
  <cellStyles count="4">
    <cellStyle name="Monétaire" xfId="3" builtinId="4"/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colors>
    <mruColors>
      <color rgb="FFCC99FF"/>
      <color rgb="FF99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371475</xdr:colOff>
      <xdr:row>2</xdr:row>
      <xdr:rowOff>133350</xdr:rowOff>
    </xdr:from>
    <xdr:to>
      <xdr:col>11</xdr:col>
      <xdr:colOff>619125</xdr:colOff>
      <xdr:row>5</xdr:row>
      <xdr:rowOff>133350</xdr:rowOff>
    </xdr:to>
    <xdr:sp macro="" textlink="">
      <xdr:nvSpPr>
        <xdr:cNvPr id="3" name="Ellipse 2"/>
        <xdr:cNvSpPr/>
      </xdr:nvSpPr>
      <xdr:spPr>
        <a:xfrm>
          <a:off x="6496050" y="561975"/>
          <a:ext cx="638175" cy="600075"/>
        </a:xfrm>
        <a:prstGeom prst="ellipse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0</xdr:colOff>
      <xdr:row>6</xdr:row>
      <xdr:rowOff>114300</xdr:rowOff>
    </xdr:from>
    <xdr:to>
      <xdr:col>11</xdr:col>
      <xdr:colOff>638175</xdr:colOff>
      <xdr:row>9</xdr:row>
      <xdr:rowOff>142875</xdr:rowOff>
    </xdr:to>
    <xdr:sp macro="" textlink="">
      <xdr:nvSpPr>
        <xdr:cNvPr id="4" name="Ellipse 3"/>
        <xdr:cNvSpPr/>
      </xdr:nvSpPr>
      <xdr:spPr>
        <a:xfrm>
          <a:off x="6515100" y="1333500"/>
          <a:ext cx="638175" cy="600075"/>
        </a:xfrm>
        <a:prstGeom prst="ellipse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381000</xdr:colOff>
      <xdr:row>2</xdr:row>
      <xdr:rowOff>190500</xdr:rowOff>
    </xdr:from>
    <xdr:to>
      <xdr:col>11</xdr:col>
      <xdr:colOff>609600</xdr:colOff>
      <xdr:row>5</xdr:row>
      <xdr:rowOff>38100</xdr:rowOff>
    </xdr:to>
    <xdr:sp macro="" textlink="">
      <xdr:nvSpPr>
        <xdr:cNvPr id="5" name="ZoneTexte 4"/>
        <xdr:cNvSpPr txBox="1"/>
      </xdr:nvSpPr>
      <xdr:spPr>
        <a:xfrm>
          <a:off x="6505575" y="619125"/>
          <a:ext cx="619125" cy="4476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000">
              <a:solidFill>
                <a:schemeClr val="bg1"/>
              </a:solidFill>
              <a:latin typeface="Indigo Sans" panose="00000500000000000000" pitchFamily="2" charset="0"/>
            </a:rPr>
            <a:t>1</a:t>
          </a:r>
        </a:p>
      </xdr:txBody>
    </xdr:sp>
    <xdr:clientData/>
  </xdr:twoCellAnchor>
  <xdr:twoCellAnchor>
    <xdr:from>
      <xdr:col>11</xdr:col>
      <xdr:colOff>19050</xdr:colOff>
      <xdr:row>6</xdr:row>
      <xdr:rowOff>171450</xdr:rowOff>
    </xdr:from>
    <xdr:to>
      <xdr:col>11</xdr:col>
      <xdr:colOff>638175</xdr:colOff>
      <xdr:row>9</xdr:row>
      <xdr:rowOff>47625</xdr:rowOff>
    </xdr:to>
    <xdr:sp macro="" textlink="">
      <xdr:nvSpPr>
        <xdr:cNvPr id="6" name="ZoneTexte 5"/>
        <xdr:cNvSpPr txBox="1"/>
      </xdr:nvSpPr>
      <xdr:spPr>
        <a:xfrm>
          <a:off x="6534150" y="1390650"/>
          <a:ext cx="619125" cy="4476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000">
              <a:solidFill>
                <a:schemeClr val="bg1"/>
              </a:solidFill>
              <a:latin typeface="Indigo Sans" panose="00000500000000000000" pitchFamily="2" charset="0"/>
            </a:rPr>
            <a:t>2</a:t>
          </a:r>
        </a:p>
      </xdr:txBody>
    </xdr:sp>
    <xdr:clientData/>
  </xdr:twoCellAnchor>
  <xdr:twoCellAnchor>
    <xdr:from>
      <xdr:col>11</xdr:col>
      <xdr:colOff>666749</xdr:colOff>
      <xdr:row>2</xdr:row>
      <xdr:rowOff>114300</xdr:rowOff>
    </xdr:from>
    <xdr:to>
      <xdr:col>16</xdr:col>
      <xdr:colOff>523874</xdr:colOff>
      <xdr:row>6</xdr:row>
      <xdr:rowOff>9525</xdr:rowOff>
    </xdr:to>
    <xdr:sp macro="" textlink="">
      <xdr:nvSpPr>
        <xdr:cNvPr id="7" name="ZoneTexte 6"/>
        <xdr:cNvSpPr txBox="1"/>
      </xdr:nvSpPr>
      <xdr:spPr>
        <a:xfrm>
          <a:off x="7181849" y="542925"/>
          <a:ext cx="3667125" cy="685800"/>
        </a:xfrm>
        <a:prstGeom prst="rect">
          <a:avLst/>
        </a:prstGeom>
        <a:solidFill>
          <a:srgbClr val="FFC00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bg1"/>
              </a:solidFill>
              <a:latin typeface="Indigo Sans" panose="00000500000000000000" pitchFamily="2" charset="0"/>
            </a:rPr>
            <a:t>Enregistrer les rapports en format Excel dans le dossier "Chiffres" </a:t>
          </a:r>
          <a:r>
            <a:rPr lang="fr-FR" sz="1100" b="1" u="sng">
              <a:solidFill>
                <a:srgbClr val="FF0000"/>
              </a:solidFill>
              <a:latin typeface="Indigo Sans" panose="00000500000000000000" pitchFamily="2" charset="0"/>
            </a:rPr>
            <a:t>AVANT</a:t>
          </a:r>
          <a:r>
            <a:rPr lang="fr-FR" sz="1100" b="1">
              <a:solidFill>
                <a:srgbClr val="FF0000"/>
              </a:solidFill>
              <a:latin typeface="Indigo Sans" panose="00000500000000000000" pitchFamily="2" charset="0"/>
            </a:rPr>
            <a:t> d'ouvrir ce document en les nommants par rapport ("286" "204" etc...)</a:t>
          </a:r>
        </a:p>
      </xdr:txBody>
    </xdr:sp>
    <xdr:clientData/>
  </xdr:twoCellAnchor>
  <xdr:twoCellAnchor>
    <xdr:from>
      <xdr:col>11</xdr:col>
      <xdr:colOff>666749</xdr:colOff>
      <xdr:row>6</xdr:row>
      <xdr:rowOff>104775</xdr:rowOff>
    </xdr:from>
    <xdr:to>
      <xdr:col>16</xdr:col>
      <xdr:colOff>523874</xdr:colOff>
      <xdr:row>10</xdr:row>
      <xdr:rowOff>28575</xdr:rowOff>
    </xdr:to>
    <xdr:sp macro="" textlink="">
      <xdr:nvSpPr>
        <xdr:cNvPr id="10" name="ZoneTexte 9"/>
        <xdr:cNvSpPr txBox="1"/>
      </xdr:nvSpPr>
      <xdr:spPr>
        <a:xfrm>
          <a:off x="7181849" y="1323975"/>
          <a:ext cx="3667125" cy="685800"/>
        </a:xfrm>
        <a:prstGeom prst="rect">
          <a:avLst/>
        </a:prstGeom>
        <a:solidFill>
          <a:srgbClr val="00B05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bg1"/>
              </a:solidFill>
              <a:latin typeface="Indigo Sans" panose="00000500000000000000" pitchFamily="2" charset="0"/>
            </a:rPr>
            <a:t>Ouvrir</a:t>
          </a:r>
          <a:r>
            <a:rPr lang="fr-FR" sz="1100" b="1" baseline="0">
              <a:solidFill>
                <a:schemeClr val="bg1"/>
              </a:solidFill>
              <a:latin typeface="Indigo Sans" panose="00000500000000000000" pitchFamily="2" charset="0"/>
            </a:rPr>
            <a:t> ce document, puis imprimer</a:t>
          </a:r>
          <a:endParaRPr lang="fr-FR" sz="1100" b="1">
            <a:solidFill>
              <a:schemeClr val="bg1"/>
            </a:solidFill>
            <a:latin typeface="Indigo Sans" panose="00000500000000000000" pitchFamily="2" charset="0"/>
          </a:endParaRPr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286" refreshOnLoad="1" connectionId="5" autoFormatId="16" applyNumberFormats="0" applyBorderFormats="0" applyFontFormats="0" applyPatternFormats="0" applyAlignmentFormats="0" applyWidthHeightFormats="0">
  <queryTableRefresh nextId="38">
    <queryTableFields count="37">
      <queryTableField id="1" name="V 12#00#05" tableColumnId="1"/>
      <queryTableField id="2" name="F2" tableColumnId="2"/>
      <queryTableField id="3" name="F3" tableColumnId="3"/>
      <queryTableField id="4" name="F4" tableColumnId="4"/>
      <queryTableField id="5" name="F5" tableColumnId="5"/>
      <queryTableField id="6" name="F6" tableColumnId="6"/>
      <queryTableField id="7" name="F7" tableColumnId="7"/>
      <queryTableField id="8" name="F8" tableColumnId="8"/>
      <queryTableField id="9" name="F9" tableColumnId="9"/>
      <queryTableField id="10" name="F10" tableColumnId="10"/>
      <queryTableField id="11" name="F11" tableColumnId="11"/>
      <queryTableField id="12" name="F12" tableColumnId="12"/>
      <queryTableField id="13" name="F13" tableColumnId="13"/>
      <queryTableField id="14" name="F14" tableColumnId="14"/>
      <queryTableField id="15" name="F15" tableColumnId="15"/>
      <queryTableField id="16" name="F16" tableColumnId="16"/>
      <queryTableField id="17" name="F17" tableColumnId="17"/>
      <queryTableField id="18" name="F18" tableColumnId="18"/>
      <queryTableField id="19" name="F19" tableColumnId="19"/>
      <queryTableField id="20" name="F20" tableColumnId="20"/>
      <queryTableField id="21" name="F21" tableColumnId="21"/>
      <queryTableField id="22" name="F22" tableColumnId="22"/>
      <queryTableField id="23" name="F23" tableColumnId="23"/>
      <queryTableField id="24" name="F24" tableColumnId="24"/>
      <queryTableField id="25" name="F25" tableColumnId="25"/>
      <queryTableField id="26" name="F26" tableColumnId="26"/>
      <queryTableField id="27" name="F27" tableColumnId="27"/>
      <queryTableField id="28" name="F28" tableColumnId="28"/>
      <queryTableField id="29" name="F29" tableColumnId="29"/>
      <queryTableField id="30" name="F30" tableColumnId="30"/>
      <queryTableField id="31" name="F31" tableColumnId="31"/>
      <queryTableField id="32" name="F32" tableColumnId="32"/>
      <queryTableField id="33" name="F33" tableColumnId="33"/>
      <queryTableField id="34" name="F34" tableColumnId="34"/>
      <queryTableField id="35" name="F35" tableColumnId="35"/>
      <queryTableField id="36" name="F36" tableColumnId="36"/>
      <queryTableField id="37" name="F37" tableColumnId="37"/>
    </queryTableFields>
  </queryTableRefresh>
</queryTable>
</file>

<file path=xl/queryTables/queryTable2.xml><?xml version="1.0" encoding="utf-8"?>
<queryTable xmlns="http://schemas.openxmlformats.org/spreadsheetml/2006/main" name="204" refreshOnLoad="1" connectionId="1" autoFormatId="16" applyNumberFormats="0" applyBorderFormats="0" applyFontFormats="0" applyPatternFormats="0" applyAlignmentFormats="0" applyWidthHeightFormats="0">
  <queryTableRefresh nextId="71">
    <queryTableFields count="70">
      <queryTableField id="1" name="V 15#04#00" tableColumnId="1"/>
      <queryTableField id="2" name="F2" tableColumnId="2"/>
      <queryTableField id="3" name="F3" tableColumnId="3"/>
      <queryTableField id="4" name="F4" tableColumnId="4"/>
      <queryTableField id="5" name="F5" tableColumnId="5"/>
      <queryTableField id="6" name="F6" tableColumnId="6"/>
      <queryTableField id="7" name="F7" tableColumnId="7"/>
      <queryTableField id="8" name="F8" tableColumnId="8"/>
      <queryTableField id="9" name="F9" tableColumnId="9"/>
      <queryTableField id="10" name="F10" tableColumnId="10"/>
      <queryTableField id="11" name="F11" tableColumnId="11"/>
      <queryTableField id="12" name="F12" tableColumnId="12"/>
      <queryTableField id="13" name="F13" tableColumnId="13"/>
      <queryTableField id="14" name="F14" tableColumnId="14"/>
      <queryTableField id="15" name="F15" tableColumnId="15"/>
      <queryTableField id="16" name="F16" tableColumnId="16"/>
      <queryTableField id="17" name="F17" tableColumnId="17"/>
      <queryTableField id="18" name="F18" tableColumnId="18"/>
      <queryTableField id="19" name="F19" tableColumnId="19"/>
      <queryTableField id="20" name="F20" tableColumnId="20"/>
      <queryTableField id="21" name="F21" tableColumnId="21"/>
      <queryTableField id="22" name="F22" tableColumnId="22"/>
      <queryTableField id="23" name="F23" tableColumnId="23"/>
      <queryTableField id="24" name="F24" tableColumnId="24"/>
      <queryTableField id="25" name="F25" tableColumnId="25"/>
      <queryTableField id="26" name="F26" tableColumnId="26"/>
      <queryTableField id="27" name="F27" tableColumnId="27"/>
      <queryTableField id="28" name="F28" tableColumnId="28"/>
      <queryTableField id="29" name="F29" tableColumnId="29"/>
      <queryTableField id="30" name="F30" tableColumnId="30"/>
      <queryTableField id="31" name="F31" tableColumnId="31"/>
      <queryTableField id="32" name="F32" tableColumnId="32"/>
      <queryTableField id="33" name="F33" tableColumnId="33"/>
      <queryTableField id="34" name="F34" tableColumnId="34"/>
      <queryTableField id="35" name="F35" tableColumnId="35"/>
      <queryTableField id="36" name="F36" tableColumnId="36"/>
      <queryTableField id="37" name="F37" tableColumnId="37"/>
      <queryTableField id="38" name="F38" tableColumnId="38"/>
      <queryTableField id="39" name="F39" tableColumnId="39"/>
      <queryTableField id="40" name="F40" tableColumnId="40"/>
      <queryTableField id="41" name="F41" tableColumnId="41"/>
      <queryTableField id="42" name="F42" tableColumnId="42"/>
      <queryTableField id="43" name="F43" tableColumnId="43"/>
      <queryTableField id="44" name="F44" tableColumnId="44"/>
      <queryTableField id="45" name="F45" tableColumnId="45"/>
      <queryTableField id="46" name="F46" tableColumnId="46"/>
      <queryTableField id="47" name="F47" tableColumnId="47"/>
      <queryTableField id="48" name="F48" tableColumnId="48"/>
      <queryTableField id="49" name="F49" tableColumnId="49"/>
      <queryTableField id="50" name="F50" tableColumnId="50"/>
      <queryTableField id="51" name="F51" tableColumnId="51"/>
      <queryTableField id="52" name="F52" tableColumnId="52"/>
      <queryTableField id="53" name="F53" tableColumnId="53"/>
      <queryTableField id="54" name="F54" tableColumnId="54"/>
      <queryTableField id="55" name="F55" tableColumnId="55"/>
      <queryTableField id="56" name="F56" tableColumnId="56"/>
      <queryTableField id="57" name="F57" tableColumnId="57"/>
      <queryTableField id="58" name="F58" tableColumnId="58"/>
      <queryTableField id="59" name="F59" tableColumnId="59"/>
      <queryTableField id="60" name="F60" tableColumnId="60"/>
      <queryTableField id="61" name="F61" tableColumnId="61"/>
      <queryTableField id="62" name="F62" tableColumnId="62"/>
      <queryTableField id="63" name="F63" tableColumnId="63"/>
      <queryTableField id="64" name="F64" tableColumnId="64"/>
      <queryTableField id="65" name="F65" tableColumnId="65"/>
      <queryTableField id="66" name="F66" tableColumnId="66"/>
      <queryTableField id="67" name="F67" tableColumnId="67"/>
      <queryTableField id="68" name="F68" tableColumnId="68"/>
      <queryTableField id="69" name="F69" tableColumnId="69"/>
      <queryTableField id="70" name="F70" tableColumnId="70"/>
    </queryTableFields>
  </queryTableRefresh>
</queryTable>
</file>

<file path=xl/queryTables/queryTable3.xml><?xml version="1.0" encoding="utf-8"?>
<queryTable xmlns="http://schemas.openxmlformats.org/spreadsheetml/2006/main" name="273" refreshOnLoad="1" connectionId="3" autoFormatId="16" applyNumberFormats="0" applyBorderFormats="0" applyFontFormats="0" applyPatternFormats="0" applyAlignmentFormats="0" applyWidthHeightFormats="0">
  <queryTableRefresh nextId="45">
    <queryTableFields count="44">
      <queryTableField id="1" name="V 12#00#03" tableColumnId="1"/>
      <queryTableField id="2" name="F2" tableColumnId="2"/>
      <queryTableField id="3" name="F3" tableColumnId="3"/>
      <queryTableField id="4" name="F4" tableColumnId="4"/>
      <queryTableField id="5" name="F5" tableColumnId="5"/>
      <queryTableField id="6" name="F6" tableColumnId="6"/>
      <queryTableField id="7" name="F7" tableColumnId="7"/>
      <queryTableField id="8" name="F8" tableColumnId="8"/>
      <queryTableField id="9" name="F9" tableColumnId="9"/>
      <queryTableField id="10" name="F10" tableColumnId="10"/>
      <queryTableField id="11" name="F11" tableColumnId="11"/>
      <queryTableField id="12" name="F12" tableColumnId="12"/>
      <queryTableField id="13" name="F13" tableColumnId="13"/>
      <queryTableField id="14" name="F14" tableColumnId="14"/>
      <queryTableField id="15" name="F15" tableColumnId="15"/>
      <queryTableField id="16" name="F16" tableColumnId="16"/>
      <queryTableField id="17" name="F17" tableColumnId="17"/>
      <queryTableField id="18" name="F18" tableColumnId="18"/>
      <queryTableField id="19" name="F19" tableColumnId="19"/>
      <queryTableField id="20" name="F20" tableColumnId="20"/>
      <queryTableField id="21" name="F21" tableColumnId="21"/>
      <queryTableField id="22" name="F22" tableColumnId="22"/>
      <queryTableField id="23" name="F23" tableColumnId="23"/>
      <queryTableField id="24" name="F24" tableColumnId="24"/>
      <queryTableField id="25" name="F25" tableColumnId="25"/>
      <queryTableField id="26" name="F26" tableColumnId="26"/>
      <queryTableField id="27" name="F27" tableColumnId="27"/>
      <queryTableField id="28" name="F28" tableColumnId="28"/>
      <queryTableField id="29" name="F29" tableColumnId="29"/>
      <queryTableField id="30" name="F30" tableColumnId="30"/>
      <queryTableField id="31" name="F31" tableColumnId="31"/>
      <queryTableField id="32" name="F32" tableColumnId="32"/>
      <queryTableField id="33" name="F33" tableColumnId="33"/>
      <queryTableField id="34" name="F34" tableColumnId="34"/>
      <queryTableField id="35" name="F35" tableColumnId="35"/>
      <queryTableField id="36" name="F36" tableColumnId="36"/>
      <queryTableField id="37" name="F37" tableColumnId="37"/>
      <queryTableField id="38" name="F38" tableColumnId="38"/>
      <queryTableField id="39" name="F39" tableColumnId="39"/>
      <queryTableField id="40" name="F40" tableColumnId="40"/>
      <queryTableField id="41" name="F41" tableColumnId="41"/>
      <queryTableField id="42" name="F42" tableColumnId="42"/>
      <queryTableField id="43" name="F43" tableColumnId="43"/>
      <queryTableField id="44" name="F44" tableColumnId="44"/>
    </queryTableFields>
  </queryTableRefresh>
</queryTable>
</file>

<file path=xl/queryTables/queryTable4.xml><?xml version="1.0" encoding="utf-8"?>
<queryTable xmlns="http://schemas.openxmlformats.org/spreadsheetml/2006/main" name="212" refreshOnLoad="1" connectionId="2" autoFormatId="16" applyNumberFormats="0" applyBorderFormats="0" applyFontFormats="0" applyPatternFormats="0" applyAlignmentFormats="0" applyWidthHeightFormats="0">
  <queryTableRefresh nextId="17">
    <queryTableFields count="16">
      <queryTableField id="1" name="V 12#00#03" tableColumnId="1"/>
      <queryTableField id="2" name="F2" tableColumnId="2"/>
      <queryTableField id="3" name="F3" tableColumnId="3"/>
      <queryTableField id="4" name="F4" tableColumnId="4"/>
      <queryTableField id="5" name="F5" tableColumnId="5"/>
      <queryTableField id="6" name="F6" tableColumnId="6"/>
      <queryTableField id="7" name="F7" tableColumnId="7"/>
      <queryTableField id="8" name="F8" tableColumnId="8"/>
      <queryTableField id="9" name="F9" tableColumnId="9"/>
      <queryTableField id="10" name="F10" tableColumnId="10"/>
      <queryTableField id="11" name="F11" tableColumnId="11"/>
      <queryTableField id="12" name="F12" tableColumnId="12"/>
      <queryTableField id="13" name="F13" tableColumnId="13"/>
      <queryTableField id="14" name="F14" tableColumnId="14"/>
      <queryTableField id="15" name="F15" tableColumnId="15"/>
      <queryTableField id="16" name="F16" tableColumnId="1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table1.xml><?xml version="1.0" encoding="utf-8"?>
<table xmlns="http://schemas.openxmlformats.org/spreadsheetml/2006/main" id="2" name="Tableau__2863" displayName="Tableau__2863" ref="A1:AK77" tableType="queryTable" totalsRowShown="0">
  <tableColumns count="37">
    <tableColumn id="1" uniqueName="1" name="V 12#00#05" queryTableFieldId="1"/>
    <tableColumn id="2" uniqueName="2" name="F2" queryTableFieldId="2"/>
    <tableColumn id="3" uniqueName="3" name="F3" queryTableFieldId="3"/>
    <tableColumn id="4" uniqueName="4" name="F4" queryTableFieldId="4"/>
    <tableColumn id="5" uniqueName="5" name="F5" queryTableFieldId="5"/>
    <tableColumn id="6" uniqueName="6" name="F6" queryTableFieldId="6"/>
    <tableColumn id="7" uniqueName="7" name="F7" queryTableFieldId="7"/>
    <tableColumn id="8" uniqueName="8" name="F8" queryTableFieldId="8"/>
    <tableColumn id="9" uniqueName="9" name="F9" queryTableFieldId="9"/>
    <tableColumn id="10" uniqueName="10" name="F10" queryTableFieldId="10"/>
    <tableColumn id="11" uniqueName="11" name="F11" queryTableFieldId="11"/>
    <tableColumn id="12" uniqueName="12" name="F12" queryTableFieldId="12"/>
    <tableColumn id="13" uniqueName="13" name="F13" queryTableFieldId="13"/>
    <tableColumn id="14" uniqueName="14" name="F14" queryTableFieldId="14"/>
    <tableColumn id="15" uniqueName="15" name="F15" queryTableFieldId="15"/>
    <tableColumn id="16" uniqueName="16" name="F16" queryTableFieldId="16"/>
    <tableColumn id="17" uniqueName="17" name="F17" queryTableFieldId="17"/>
    <tableColumn id="18" uniqueName="18" name="F18" queryTableFieldId="18"/>
    <tableColumn id="19" uniqueName="19" name="F19" queryTableFieldId="19"/>
    <tableColumn id="20" uniqueName="20" name="F20" queryTableFieldId="20"/>
    <tableColumn id="21" uniqueName="21" name="F21" queryTableFieldId="21"/>
    <tableColumn id="22" uniqueName="22" name="F22" queryTableFieldId="22"/>
    <tableColumn id="23" uniqueName="23" name="F23" queryTableFieldId="23"/>
    <tableColumn id="24" uniqueName="24" name="F24" queryTableFieldId="24"/>
    <tableColumn id="25" uniqueName="25" name="F25" queryTableFieldId="25"/>
    <tableColumn id="26" uniqueName="26" name="F26" queryTableFieldId="26"/>
    <tableColumn id="27" uniqueName="27" name="F27" queryTableFieldId="27"/>
    <tableColumn id="28" uniqueName="28" name="F28" queryTableFieldId="28"/>
    <tableColumn id="29" uniqueName="29" name="F29" queryTableFieldId="29"/>
    <tableColumn id="30" uniqueName="30" name="F30" queryTableFieldId="30"/>
    <tableColumn id="31" uniqueName="31" name="F31" queryTableFieldId="31"/>
    <tableColumn id="32" uniqueName="32" name="F32" queryTableFieldId="32"/>
    <tableColumn id="33" uniqueName="33" name="F33" queryTableFieldId="33"/>
    <tableColumn id="34" uniqueName="34" name="F34" queryTableFieldId="34"/>
    <tableColumn id="35" uniqueName="35" name="F35" queryTableFieldId="35"/>
    <tableColumn id="36" uniqueName="36" name="F36" queryTableFieldId="36"/>
    <tableColumn id="37" uniqueName="37" name="F37" queryTableFieldId="3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__204" displayName="Tableau__204" ref="A1:BR75" tableType="queryTable" totalsRowShown="0">
  <autoFilter ref="A1:BR75"/>
  <tableColumns count="70">
    <tableColumn id="1" uniqueName="1" name="V 15#04#00" queryTableFieldId="1"/>
    <tableColumn id="2" uniqueName="2" name="F2" queryTableFieldId="2"/>
    <tableColumn id="3" uniqueName="3" name="F3" queryTableFieldId="3"/>
    <tableColumn id="4" uniqueName="4" name="F4" queryTableFieldId="4"/>
    <tableColumn id="5" uniqueName="5" name="F5" queryTableFieldId="5"/>
    <tableColumn id="6" uniqueName="6" name="F6" queryTableFieldId="6"/>
    <tableColumn id="7" uniqueName="7" name="F7" queryTableFieldId="7"/>
    <tableColumn id="8" uniqueName="8" name="F8" queryTableFieldId="8"/>
    <tableColumn id="9" uniqueName="9" name="F9" queryTableFieldId="9"/>
    <tableColumn id="10" uniqueName="10" name="F10" queryTableFieldId="10"/>
    <tableColumn id="11" uniqueName="11" name="F11" queryTableFieldId="11"/>
    <tableColumn id="12" uniqueName="12" name="F12" queryTableFieldId="12"/>
    <tableColumn id="13" uniqueName="13" name="F13" queryTableFieldId="13"/>
    <tableColumn id="14" uniqueName="14" name="F14" queryTableFieldId="14"/>
    <tableColumn id="15" uniqueName="15" name="F15" queryTableFieldId="15"/>
    <tableColumn id="16" uniqueName="16" name="F16" queryTableFieldId="16"/>
    <tableColumn id="17" uniqueName="17" name="F17" queryTableFieldId="17"/>
    <tableColumn id="18" uniqueName="18" name="F18" queryTableFieldId="18"/>
    <tableColumn id="19" uniqueName="19" name="F19" queryTableFieldId="19"/>
    <tableColumn id="20" uniqueName="20" name="F20" queryTableFieldId="20"/>
    <tableColumn id="21" uniqueName="21" name="F21" queryTableFieldId="21"/>
    <tableColumn id="22" uniqueName="22" name="F22" queryTableFieldId="22"/>
    <tableColumn id="23" uniqueName="23" name="F23" queryTableFieldId="23"/>
    <tableColumn id="24" uniqueName="24" name="F24" queryTableFieldId="24"/>
    <tableColumn id="25" uniqueName="25" name="F25" queryTableFieldId="25"/>
    <tableColumn id="26" uniqueName="26" name="F26" queryTableFieldId="26"/>
    <tableColumn id="27" uniqueName="27" name="F27" queryTableFieldId="27"/>
    <tableColumn id="28" uniqueName="28" name="F28" queryTableFieldId="28"/>
    <tableColumn id="29" uniqueName="29" name="F29" queryTableFieldId="29"/>
    <tableColumn id="30" uniqueName="30" name="F30" queryTableFieldId="30"/>
    <tableColumn id="31" uniqueName="31" name="F31" queryTableFieldId="31"/>
    <tableColumn id="32" uniqueName="32" name="F32" queryTableFieldId="32"/>
    <tableColumn id="33" uniqueName="33" name="F33" queryTableFieldId="33"/>
    <tableColumn id="34" uniqueName="34" name="F34" queryTableFieldId="34"/>
    <tableColumn id="35" uniqueName="35" name="F35" queryTableFieldId="35"/>
    <tableColumn id="36" uniqueName="36" name="F36" queryTableFieldId="36"/>
    <tableColumn id="37" uniqueName="37" name="F37" queryTableFieldId="37"/>
    <tableColumn id="38" uniqueName="38" name="F38" queryTableFieldId="38"/>
    <tableColumn id="39" uniqueName="39" name="F39" queryTableFieldId="39"/>
    <tableColumn id="40" uniqueName="40" name="F40" queryTableFieldId="40"/>
    <tableColumn id="41" uniqueName="41" name="F41" queryTableFieldId="41"/>
    <tableColumn id="42" uniqueName="42" name="F42" queryTableFieldId="42"/>
    <tableColumn id="43" uniqueName="43" name="F43" queryTableFieldId="43"/>
    <tableColumn id="44" uniqueName="44" name="F44" queryTableFieldId="44"/>
    <tableColumn id="45" uniqueName="45" name="F45" queryTableFieldId="45"/>
    <tableColumn id="46" uniqueName="46" name="F46" queryTableFieldId="46"/>
    <tableColumn id="47" uniqueName="47" name="F47" queryTableFieldId="47"/>
    <tableColumn id="48" uniqueName="48" name="F48" queryTableFieldId="48"/>
    <tableColumn id="49" uniqueName="49" name="F49" queryTableFieldId="49"/>
    <tableColumn id="50" uniqueName="50" name="F50" queryTableFieldId="50"/>
    <tableColumn id="51" uniqueName="51" name="F51" queryTableFieldId="51"/>
    <tableColumn id="52" uniqueName="52" name="F52" queryTableFieldId="52"/>
    <tableColumn id="53" uniqueName="53" name="F53" queryTableFieldId="53"/>
    <tableColumn id="54" uniqueName="54" name="F54" queryTableFieldId="54"/>
    <tableColumn id="55" uniqueName="55" name="F55" queryTableFieldId="55"/>
    <tableColumn id="56" uniqueName="56" name="F56" queryTableFieldId="56"/>
    <tableColumn id="57" uniqueName="57" name="F57" queryTableFieldId="57"/>
    <tableColumn id="58" uniqueName="58" name="F58" queryTableFieldId="58"/>
    <tableColumn id="59" uniqueName="59" name="F59" queryTableFieldId="59"/>
    <tableColumn id="60" uniqueName="60" name="F60" queryTableFieldId="60"/>
    <tableColumn id="61" uniqueName="61" name="F61" queryTableFieldId="61"/>
    <tableColumn id="62" uniqueName="62" name="F62" queryTableFieldId="62"/>
    <tableColumn id="63" uniqueName="63" name="F63" queryTableFieldId="63"/>
    <tableColumn id="64" uniqueName="64" name="F64" queryTableFieldId="64"/>
    <tableColumn id="65" uniqueName="65" name="F65" queryTableFieldId="65"/>
    <tableColumn id="66" uniqueName="66" name="F66" queryTableFieldId="66"/>
    <tableColumn id="67" uniqueName="67" name="F67" queryTableFieldId="67"/>
    <tableColumn id="68" uniqueName="68" name="F68" queryTableFieldId="68"/>
    <tableColumn id="69" uniqueName="69" name="F69" queryTableFieldId="69"/>
    <tableColumn id="70" uniqueName="70" name="F70" queryTableFieldId="7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leau__273" displayName="Tableau__273" ref="A1:AR47" tableType="queryTable" totalsRowShown="0">
  <autoFilter ref="A1:AR47"/>
  <tableColumns count="44">
    <tableColumn id="1" uniqueName="1" name="V 12#00#03" queryTableFieldId="1"/>
    <tableColumn id="2" uniqueName="2" name="F2" queryTableFieldId="2"/>
    <tableColumn id="3" uniqueName="3" name="F3" queryTableFieldId="3"/>
    <tableColumn id="4" uniqueName="4" name="F4" queryTableFieldId="4"/>
    <tableColumn id="5" uniqueName="5" name="F5" queryTableFieldId="5"/>
    <tableColumn id="6" uniqueName="6" name="F6" queryTableFieldId="6"/>
    <tableColumn id="7" uniqueName="7" name="F7" queryTableFieldId="7"/>
    <tableColumn id="8" uniqueName="8" name="F8" queryTableFieldId="8"/>
    <tableColumn id="9" uniqueName="9" name="F9" queryTableFieldId="9"/>
    <tableColumn id="10" uniqueName="10" name="F10" queryTableFieldId="10"/>
    <tableColumn id="11" uniqueName="11" name="F11" queryTableFieldId="11"/>
    <tableColumn id="12" uniqueName="12" name="F12" queryTableFieldId="12"/>
    <tableColumn id="13" uniqueName="13" name="F13" queryTableFieldId="13"/>
    <tableColumn id="14" uniqueName="14" name="F14" queryTableFieldId="14"/>
    <tableColumn id="15" uniqueName="15" name="F15" queryTableFieldId="15"/>
    <tableColumn id="16" uniqueName="16" name="F16" queryTableFieldId="16"/>
    <tableColumn id="17" uniqueName="17" name="F17" queryTableFieldId="17"/>
    <tableColumn id="18" uniqueName="18" name="F18" queryTableFieldId="18"/>
    <tableColumn id="19" uniqueName="19" name="F19" queryTableFieldId="19"/>
    <tableColumn id="20" uniqueName="20" name="F20" queryTableFieldId="20"/>
    <tableColumn id="21" uniqueName="21" name="F21" queryTableFieldId="21"/>
    <tableColumn id="22" uniqueName="22" name="F22" queryTableFieldId="22"/>
    <tableColumn id="23" uniqueName="23" name="F23" queryTableFieldId="23"/>
    <tableColumn id="24" uniqueName="24" name="F24" queryTableFieldId="24"/>
    <tableColumn id="25" uniqueName="25" name="F25" queryTableFieldId="25"/>
    <tableColumn id="26" uniqueName="26" name="F26" queryTableFieldId="26"/>
    <tableColumn id="27" uniqueName="27" name="F27" queryTableFieldId="27"/>
    <tableColumn id="28" uniqueName="28" name="F28" queryTableFieldId="28"/>
    <tableColumn id="29" uniqueName="29" name="F29" queryTableFieldId="29"/>
    <tableColumn id="30" uniqueName="30" name="F30" queryTableFieldId="30"/>
    <tableColumn id="31" uniqueName="31" name="F31" queryTableFieldId="31"/>
    <tableColumn id="32" uniqueName="32" name="F32" queryTableFieldId="32"/>
    <tableColumn id="33" uniqueName="33" name="F33" queryTableFieldId="33"/>
    <tableColumn id="34" uniqueName="34" name="F34" queryTableFieldId="34"/>
    <tableColumn id="35" uniqueName="35" name="F35" queryTableFieldId="35"/>
    <tableColumn id="36" uniqueName="36" name="F36" queryTableFieldId="36"/>
    <tableColumn id="37" uniqueName="37" name="F37" queryTableFieldId="37"/>
    <tableColumn id="38" uniqueName="38" name="F38" queryTableFieldId="38"/>
    <tableColumn id="39" uniqueName="39" name="F39" queryTableFieldId="39"/>
    <tableColumn id="40" uniqueName="40" name="F40" queryTableFieldId="40"/>
    <tableColumn id="41" uniqueName="41" name="F41" queryTableFieldId="41"/>
    <tableColumn id="42" uniqueName="42" name="F42" queryTableFieldId="42"/>
    <tableColumn id="43" uniqueName="43" name="F43" queryTableFieldId="43"/>
    <tableColumn id="44" uniqueName="44" name="F44" queryTableFieldId="4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Tableau__212" displayName="Tableau__212" ref="A1:P28" tableType="queryTable" totalsRowShown="0">
  <autoFilter ref="A1:P28"/>
  <tableColumns count="16">
    <tableColumn id="1" uniqueName="1" name="V 12#00#03" queryTableFieldId="1"/>
    <tableColumn id="2" uniqueName="2" name="F2" queryTableFieldId="2"/>
    <tableColumn id="3" uniqueName="3" name="F3" queryTableFieldId="3"/>
    <tableColumn id="4" uniqueName="4" name="F4" queryTableFieldId="4"/>
    <tableColumn id="5" uniqueName="5" name="F5" queryTableFieldId="5"/>
    <tableColumn id="6" uniqueName="6" name="F6" queryTableFieldId="6"/>
    <tableColumn id="7" uniqueName="7" name="F7" queryTableFieldId="7"/>
    <tableColumn id="8" uniqueName="8" name="F8" queryTableFieldId="8"/>
    <tableColumn id="9" uniqueName="9" name="F9" queryTableFieldId="9"/>
    <tableColumn id="10" uniqueName="10" name="F10" queryTableFieldId="10"/>
    <tableColumn id="11" uniqueName="11" name="F11" queryTableFieldId="11"/>
    <tableColumn id="12" uniqueName="12" name="F12" queryTableFieldId="12"/>
    <tableColumn id="13" uniqueName="13" name="F13" queryTableFieldId="13"/>
    <tableColumn id="14" uniqueName="14" name="F14" queryTableFieldId="14"/>
    <tableColumn id="15" uniqueName="15" name="F15" queryTableFieldId="15"/>
    <tableColumn id="16" uniqueName="16" name="F16" queryTableFieldId="1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K34"/>
  <sheetViews>
    <sheetView zoomScaleNormal="100" workbookViewId="0">
      <selection activeCell="C11" sqref="C11"/>
    </sheetView>
  </sheetViews>
  <sheetFormatPr baseColWidth="10" defaultRowHeight="15" x14ac:dyDescent="0.25"/>
  <cols>
    <col min="1" max="1" width="17.42578125" customWidth="1"/>
    <col min="4" max="4" width="5.7109375" customWidth="1"/>
    <col min="6" max="6" width="16" customWidth="1"/>
    <col min="8" max="8" width="6.42578125" customWidth="1"/>
    <col min="9" max="9" width="11.85546875" customWidth="1"/>
    <col min="10" max="10" width="11.28515625" customWidth="1"/>
  </cols>
  <sheetData>
    <row r="2" spans="1:11" ht="18.75" x14ac:dyDescent="0.3">
      <c r="C2" s="135">
        <v>42943</v>
      </c>
      <c r="D2" s="136"/>
      <c r="E2" s="136"/>
    </row>
    <row r="3" spans="1:11" ht="15.75" thickBot="1" x14ac:dyDescent="0.3"/>
    <row r="4" spans="1:11" ht="15.75" thickBot="1" x14ac:dyDescent="0.3">
      <c r="A4" s="137" t="s">
        <v>0</v>
      </c>
      <c r="B4" s="138"/>
      <c r="C4" s="139"/>
      <c r="E4" s="140" t="s">
        <v>11</v>
      </c>
      <c r="F4" s="141"/>
      <c r="G4" s="142"/>
      <c r="I4" s="121"/>
      <c r="J4" s="121"/>
      <c r="K4" s="121"/>
    </row>
    <row r="5" spans="1:11" ht="15.75" thickBot="1" x14ac:dyDescent="0.3">
      <c r="A5" s="1"/>
      <c r="B5" s="2" t="s">
        <v>1</v>
      </c>
      <c r="C5" s="3" t="s">
        <v>2</v>
      </c>
      <c r="I5" s="30"/>
      <c r="J5" s="45"/>
      <c r="K5" s="30"/>
    </row>
    <row r="6" spans="1:11" x14ac:dyDescent="0.25">
      <c r="A6" s="4" t="s">
        <v>3</v>
      </c>
      <c r="B6" s="43"/>
      <c r="C6" s="5"/>
      <c r="E6" s="122" t="s">
        <v>12</v>
      </c>
      <c r="F6" s="123"/>
      <c r="G6" s="36"/>
      <c r="I6" s="30"/>
      <c r="J6" s="45"/>
      <c r="K6" s="32"/>
    </row>
    <row r="7" spans="1:11" x14ac:dyDescent="0.25">
      <c r="A7" s="6" t="s">
        <v>4</v>
      </c>
      <c r="B7" s="7"/>
      <c r="C7" s="8"/>
      <c r="E7" s="124" t="s">
        <v>13</v>
      </c>
      <c r="F7" s="125"/>
      <c r="G7" s="37"/>
      <c r="I7" s="30"/>
      <c r="J7" s="45"/>
      <c r="K7" s="32"/>
    </row>
    <row r="8" spans="1:11" x14ac:dyDescent="0.25">
      <c r="A8" s="6" t="s">
        <v>5</v>
      </c>
      <c r="B8" s="7"/>
      <c r="C8" s="8"/>
      <c r="E8" s="143" t="s">
        <v>14</v>
      </c>
      <c r="F8" s="144"/>
      <c r="G8" s="38">
        <f>G7-G9-G10-G11</f>
        <v>0</v>
      </c>
      <c r="I8" s="30"/>
      <c r="J8" s="45"/>
      <c r="K8" s="32"/>
    </row>
    <row r="9" spans="1:11" x14ac:dyDescent="0.25">
      <c r="A9" s="6" t="s">
        <v>6</v>
      </c>
      <c r="B9" s="7"/>
      <c r="C9" s="8"/>
      <c r="E9" s="143" t="s">
        <v>15</v>
      </c>
      <c r="F9" s="144"/>
      <c r="G9" s="38">
        <f>G20</f>
        <v>0</v>
      </c>
      <c r="I9" s="30"/>
      <c r="J9" s="30"/>
      <c r="K9" s="30"/>
    </row>
    <row r="10" spans="1:11" ht="15.75" thickBot="1" x14ac:dyDescent="0.3">
      <c r="A10" s="9" t="s">
        <v>7</v>
      </c>
      <c r="B10" s="10"/>
      <c r="C10" s="11"/>
      <c r="E10" s="131" t="s">
        <v>17</v>
      </c>
      <c r="F10" s="132"/>
      <c r="G10" s="39">
        <f>G21+G22+H27</f>
        <v>0</v>
      </c>
      <c r="I10" s="30"/>
      <c r="J10" s="42"/>
      <c r="K10" s="32"/>
    </row>
    <row r="11" spans="1:11" ht="15.75" thickBot="1" x14ac:dyDescent="0.3">
      <c r="A11" s="12" t="s">
        <v>8</v>
      </c>
      <c r="B11" s="25">
        <f>SUM(B6:B10)</f>
        <v>0</v>
      </c>
      <c r="C11" s="13">
        <f>SUM(C6:C10)</f>
        <v>0</v>
      </c>
      <c r="E11" s="131" t="s">
        <v>18</v>
      </c>
      <c r="F11" s="132"/>
      <c r="G11" s="39">
        <f>G23</f>
        <v>0</v>
      </c>
    </row>
    <row r="12" spans="1:11" ht="15.75" thickBot="1" x14ac:dyDescent="0.3">
      <c r="E12" s="133" t="s">
        <v>27</v>
      </c>
      <c r="F12" s="134"/>
      <c r="G12" s="26">
        <f>G24+G25+G26</f>
        <v>0</v>
      </c>
    </row>
    <row r="13" spans="1:11" ht="15.75" thickBot="1" x14ac:dyDescent="0.3">
      <c r="A13" s="126" t="s">
        <v>9</v>
      </c>
      <c r="B13" s="127"/>
      <c r="C13" s="128"/>
      <c r="E13" s="129" t="s">
        <v>16</v>
      </c>
      <c r="F13" s="130"/>
      <c r="G13" s="27">
        <f>SUM(G8:G12)</f>
        <v>0</v>
      </c>
    </row>
    <row r="14" spans="1:11" ht="15.75" thickBot="1" x14ac:dyDescent="0.3">
      <c r="A14" s="14"/>
      <c r="B14" s="15" t="s">
        <v>1</v>
      </c>
      <c r="C14" s="16" t="s">
        <v>2</v>
      </c>
    </row>
    <row r="15" spans="1:11" ht="15.75" thickBot="1" x14ac:dyDescent="0.3">
      <c r="A15" s="17" t="s">
        <v>3</v>
      </c>
      <c r="B15" s="18"/>
      <c r="C15" s="19"/>
    </row>
    <row r="16" spans="1:11" x14ac:dyDescent="0.25">
      <c r="A16" s="6" t="s">
        <v>4</v>
      </c>
      <c r="B16" s="7"/>
      <c r="C16" s="8"/>
      <c r="E16" s="145"/>
      <c r="F16" s="146"/>
      <c r="G16" s="29"/>
    </row>
    <row r="17" spans="1:11" ht="15.75" thickBot="1" x14ac:dyDescent="0.3">
      <c r="A17" s="6" t="s">
        <v>5</v>
      </c>
      <c r="B17" s="10"/>
      <c r="C17" s="11"/>
      <c r="E17" s="147" t="s">
        <v>19</v>
      </c>
      <c r="F17" s="148"/>
      <c r="G17" s="24"/>
      <c r="I17" s="30"/>
      <c r="J17" s="30"/>
    </row>
    <row r="18" spans="1:11" ht="15.75" thickBot="1" x14ac:dyDescent="0.3">
      <c r="A18" s="20"/>
      <c r="B18" s="21">
        <f>SUM(B15:B17)</f>
        <v>0</v>
      </c>
      <c r="C18" s="13">
        <f>SUM(C15:C17)</f>
        <v>0</v>
      </c>
      <c r="E18" s="147" t="s">
        <v>23</v>
      </c>
      <c r="F18" s="148"/>
      <c r="G18" s="24"/>
      <c r="I18" s="31"/>
      <c r="J18" s="31"/>
      <c r="K18" s="28"/>
    </row>
    <row r="19" spans="1:11" ht="15.75" thickBot="1" x14ac:dyDescent="0.3">
      <c r="E19" s="147" t="s">
        <v>24</v>
      </c>
      <c r="F19" s="148"/>
      <c r="G19" s="24"/>
      <c r="I19" s="30"/>
      <c r="J19" s="30"/>
    </row>
    <row r="20" spans="1:11" ht="15.75" thickBot="1" x14ac:dyDescent="0.3">
      <c r="A20" s="149" t="s">
        <v>10</v>
      </c>
      <c r="B20" s="150"/>
      <c r="C20" s="151"/>
      <c r="E20" s="147" t="s">
        <v>22</v>
      </c>
      <c r="F20" s="148"/>
      <c r="G20" s="24"/>
      <c r="I20" s="30"/>
      <c r="J20" s="30"/>
    </row>
    <row r="21" spans="1:11" ht="15.75" thickBot="1" x14ac:dyDescent="0.3">
      <c r="A21" s="14"/>
      <c r="B21" s="22" t="s">
        <v>1</v>
      </c>
      <c r="C21" s="23" t="s">
        <v>2</v>
      </c>
      <c r="E21" s="147" t="s">
        <v>20</v>
      </c>
      <c r="F21" s="148"/>
      <c r="G21" s="24"/>
      <c r="I21" s="30"/>
      <c r="J21" s="30"/>
    </row>
    <row r="22" spans="1:11" x14ac:dyDescent="0.25">
      <c r="A22" s="17" t="s">
        <v>3</v>
      </c>
      <c r="B22" s="18"/>
      <c r="C22" s="19"/>
      <c r="E22" s="147" t="s">
        <v>21</v>
      </c>
      <c r="F22" s="148"/>
      <c r="G22" s="24"/>
      <c r="I22" s="30"/>
      <c r="J22" s="30"/>
    </row>
    <row r="23" spans="1:11" x14ac:dyDescent="0.25">
      <c r="A23" s="6" t="s">
        <v>4</v>
      </c>
      <c r="B23" s="7"/>
      <c r="C23" s="8"/>
      <c r="E23" s="147" t="s">
        <v>28</v>
      </c>
      <c r="F23" s="148"/>
      <c r="G23" s="24"/>
      <c r="I23" s="30"/>
      <c r="J23" s="30"/>
    </row>
    <row r="24" spans="1:11" ht="15.75" thickBot="1" x14ac:dyDescent="0.3">
      <c r="A24" s="9" t="s">
        <v>5</v>
      </c>
      <c r="B24" s="10"/>
      <c r="C24" s="11"/>
      <c r="E24" s="154" t="s">
        <v>25</v>
      </c>
      <c r="F24" s="155"/>
      <c r="G24" s="34"/>
      <c r="H24" s="33"/>
      <c r="I24" s="30"/>
      <c r="J24" s="30"/>
    </row>
    <row r="25" spans="1:11" ht="15.75" thickBot="1" x14ac:dyDescent="0.3">
      <c r="A25" s="20"/>
      <c r="B25" s="21">
        <f>SUM(B22:B24)</f>
        <v>0</v>
      </c>
      <c r="C25" s="13">
        <f>SUM(C22:C24)</f>
        <v>0</v>
      </c>
      <c r="E25" s="154" t="s">
        <v>26</v>
      </c>
      <c r="F25" s="155"/>
      <c r="G25" s="34"/>
      <c r="H25" s="33"/>
    </row>
    <row r="26" spans="1:11" ht="15.75" thickBot="1" x14ac:dyDescent="0.3">
      <c r="E26" s="156" t="s">
        <v>29</v>
      </c>
      <c r="F26" s="157"/>
      <c r="G26" s="35"/>
      <c r="H26" s="33"/>
    </row>
    <row r="27" spans="1:11" ht="15.75" thickBot="1" x14ac:dyDescent="0.3">
      <c r="H27">
        <f>SUM(H24:H26)</f>
        <v>0</v>
      </c>
    </row>
    <row r="28" spans="1:11" ht="15.75" thickBot="1" x14ac:dyDescent="0.3">
      <c r="A28" s="152" t="s">
        <v>30</v>
      </c>
      <c r="B28" s="153"/>
    </row>
    <row r="29" spans="1:11" x14ac:dyDescent="0.25">
      <c r="A29" s="44" t="s">
        <v>1</v>
      </c>
      <c r="B29" s="29" t="s">
        <v>31</v>
      </c>
    </row>
    <row r="30" spans="1:11" ht="15.75" thickBot="1" x14ac:dyDescent="0.3">
      <c r="A30" s="40">
        <f>SUM(B8:B10)+B17+B24</f>
        <v>0</v>
      </c>
      <c r="B30" s="41">
        <f>SUM(C8+C9+C10+C17+C24)</f>
        <v>0</v>
      </c>
    </row>
    <row r="31" spans="1:11" ht="15.75" thickBot="1" x14ac:dyDescent="0.3"/>
    <row r="32" spans="1:11" ht="15.75" thickBot="1" x14ac:dyDescent="0.3">
      <c r="A32" s="152" t="s">
        <v>32</v>
      </c>
      <c r="B32" s="153"/>
    </row>
    <row r="33" spans="1:2" x14ac:dyDescent="0.25">
      <c r="A33" s="44" t="s">
        <v>1</v>
      </c>
      <c r="B33" s="29" t="s">
        <v>31</v>
      </c>
    </row>
    <row r="34" spans="1:2" ht="15.75" thickBot="1" x14ac:dyDescent="0.3">
      <c r="A34" s="40">
        <f>B11</f>
        <v>0</v>
      </c>
      <c r="B34" s="41">
        <f>SUM(C11+C18+C25)</f>
        <v>0</v>
      </c>
    </row>
  </sheetData>
  <mergeCells count="27">
    <mergeCell ref="A28:B28"/>
    <mergeCell ref="A32:B32"/>
    <mergeCell ref="E21:F21"/>
    <mergeCell ref="E22:F22"/>
    <mergeCell ref="E23:F23"/>
    <mergeCell ref="E24:F24"/>
    <mergeCell ref="E25:F25"/>
    <mergeCell ref="E26:F26"/>
    <mergeCell ref="E16:F16"/>
    <mergeCell ref="E17:F17"/>
    <mergeCell ref="E18:F18"/>
    <mergeCell ref="E19:F19"/>
    <mergeCell ref="A20:C20"/>
    <mergeCell ref="E20:F20"/>
    <mergeCell ref="C2:E2"/>
    <mergeCell ref="A4:C4"/>
    <mergeCell ref="E4:G4"/>
    <mergeCell ref="E8:F8"/>
    <mergeCell ref="E9:F9"/>
    <mergeCell ref="I4:K4"/>
    <mergeCell ref="E6:F6"/>
    <mergeCell ref="E7:F7"/>
    <mergeCell ref="A13:C13"/>
    <mergeCell ref="E13:F13"/>
    <mergeCell ref="E10:F10"/>
    <mergeCell ref="E11:F11"/>
    <mergeCell ref="E12:F12"/>
  </mergeCell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N46"/>
  <sheetViews>
    <sheetView tabSelected="1" zoomScaleNormal="100" zoomScaleSheetLayoutView="100" workbookViewId="0">
      <selection activeCell="C8" sqref="C8"/>
    </sheetView>
  </sheetViews>
  <sheetFormatPr baseColWidth="10" defaultRowHeight="15" x14ac:dyDescent="0.25"/>
  <cols>
    <col min="1" max="1" width="25.42578125" style="46" customWidth="1"/>
    <col min="2" max="2" width="11.42578125" style="46"/>
    <col min="3" max="3" width="14.5703125" style="46" customWidth="1"/>
    <col min="4" max="4" width="2.28515625" style="46" customWidth="1"/>
    <col min="5" max="5" width="13.85546875" style="46" customWidth="1"/>
    <col min="6" max="6" width="16" style="46" customWidth="1"/>
    <col min="7" max="7" width="11.42578125" style="46"/>
    <col min="8" max="8" width="5.85546875" style="46" customWidth="1"/>
    <col min="9" max="9" width="11.85546875" style="46" hidden="1" customWidth="1"/>
    <col min="10" max="10" width="11.28515625" style="46" hidden="1" customWidth="1"/>
    <col min="11" max="11" width="11.5703125" style="46" hidden="1" customWidth="1"/>
    <col min="12" max="16384" width="11.42578125" style="46"/>
  </cols>
  <sheetData>
    <row r="2" spans="1:14" ht="18.75" x14ac:dyDescent="0.3">
      <c r="C2" s="170">
        <f ca="1">TODAY()-1</f>
        <v>43384</v>
      </c>
      <c r="D2" s="171"/>
      <c r="E2" s="171"/>
    </row>
    <row r="3" spans="1:14" ht="15.75" thickBot="1" x14ac:dyDescent="0.3"/>
    <row r="4" spans="1:14" ht="15.75" thickBot="1" x14ac:dyDescent="0.3">
      <c r="A4" s="172" t="s">
        <v>0</v>
      </c>
      <c r="B4" s="173"/>
      <c r="C4" s="174"/>
      <c r="E4" s="175" t="s">
        <v>11</v>
      </c>
      <c r="F4" s="176"/>
      <c r="G4" s="177"/>
      <c r="I4" s="181"/>
      <c r="J4" s="181"/>
      <c r="K4" s="181"/>
    </row>
    <row r="5" spans="1:14" ht="15.75" thickBot="1" x14ac:dyDescent="0.3">
      <c r="A5" s="47"/>
      <c r="B5" s="48" t="s">
        <v>1</v>
      </c>
      <c r="C5" s="49" t="s">
        <v>2</v>
      </c>
      <c r="I5" s="50"/>
      <c r="J5" s="51"/>
      <c r="K5" s="50"/>
    </row>
    <row r="6" spans="1:14" x14ac:dyDescent="0.25">
      <c r="A6" s="52" t="s">
        <v>3</v>
      </c>
      <c r="B6" s="109" t="str">
        <f>IF('Rapport 286'!J21="-","0",'Rapport 286'!J21)</f>
        <v>303</v>
      </c>
      <c r="C6" s="109" t="str">
        <f>IF('Rapport 286'!M21="-","0",'Rapport 286'!M21)</f>
        <v>708,70</v>
      </c>
      <c r="E6" s="182" t="s">
        <v>12</v>
      </c>
      <c r="F6" s="183"/>
      <c r="G6" s="53" t="str">
        <f>'Rapport 286'!Q43</f>
        <v>1313</v>
      </c>
      <c r="I6" s="50"/>
      <c r="J6" s="51"/>
      <c r="K6" s="54"/>
    </row>
    <row r="7" spans="1:14" x14ac:dyDescent="0.25">
      <c r="A7" s="55" t="s">
        <v>4</v>
      </c>
      <c r="B7" s="109" t="str">
        <f>IF('Rapport 286'!J22="-","0",'Rapport 286'!J22)</f>
        <v>0</v>
      </c>
      <c r="C7" s="109" t="str">
        <f>IF('Rapport 286'!M22="-","0",'Rapport 286'!M22)</f>
        <v>0</v>
      </c>
      <c r="E7" s="184" t="s">
        <v>13</v>
      </c>
      <c r="F7" s="185"/>
      <c r="G7" s="56" t="str">
        <f>'Rapport 286'!Q45</f>
        <v>1308</v>
      </c>
      <c r="I7" s="50"/>
      <c r="J7" s="51"/>
      <c r="K7" s="54"/>
    </row>
    <row r="8" spans="1:14" x14ac:dyDescent="0.25">
      <c r="A8" s="55" t="s">
        <v>5</v>
      </c>
      <c r="B8" s="109" t="str">
        <f>IF('Rapport 286'!J23="-","0",'Rapport 286'!J23)</f>
        <v>321</v>
      </c>
      <c r="C8" s="119" t="str">
        <f>IF('Rapport 286'!M23="-","0",SUBSTITUTE('Rapport 286'!M23,CHAR(160),""))</f>
        <v>1083,70</v>
      </c>
      <c r="E8" s="178" t="s">
        <v>14</v>
      </c>
      <c r="F8" s="179"/>
      <c r="G8" s="38">
        <f>G7-G9-G10-G11</f>
        <v>1211</v>
      </c>
      <c r="I8" s="50"/>
      <c r="J8" s="51"/>
      <c r="K8" s="54"/>
    </row>
    <row r="9" spans="1:14" x14ac:dyDescent="0.25">
      <c r="A9" s="55" t="s">
        <v>6</v>
      </c>
      <c r="B9" s="109" t="str">
        <f>IF('Rapport 286'!J24="-","0",'Rapport 286'!J24)</f>
        <v>2</v>
      </c>
      <c r="C9" s="109" t="str">
        <f>IF('Rapport 286'!M24="-","0",'Rapport 286'!M24)</f>
        <v>2,80</v>
      </c>
      <c r="E9" s="178" t="s">
        <v>15</v>
      </c>
      <c r="F9" s="179"/>
      <c r="G9" s="38">
        <f>G23</f>
        <v>0</v>
      </c>
      <c r="I9" s="50"/>
      <c r="J9" s="50"/>
      <c r="K9" s="50"/>
    </row>
    <row r="10" spans="1:14" x14ac:dyDescent="0.25">
      <c r="A10" s="55" t="s">
        <v>50</v>
      </c>
      <c r="B10" s="109" t="str">
        <f>IF('Rapport 286'!J25="-","0",'Rapport 286'!J25)</f>
        <v>0</v>
      </c>
      <c r="C10" s="109" t="str">
        <f>IF('Rapport 286'!M25="-","0",'Rapport 286'!M25)</f>
        <v>0</v>
      </c>
      <c r="E10" s="188" t="s">
        <v>17</v>
      </c>
      <c r="F10" s="189"/>
      <c r="G10" s="39">
        <f>G24+G25+G23+H27</f>
        <v>97</v>
      </c>
      <c r="I10" s="50"/>
      <c r="J10" s="57"/>
      <c r="K10" s="54"/>
    </row>
    <row r="11" spans="1:14" x14ac:dyDescent="0.25">
      <c r="A11" s="55" t="s">
        <v>51</v>
      </c>
      <c r="B11" s="109" t="str">
        <f>IF('Rapport 286'!J26="-","0",'Rapport 286'!J26)</f>
        <v>48</v>
      </c>
      <c r="C11" s="109" t="str">
        <f>IF('Rapport 286'!M26="-","0",'Rapport 286'!M26)</f>
        <v>222,30</v>
      </c>
      <c r="E11" s="188" t="s">
        <v>18</v>
      </c>
      <c r="F11" s="189"/>
      <c r="G11" s="39">
        <f>G26</f>
        <v>0</v>
      </c>
      <c r="I11" s="50"/>
      <c r="J11" s="57"/>
      <c r="K11" s="54"/>
    </row>
    <row r="12" spans="1:14" ht="15.75" thickBot="1" x14ac:dyDescent="0.3">
      <c r="A12" s="55" t="s">
        <v>36</v>
      </c>
      <c r="B12" s="109" t="str">
        <f>IF('Rapport 286'!J27="-","0",'Rapport 286'!J27)</f>
        <v>262</v>
      </c>
      <c r="C12" s="109" t="str">
        <f>IF('Rapport 286'!M27="-","0",'Rapport 286'!M27)</f>
        <v>802,30</v>
      </c>
      <c r="E12" s="162" t="s">
        <v>27</v>
      </c>
      <c r="F12" s="163"/>
      <c r="G12" s="83">
        <v>0</v>
      </c>
      <c r="I12" s="50"/>
      <c r="J12" s="57"/>
      <c r="K12" s="54"/>
    </row>
    <row r="13" spans="1:14" ht="15.75" thickBot="1" x14ac:dyDescent="0.3">
      <c r="A13" s="58" t="s">
        <v>35</v>
      </c>
      <c r="B13" s="109" t="str">
        <f>IF('Rapport 273'!H30="-","0",'Rapport 273'!H30)</f>
        <v>189</v>
      </c>
      <c r="C13" s="109" t="str">
        <f>IF('Rapport 273'!Y29="-","0",'Rapport 273'!Y29)</f>
        <v>540,80</v>
      </c>
      <c r="E13" s="190"/>
      <c r="F13" s="190"/>
      <c r="G13" s="190"/>
      <c r="I13" s="50"/>
      <c r="J13" s="57"/>
      <c r="K13" s="54"/>
      <c r="M13" s="46" t="s">
        <v>287</v>
      </c>
    </row>
    <row r="14" spans="1:14" ht="15.75" thickBot="1" x14ac:dyDescent="0.3">
      <c r="A14" s="59" t="s">
        <v>8</v>
      </c>
      <c r="B14" s="114">
        <f>B6+B7+B8+B9+B10+B11+B12+B13</f>
        <v>1125</v>
      </c>
      <c r="C14" s="108">
        <f>C6+C7+C8+C9+C10+C11+C12+C13</f>
        <v>3360.6000000000004</v>
      </c>
      <c r="M14" s="46">
        <f>CODE(MID(M13,2,1))</f>
        <v>160</v>
      </c>
      <c r="N14" s="193">
        <f>CODE(" ")</f>
        <v>32</v>
      </c>
    </row>
    <row r="15" spans="1:14" ht="15.75" thickBot="1" x14ac:dyDescent="0.3">
      <c r="E15" s="60"/>
      <c r="F15" s="60"/>
      <c r="G15" s="60"/>
    </row>
    <row r="16" spans="1:14" ht="15.75" thickBot="1" x14ac:dyDescent="0.3">
      <c r="A16" s="172" t="s">
        <v>9</v>
      </c>
      <c r="B16" s="173"/>
      <c r="C16" s="174"/>
      <c r="E16" s="186" t="s">
        <v>16</v>
      </c>
      <c r="F16" s="187"/>
      <c r="G16" s="82">
        <f>SUM(G8:G11)</f>
        <v>1308</v>
      </c>
    </row>
    <row r="17" spans="1:11" ht="15.75" thickBot="1" x14ac:dyDescent="0.3">
      <c r="A17" s="61"/>
      <c r="B17" s="62" t="s">
        <v>1</v>
      </c>
      <c r="C17" s="63" t="s">
        <v>2</v>
      </c>
    </row>
    <row r="18" spans="1:11" x14ac:dyDescent="0.25">
      <c r="A18" s="64" t="s">
        <v>3</v>
      </c>
      <c r="B18" s="88"/>
      <c r="C18" s="89"/>
    </row>
    <row r="19" spans="1:11" ht="15.75" thickBot="1" x14ac:dyDescent="0.3">
      <c r="A19" s="55" t="s">
        <v>4</v>
      </c>
      <c r="B19" s="84"/>
      <c r="C19" s="85"/>
      <c r="E19" s="181"/>
      <c r="F19" s="181"/>
      <c r="G19" s="51"/>
    </row>
    <row r="20" spans="1:11" ht="15.75" thickBot="1" x14ac:dyDescent="0.3">
      <c r="A20" s="55" t="s">
        <v>5</v>
      </c>
      <c r="B20" s="86"/>
      <c r="C20" s="87"/>
      <c r="E20" s="191" t="s">
        <v>19</v>
      </c>
      <c r="F20" s="192"/>
      <c r="G20" s="65" t="str">
        <f>'Rapport 204'!AH57</f>
        <v>0</v>
      </c>
      <c r="I20" s="50"/>
      <c r="J20" s="50"/>
    </row>
    <row r="21" spans="1:11" ht="15.75" thickBot="1" x14ac:dyDescent="0.3">
      <c r="A21" s="66"/>
      <c r="B21" s="80">
        <f>SUM(B18:B20)</f>
        <v>0</v>
      </c>
      <c r="C21" s="81">
        <f>SUM(C18:C20)</f>
        <v>0</v>
      </c>
      <c r="E21" s="160" t="s">
        <v>23</v>
      </c>
      <c r="F21" s="161"/>
      <c r="G21" s="67" t="str">
        <f>'Rapport 204'!AM57</f>
        <v>0</v>
      </c>
      <c r="I21" s="68"/>
      <c r="J21" s="68"/>
      <c r="K21" s="69"/>
    </row>
    <row r="22" spans="1:11" ht="15.75" thickBot="1" x14ac:dyDescent="0.3">
      <c r="E22" s="160" t="s">
        <v>24</v>
      </c>
      <c r="F22" s="161"/>
      <c r="G22" s="67" t="str">
        <f>'Rapport 204'!O57</f>
        <v>244</v>
      </c>
      <c r="I22" s="50"/>
      <c r="J22" s="50"/>
    </row>
    <row r="23" spans="1:11" ht="15.75" thickBot="1" x14ac:dyDescent="0.3">
      <c r="A23" s="175" t="s">
        <v>10</v>
      </c>
      <c r="B23" s="176"/>
      <c r="C23" s="177"/>
      <c r="E23" s="160" t="s">
        <v>22</v>
      </c>
      <c r="F23" s="161"/>
      <c r="G23" s="67">
        <v>0</v>
      </c>
      <c r="I23" s="50"/>
      <c r="J23" s="50"/>
    </row>
    <row r="24" spans="1:11" ht="15.75" thickBot="1" x14ac:dyDescent="0.3">
      <c r="A24" s="61"/>
      <c r="B24" s="90" t="s">
        <v>1</v>
      </c>
      <c r="C24" s="91" t="s">
        <v>2</v>
      </c>
      <c r="E24" s="160" t="s">
        <v>47</v>
      </c>
      <c r="F24" s="161"/>
      <c r="G24" s="67" t="str">
        <f>'Rapport 286'!K61</f>
        <v>21</v>
      </c>
      <c r="I24" s="50"/>
      <c r="J24" s="50"/>
    </row>
    <row r="25" spans="1:11" x14ac:dyDescent="0.25">
      <c r="A25" s="64" t="s">
        <v>3</v>
      </c>
      <c r="B25" s="88"/>
      <c r="C25" s="89"/>
      <c r="E25" s="160" t="s">
        <v>44</v>
      </c>
      <c r="F25" s="161"/>
      <c r="G25" s="67" t="str">
        <f>'Rapport 286'!K62</f>
        <v>76</v>
      </c>
      <c r="I25" s="50"/>
      <c r="J25" s="50"/>
    </row>
    <row r="26" spans="1:11" ht="15.75" thickBot="1" x14ac:dyDescent="0.3">
      <c r="A26" s="55" t="s">
        <v>4</v>
      </c>
      <c r="B26" s="84"/>
      <c r="C26" s="85"/>
      <c r="E26" s="162" t="s">
        <v>28</v>
      </c>
      <c r="F26" s="163"/>
      <c r="G26" s="70">
        <v>0</v>
      </c>
      <c r="I26" s="50"/>
      <c r="J26" s="50"/>
    </row>
    <row r="27" spans="1:11" ht="15.75" thickBot="1" x14ac:dyDescent="0.3">
      <c r="A27" s="58" t="s">
        <v>5</v>
      </c>
      <c r="B27" s="86"/>
      <c r="C27" s="87"/>
      <c r="E27" s="164" t="s">
        <v>25</v>
      </c>
      <c r="F27" s="165"/>
      <c r="G27" s="92" t="str">
        <f>'Rapport 286'!K69</f>
        <v>0</v>
      </c>
      <c r="H27" s="71">
        <v>0</v>
      </c>
      <c r="I27" s="50"/>
      <c r="J27" s="50"/>
    </row>
    <row r="28" spans="1:11" ht="15.75" thickBot="1" x14ac:dyDescent="0.3">
      <c r="A28" s="66"/>
      <c r="B28" s="80">
        <f>SUM(B25:B27)</f>
        <v>0</v>
      </c>
      <c r="C28" s="81">
        <f>SUM(C25:C27)</f>
        <v>0</v>
      </c>
      <c r="E28" s="166" t="s">
        <v>26</v>
      </c>
      <c r="F28" s="167"/>
      <c r="G28" s="93" t="str">
        <f>'Rapport 286'!K66</f>
        <v>0</v>
      </c>
      <c r="H28" s="72">
        <v>0</v>
      </c>
    </row>
    <row r="29" spans="1:11" ht="15.75" thickBot="1" x14ac:dyDescent="0.3">
      <c r="E29" s="168" t="s">
        <v>29</v>
      </c>
      <c r="F29" s="169"/>
      <c r="G29" s="94" t="str">
        <f>'Rapport 286'!K67</f>
        <v>6</v>
      </c>
      <c r="H29" s="73">
        <v>0</v>
      </c>
    </row>
    <row r="30" spans="1:11" ht="15.75" thickBot="1" x14ac:dyDescent="0.3">
      <c r="G30" s="77">
        <f>G20+G21+G22+G23+G24+G25+G26+G27+G28+G29</f>
        <v>347</v>
      </c>
      <c r="H30" s="74">
        <v>0</v>
      </c>
    </row>
    <row r="31" spans="1:11" ht="15.75" thickBot="1" x14ac:dyDescent="0.3">
      <c r="A31" s="158" t="s">
        <v>45</v>
      </c>
      <c r="B31" s="159"/>
    </row>
    <row r="32" spans="1:11" ht="15.75" thickBot="1" x14ac:dyDescent="0.3">
      <c r="A32" s="75" t="s">
        <v>1</v>
      </c>
      <c r="B32" s="65" t="s">
        <v>31</v>
      </c>
    </row>
    <row r="33" spans="1:8" ht="15.75" thickBot="1" x14ac:dyDescent="0.3">
      <c r="A33" s="113">
        <f>B8+B9+B10+B11+B12+B20+B27</f>
        <v>633</v>
      </c>
      <c r="B33" s="117">
        <f>C8+C9+C10+C11+C12+C20+C27</f>
        <v>2111.1</v>
      </c>
      <c r="E33" s="97" t="s">
        <v>33</v>
      </c>
      <c r="F33" s="98" t="s">
        <v>1</v>
      </c>
      <c r="G33" s="99" t="s">
        <v>31</v>
      </c>
    </row>
    <row r="34" spans="1:8" ht="15.75" thickBot="1" x14ac:dyDescent="0.3">
      <c r="E34" s="95" t="s">
        <v>39</v>
      </c>
      <c r="F34" s="112" t="str">
        <f>IF('Rapport 212'!H18="-","0",'Rapport 212'!H18)</f>
        <v>0</v>
      </c>
      <c r="G34" s="112" t="str">
        <f>IF('Rapport 212'!I18="-","0",'Rapport 212'!I18)</f>
        <v>0</v>
      </c>
    </row>
    <row r="35" spans="1:8" ht="15.75" thickBot="1" x14ac:dyDescent="0.3">
      <c r="A35" s="158" t="s">
        <v>37</v>
      </c>
      <c r="B35" s="159"/>
      <c r="E35" s="100" t="s">
        <v>38</v>
      </c>
      <c r="F35" s="112" t="str">
        <f>IF('Rapport 212'!H19="-","0",'Rapport 212'!H19)</f>
        <v>40</v>
      </c>
      <c r="G35" s="112" t="str">
        <f>IF('Rapport 212'!I19="-","0",'Rapport 212'!I19)</f>
        <v>104,90</v>
      </c>
    </row>
    <row r="36" spans="1:8" x14ac:dyDescent="0.25">
      <c r="A36" s="76" t="s">
        <v>1</v>
      </c>
      <c r="B36" s="65" t="s">
        <v>31</v>
      </c>
      <c r="E36" s="101" t="s">
        <v>40</v>
      </c>
      <c r="F36" s="112" t="str">
        <f>IF('Rapport 212'!H20="-","0",'Rapport 212'!H20)</f>
        <v>102</v>
      </c>
      <c r="G36" s="112" t="str">
        <f>IF('Rapport 212'!I20="-","0",'Rapport 212'!I20)</f>
        <v>236,00</v>
      </c>
    </row>
    <row r="37" spans="1:8" ht="15.75" thickBot="1" x14ac:dyDescent="0.3">
      <c r="A37" s="78">
        <f>B14+B21+B28</f>
        <v>1125</v>
      </c>
      <c r="B37" s="79">
        <f>SUM(C14+C21+C28)</f>
        <v>3360.6000000000004</v>
      </c>
      <c r="E37" s="102" t="s">
        <v>41</v>
      </c>
      <c r="F37" s="112" t="str">
        <f>IF('Rapport 212'!H21="-","0",'Rapport 212'!H21)</f>
        <v>0</v>
      </c>
      <c r="G37" s="112" t="str">
        <f>IF('Rapport 212'!I21="-","0",'Rapport 212'!I21)</f>
        <v>0</v>
      </c>
    </row>
    <row r="38" spans="1:8" ht="15.75" thickBot="1" x14ac:dyDescent="0.3">
      <c r="E38" s="103" t="s">
        <v>43</v>
      </c>
      <c r="F38" s="112" t="str">
        <f>IF('Rapport 212'!H22="-","0",'Rapport 212'!H22)</f>
        <v>0</v>
      </c>
      <c r="G38" s="112" t="str">
        <f>IF('Rapport 212'!I22="-","0",'Rapport 212'!I22)</f>
        <v>0</v>
      </c>
    </row>
    <row r="39" spans="1:8" ht="15.75" thickBot="1" x14ac:dyDescent="0.3">
      <c r="A39" s="158" t="s">
        <v>46</v>
      </c>
      <c r="B39" s="159"/>
      <c r="E39" s="104" t="s">
        <v>42</v>
      </c>
      <c r="F39" s="112" t="str">
        <f>IF('Rapport 212'!H23="-","0",'Rapport 212'!H23)</f>
        <v>0</v>
      </c>
      <c r="G39" s="112" t="str">
        <f>IF('Rapport 212'!I23="-","0",'Rapport 212'!I23)</f>
        <v>0</v>
      </c>
    </row>
    <row r="40" spans="1:8" x14ac:dyDescent="0.25">
      <c r="A40" s="76" t="s">
        <v>1</v>
      </c>
      <c r="B40" s="65" t="s">
        <v>31</v>
      </c>
      <c r="E40" s="104" t="s">
        <v>48</v>
      </c>
      <c r="F40" s="112" t="str">
        <f>IF('Rapport 212'!H24="-","0",'Rapport 212'!H24)</f>
        <v>0</v>
      </c>
      <c r="G40" s="112" t="str">
        <f>IF('Rapport 212'!I24="-","0",'Rapport 212'!I24)</f>
        <v>0</v>
      </c>
    </row>
    <row r="41" spans="1:8" ht="15.75" thickBot="1" x14ac:dyDescent="0.3">
      <c r="A41" s="78">
        <f>B8+B12</f>
        <v>583</v>
      </c>
      <c r="B41" s="117">
        <f>C8+C12</f>
        <v>1886</v>
      </c>
      <c r="E41" s="105" t="s">
        <v>49</v>
      </c>
      <c r="F41" s="112" t="str">
        <f>IF('Rapport 212'!H25="-","0",'Rapport 212'!H25)</f>
        <v>0</v>
      </c>
      <c r="G41" s="112" t="str">
        <f>IF('Rapport 212'!I25="-","0",'Rapport 212'!I25)</f>
        <v>0</v>
      </c>
    </row>
    <row r="42" spans="1:8" ht="15.75" thickBot="1" x14ac:dyDescent="0.3">
      <c r="E42" s="106" t="s">
        <v>34</v>
      </c>
      <c r="F42" s="115">
        <f>F34+F35+F36+F37+F38+F39+F40+F41</f>
        <v>142</v>
      </c>
      <c r="G42" s="107">
        <f>G35+G36+G37+G34+G38+G39+G40+G41</f>
        <v>340.9</v>
      </c>
    </row>
    <row r="43" spans="1:8" ht="15.75" thickTop="1" x14ac:dyDescent="0.25"/>
    <row r="44" spans="1:8" x14ac:dyDescent="0.25">
      <c r="H44" s="96"/>
    </row>
    <row r="46" spans="1:8" x14ac:dyDescent="0.25">
      <c r="F46" s="180"/>
      <c r="G46" s="180"/>
      <c r="H46" s="180"/>
    </row>
  </sheetData>
  <protectedRanges>
    <protectedRange algorithmName="SHA-512" hashValue="SU7m/dWEQK+CSyRtXVCcv0uOE7rrdaT63Ly/FTpMP/kr4V51G/BeSNzhh6rMP+Y5YU3ks/KVUcgaw53CjPv+mA==" saltValue="WwBor4/H5Nf2Bz4GS6Gy1g==" spinCount="100000" sqref="B14:C14 G8:G12 G16 B21:C21 B28:C28 G30 A33:B33 A37:B37 A41:B41 F42:G42" name="Plage1"/>
  </protectedRanges>
  <mergeCells count="30">
    <mergeCell ref="F46:H46"/>
    <mergeCell ref="I4:K4"/>
    <mergeCell ref="E6:F6"/>
    <mergeCell ref="E7:F7"/>
    <mergeCell ref="A16:C16"/>
    <mergeCell ref="E16:F16"/>
    <mergeCell ref="E10:F10"/>
    <mergeCell ref="E11:F11"/>
    <mergeCell ref="E12:F12"/>
    <mergeCell ref="E13:G13"/>
    <mergeCell ref="E19:F19"/>
    <mergeCell ref="E20:F20"/>
    <mergeCell ref="E21:F21"/>
    <mergeCell ref="E22:F22"/>
    <mergeCell ref="A23:C23"/>
    <mergeCell ref="E23:F23"/>
    <mergeCell ref="C2:E2"/>
    <mergeCell ref="A4:C4"/>
    <mergeCell ref="E4:G4"/>
    <mergeCell ref="E8:F8"/>
    <mergeCell ref="E9:F9"/>
    <mergeCell ref="A39:B39"/>
    <mergeCell ref="A31:B31"/>
    <mergeCell ref="A35:B35"/>
    <mergeCell ref="E24:F24"/>
    <mergeCell ref="E25:F25"/>
    <mergeCell ref="E26:F26"/>
    <mergeCell ref="E27:F27"/>
    <mergeCell ref="E28:F28"/>
    <mergeCell ref="E29:F29"/>
  </mergeCells>
  <pageMargins left="0.25" right="0.25" top="0.75" bottom="0.75" header="0.3" footer="0.3"/>
  <pageSetup paperSize="9" scale="95" fitToHeight="0" orientation="portrait" r:id="rId1"/>
  <colBreaks count="1" manualBreakCount="1">
    <brk id="8" max="48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K70"/>
  <sheetViews>
    <sheetView workbookViewId="0">
      <selection activeCell="D11" sqref="D11"/>
    </sheetView>
  </sheetViews>
  <sheetFormatPr baseColWidth="10" defaultRowHeight="15" x14ac:dyDescent="0.25"/>
  <cols>
    <col min="1" max="1" width="29.5703125" bestFit="1" customWidth="1"/>
    <col min="2" max="2" width="24.7109375" bestFit="1" customWidth="1"/>
    <col min="3" max="3" width="31.5703125" bestFit="1" customWidth="1"/>
    <col min="4" max="4" width="38.140625" bestFit="1" customWidth="1"/>
    <col min="5" max="9" width="3" bestFit="1" customWidth="1"/>
    <col min="10" max="10" width="21" bestFit="1" customWidth="1"/>
    <col min="11" max="11" width="5" bestFit="1" customWidth="1"/>
    <col min="12" max="12" width="4" bestFit="1" customWidth="1"/>
    <col min="13" max="13" width="9.42578125" bestFit="1" customWidth="1"/>
    <col min="14" max="14" width="4" bestFit="1" customWidth="1"/>
    <col min="15" max="15" width="21" bestFit="1" customWidth="1"/>
    <col min="16" max="16" width="4" bestFit="1" customWidth="1"/>
    <col min="17" max="17" width="33.42578125" bestFit="1" customWidth="1"/>
    <col min="18" max="18" width="19.5703125" bestFit="1" customWidth="1"/>
    <col min="19" max="19" width="9.42578125" bestFit="1" customWidth="1"/>
    <col min="20" max="20" width="21" bestFit="1" customWidth="1"/>
    <col min="21" max="21" width="13.5703125" bestFit="1" customWidth="1"/>
    <col min="22" max="22" width="4" bestFit="1" customWidth="1"/>
    <col min="23" max="23" width="28.140625" bestFit="1" customWidth="1"/>
    <col min="24" max="24" width="9.42578125" bestFit="1" customWidth="1"/>
    <col min="25" max="25" width="21" bestFit="1" customWidth="1"/>
    <col min="26" max="26" width="33.28515625" bestFit="1" customWidth="1"/>
    <col min="27" max="29" width="4" bestFit="1" customWidth="1"/>
    <col min="30" max="30" width="9.42578125" bestFit="1" customWidth="1"/>
    <col min="31" max="31" width="15" bestFit="1" customWidth="1"/>
    <col min="32" max="37" width="4" bestFit="1" customWidth="1"/>
  </cols>
  <sheetData>
    <row r="1" spans="1:37" x14ac:dyDescent="0.25">
      <c r="A1" t="s">
        <v>251</v>
      </c>
      <c r="B1" t="s">
        <v>158</v>
      </c>
      <c r="C1" t="s">
        <v>159</v>
      </c>
      <c r="D1" t="s">
        <v>160</v>
      </c>
      <c r="E1" t="s">
        <v>161</v>
      </c>
      <c r="F1" t="s">
        <v>162</v>
      </c>
      <c r="G1" t="s">
        <v>163</v>
      </c>
      <c r="H1" t="s">
        <v>164</v>
      </c>
      <c r="I1" t="s">
        <v>165</v>
      </c>
      <c r="J1" t="s">
        <v>166</v>
      </c>
      <c r="K1" t="s">
        <v>167</v>
      </c>
      <c r="L1" t="s">
        <v>168</v>
      </c>
      <c r="M1" t="s">
        <v>169</v>
      </c>
      <c r="N1" t="s">
        <v>170</v>
      </c>
      <c r="O1" t="s">
        <v>171</v>
      </c>
      <c r="P1" t="s">
        <v>172</v>
      </c>
      <c r="Q1" t="s">
        <v>173</v>
      </c>
      <c r="R1" t="s">
        <v>174</v>
      </c>
      <c r="S1" t="s">
        <v>175</v>
      </c>
      <c r="T1" t="s">
        <v>176</v>
      </c>
      <c r="U1" t="s">
        <v>177</v>
      </c>
      <c r="V1" t="s">
        <v>178</v>
      </c>
      <c r="W1" t="s">
        <v>179</v>
      </c>
      <c r="X1" t="s">
        <v>180</v>
      </c>
      <c r="Y1" t="s">
        <v>181</v>
      </c>
      <c r="Z1" t="s">
        <v>182</v>
      </c>
      <c r="AA1" t="s">
        <v>183</v>
      </c>
      <c r="AB1" t="s">
        <v>184</v>
      </c>
      <c r="AC1" t="s">
        <v>185</v>
      </c>
      <c r="AD1" t="s">
        <v>186</v>
      </c>
      <c r="AE1" t="s">
        <v>187</v>
      </c>
      <c r="AF1" t="s">
        <v>188</v>
      </c>
      <c r="AG1" t="s">
        <v>189</v>
      </c>
      <c r="AH1" t="s">
        <v>190</v>
      </c>
      <c r="AI1" t="s">
        <v>191</v>
      </c>
      <c r="AJ1" t="s">
        <v>192</v>
      </c>
      <c r="AK1" t="s">
        <v>193</v>
      </c>
    </row>
    <row r="2" spans="1:37" x14ac:dyDescent="0.25">
      <c r="AE2" t="s">
        <v>252</v>
      </c>
    </row>
    <row r="5" spans="1:37" x14ac:dyDescent="0.25">
      <c r="L5" s="118"/>
    </row>
    <row r="6" spans="1:37" x14ac:dyDescent="0.25">
      <c r="W6" t="s">
        <v>253</v>
      </c>
    </row>
    <row r="9" spans="1:37" x14ac:dyDescent="0.25">
      <c r="Z9" t="s">
        <v>282</v>
      </c>
    </row>
    <row r="12" spans="1:37" x14ac:dyDescent="0.25">
      <c r="A12" t="s">
        <v>194</v>
      </c>
      <c r="Z12" t="s">
        <v>283</v>
      </c>
    </row>
    <row r="15" spans="1:37" x14ac:dyDescent="0.25">
      <c r="K15" s="110"/>
    </row>
    <row r="17" spans="2:30" x14ac:dyDescent="0.25">
      <c r="B17" t="s">
        <v>254</v>
      </c>
    </row>
    <row r="19" spans="2:30" x14ac:dyDescent="0.25">
      <c r="C19" t="s">
        <v>52</v>
      </c>
      <c r="J19" t="s">
        <v>53</v>
      </c>
      <c r="O19" t="s">
        <v>54</v>
      </c>
      <c r="T19" t="s">
        <v>34</v>
      </c>
    </row>
    <row r="20" spans="2:30" ht="30" x14ac:dyDescent="0.25">
      <c r="J20" t="s">
        <v>55</v>
      </c>
      <c r="M20" s="116" t="s">
        <v>195</v>
      </c>
      <c r="O20" t="s">
        <v>55</v>
      </c>
      <c r="S20" s="116" t="s">
        <v>195</v>
      </c>
      <c r="T20" t="s">
        <v>55</v>
      </c>
      <c r="X20" s="116" t="s">
        <v>195</v>
      </c>
    </row>
    <row r="21" spans="2:30" x14ac:dyDescent="0.25">
      <c r="C21" t="s">
        <v>3</v>
      </c>
      <c r="J21" t="s">
        <v>284</v>
      </c>
      <c r="M21" s="110" t="s">
        <v>285</v>
      </c>
      <c r="O21" t="s">
        <v>56</v>
      </c>
      <c r="S21" t="s">
        <v>56</v>
      </c>
      <c r="T21" t="s">
        <v>284</v>
      </c>
      <c r="X21" t="s">
        <v>285</v>
      </c>
    </row>
    <row r="22" spans="2:30" x14ac:dyDescent="0.25">
      <c r="C22" t="s">
        <v>255</v>
      </c>
      <c r="J22" t="s">
        <v>56</v>
      </c>
      <c r="M22" s="111" t="s">
        <v>56</v>
      </c>
      <c r="O22" t="s">
        <v>56</v>
      </c>
      <c r="S22" t="s">
        <v>56</v>
      </c>
      <c r="T22" t="s">
        <v>56</v>
      </c>
      <c r="X22" t="s">
        <v>56</v>
      </c>
    </row>
    <row r="23" spans="2:30" x14ac:dyDescent="0.25">
      <c r="C23" t="s">
        <v>256</v>
      </c>
      <c r="J23" t="s">
        <v>286</v>
      </c>
      <c r="M23" s="120" t="s">
        <v>287</v>
      </c>
      <c r="O23" t="s">
        <v>56</v>
      </c>
      <c r="S23" t="s">
        <v>56</v>
      </c>
      <c r="T23" t="s">
        <v>286</v>
      </c>
      <c r="X23" t="s">
        <v>288</v>
      </c>
    </row>
    <row r="24" spans="2:30" x14ac:dyDescent="0.25">
      <c r="C24" t="s">
        <v>257</v>
      </c>
      <c r="J24" t="s">
        <v>154</v>
      </c>
      <c r="M24" s="110" t="s">
        <v>289</v>
      </c>
      <c r="O24" t="s">
        <v>56</v>
      </c>
      <c r="S24" t="s">
        <v>56</v>
      </c>
      <c r="T24" t="s">
        <v>154</v>
      </c>
      <c r="X24" t="s">
        <v>289</v>
      </c>
    </row>
    <row r="25" spans="2:30" x14ac:dyDescent="0.25">
      <c r="C25" t="s">
        <v>50</v>
      </c>
      <c r="J25" t="s">
        <v>56</v>
      </c>
      <c r="M25" s="110" t="s">
        <v>56</v>
      </c>
      <c r="O25" t="s">
        <v>56</v>
      </c>
      <c r="S25" t="s">
        <v>56</v>
      </c>
      <c r="T25" t="s">
        <v>56</v>
      </c>
      <c r="X25" t="s">
        <v>56</v>
      </c>
    </row>
    <row r="26" spans="2:30" x14ac:dyDescent="0.25">
      <c r="C26" t="s">
        <v>258</v>
      </c>
      <c r="J26" t="s">
        <v>290</v>
      </c>
      <c r="M26" s="110" t="s">
        <v>291</v>
      </c>
      <c r="O26" t="s">
        <v>56</v>
      </c>
      <c r="S26" t="s">
        <v>56</v>
      </c>
      <c r="T26" t="s">
        <v>290</v>
      </c>
      <c r="X26" t="s">
        <v>291</v>
      </c>
    </row>
    <row r="27" spans="2:30" x14ac:dyDescent="0.25">
      <c r="C27" t="s">
        <v>57</v>
      </c>
      <c r="J27" t="s">
        <v>249</v>
      </c>
      <c r="M27" s="110" t="s">
        <v>292</v>
      </c>
      <c r="O27" t="s">
        <v>56</v>
      </c>
      <c r="S27" t="s">
        <v>56</v>
      </c>
      <c r="T27" t="s">
        <v>249</v>
      </c>
      <c r="X27" t="s">
        <v>292</v>
      </c>
    </row>
    <row r="28" spans="2:30" x14ac:dyDescent="0.25">
      <c r="C28" t="s">
        <v>145</v>
      </c>
      <c r="J28" t="s">
        <v>293</v>
      </c>
      <c r="M28" s="110" t="s">
        <v>294</v>
      </c>
      <c r="O28" t="s">
        <v>90</v>
      </c>
      <c r="S28" t="s">
        <v>197</v>
      </c>
      <c r="T28" t="s">
        <v>293</v>
      </c>
      <c r="X28" t="s">
        <v>294</v>
      </c>
    </row>
    <row r="31" spans="2:30" ht="30" x14ac:dyDescent="0.25">
      <c r="C31" t="s">
        <v>259</v>
      </c>
      <c r="J31" t="s">
        <v>55</v>
      </c>
      <c r="M31" s="116" t="s">
        <v>195</v>
      </c>
      <c r="Q31" t="s">
        <v>260</v>
      </c>
      <c r="Y31" t="s">
        <v>55</v>
      </c>
      <c r="AD31" s="116" t="s">
        <v>195</v>
      </c>
    </row>
    <row r="32" spans="2:30" x14ac:dyDescent="0.25">
      <c r="C32" t="s">
        <v>261</v>
      </c>
      <c r="J32" t="s">
        <v>56</v>
      </c>
      <c r="M32" t="s">
        <v>56</v>
      </c>
      <c r="Q32" t="s">
        <v>262</v>
      </c>
      <c r="Y32" t="s">
        <v>56</v>
      </c>
      <c r="AD32" t="s">
        <v>56</v>
      </c>
    </row>
    <row r="33" spans="3:30" x14ac:dyDescent="0.25">
      <c r="C33" t="s">
        <v>263</v>
      </c>
      <c r="J33" t="s">
        <v>56</v>
      </c>
      <c r="M33" t="s">
        <v>56</v>
      </c>
      <c r="Q33" t="s">
        <v>264</v>
      </c>
      <c r="Y33" t="s">
        <v>295</v>
      </c>
      <c r="AD33" t="s">
        <v>296</v>
      </c>
    </row>
    <row r="34" spans="3:30" x14ac:dyDescent="0.25">
      <c r="C34" t="s">
        <v>262</v>
      </c>
      <c r="J34" t="s">
        <v>56</v>
      </c>
      <c r="M34" t="s">
        <v>56</v>
      </c>
    </row>
    <row r="35" spans="3:30" x14ac:dyDescent="0.25">
      <c r="C35" t="s">
        <v>264</v>
      </c>
      <c r="J35" t="s">
        <v>56</v>
      </c>
      <c r="M35" t="s">
        <v>56</v>
      </c>
    </row>
    <row r="36" spans="3:30" x14ac:dyDescent="0.25">
      <c r="C36" t="s">
        <v>265</v>
      </c>
      <c r="J36" t="s">
        <v>56</v>
      </c>
      <c r="M36" t="s">
        <v>56</v>
      </c>
    </row>
    <row r="37" spans="3:30" x14ac:dyDescent="0.25">
      <c r="C37" t="s">
        <v>57</v>
      </c>
      <c r="J37" t="s">
        <v>56</v>
      </c>
      <c r="M37" t="s">
        <v>56</v>
      </c>
    </row>
    <row r="38" spans="3:30" x14ac:dyDescent="0.25">
      <c r="C38" t="s">
        <v>145</v>
      </c>
      <c r="J38" t="s">
        <v>90</v>
      </c>
      <c r="M38" t="s">
        <v>197</v>
      </c>
    </row>
    <row r="40" spans="3:30" x14ac:dyDescent="0.25">
      <c r="C40" t="s">
        <v>58</v>
      </c>
    </row>
    <row r="41" spans="3:30" x14ac:dyDescent="0.25">
      <c r="Q41" t="s">
        <v>266</v>
      </c>
      <c r="U41" t="s">
        <v>267</v>
      </c>
    </row>
    <row r="43" spans="3:30" x14ac:dyDescent="0.25">
      <c r="D43" t="s">
        <v>59</v>
      </c>
      <c r="K43" t="s">
        <v>297</v>
      </c>
      <c r="Q43" t="s">
        <v>298</v>
      </c>
      <c r="U43" t="s">
        <v>156</v>
      </c>
    </row>
    <row r="45" spans="3:30" x14ac:dyDescent="0.25">
      <c r="D45" t="s">
        <v>60</v>
      </c>
      <c r="K45" t="s">
        <v>299</v>
      </c>
      <c r="Q45" t="s">
        <v>300</v>
      </c>
      <c r="U45" t="s">
        <v>156</v>
      </c>
    </row>
    <row r="46" spans="3:30" x14ac:dyDescent="0.25">
      <c r="D46" t="s">
        <v>61</v>
      </c>
      <c r="K46" t="s">
        <v>196</v>
      </c>
      <c r="Q46" t="s">
        <v>196</v>
      </c>
      <c r="U46" t="s">
        <v>90</v>
      </c>
    </row>
    <row r="49" spans="3:26" x14ac:dyDescent="0.25">
      <c r="C49" t="s">
        <v>268</v>
      </c>
      <c r="R49" t="s">
        <v>269</v>
      </c>
    </row>
    <row r="50" spans="3:26" x14ac:dyDescent="0.25">
      <c r="J50" t="s">
        <v>301</v>
      </c>
      <c r="Z50" t="s">
        <v>302</v>
      </c>
    </row>
    <row r="51" spans="3:26" x14ac:dyDescent="0.25">
      <c r="C51" t="s">
        <v>34</v>
      </c>
      <c r="J51" t="s">
        <v>301</v>
      </c>
      <c r="R51" t="s">
        <v>34</v>
      </c>
      <c r="Z51" t="s">
        <v>302</v>
      </c>
    </row>
    <row r="54" spans="3:26" x14ac:dyDescent="0.25">
      <c r="D54" t="s">
        <v>270</v>
      </c>
    </row>
    <row r="55" spans="3:26" x14ac:dyDescent="0.25">
      <c r="D55" t="s">
        <v>271</v>
      </c>
      <c r="K55" t="s">
        <v>299</v>
      </c>
    </row>
    <row r="56" spans="3:26" x14ac:dyDescent="0.25">
      <c r="D56" t="s">
        <v>272</v>
      </c>
      <c r="K56" t="s">
        <v>303</v>
      </c>
    </row>
    <row r="57" spans="3:26" x14ac:dyDescent="0.25">
      <c r="D57" t="s">
        <v>61</v>
      </c>
      <c r="K57" t="s">
        <v>304</v>
      </c>
    </row>
    <row r="60" spans="3:26" x14ac:dyDescent="0.25">
      <c r="D60" t="s">
        <v>273</v>
      </c>
    </row>
    <row r="61" spans="3:26" x14ac:dyDescent="0.25">
      <c r="D61" t="s">
        <v>274</v>
      </c>
      <c r="K61" t="s">
        <v>248</v>
      </c>
    </row>
    <row r="62" spans="3:26" x14ac:dyDescent="0.25">
      <c r="D62" t="s">
        <v>275</v>
      </c>
      <c r="K62" t="s">
        <v>305</v>
      </c>
    </row>
    <row r="65" spans="4:11" x14ac:dyDescent="0.25">
      <c r="D65" t="s">
        <v>276</v>
      </c>
    </row>
    <row r="66" spans="4:11" x14ac:dyDescent="0.25">
      <c r="D66" t="s">
        <v>277</v>
      </c>
      <c r="K66" t="s">
        <v>90</v>
      </c>
    </row>
    <row r="67" spans="4:11" x14ac:dyDescent="0.25">
      <c r="D67" t="s">
        <v>278</v>
      </c>
      <c r="K67" t="s">
        <v>156</v>
      </c>
    </row>
    <row r="68" spans="4:11" x14ac:dyDescent="0.25">
      <c r="D68" t="s">
        <v>279</v>
      </c>
      <c r="K68" t="s">
        <v>90</v>
      </c>
    </row>
    <row r="69" spans="4:11" x14ac:dyDescent="0.25">
      <c r="D69" t="s">
        <v>280</v>
      </c>
      <c r="K69" t="s">
        <v>90</v>
      </c>
    </row>
    <row r="70" spans="4:11" x14ac:dyDescent="0.25">
      <c r="D70" t="s">
        <v>281</v>
      </c>
      <c r="K70" t="s">
        <v>156</v>
      </c>
    </row>
  </sheetData>
  <sheetProtection formatColumns="0" formatRows="0" insertColumns="0" insertRows="0" insertHyperlinks="0" deleteColumns="0" deleteRows="0" sort="0" autoFilter="0" pivotTables="0"/>
  <dataConsolidate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R73"/>
  <sheetViews>
    <sheetView topLeftCell="A4" workbookViewId="0"/>
  </sheetViews>
  <sheetFormatPr baseColWidth="10" defaultRowHeight="15" x14ac:dyDescent="0.25"/>
  <cols>
    <col min="1" max="1" width="29.5703125" bestFit="1" customWidth="1"/>
    <col min="2" max="3" width="5.28515625" bestFit="1" customWidth="1"/>
    <col min="4" max="4" width="45.85546875" bestFit="1" customWidth="1"/>
    <col min="5" max="5" width="19" bestFit="1" customWidth="1"/>
    <col min="6" max="6" width="11.7109375" bestFit="1" customWidth="1"/>
    <col min="7" max="8" width="5.28515625" bestFit="1" customWidth="1"/>
    <col min="9" max="9" width="31.85546875" bestFit="1" customWidth="1"/>
    <col min="10" max="10" width="6.28515625" bestFit="1" customWidth="1"/>
    <col min="11" max="11" width="25.42578125" bestFit="1" customWidth="1"/>
    <col min="12" max="12" width="6.28515625" bestFit="1" customWidth="1"/>
    <col min="13" max="13" width="22.42578125" bestFit="1" customWidth="1"/>
    <col min="14" max="14" width="6.28515625" bestFit="1" customWidth="1"/>
    <col min="15" max="15" width="9.28515625" bestFit="1" customWidth="1"/>
    <col min="16" max="16" width="21" bestFit="1" customWidth="1"/>
    <col min="17" max="17" width="6.28515625" bestFit="1" customWidth="1"/>
    <col min="18" max="18" width="25.85546875" bestFit="1" customWidth="1"/>
    <col min="19" max="19" width="13.140625" bestFit="1" customWidth="1"/>
    <col min="20" max="20" width="8.85546875" bestFit="1" customWidth="1"/>
    <col min="21" max="21" width="15.28515625" bestFit="1" customWidth="1"/>
    <col min="22" max="22" width="6.85546875" bestFit="1" customWidth="1"/>
    <col min="23" max="23" width="25.5703125" bestFit="1" customWidth="1"/>
    <col min="24" max="24" width="21" bestFit="1" customWidth="1"/>
    <col min="25" max="26" width="6.28515625" bestFit="1" customWidth="1"/>
    <col min="27" max="27" width="14.28515625" bestFit="1" customWidth="1"/>
    <col min="28" max="28" width="15.28515625" bestFit="1" customWidth="1"/>
    <col min="29" max="29" width="6.28515625" bestFit="1" customWidth="1"/>
    <col min="30" max="30" width="26.5703125" bestFit="1" customWidth="1"/>
    <col min="31" max="31" width="6.28515625" bestFit="1" customWidth="1"/>
    <col min="32" max="32" width="19.85546875" bestFit="1" customWidth="1"/>
    <col min="33" max="33" width="21" bestFit="1" customWidth="1"/>
    <col min="34" max="34" width="8.140625" bestFit="1" customWidth="1"/>
    <col min="35" max="35" width="16.5703125" bestFit="1" customWidth="1"/>
    <col min="36" max="36" width="28.5703125" bestFit="1" customWidth="1"/>
    <col min="37" max="37" width="30.42578125" bestFit="1" customWidth="1"/>
    <col min="38" max="38" width="21.7109375" bestFit="1" customWidth="1"/>
    <col min="39" max="39" width="9.42578125" bestFit="1" customWidth="1"/>
    <col min="40" max="40" width="16.5703125" bestFit="1" customWidth="1"/>
    <col min="41" max="41" width="6.28515625" bestFit="1" customWidth="1"/>
    <col min="42" max="42" width="28.7109375" bestFit="1" customWidth="1"/>
    <col min="43" max="43" width="21" bestFit="1" customWidth="1"/>
    <col min="44" max="44" width="52.85546875" bestFit="1" customWidth="1"/>
    <col min="45" max="45" width="16.5703125" bestFit="1" customWidth="1"/>
    <col min="46" max="46" width="11.140625" bestFit="1" customWidth="1"/>
    <col min="47" max="47" width="27.140625" bestFit="1" customWidth="1"/>
    <col min="48" max="49" width="6.28515625" bestFit="1" customWidth="1"/>
    <col min="50" max="50" width="15.42578125" bestFit="1" customWidth="1"/>
    <col min="51" max="52" width="6.28515625" bestFit="1" customWidth="1"/>
    <col min="53" max="53" width="17.7109375" bestFit="1" customWidth="1"/>
    <col min="54" max="54" width="33.28515625" bestFit="1" customWidth="1"/>
    <col min="55" max="55" width="9" bestFit="1" customWidth="1"/>
    <col min="56" max="56" width="34.7109375" bestFit="1" customWidth="1"/>
    <col min="57" max="57" width="15" bestFit="1" customWidth="1"/>
    <col min="58" max="61" width="6.28515625" bestFit="1" customWidth="1"/>
    <col min="62" max="62" width="19.5703125" bestFit="1" customWidth="1"/>
    <col min="63" max="63" width="36.28515625" bestFit="1" customWidth="1"/>
    <col min="64" max="68" width="6.28515625" bestFit="1" customWidth="1"/>
    <col min="69" max="69" width="20.28515625" bestFit="1" customWidth="1"/>
    <col min="70" max="70" width="6.28515625" bestFit="1" customWidth="1"/>
  </cols>
  <sheetData>
    <row r="1" spans="1:70" x14ac:dyDescent="0.25">
      <c r="A1" t="s">
        <v>199</v>
      </c>
      <c r="B1" t="s">
        <v>158</v>
      </c>
      <c r="C1" t="s">
        <v>159</v>
      </c>
      <c r="D1" t="s">
        <v>160</v>
      </c>
      <c r="E1" t="s">
        <v>161</v>
      </c>
      <c r="F1" t="s">
        <v>162</v>
      </c>
      <c r="G1" t="s">
        <v>163</v>
      </c>
      <c r="H1" t="s">
        <v>164</v>
      </c>
      <c r="I1" t="s">
        <v>165</v>
      </c>
      <c r="J1" t="s">
        <v>166</v>
      </c>
      <c r="K1" t="s">
        <v>167</v>
      </c>
      <c r="L1" t="s">
        <v>168</v>
      </c>
      <c r="M1" t="s">
        <v>169</v>
      </c>
      <c r="N1" t="s">
        <v>170</v>
      </c>
      <c r="O1" t="s">
        <v>171</v>
      </c>
      <c r="P1" t="s">
        <v>172</v>
      </c>
      <c r="Q1" t="s">
        <v>173</v>
      </c>
      <c r="R1" t="s">
        <v>174</v>
      </c>
      <c r="S1" t="s">
        <v>175</v>
      </c>
      <c r="T1" t="s">
        <v>176</v>
      </c>
      <c r="U1" t="s">
        <v>177</v>
      </c>
      <c r="V1" t="s">
        <v>178</v>
      </c>
      <c r="W1" t="s">
        <v>179</v>
      </c>
      <c r="X1" t="s">
        <v>180</v>
      </c>
      <c r="Y1" t="s">
        <v>181</v>
      </c>
      <c r="Z1" t="s">
        <v>182</v>
      </c>
      <c r="AA1" t="s">
        <v>183</v>
      </c>
      <c r="AB1" t="s">
        <v>184</v>
      </c>
      <c r="AC1" t="s">
        <v>185</v>
      </c>
      <c r="AD1" t="s">
        <v>186</v>
      </c>
      <c r="AE1" t="s">
        <v>187</v>
      </c>
      <c r="AF1" t="s">
        <v>188</v>
      </c>
      <c r="AG1" t="s">
        <v>189</v>
      </c>
      <c r="AH1" t="s">
        <v>190</v>
      </c>
      <c r="AI1" t="s">
        <v>191</v>
      </c>
      <c r="AJ1" t="s">
        <v>192</v>
      </c>
      <c r="AK1" t="s">
        <v>193</v>
      </c>
      <c r="AL1" t="s">
        <v>200</v>
      </c>
      <c r="AM1" t="s">
        <v>201</v>
      </c>
      <c r="AN1" t="s">
        <v>202</v>
      </c>
      <c r="AO1" t="s">
        <v>203</v>
      </c>
      <c r="AP1" t="s">
        <v>204</v>
      </c>
      <c r="AQ1" t="s">
        <v>205</v>
      </c>
      <c r="AR1" t="s">
        <v>206</v>
      </c>
      <c r="AS1" t="s">
        <v>207</v>
      </c>
      <c r="AT1" t="s">
        <v>208</v>
      </c>
      <c r="AU1" t="s">
        <v>209</v>
      </c>
      <c r="AV1" t="s">
        <v>210</v>
      </c>
      <c r="AW1" t="s">
        <v>211</v>
      </c>
      <c r="AX1" t="s">
        <v>212</v>
      </c>
      <c r="AY1" t="s">
        <v>213</v>
      </c>
      <c r="AZ1" t="s">
        <v>214</v>
      </c>
      <c r="BA1" t="s">
        <v>215</v>
      </c>
      <c r="BB1" t="s">
        <v>216</v>
      </c>
      <c r="BC1" t="s">
        <v>217</v>
      </c>
      <c r="BD1" t="s">
        <v>218</v>
      </c>
      <c r="BE1" t="s">
        <v>219</v>
      </c>
      <c r="BF1" t="s">
        <v>220</v>
      </c>
      <c r="BG1" t="s">
        <v>221</v>
      </c>
      <c r="BH1" t="s">
        <v>222</v>
      </c>
      <c r="BI1" t="s">
        <v>223</v>
      </c>
      <c r="BJ1" t="s">
        <v>224</v>
      </c>
      <c r="BK1" t="s">
        <v>225</v>
      </c>
      <c r="BL1" t="s">
        <v>226</v>
      </c>
      <c r="BM1" t="s">
        <v>227</v>
      </c>
      <c r="BN1" t="s">
        <v>228</v>
      </c>
      <c r="BO1" t="s">
        <v>229</v>
      </c>
      <c r="BP1" t="s">
        <v>230</v>
      </c>
      <c r="BQ1" t="s">
        <v>231</v>
      </c>
      <c r="BR1" t="s">
        <v>232</v>
      </c>
    </row>
    <row r="2" spans="1:70" x14ac:dyDescent="0.25">
      <c r="BE2" t="s">
        <v>233</v>
      </c>
    </row>
    <row r="6" spans="1:70" x14ac:dyDescent="0.25">
      <c r="AR6" t="s">
        <v>62</v>
      </c>
    </row>
    <row r="9" spans="1:70" x14ac:dyDescent="0.25">
      <c r="BB9" t="s">
        <v>282</v>
      </c>
    </row>
    <row r="11" spans="1:70" x14ac:dyDescent="0.25">
      <c r="A11" t="s">
        <v>194</v>
      </c>
    </row>
    <row r="13" spans="1:70" x14ac:dyDescent="0.25">
      <c r="BB13" t="s">
        <v>283</v>
      </c>
    </row>
    <row r="19" spans="4:69" x14ac:dyDescent="0.25">
      <c r="D19" t="s">
        <v>63</v>
      </c>
      <c r="M19" t="s">
        <v>63</v>
      </c>
      <c r="P19" t="s">
        <v>64</v>
      </c>
      <c r="X19" t="s">
        <v>65</v>
      </c>
      <c r="AG19" t="s">
        <v>66</v>
      </c>
      <c r="AK19" t="s">
        <v>67</v>
      </c>
      <c r="AQ19" t="s">
        <v>68</v>
      </c>
      <c r="AX19" t="s">
        <v>69</v>
      </c>
      <c r="BA19" t="s">
        <v>70</v>
      </c>
      <c r="BD19" t="s">
        <v>71</v>
      </c>
      <c r="BJ19" t="s">
        <v>10</v>
      </c>
      <c r="BK19" t="s">
        <v>72</v>
      </c>
      <c r="BQ19" t="s">
        <v>73</v>
      </c>
    </row>
    <row r="20" spans="4:69" x14ac:dyDescent="0.25">
      <c r="D20" t="s">
        <v>63</v>
      </c>
      <c r="M20" t="s">
        <v>74</v>
      </c>
      <c r="P20" t="s">
        <v>55</v>
      </c>
      <c r="U20" t="s">
        <v>234</v>
      </c>
      <c r="X20" t="s">
        <v>55</v>
      </c>
      <c r="AB20" t="s">
        <v>234</v>
      </c>
      <c r="AG20" t="s">
        <v>55</v>
      </c>
      <c r="AI20" t="s">
        <v>195</v>
      </c>
      <c r="AK20" t="s">
        <v>55</v>
      </c>
      <c r="AN20" t="s">
        <v>195</v>
      </c>
      <c r="AQ20" t="s">
        <v>55</v>
      </c>
      <c r="AS20" t="s">
        <v>195</v>
      </c>
      <c r="AX20" t="s">
        <v>235</v>
      </c>
      <c r="BA20" t="s">
        <v>235</v>
      </c>
      <c r="BD20" t="s">
        <v>235</v>
      </c>
      <c r="BJ20" t="s">
        <v>235</v>
      </c>
      <c r="BK20" t="s">
        <v>235</v>
      </c>
      <c r="BQ20" t="s">
        <v>235</v>
      </c>
    </row>
    <row r="21" spans="4:69" x14ac:dyDescent="0.25">
      <c r="D21" t="s">
        <v>75</v>
      </c>
      <c r="M21" t="s">
        <v>306</v>
      </c>
      <c r="P21" t="s">
        <v>284</v>
      </c>
      <c r="U21" t="s">
        <v>285</v>
      </c>
      <c r="X21" t="s">
        <v>56</v>
      </c>
      <c r="AB21" t="s">
        <v>56</v>
      </c>
      <c r="AG21" t="s">
        <v>307</v>
      </c>
      <c r="AI21" t="s">
        <v>308</v>
      </c>
      <c r="AK21" t="s">
        <v>56</v>
      </c>
      <c r="AN21" t="s">
        <v>56</v>
      </c>
      <c r="AQ21" t="s">
        <v>290</v>
      </c>
      <c r="AS21" t="s">
        <v>291</v>
      </c>
      <c r="AX21" t="s">
        <v>294</v>
      </c>
      <c r="BA21" t="s">
        <v>296</v>
      </c>
      <c r="BD21" t="s">
        <v>309</v>
      </c>
      <c r="BJ21" t="s">
        <v>56</v>
      </c>
      <c r="BK21" t="s">
        <v>294</v>
      </c>
      <c r="BQ21" t="s">
        <v>56</v>
      </c>
    </row>
    <row r="22" spans="4:69" x14ac:dyDescent="0.25">
      <c r="D22" t="s">
        <v>76</v>
      </c>
      <c r="M22" t="s">
        <v>310</v>
      </c>
      <c r="P22" t="s">
        <v>56</v>
      </c>
      <c r="U22" t="s">
        <v>56</v>
      </c>
      <c r="X22" t="s">
        <v>56</v>
      </c>
      <c r="AB22" t="s">
        <v>56</v>
      </c>
      <c r="AG22" t="s">
        <v>310</v>
      </c>
      <c r="AI22" t="s">
        <v>311</v>
      </c>
      <c r="AK22" t="s">
        <v>56</v>
      </c>
      <c r="AN22" t="s">
        <v>56</v>
      </c>
      <c r="AQ22" t="s">
        <v>290</v>
      </c>
      <c r="AS22" t="s">
        <v>56</v>
      </c>
      <c r="AX22" t="s">
        <v>311</v>
      </c>
      <c r="BA22" t="s">
        <v>56</v>
      </c>
      <c r="BD22" t="s">
        <v>311</v>
      </c>
      <c r="BJ22" t="s">
        <v>56</v>
      </c>
      <c r="BK22" t="s">
        <v>311</v>
      </c>
      <c r="BQ22" t="s">
        <v>56</v>
      </c>
    </row>
    <row r="23" spans="4:69" x14ac:dyDescent="0.25">
      <c r="D23" t="s">
        <v>77</v>
      </c>
      <c r="M23" t="s">
        <v>56</v>
      </c>
      <c r="P23" t="s">
        <v>56</v>
      </c>
      <c r="U23" t="s">
        <v>56</v>
      </c>
      <c r="X23" t="s">
        <v>56</v>
      </c>
      <c r="AB23" t="s">
        <v>56</v>
      </c>
      <c r="AG23" t="s">
        <v>56</v>
      </c>
      <c r="AI23" t="s">
        <v>56</v>
      </c>
      <c r="AK23" t="s">
        <v>56</v>
      </c>
      <c r="AN23" t="s">
        <v>56</v>
      </c>
      <c r="AQ23" t="s">
        <v>290</v>
      </c>
      <c r="AS23" t="s">
        <v>56</v>
      </c>
      <c r="AX23" t="s">
        <v>56</v>
      </c>
      <c r="BA23" t="s">
        <v>56</v>
      </c>
      <c r="BD23" t="s">
        <v>56</v>
      </c>
      <c r="BJ23" t="s">
        <v>56</v>
      </c>
      <c r="BK23" t="s">
        <v>56</v>
      </c>
      <c r="BQ23" t="s">
        <v>56</v>
      </c>
    </row>
    <row r="24" spans="4:69" x14ac:dyDescent="0.25">
      <c r="D24" t="s">
        <v>78</v>
      </c>
      <c r="M24" t="s">
        <v>56</v>
      </c>
      <c r="P24" t="s">
        <v>56</v>
      </c>
      <c r="U24" t="s">
        <v>56</v>
      </c>
      <c r="X24" t="s">
        <v>56</v>
      </c>
      <c r="AB24" t="s">
        <v>56</v>
      </c>
      <c r="AG24" t="s">
        <v>56</v>
      </c>
      <c r="AI24" t="s">
        <v>56</v>
      </c>
      <c r="AK24" t="s">
        <v>56</v>
      </c>
      <c r="AN24" t="s">
        <v>56</v>
      </c>
      <c r="AQ24" t="s">
        <v>290</v>
      </c>
      <c r="AS24" t="s">
        <v>56</v>
      </c>
      <c r="AX24" t="s">
        <v>56</v>
      </c>
      <c r="BA24" t="s">
        <v>56</v>
      </c>
      <c r="BD24" t="s">
        <v>56</v>
      </c>
      <c r="BJ24" t="s">
        <v>56</v>
      </c>
      <c r="BK24" t="s">
        <v>56</v>
      </c>
      <c r="BQ24" t="s">
        <v>56</v>
      </c>
    </row>
    <row r="25" spans="4:69" x14ac:dyDescent="0.25">
      <c r="D25" t="s">
        <v>79</v>
      </c>
      <c r="M25" t="s">
        <v>56</v>
      </c>
      <c r="P25" t="s">
        <v>56</v>
      </c>
      <c r="U25" t="s">
        <v>56</v>
      </c>
      <c r="X25" t="s">
        <v>56</v>
      </c>
      <c r="AB25" t="s">
        <v>56</v>
      </c>
      <c r="AG25" t="s">
        <v>56</v>
      </c>
      <c r="AI25" t="s">
        <v>56</v>
      </c>
      <c r="AK25" t="s">
        <v>56</v>
      </c>
      <c r="AN25" t="s">
        <v>56</v>
      </c>
      <c r="AQ25" t="s">
        <v>290</v>
      </c>
      <c r="AS25" t="s">
        <v>56</v>
      </c>
      <c r="AX25" t="s">
        <v>56</v>
      </c>
      <c r="BA25" t="s">
        <v>56</v>
      </c>
      <c r="BD25" t="s">
        <v>56</v>
      </c>
      <c r="BJ25" t="s">
        <v>56</v>
      </c>
      <c r="BK25" t="s">
        <v>56</v>
      </c>
      <c r="BQ25" t="s">
        <v>56</v>
      </c>
    </row>
    <row r="26" spans="4:69" x14ac:dyDescent="0.25">
      <c r="D26" t="s">
        <v>80</v>
      </c>
      <c r="M26" t="s">
        <v>56</v>
      </c>
      <c r="P26" t="s">
        <v>56</v>
      </c>
      <c r="U26" t="s">
        <v>56</v>
      </c>
      <c r="X26" t="s">
        <v>56</v>
      </c>
      <c r="AB26" t="s">
        <v>56</v>
      </c>
      <c r="AG26" t="s">
        <v>56</v>
      </c>
      <c r="AI26" t="s">
        <v>56</v>
      </c>
      <c r="AK26" t="s">
        <v>56</v>
      </c>
      <c r="AN26" t="s">
        <v>56</v>
      </c>
      <c r="AQ26" t="s">
        <v>290</v>
      </c>
      <c r="AS26" t="s">
        <v>56</v>
      </c>
      <c r="AX26" t="s">
        <v>56</v>
      </c>
      <c r="BA26" t="s">
        <v>56</v>
      </c>
      <c r="BD26" t="s">
        <v>56</v>
      </c>
      <c r="BJ26" t="s">
        <v>56</v>
      </c>
      <c r="BK26" t="s">
        <v>56</v>
      </c>
      <c r="BQ26" t="s">
        <v>56</v>
      </c>
    </row>
    <row r="27" spans="4:69" x14ac:dyDescent="0.25">
      <c r="D27" t="s">
        <v>81</v>
      </c>
      <c r="M27" t="s">
        <v>56</v>
      </c>
      <c r="P27" t="s">
        <v>56</v>
      </c>
      <c r="U27" t="s">
        <v>56</v>
      </c>
      <c r="X27" t="s">
        <v>56</v>
      </c>
      <c r="AB27" t="s">
        <v>56</v>
      </c>
      <c r="AG27" t="s">
        <v>56</v>
      </c>
      <c r="AI27" t="s">
        <v>56</v>
      </c>
      <c r="AK27" t="s">
        <v>56</v>
      </c>
      <c r="AN27" t="s">
        <v>56</v>
      </c>
      <c r="AQ27" t="s">
        <v>290</v>
      </c>
      <c r="AS27" t="s">
        <v>56</v>
      </c>
      <c r="AX27" t="s">
        <v>56</v>
      </c>
      <c r="BA27" t="s">
        <v>56</v>
      </c>
      <c r="BD27" t="s">
        <v>56</v>
      </c>
      <c r="BJ27" t="s">
        <v>56</v>
      </c>
      <c r="BK27" t="s">
        <v>56</v>
      </c>
      <c r="BQ27" t="s">
        <v>56</v>
      </c>
    </row>
    <row r="28" spans="4:69" x14ac:dyDescent="0.25">
      <c r="D28" t="s">
        <v>82</v>
      </c>
      <c r="M28" t="s">
        <v>56</v>
      </c>
      <c r="P28" t="s">
        <v>56</v>
      </c>
      <c r="U28" t="s">
        <v>56</v>
      </c>
      <c r="X28" t="s">
        <v>56</v>
      </c>
      <c r="AB28" t="s">
        <v>56</v>
      </c>
      <c r="AG28" t="s">
        <v>56</v>
      </c>
      <c r="AI28" t="s">
        <v>56</v>
      </c>
      <c r="AK28" t="s">
        <v>56</v>
      </c>
      <c r="AN28" t="s">
        <v>56</v>
      </c>
      <c r="AQ28" t="s">
        <v>290</v>
      </c>
      <c r="AS28" t="s">
        <v>56</v>
      </c>
      <c r="AX28" t="s">
        <v>56</v>
      </c>
      <c r="BA28" t="s">
        <v>56</v>
      </c>
      <c r="BD28" t="s">
        <v>56</v>
      </c>
      <c r="BJ28" t="s">
        <v>56</v>
      </c>
      <c r="BK28" t="s">
        <v>56</v>
      </c>
      <c r="BQ28" t="s">
        <v>56</v>
      </c>
    </row>
    <row r="29" spans="4:69" x14ac:dyDescent="0.25">
      <c r="D29" t="s">
        <v>83</v>
      </c>
      <c r="M29" t="s">
        <v>56</v>
      </c>
      <c r="P29" t="s">
        <v>56</v>
      </c>
      <c r="U29" t="s">
        <v>56</v>
      </c>
      <c r="X29" t="s">
        <v>56</v>
      </c>
      <c r="AB29" t="s">
        <v>56</v>
      </c>
      <c r="AG29" t="s">
        <v>56</v>
      </c>
      <c r="AI29" t="s">
        <v>56</v>
      </c>
      <c r="AK29" t="s">
        <v>56</v>
      </c>
      <c r="AN29" t="s">
        <v>56</v>
      </c>
      <c r="AQ29" t="s">
        <v>290</v>
      </c>
      <c r="AS29" t="s">
        <v>56</v>
      </c>
      <c r="AX29" t="s">
        <v>56</v>
      </c>
      <c r="BA29" t="s">
        <v>56</v>
      </c>
      <c r="BD29" t="s">
        <v>56</v>
      </c>
      <c r="BJ29" t="s">
        <v>56</v>
      </c>
      <c r="BK29" t="s">
        <v>56</v>
      </c>
      <c r="BQ29" t="s">
        <v>56</v>
      </c>
    </row>
    <row r="30" spans="4:69" x14ac:dyDescent="0.25">
      <c r="D30" t="s">
        <v>84</v>
      </c>
      <c r="M30" t="s">
        <v>56</v>
      </c>
      <c r="P30" t="s">
        <v>56</v>
      </c>
      <c r="U30" t="s">
        <v>56</v>
      </c>
      <c r="X30" t="s">
        <v>56</v>
      </c>
      <c r="AB30" t="s">
        <v>56</v>
      </c>
      <c r="AG30" t="s">
        <v>56</v>
      </c>
      <c r="AI30" t="s">
        <v>56</v>
      </c>
      <c r="AK30" t="s">
        <v>56</v>
      </c>
      <c r="AN30" t="s">
        <v>56</v>
      </c>
      <c r="AQ30" t="s">
        <v>290</v>
      </c>
      <c r="AS30" t="s">
        <v>56</v>
      </c>
      <c r="AX30" t="s">
        <v>56</v>
      </c>
      <c r="BA30" t="s">
        <v>56</v>
      </c>
      <c r="BD30" t="s">
        <v>56</v>
      </c>
      <c r="BJ30" t="s">
        <v>56</v>
      </c>
      <c r="BK30" t="s">
        <v>56</v>
      </c>
      <c r="BQ30" t="s">
        <v>56</v>
      </c>
    </row>
    <row r="31" spans="4:69" x14ac:dyDescent="0.25">
      <c r="D31" t="s">
        <v>85</v>
      </c>
      <c r="M31" t="s">
        <v>56</v>
      </c>
      <c r="P31" t="s">
        <v>56</v>
      </c>
      <c r="U31" t="s">
        <v>56</v>
      </c>
      <c r="X31" t="s">
        <v>56</v>
      </c>
      <c r="AB31" t="s">
        <v>56</v>
      </c>
      <c r="AG31" t="s">
        <v>56</v>
      </c>
      <c r="AI31" t="s">
        <v>56</v>
      </c>
      <c r="AK31" t="s">
        <v>56</v>
      </c>
      <c r="AN31" t="s">
        <v>56</v>
      </c>
      <c r="AQ31" t="s">
        <v>290</v>
      </c>
      <c r="AS31" t="s">
        <v>56</v>
      </c>
      <c r="AX31" t="s">
        <v>56</v>
      </c>
      <c r="BA31" t="s">
        <v>56</v>
      </c>
      <c r="BD31" t="s">
        <v>56</v>
      </c>
      <c r="BJ31" t="s">
        <v>56</v>
      </c>
      <c r="BK31" t="s">
        <v>56</v>
      </c>
      <c r="BQ31" t="s">
        <v>56</v>
      </c>
    </row>
    <row r="32" spans="4:69" x14ac:dyDescent="0.25">
      <c r="D32" t="s">
        <v>145</v>
      </c>
      <c r="M32" t="s">
        <v>312</v>
      </c>
      <c r="P32" t="s">
        <v>284</v>
      </c>
      <c r="U32" t="s">
        <v>285</v>
      </c>
      <c r="X32" t="s">
        <v>90</v>
      </c>
      <c r="AB32" t="s">
        <v>197</v>
      </c>
      <c r="AG32" t="s">
        <v>313</v>
      </c>
      <c r="AI32" t="s">
        <v>314</v>
      </c>
      <c r="AK32" t="s">
        <v>90</v>
      </c>
      <c r="AN32" t="s">
        <v>197</v>
      </c>
      <c r="AQ32" t="s">
        <v>315</v>
      </c>
      <c r="AS32" t="s">
        <v>291</v>
      </c>
      <c r="AX32" t="s">
        <v>316</v>
      </c>
      <c r="BA32" t="s">
        <v>296</v>
      </c>
      <c r="BD32" t="s">
        <v>317</v>
      </c>
      <c r="BJ32" t="s">
        <v>197</v>
      </c>
      <c r="BK32" t="s">
        <v>316</v>
      </c>
      <c r="BQ32" t="s">
        <v>197</v>
      </c>
    </row>
    <row r="33" spans="4:50" x14ac:dyDescent="0.25">
      <c r="D33" t="s">
        <v>86</v>
      </c>
      <c r="P33" t="s">
        <v>318</v>
      </c>
      <c r="X33" t="s">
        <v>236</v>
      </c>
      <c r="AI33" t="s">
        <v>319</v>
      </c>
      <c r="AN33" t="s">
        <v>236</v>
      </c>
      <c r="AS33" t="s">
        <v>320</v>
      </c>
      <c r="AX33" t="s">
        <v>237</v>
      </c>
    </row>
    <row r="35" spans="4:50" x14ac:dyDescent="0.25">
      <c r="F35" t="s">
        <v>87</v>
      </c>
      <c r="N35" t="s">
        <v>133</v>
      </c>
    </row>
    <row r="36" spans="4:50" x14ac:dyDescent="0.25">
      <c r="S36" t="s">
        <v>88</v>
      </c>
    </row>
    <row r="38" spans="4:50" x14ac:dyDescent="0.25">
      <c r="S38" t="s">
        <v>89</v>
      </c>
      <c r="V38" t="s">
        <v>238</v>
      </c>
    </row>
    <row r="39" spans="4:50" x14ac:dyDescent="0.25">
      <c r="F39" t="s">
        <v>63</v>
      </c>
    </row>
    <row r="40" spans="4:50" x14ac:dyDescent="0.25">
      <c r="S40" t="s">
        <v>90</v>
      </c>
      <c r="V40" t="s">
        <v>56</v>
      </c>
    </row>
    <row r="53" spans="5:52" x14ac:dyDescent="0.25">
      <c r="E53" t="s">
        <v>63</v>
      </c>
      <c r="I53" t="s">
        <v>53</v>
      </c>
      <c r="O53" t="s">
        <v>24</v>
      </c>
      <c r="T53" t="s">
        <v>91</v>
      </c>
      <c r="AA53" t="s">
        <v>92</v>
      </c>
      <c r="AH53" t="s">
        <v>93</v>
      </c>
      <c r="AM53" t="s">
        <v>94</v>
      </c>
      <c r="AT53" t="s">
        <v>95</v>
      </c>
      <c r="AZ53" t="s">
        <v>34</v>
      </c>
    </row>
    <row r="54" spans="5:52" x14ac:dyDescent="0.25">
      <c r="E54" t="s">
        <v>96</v>
      </c>
      <c r="I54" t="s">
        <v>321</v>
      </c>
      <c r="O54" t="s">
        <v>322</v>
      </c>
      <c r="T54" t="s">
        <v>155</v>
      </c>
      <c r="AA54" t="s">
        <v>90</v>
      </c>
      <c r="AH54" t="s">
        <v>90</v>
      </c>
      <c r="AM54" t="s">
        <v>90</v>
      </c>
      <c r="AT54" t="s">
        <v>90</v>
      </c>
      <c r="AZ54" t="s">
        <v>323</v>
      </c>
    </row>
    <row r="55" spans="5:52" x14ac:dyDescent="0.25">
      <c r="E55" t="s">
        <v>97</v>
      </c>
      <c r="I55" t="s">
        <v>247</v>
      </c>
      <c r="O55" t="s">
        <v>324</v>
      </c>
      <c r="T55" t="s">
        <v>154</v>
      </c>
      <c r="AA55" t="s">
        <v>90</v>
      </c>
      <c r="AH55" t="s">
        <v>90</v>
      </c>
      <c r="AM55" t="s">
        <v>90</v>
      </c>
      <c r="AT55" t="s">
        <v>90</v>
      </c>
      <c r="AZ55" t="s">
        <v>246</v>
      </c>
    </row>
    <row r="56" spans="5:52" x14ac:dyDescent="0.25">
      <c r="E56" t="s">
        <v>98</v>
      </c>
      <c r="I56" t="s">
        <v>325</v>
      </c>
      <c r="O56" t="s">
        <v>326</v>
      </c>
      <c r="T56" t="s">
        <v>133</v>
      </c>
      <c r="AA56" t="s">
        <v>90</v>
      </c>
      <c r="AH56" t="s">
        <v>90</v>
      </c>
      <c r="AM56" t="s">
        <v>90</v>
      </c>
      <c r="AT56" t="s">
        <v>90</v>
      </c>
      <c r="AZ56" t="s">
        <v>327</v>
      </c>
    </row>
    <row r="57" spans="5:52" x14ac:dyDescent="0.25">
      <c r="E57" t="s">
        <v>34</v>
      </c>
      <c r="I57" t="s">
        <v>328</v>
      </c>
      <c r="O57" t="s">
        <v>329</v>
      </c>
      <c r="T57" t="s">
        <v>156</v>
      </c>
      <c r="AA57" t="s">
        <v>90</v>
      </c>
      <c r="AH57" t="s">
        <v>90</v>
      </c>
      <c r="AM57" t="s">
        <v>90</v>
      </c>
      <c r="AT57" t="s">
        <v>90</v>
      </c>
      <c r="AZ57" t="s">
        <v>297</v>
      </c>
    </row>
    <row r="60" spans="5:52" x14ac:dyDescent="0.25">
      <c r="E60" t="s">
        <v>63</v>
      </c>
      <c r="I60" t="s">
        <v>53</v>
      </c>
      <c r="O60" t="s">
        <v>24</v>
      </c>
      <c r="T60" t="s">
        <v>91</v>
      </c>
      <c r="AA60" t="s">
        <v>92</v>
      </c>
      <c r="AH60" t="s">
        <v>93</v>
      </c>
      <c r="AM60" t="s">
        <v>94</v>
      </c>
      <c r="AT60" t="s">
        <v>95</v>
      </c>
      <c r="AZ60" t="s">
        <v>34</v>
      </c>
    </row>
    <row r="61" spans="5:52" x14ac:dyDescent="0.25">
      <c r="E61" t="s">
        <v>99</v>
      </c>
      <c r="I61" t="s">
        <v>330</v>
      </c>
      <c r="O61" t="s">
        <v>331</v>
      </c>
      <c r="T61" t="s">
        <v>90</v>
      </c>
      <c r="AA61" t="s">
        <v>90</v>
      </c>
      <c r="AH61" t="s">
        <v>90</v>
      </c>
      <c r="AM61" t="s">
        <v>90</v>
      </c>
      <c r="AT61" t="s">
        <v>90</v>
      </c>
      <c r="AZ61" t="s">
        <v>332</v>
      </c>
    </row>
    <row r="62" spans="5:52" x14ac:dyDescent="0.25">
      <c r="E62" t="s">
        <v>100</v>
      </c>
      <c r="I62" t="s">
        <v>333</v>
      </c>
      <c r="O62" t="s">
        <v>334</v>
      </c>
      <c r="T62" t="s">
        <v>90</v>
      </c>
      <c r="AA62" t="s">
        <v>90</v>
      </c>
      <c r="AH62" t="s">
        <v>90</v>
      </c>
      <c r="AM62" t="s">
        <v>90</v>
      </c>
      <c r="AT62" t="s">
        <v>90</v>
      </c>
      <c r="AZ62" t="s">
        <v>335</v>
      </c>
    </row>
    <row r="63" spans="5:52" x14ac:dyDescent="0.25">
      <c r="E63" t="s">
        <v>132</v>
      </c>
      <c r="I63" t="s">
        <v>336</v>
      </c>
      <c r="O63" t="s">
        <v>337</v>
      </c>
      <c r="T63" t="s">
        <v>156</v>
      </c>
      <c r="AA63" t="s">
        <v>90</v>
      </c>
      <c r="AH63" t="s">
        <v>90</v>
      </c>
      <c r="AM63" t="s">
        <v>90</v>
      </c>
      <c r="AT63" t="s">
        <v>90</v>
      </c>
      <c r="AZ63" t="s">
        <v>338</v>
      </c>
    </row>
    <row r="64" spans="5:52" x14ac:dyDescent="0.25">
      <c r="E64" t="s">
        <v>134</v>
      </c>
      <c r="I64" t="s">
        <v>339</v>
      </c>
      <c r="O64" t="s">
        <v>250</v>
      </c>
      <c r="T64" t="s">
        <v>90</v>
      </c>
      <c r="AA64" t="s">
        <v>90</v>
      </c>
      <c r="AH64" t="s">
        <v>90</v>
      </c>
      <c r="AM64" t="s">
        <v>90</v>
      </c>
      <c r="AT64" t="s">
        <v>90</v>
      </c>
      <c r="AZ64" t="s">
        <v>340</v>
      </c>
    </row>
    <row r="65" spans="5:55" x14ac:dyDescent="0.25">
      <c r="E65" t="s">
        <v>34</v>
      </c>
      <c r="I65" t="s">
        <v>303</v>
      </c>
      <c r="O65" t="s">
        <v>341</v>
      </c>
      <c r="T65" t="s">
        <v>156</v>
      </c>
      <c r="AA65" t="s">
        <v>90</v>
      </c>
      <c r="AH65" t="s">
        <v>90</v>
      </c>
      <c r="AM65" t="s">
        <v>90</v>
      </c>
      <c r="AT65" t="s">
        <v>90</v>
      </c>
      <c r="AZ65" t="s">
        <v>299</v>
      </c>
    </row>
    <row r="67" spans="5:55" x14ac:dyDescent="0.25">
      <c r="I67" t="s">
        <v>101</v>
      </c>
      <c r="R67" t="s">
        <v>102</v>
      </c>
      <c r="AD67" t="s">
        <v>103</v>
      </c>
      <c r="AL67" t="s">
        <v>104</v>
      </c>
    </row>
    <row r="68" spans="5:55" x14ac:dyDescent="0.25">
      <c r="I68" t="s">
        <v>248</v>
      </c>
      <c r="R68" t="s">
        <v>305</v>
      </c>
      <c r="AD68" t="s">
        <v>301</v>
      </c>
      <c r="AL68" t="s">
        <v>303</v>
      </c>
    </row>
    <row r="70" spans="5:55" x14ac:dyDescent="0.25">
      <c r="E70" t="s">
        <v>63</v>
      </c>
      <c r="I70" t="s">
        <v>105</v>
      </c>
      <c r="AF70" t="s">
        <v>106</v>
      </c>
    </row>
    <row r="71" spans="5:55" x14ac:dyDescent="0.25">
      <c r="E71" t="s">
        <v>63</v>
      </c>
      <c r="I71" t="s">
        <v>107</v>
      </c>
      <c r="K71" t="s">
        <v>108</v>
      </c>
      <c r="R71" t="s">
        <v>109</v>
      </c>
      <c r="W71" t="s">
        <v>110</v>
      </c>
      <c r="AF71" t="s">
        <v>111</v>
      </c>
      <c r="AJ71" t="s">
        <v>112</v>
      </c>
      <c r="AP71" t="s">
        <v>113</v>
      </c>
      <c r="AU71" t="s">
        <v>114</v>
      </c>
      <c r="BC71" t="s">
        <v>115</v>
      </c>
    </row>
    <row r="72" spans="5:55" x14ac:dyDescent="0.25">
      <c r="E72" t="s">
        <v>116</v>
      </c>
      <c r="I72" t="s">
        <v>90</v>
      </c>
      <c r="K72" t="s">
        <v>90</v>
      </c>
      <c r="R72" t="s">
        <v>90</v>
      </c>
      <c r="W72" t="s">
        <v>90</v>
      </c>
      <c r="AF72" t="s">
        <v>297</v>
      </c>
      <c r="AJ72" t="s">
        <v>90</v>
      </c>
      <c r="AP72" t="s">
        <v>90</v>
      </c>
      <c r="AU72" t="s">
        <v>90</v>
      </c>
      <c r="BC72" t="s">
        <v>90</v>
      </c>
    </row>
    <row r="73" spans="5:55" x14ac:dyDescent="0.25">
      <c r="E73" t="s">
        <v>117</v>
      </c>
      <c r="I73" t="s">
        <v>90</v>
      </c>
      <c r="K73" t="s">
        <v>90</v>
      </c>
      <c r="R73" t="s">
        <v>90</v>
      </c>
      <c r="W73" t="s">
        <v>90</v>
      </c>
      <c r="AF73" t="s">
        <v>342</v>
      </c>
      <c r="AJ73" t="s">
        <v>90</v>
      </c>
      <c r="AP73" t="s">
        <v>90</v>
      </c>
      <c r="AU73" t="s">
        <v>156</v>
      </c>
      <c r="BC73" t="s">
        <v>90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R46"/>
  <sheetViews>
    <sheetView workbookViewId="0">
      <selection activeCell="H30" sqref="H30"/>
    </sheetView>
  </sheetViews>
  <sheetFormatPr baseColWidth="10" defaultRowHeight="15" x14ac:dyDescent="0.25"/>
  <cols>
    <col min="1" max="1" width="29.140625" bestFit="1" customWidth="1"/>
    <col min="2" max="2" width="27.140625" bestFit="1" customWidth="1"/>
    <col min="3" max="3" width="5.28515625" bestFit="1" customWidth="1"/>
    <col min="4" max="4" width="25.140625" bestFit="1" customWidth="1"/>
    <col min="5" max="6" width="5.28515625" bestFit="1" customWidth="1"/>
    <col min="7" max="8" width="22" bestFit="1" customWidth="1"/>
    <col min="9" max="9" width="5.28515625" bestFit="1" customWidth="1"/>
    <col min="10" max="11" width="21.5703125" bestFit="1" customWidth="1"/>
    <col min="12" max="13" width="19.7109375" bestFit="1" customWidth="1"/>
    <col min="14" max="14" width="14.85546875" bestFit="1" customWidth="1"/>
    <col min="15" max="16" width="17" bestFit="1" customWidth="1"/>
    <col min="17" max="18" width="6.28515625" bestFit="1" customWidth="1"/>
    <col min="19" max="20" width="30.42578125" bestFit="1" customWidth="1"/>
    <col min="21" max="22" width="11.85546875" bestFit="1" customWidth="1"/>
    <col min="23" max="23" width="6.28515625" bestFit="1" customWidth="1"/>
    <col min="24" max="25" width="15.42578125" bestFit="1" customWidth="1"/>
    <col min="26" max="26" width="6.28515625" bestFit="1" customWidth="1"/>
    <col min="27" max="27" width="22.7109375" bestFit="1" customWidth="1"/>
    <col min="28" max="29" width="18.140625" bestFit="1" customWidth="1"/>
    <col min="30" max="31" width="19.5703125" bestFit="1" customWidth="1"/>
    <col min="32" max="32" width="33.28515625" bestFit="1" customWidth="1"/>
    <col min="33" max="34" width="15.7109375" bestFit="1" customWidth="1"/>
    <col min="35" max="35" width="15" bestFit="1" customWidth="1"/>
    <col min="36" max="37" width="8.85546875" bestFit="1" customWidth="1"/>
    <col min="38" max="39" width="10" bestFit="1" customWidth="1"/>
    <col min="40" max="44" width="6.28515625" bestFit="1" customWidth="1"/>
  </cols>
  <sheetData>
    <row r="1" spans="1:44" x14ac:dyDescent="0.25">
      <c r="A1" t="s">
        <v>239</v>
      </c>
      <c r="B1" t="s">
        <v>158</v>
      </c>
      <c r="C1" t="s">
        <v>159</v>
      </c>
      <c r="D1" t="s">
        <v>160</v>
      </c>
      <c r="E1" t="s">
        <v>161</v>
      </c>
      <c r="F1" t="s">
        <v>162</v>
      </c>
      <c r="G1" t="s">
        <v>163</v>
      </c>
      <c r="H1" t="s">
        <v>164</v>
      </c>
      <c r="I1" t="s">
        <v>165</v>
      </c>
      <c r="J1" t="s">
        <v>166</v>
      </c>
      <c r="K1" t="s">
        <v>167</v>
      </c>
      <c r="L1" t="s">
        <v>168</v>
      </c>
      <c r="M1" t="s">
        <v>169</v>
      </c>
      <c r="N1" t="s">
        <v>170</v>
      </c>
      <c r="O1" t="s">
        <v>171</v>
      </c>
      <c r="P1" t="s">
        <v>172</v>
      </c>
      <c r="Q1" t="s">
        <v>173</v>
      </c>
      <c r="R1" t="s">
        <v>174</v>
      </c>
      <c r="S1" t="s">
        <v>175</v>
      </c>
      <c r="T1" t="s">
        <v>176</v>
      </c>
      <c r="U1" t="s">
        <v>177</v>
      </c>
      <c r="V1" t="s">
        <v>178</v>
      </c>
      <c r="W1" t="s">
        <v>179</v>
      </c>
      <c r="X1" t="s">
        <v>180</v>
      </c>
      <c r="Y1" t="s">
        <v>181</v>
      </c>
      <c r="Z1" t="s">
        <v>182</v>
      </c>
      <c r="AA1" t="s">
        <v>183</v>
      </c>
      <c r="AB1" t="s">
        <v>184</v>
      </c>
      <c r="AC1" t="s">
        <v>185</v>
      </c>
      <c r="AD1" t="s">
        <v>186</v>
      </c>
      <c r="AE1" t="s">
        <v>187</v>
      </c>
      <c r="AF1" t="s">
        <v>188</v>
      </c>
      <c r="AG1" t="s">
        <v>189</v>
      </c>
      <c r="AH1" t="s">
        <v>190</v>
      </c>
      <c r="AI1" t="s">
        <v>191</v>
      </c>
      <c r="AJ1" t="s">
        <v>192</v>
      </c>
      <c r="AK1" t="s">
        <v>193</v>
      </c>
      <c r="AL1" t="s">
        <v>200</v>
      </c>
      <c r="AM1" t="s">
        <v>201</v>
      </c>
      <c r="AN1" t="s">
        <v>202</v>
      </c>
      <c r="AO1" t="s">
        <v>203</v>
      </c>
      <c r="AP1" t="s">
        <v>204</v>
      </c>
      <c r="AQ1" t="s">
        <v>205</v>
      </c>
      <c r="AR1" t="s">
        <v>206</v>
      </c>
    </row>
    <row r="2" spans="1:44" x14ac:dyDescent="0.25">
      <c r="AI2" t="s">
        <v>240</v>
      </c>
    </row>
    <row r="6" spans="1:44" x14ac:dyDescent="0.25">
      <c r="AA6" t="s">
        <v>135</v>
      </c>
    </row>
    <row r="9" spans="1:44" x14ac:dyDescent="0.25">
      <c r="AF9" t="s">
        <v>282</v>
      </c>
    </row>
    <row r="11" spans="1:44" x14ac:dyDescent="0.25">
      <c r="A11" t="s">
        <v>241</v>
      </c>
    </row>
    <row r="13" spans="1:44" x14ac:dyDescent="0.25">
      <c r="AF13" t="s">
        <v>283</v>
      </c>
    </row>
    <row r="18" spans="2:39" x14ac:dyDescent="0.25">
      <c r="B18" t="s">
        <v>0</v>
      </c>
      <c r="D18" t="s">
        <v>0</v>
      </c>
    </row>
    <row r="19" spans="2:39" x14ac:dyDescent="0.25">
      <c r="K19" t="s">
        <v>136</v>
      </c>
      <c r="Y19" t="s">
        <v>69</v>
      </c>
      <c r="AC19" t="s">
        <v>137</v>
      </c>
      <c r="AH19" t="s">
        <v>138</v>
      </c>
    </row>
    <row r="20" spans="2:39" x14ac:dyDescent="0.25">
      <c r="K20" t="s">
        <v>64</v>
      </c>
      <c r="M20" t="s">
        <v>65</v>
      </c>
      <c r="P20" t="s">
        <v>66</v>
      </c>
      <c r="T20" t="s">
        <v>67</v>
      </c>
      <c r="V20" t="s">
        <v>68</v>
      </c>
      <c r="AC20" t="s">
        <v>70</v>
      </c>
      <c r="AE20" t="s">
        <v>10</v>
      </c>
      <c r="AH20" t="s">
        <v>139</v>
      </c>
      <c r="AK20" t="s">
        <v>140</v>
      </c>
      <c r="AM20" t="s">
        <v>141</v>
      </c>
    </row>
    <row r="21" spans="2:39" x14ac:dyDescent="0.25">
      <c r="D21" t="s">
        <v>142</v>
      </c>
      <c r="H21" t="s">
        <v>143</v>
      </c>
      <c r="K21" t="s">
        <v>238</v>
      </c>
      <c r="M21" t="s">
        <v>238</v>
      </c>
      <c r="P21" t="s">
        <v>238</v>
      </c>
      <c r="T21" t="s">
        <v>238</v>
      </c>
      <c r="V21" t="s">
        <v>238</v>
      </c>
      <c r="Y21" t="s">
        <v>238</v>
      </c>
      <c r="AC21" t="s">
        <v>238</v>
      </c>
      <c r="AE21" t="s">
        <v>238</v>
      </c>
      <c r="AH21" t="s">
        <v>238</v>
      </c>
      <c r="AK21" t="s">
        <v>238</v>
      </c>
      <c r="AM21" t="s">
        <v>238</v>
      </c>
    </row>
    <row r="22" spans="2:39" x14ac:dyDescent="0.25">
      <c r="D22" t="s">
        <v>144</v>
      </c>
      <c r="H22" t="s">
        <v>343</v>
      </c>
      <c r="K22" t="s">
        <v>285</v>
      </c>
      <c r="M22" t="s">
        <v>56</v>
      </c>
      <c r="P22" t="s">
        <v>308</v>
      </c>
      <c r="T22" t="s">
        <v>56</v>
      </c>
      <c r="V22" t="s">
        <v>291</v>
      </c>
      <c r="Y22" t="s">
        <v>294</v>
      </c>
      <c r="AC22" t="s">
        <v>296</v>
      </c>
      <c r="AE22" t="s">
        <v>56</v>
      </c>
      <c r="AH22" t="s">
        <v>56</v>
      </c>
      <c r="AK22" t="s">
        <v>56</v>
      </c>
      <c r="AM22" t="s">
        <v>56</v>
      </c>
    </row>
    <row r="23" spans="2:39" x14ac:dyDescent="0.25">
      <c r="D23" t="s">
        <v>145</v>
      </c>
      <c r="H23" t="s">
        <v>343</v>
      </c>
      <c r="K23" t="s">
        <v>285</v>
      </c>
      <c r="M23" t="s">
        <v>197</v>
      </c>
      <c r="P23" t="s">
        <v>308</v>
      </c>
      <c r="T23" t="s">
        <v>197</v>
      </c>
      <c r="V23" t="s">
        <v>291</v>
      </c>
      <c r="Y23" t="s">
        <v>294</v>
      </c>
      <c r="AC23" t="s">
        <v>296</v>
      </c>
      <c r="AE23" t="s">
        <v>197</v>
      </c>
      <c r="AH23" t="s">
        <v>197</v>
      </c>
      <c r="AK23" t="s">
        <v>197</v>
      </c>
      <c r="AM23" t="s">
        <v>197</v>
      </c>
    </row>
    <row r="25" spans="2:39" x14ac:dyDescent="0.25">
      <c r="B25" t="s">
        <v>146</v>
      </c>
      <c r="D25" t="s">
        <v>146</v>
      </c>
    </row>
    <row r="26" spans="2:39" x14ac:dyDescent="0.25">
      <c r="K26" t="s">
        <v>136</v>
      </c>
      <c r="Y26" t="s">
        <v>69</v>
      </c>
      <c r="AC26" t="s">
        <v>137</v>
      </c>
      <c r="AH26" t="s">
        <v>138</v>
      </c>
    </row>
    <row r="27" spans="2:39" x14ac:dyDescent="0.25">
      <c r="K27" t="s">
        <v>64</v>
      </c>
      <c r="M27" t="s">
        <v>65</v>
      </c>
      <c r="P27" t="s">
        <v>66</v>
      </c>
      <c r="T27" t="s">
        <v>67</v>
      </c>
      <c r="V27" t="s">
        <v>68</v>
      </c>
      <c r="AC27" t="s">
        <v>70</v>
      </c>
      <c r="AE27" t="s">
        <v>10</v>
      </c>
      <c r="AH27" t="s">
        <v>139</v>
      </c>
      <c r="AK27" t="s">
        <v>140</v>
      </c>
      <c r="AM27" t="s">
        <v>141</v>
      </c>
    </row>
    <row r="28" spans="2:39" x14ac:dyDescent="0.25">
      <c r="D28" t="s">
        <v>142</v>
      </c>
      <c r="H28" t="s">
        <v>143</v>
      </c>
      <c r="K28" t="s">
        <v>238</v>
      </c>
      <c r="M28" t="s">
        <v>238</v>
      </c>
      <c r="P28" t="s">
        <v>238</v>
      </c>
      <c r="T28" t="s">
        <v>238</v>
      </c>
      <c r="V28" t="s">
        <v>238</v>
      </c>
      <c r="Y28" t="s">
        <v>238</v>
      </c>
      <c r="AC28" t="s">
        <v>238</v>
      </c>
      <c r="AE28" t="s">
        <v>238</v>
      </c>
      <c r="AH28" t="s">
        <v>238</v>
      </c>
      <c r="AK28" t="s">
        <v>238</v>
      </c>
      <c r="AM28" t="s">
        <v>238</v>
      </c>
    </row>
    <row r="29" spans="2:39" x14ac:dyDescent="0.25">
      <c r="D29" t="s">
        <v>147</v>
      </c>
      <c r="H29" t="s">
        <v>310</v>
      </c>
      <c r="K29" t="s">
        <v>56</v>
      </c>
      <c r="M29" t="s">
        <v>56</v>
      </c>
      <c r="P29" t="s">
        <v>311</v>
      </c>
      <c r="T29" t="s">
        <v>56</v>
      </c>
      <c r="V29" t="s">
        <v>56</v>
      </c>
      <c r="Y29" t="s">
        <v>311</v>
      </c>
      <c r="AC29" t="s">
        <v>56</v>
      </c>
      <c r="AE29" t="s">
        <v>56</v>
      </c>
      <c r="AH29" t="s">
        <v>56</v>
      </c>
      <c r="AK29" t="s">
        <v>56</v>
      </c>
      <c r="AM29" t="s">
        <v>56</v>
      </c>
    </row>
    <row r="30" spans="2:39" x14ac:dyDescent="0.25">
      <c r="D30" t="s">
        <v>145</v>
      </c>
      <c r="H30" t="s">
        <v>310</v>
      </c>
      <c r="K30" t="s">
        <v>197</v>
      </c>
      <c r="M30" t="s">
        <v>197</v>
      </c>
      <c r="P30" t="s">
        <v>311</v>
      </c>
      <c r="T30" t="s">
        <v>197</v>
      </c>
      <c r="V30" t="s">
        <v>197</v>
      </c>
      <c r="Y30" t="s">
        <v>311</v>
      </c>
      <c r="AC30" t="s">
        <v>197</v>
      </c>
      <c r="AE30" t="s">
        <v>197</v>
      </c>
      <c r="AH30" t="s">
        <v>197</v>
      </c>
      <c r="AK30" t="s">
        <v>197</v>
      </c>
      <c r="AM30" t="s">
        <v>197</v>
      </c>
    </row>
    <row r="33" spans="2:38" x14ac:dyDescent="0.25">
      <c r="B33" t="s">
        <v>148</v>
      </c>
    </row>
    <row r="34" spans="2:38" x14ac:dyDescent="0.25">
      <c r="J34" t="s">
        <v>136</v>
      </c>
      <c r="X34" t="s">
        <v>69</v>
      </c>
      <c r="AB34" t="s">
        <v>137</v>
      </c>
      <c r="AG34" t="s">
        <v>138</v>
      </c>
    </row>
    <row r="35" spans="2:38" x14ac:dyDescent="0.25">
      <c r="J35" t="s">
        <v>64</v>
      </c>
      <c r="L35" t="s">
        <v>65</v>
      </c>
      <c r="O35" t="s">
        <v>66</v>
      </c>
      <c r="S35" t="s">
        <v>67</v>
      </c>
      <c r="U35" t="s">
        <v>68</v>
      </c>
      <c r="AB35" t="s">
        <v>70</v>
      </c>
      <c r="AD35" t="s">
        <v>10</v>
      </c>
      <c r="AG35" t="s">
        <v>139</v>
      </c>
      <c r="AJ35" t="s">
        <v>140</v>
      </c>
      <c r="AL35" t="s">
        <v>141</v>
      </c>
    </row>
    <row r="36" spans="2:38" x14ac:dyDescent="0.25">
      <c r="B36" t="s">
        <v>149</v>
      </c>
      <c r="G36" t="s">
        <v>143</v>
      </c>
      <c r="J36" t="s">
        <v>238</v>
      </c>
      <c r="L36" t="s">
        <v>238</v>
      </c>
      <c r="O36" t="s">
        <v>238</v>
      </c>
      <c r="S36" t="s">
        <v>238</v>
      </c>
      <c r="U36" t="s">
        <v>238</v>
      </c>
      <c r="X36" t="s">
        <v>238</v>
      </c>
      <c r="AB36" t="s">
        <v>238</v>
      </c>
      <c r="AD36" t="s">
        <v>238</v>
      </c>
      <c r="AG36" t="s">
        <v>238</v>
      </c>
      <c r="AJ36" t="s">
        <v>238</v>
      </c>
      <c r="AL36" t="s">
        <v>238</v>
      </c>
    </row>
    <row r="37" spans="2:38" x14ac:dyDescent="0.25">
      <c r="B37" t="s">
        <v>0</v>
      </c>
      <c r="G37" t="s">
        <v>343</v>
      </c>
      <c r="J37" t="s">
        <v>285</v>
      </c>
      <c r="L37" t="s">
        <v>197</v>
      </c>
      <c r="O37" t="s">
        <v>308</v>
      </c>
      <c r="S37" t="s">
        <v>197</v>
      </c>
      <c r="U37" t="s">
        <v>291</v>
      </c>
      <c r="X37" t="s">
        <v>294</v>
      </c>
      <c r="AB37" t="s">
        <v>296</v>
      </c>
      <c r="AD37" t="s">
        <v>197</v>
      </c>
      <c r="AG37" t="s">
        <v>197</v>
      </c>
      <c r="AJ37" t="s">
        <v>197</v>
      </c>
      <c r="AL37" t="s">
        <v>197</v>
      </c>
    </row>
    <row r="38" spans="2:38" x14ac:dyDescent="0.25">
      <c r="B38" t="s">
        <v>146</v>
      </c>
      <c r="G38" t="s">
        <v>310</v>
      </c>
      <c r="J38" t="s">
        <v>197</v>
      </c>
      <c r="L38" t="s">
        <v>197</v>
      </c>
      <c r="O38" t="s">
        <v>311</v>
      </c>
      <c r="S38" t="s">
        <v>197</v>
      </c>
      <c r="U38" t="s">
        <v>197</v>
      </c>
      <c r="X38" t="s">
        <v>311</v>
      </c>
      <c r="AB38" t="s">
        <v>197</v>
      </c>
      <c r="AD38" t="s">
        <v>197</v>
      </c>
      <c r="AG38" t="s">
        <v>197</v>
      </c>
      <c r="AJ38" t="s">
        <v>197</v>
      </c>
      <c r="AL38" t="s">
        <v>197</v>
      </c>
    </row>
    <row r="39" spans="2:38" x14ac:dyDescent="0.25">
      <c r="B39" t="s">
        <v>145</v>
      </c>
      <c r="G39" t="s">
        <v>312</v>
      </c>
      <c r="J39" t="s">
        <v>285</v>
      </c>
      <c r="L39" t="s">
        <v>197</v>
      </c>
      <c r="O39" t="s">
        <v>314</v>
      </c>
      <c r="S39" t="s">
        <v>197</v>
      </c>
      <c r="U39" t="s">
        <v>291</v>
      </c>
      <c r="X39" t="s">
        <v>316</v>
      </c>
      <c r="AB39" t="s">
        <v>296</v>
      </c>
      <c r="AD39" t="s">
        <v>197</v>
      </c>
      <c r="AG39" t="s">
        <v>197</v>
      </c>
      <c r="AJ39" t="s">
        <v>197</v>
      </c>
      <c r="AL39" t="s">
        <v>197</v>
      </c>
    </row>
    <row r="43" spans="2:38" x14ac:dyDescent="0.25">
      <c r="B43" t="s">
        <v>150</v>
      </c>
    </row>
    <row r="44" spans="2:38" x14ac:dyDescent="0.25">
      <c r="J44" t="s">
        <v>1</v>
      </c>
      <c r="N44" t="s">
        <v>151</v>
      </c>
    </row>
    <row r="45" spans="2:38" x14ac:dyDescent="0.25">
      <c r="B45" t="s">
        <v>152</v>
      </c>
      <c r="J45" t="s">
        <v>90</v>
      </c>
      <c r="N45" t="s">
        <v>197</v>
      </c>
    </row>
    <row r="46" spans="2:38" x14ac:dyDescent="0.25">
      <c r="B46" t="s">
        <v>153</v>
      </c>
      <c r="J46" t="s">
        <v>90</v>
      </c>
      <c r="N46" t="s">
        <v>197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P27"/>
  <sheetViews>
    <sheetView workbookViewId="0">
      <selection activeCell="H20" sqref="H20"/>
    </sheetView>
  </sheetViews>
  <sheetFormatPr baseColWidth="10" defaultRowHeight="15" x14ac:dyDescent="0.25"/>
  <cols>
    <col min="1" max="1" width="29.5703125" bestFit="1" customWidth="1"/>
    <col min="2" max="3" width="5.28515625" bestFit="1" customWidth="1"/>
    <col min="4" max="4" width="23.7109375" bestFit="1" customWidth="1"/>
    <col min="5" max="7" width="5.28515625" bestFit="1" customWidth="1"/>
    <col min="8" max="8" width="26" bestFit="1" customWidth="1"/>
    <col min="9" max="9" width="29.85546875" bestFit="1" customWidth="1"/>
    <col min="10" max="10" width="6.28515625" bestFit="1" customWidth="1"/>
    <col min="11" max="11" width="57.5703125" bestFit="1" customWidth="1"/>
    <col min="12" max="12" width="33.28515625" bestFit="1" customWidth="1"/>
    <col min="13" max="13" width="15" bestFit="1" customWidth="1"/>
    <col min="14" max="16" width="6.28515625" bestFit="1" customWidth="1"/>
  </cols>
  <sheetData>
    <row r="1" spans="1:16" x14ac:dyDescent="0.25">
      <c r="A1" t="s">
        <v>239</v>
      </c>
      <c r="B1" t="s">
        <v>158</v>
      </c>
      <c r="C1" t="s">
        <v>159</v>
      </c>
      <c r="D1" t="s">
        <v>160</v>
      </c>
      <c r="E1" t="s">
        <v>161</v>
      </c>
      <c r="F1" t="s">
        <v>162</v>
      </c>
      <c r="G1" t="s">
        <v>163</v>
      </c>
      <c r="H1" t="s">
        <v>164</v>
      </c>
      <c r="I1" t="s">
        <v>165</v>
      </c>
      <c r="J1" t="s">
        <v>166</v>
      </c>
      <c r="K1" t="s">
        <v>167</v>
      </c>
      <c r="L1" t="s">
        <v>168</v>
      </c>
      <c r="M1" t="s">
        <v>169</v>
      </c>
      <c r="N1" t="s">
        <v>170</v>
      </c>
      <c r="O1" t="s">
        <v>171</v>
      </c>
      <c r="P1" t="s">
        <v>172</v>
      </c>
    </row>
    <row r="2" spans="1:16" x14ac:dyDescent="0.25">
      <c r="M2" t="s">
        <v>242</v>
      </c>
    </row>
    <row r="6" spans="1:16" x14ac:dyDescent="0.25">
      <c r="K6" t="s">
        <v>118</v>
      </c>
    </row>
    <row r="9" spans="1:16" x14ac:dyDescent="0.25">
      <c r="L9" t="s">
        <v>282</v>
      </c>
    </row>
    <row r="12" spans="1:16" x14ac:dyDescent="0.25">
      <c r="A12" t="s">
        <v>194</v>
      </c>
      <c r="L12" t="s">
        <v>283</v>
      </c>
    </row>
    <row r="17" spans="1:9" x14ac:dyDescent="0.25">
      <c r="A17" t="s">
        <v>119</v>
      </c>
      <c r="D17" t="s">
        <v>120</v>
      </c>
      <c r="H17" t="s">
        <v>121</v>
      </c>
      <c r="I17" t="s">
        <v>122</v>
      </c>
    </row>
    <row r="18" spans="1:9" x14ac:dyDescent="0.25">
      <c r="A18" t="s">
        <v>133</v>
      </c>
      <c r="D18" t="s">
        <v>123</v>
      </c>
      <c r="H18" t="s">
        <v>90</v>
      </c>
      <c r="I18" t="s">
        <v>56</v>
      </c>
    </row>
    <row r="19" spans="1:9" x14ac:dyDescent="0.25">
      <c r="A19" t="s">
        <v>243</v>
      </c>
      <c r="D19" t="s">
        <v>124</v>
      </c>
      <c r="H19" t="s">
        <v>344</v>
      </c>
      <c r="I19" t="s">
        <v>345</v>
      </c>
    </row>
    <row r="20" spans="1:9" x14ac:dyDescent="0.25">
      <c r="A20" t="s">
        <v>196</v>
      </c>
      <c r="D20" t="s">
        <v>125</v>
      </c>
      <c r="H20" t="s">
        <v>346</v>
      </c>
      <c r="I20" t="s">
        <v>347</v>
      </c>
    </row>
    <row r="21" spans="1:9" x14ac:dyDescent="0.25">
      <c r="A21" t="s">
        <v>154</v>
      </c>
      <c r="D21" t="s">
        <v>126</v>
      </c>
      <c r="H21" t="s">
        <v>90</v>
      </c>
      <c r="I21" t="s">
        <v>56</v>
      </c>
    </row>
    <row r="22" spans="1:9" x14ac:dyDescent="0.25">
      <c r="A22" t="s">
        <v>155</v>
      </c>
      <c r="D22" t="s">
        <v>127</v>
      </c>
      <c r="H22" t="s">
        <v>90</v>
      </c>
      <c r="I22" t="s">
        <v>56</v>
      </c>
    </row>
    <row r="23" spans="1:9" x14ac:dyDescent="0.25">
      <c r="A23" t="s">
        <v>156</v>
      </c>
      <c r="D23" t="s">
        <v>128</v>
      </c>
      <c r="H23" t="s">
        <v>90</v>
      </c>
      <c r="I23" t="s">
        <v>56</v>
      </c>
    </row>
    <row r="24" spans="1:9" x14ac:dyDescent="0.25">
      <c r="A24" t="s">
        <v>157</v>
      </c>
      <c r="D24" t="s">
        <v>129</v>
      </c>
      <c r="H24" t="s">
        <v>90</v>
      </c>
      <c r="I24" t="s">
        <v>56</v>
      </c>
    </row>
    <row r="25" spans="1:9" x14ac:dyDescent="0.25">
      <c r="A25" t="s">
        <v>198</v>
      </c>
      <c r="D25" t="s">
        <v>130</v>
      </c>
      <c r="H25" t="s">
        <v>90</v>
      </c>
      <c r="I25" t="s">
        <v>56</v>
      </c>
    </row>
    <row r="26" spans="1:9" x14ac:dyDescent="0.25">
      <c r="A26" t="s">
        <v>244</v>
      </c>
      <c r="D26" t="s">
        <v>131</v>
      </c>
      <c r="H26" t="s">
        <v>90</v>
      </c>
      <c r="I26" t="s">
        <v>56</v>
      </c>
    </row>
    <row r="27" spans="1:9" x14ac:dyDescent="0.25">
      <c r="D27" t="s">
        <v>245</v>
      </c>
      <c r="H27" t="s">
        <v>295</v>
      </c>
      <c r="I27" t="s">
        <v>296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base   (9)</vt:lpstr>
      <vt:lpstr>Saisis des Chiffres</vt:lpstr>
      <vt:lpstr>Rapport 286</vt:lpstr>
      <vt:lpstr>Rapport 204</vt:lpstr>
      <vt:lpstr>Rapport 273</vt:lpstr>
      <vt:lpstr>Rapport 212</vt:lpstr>
      <vt:lpstr>'Saisis des Chiffres'!Zone_d_impression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P570008</dc:creator>
  <cp:lastModifiedBy>Micot, Nicolas            UTC CCS</cp:lastModifiedBy>
  <cp:lastPrinted>2018-10-10T09:23:58Z</cp:lastPrinted>
  <dcterms:created xsi:type="dcterms:W3CDTF">2017-02-15T15:55:59Z</dcterms:created>
  <dcterms:modified xsi:type="dcterms:W3CDTF">2018-10-12T06:40:44Z</dcterms:modified>
</cp:coreProperties>
</file>