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alice03\"/>
    </mc:Choice>
  </mc:AlternateContent>
  <xr:revisionPtr revIDLastSave="0" documentId="13_ncr:1_{66AFD94B-AC16-46EC-809F-85C2F82F7E51}" xr6:coauthVersionLast="47" xr6:coauthVersionMax="47" xr10:uidLastSave="{00000000-0000-0000-0000-000000000000}"/>
  <bookViews>
    <workbookView xWindow="-120" yWindow="-120" windowWidth="29040" windowHeight="15720" xr2:uid="{46ABA110-0696-40E6-8DFE-056F56F161B1}"/>
  </bookViews>
  <sheets>
    <sheet name="Charge poudrage" sheetId="5" r:id="rId1"/>
    <sheet name="Base de 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7" i="5" l="1"/>
  <c r="F15" i="5"/>
  <c r="Z18" i="5" l="1"/>
  <c r="Z17" i="5"/>
  <c r="V18" i="5"/>
  <c r="V17" i="5"/>
  <c r="R18" i="5"/>
  <c r="R17" i="5"/>
  <c r="N18" i="5"/>
  <c r="N17" i="5"/>
  <c r="J18" i="5"/>
  <c r="V15" i="5"/>
  <c r="V14" i="5"/>
  <c r="V16" i="5"/>
  <c r="R19" i="5"/>
  <c r="F11" i="5" l="1"/>
  <c r="A4" i="2"/>
  <c r="D3" i="5"/>
  <c r="A5" i="2" l="1"/>
  <c r="Z11" i="5"/>
  <c r="V11" i="5"/>
  <c r="R11" i="5"/>
  <c r="N11" i="5"/>
  <c r="J11" i="5"/>
  <c r="A6" i="2" l="1"/>
  <c r="A7" i="2" s="1"/>
  <c r="Z23" i="5"/>
  <c r="V23" i="5"/>
  <c r="R23" i="5"/>
  <c r="N23" i="5"/>
  <c r="J23" i="5"/>
  <c r="F23" i="5"/>
  <c r="Z22" i="5"/>
  <c r="V22" i="5"/>
  <c r="R22" i="5"/>
  <c r="N22" i="5"/>
  <c r="J22" i="5"/>
  <c r="F22" i="5"/>
  <c r="Z21" i="5"/>
  <c r="V21" i="5"/>
  <c r="R21" i="5"/>
  <c r="N21" i="5"/>
  <c r="J21" i="5"/>
  <c r="F21" i="5"/>
  <c r="Z20" i="5"/>
  <c r="V20" i="5"/>
  <c r="R20" i="5"/>
  <c r="N20" i="5"/>
  <c r="J20" i="5"/>
  <c r="F20" i="5"/>
  <c r="Z19" i="5"/>
  <c r="V19" i="5"/>
  <c r="N19" i="5"/>
  <c r="J19" i="5"/>
  <c r="F19" i="5"/>
  <c r="D18" i="5"/>
  <c r="F18" i="5" s="1"/>
  <c r="D17" i="5"/>
  <c r="F17" i="5" s="1"/>
  <c r="Z16" i="5"/>
  <c r="R16" i="5"/>
  <c r="N16" i="5"/>
  <c r="J16" i="5"/>
  <c r="F16" i="5"/>
  <c r="Z15" i="5"/>
  <c r="R15" i="5"/>
  <c r="N15" i="5"/>
  <c r="J15" i="5"/>
  <c r="Z14" i="5"/>
  <c r="R14" i="5"/>
  <c r="N14" i="5"/>
  <c r="J14" i="5"/>
  <c r="F14" i="5"/>
  <c r="Z13" i="5"/>
  <c r="V13" i="5"/>
  <c r="R13" i="5"/>
  <c r="N13" i="5"/>
  <c r="J13" i="5"/>
  <c r="F13" i="5"/>
  <c r="Z12" i="5"/>
  <c r="V12" i="5"/>
  <c r="R12" i="5"/>
  <c r="N12" i="5"/>
  <c r="J12" i="5"/>
  <c r="F12" i="5"/>
  <c r="A8" i="2" l="1"/>
  <c r="F24" i="5"/>
  <c r="J24" i="5"/>
  <c r="R24" i="5"/>
  <c r="V24" i="5"/>
  <c r="Z24" i="5"/>
  <c r="N24" i="5"/>
  <c r="B3" i="5" l="1"/>
  <c r="B4" i="5" s="1"/>
</calcChain>
</file>

<file path=xl/sharedStrings.xml><?xml version="1.0" encoding="utf-8"?>
<sst xmlns="http://schemas.openxmlformats.org/spreadsheetml/2006/main" count="487" uniqueCount="308">
  <si>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</si>
  <si>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</si>
  <si>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</si>
  <si>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</si>
  <si>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</si>
  <si>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</si>
  <si>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</si>
  <si>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</si>
  <si>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</si>
  <si>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</si>
  <si>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</si>
  <si>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</si>
  <si>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</si>
  <si>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</si>
  <si>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</si>
  <si>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</si>
  <si>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</si>
  <si>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</si>
  <si>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</si>
  <si>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</si>
  <si>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Temps</t>
  </si>
  <si>
    <t>Type cout</t>
  </si>
  <si>
    <t>Date :</t>
  </si>
  <si>
    <t>Nom Client :</t>
  </si>
  <si>
    <t>Nom client</t>
  </si>
  <si>
    <t>Dégraissage</t>
  </si>
  <si>
    <t>Sablage</t>
  </si>
  <si>
    <t>Traitement couche1</t>
  </si>
  <si>
    <t>Pré-requis</t>
  </si>
  <si>
    <t>Traitement couche2</t>
  </si>
  <si>
    <t>Demasquage</t>
  </si>
  <si>
    <t>Traitement couche 1 7</t>
  </si>
  <si>
    <t>N°ID</t>
  </si>
  <si>
    <t>Temps2</t>
  </si>
  <si>
    <t>Temps4</t>
  </si>
  <si>
    <t>Temps6</t>
  </si>
  <si>
    <t>Alice</t>
  </si>
  <si>
    <t>Ref 1</t>
  </si>
  <si>
    <t>Taille de lot</t>
  </si>
  <si>
    <t>Ref 2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</si>
  <si>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</si>
  <si>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</si>
  <si>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</si>
  <si>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</si>
  <si>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</si>
  <si>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</si>
  <si>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</si>
  <si>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</si>
  <si>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</si>
  <si>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</si>
  <si>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</si>
  <si>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</si>
  <si>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</si>
  <si>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</si>
  <si>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</si>
  <si>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</si>
  <si>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</si>
  <si>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</si>
  <si>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</si>
  <si>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</si>
  <si>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</si>
  <si>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</si>
  <si>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</si>
  <si>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</si>
  <si>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</si>
  <si>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</si>
  <si>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</si>
  <si>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</si>
  <si>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</si>
  <si>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</si>
  <si>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</si>
  <si>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</si>
  <si>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</si>
  <si>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</si>
  <si>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</si>
  <si>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</si>
  <si>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</si>
  <si>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</si>
  <si>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</si>
  <si>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</si>
  <si>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</si>
  <si>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</si>
  <si>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Vide</t>
  </si>
  <si>
    <t>Peinture robot margé</t>
  </si>
  <si>
    <t>LISTBOX1</t>
  </si>
  <si>
    <t>LISTBOX2</t>
  </si>
  <si>
    <t>Contrôle</t>
  </si>
  <si>
    <t>Emballage</t>
  </si>
  <si>
    <t>Référence pièce2</t>
  </si>
  <si>
    <t>Taille de lot3</t>
  </si>
  <si>
    <t>Nb pcs/panier deg4</t>
  </si>
  <si>
    <t>Nb pcs/charge5</t>
  </si>
  <si>
    <t>Nb PV Contrôle6</t>
  </si>
  <si>
    <t>Nb pcs/panier deg5</t>
  </si>
  <si>
    <t>Nb pcs/charge6</t>
  </si>
  <si>
    <t>Nb PV Contrôle7</t>
  </si>
  <si>
    <t>Référence pièce4</t>
  </si>
  <si>
    <t>Taille de lot5</t>
  </si>
  <si>
    <t>Nb pcs/panier deg6</t>
  </si>
  <si>
    <t>Nb pcs/charge7</t>
  </si>
  <si>
    <t>Nb PV Contrôle8</t>
  </si>
  <si>
    <t>Référence pièce5</t>
  </si>
  <si>
    <t>Taille de lot6</t>
  </si>
  <si>
    <t>Nb pcs/panier deg7</t>
  </si>
  <si>
    <t>Nb pcs/charge8</t>
  </si>
  <si>
    <t>Nb PV Contrôle9</t>
  </si>
  <si>
    <t>Référence pièce6</t>
  </si>
  <si>
    <t>Taille de lot7</t>
  </si>
  <si>
    <t>Nb pcs/panier deg8</t>
  </si>
  <si>
    <t>Nb pcs/charge9</t>
  </si>
  <si>
    <t>Nb PV Contrôle10</t>
  </si>
  <si>
    <t>Taille de lot R1</t>
  </si>
  <si>
    <t>TempsR1L1</t>
  </si>
  <si>
    <t>TempsR1L2</t>
  </si>
  <si>
    <t>TempsR1L3</t>
  </si>
  <si>
    <t>TempsR1L4</t>
  </si>
  <si>
    <t>TempsR1L5</t>
  </si>
  <si>
    <t>TempsR1L6</t>
  </si>
  <si>
    <t>TempsR1L7</t>
  </si>
  <si>
    <t>TempsR2L1</t>
  </si>
  <si>
    <t>TempsR2L2</t>
  </si>
  <si>
    <t>TempsR2L3</t>
  </si>
  <si>
    <t>TempsR2L4</t>
  </si>
  <si>
    <t>TempsR2L5</t>
  </si>
  <si>
    <t>TempsR2L6</t>
  </si>
  <si>
    <t>TempsR2L7</t>
  </si>
  <si>
    <t>TempsR2L8</t>
  </si>
  <si>
    <t>TempsR2L9</t>
  </si>
  <si>
    <t>TempsR1L8</t>
  </si>
  <si>
    <t>TempsR1L9</t>
  </si>
  <si>
    <t>TempsR1L10</t>
  </si>
  <si>
    <t>TempsR1L11</t>
  </si>
  <si>
    <t>TempsR1L12</t>
  </si>
  <si>
    <t>TempsR1L13</t>
  </si>
  <si>
    <t>TempsR2L10</t>
  </si>
  <si>
    <t>TempsR2L11</t>
  </si>
  <si>
    <t>TempsR2L12</t>
  </si>
  <si>
    <t>TempsR2L13</t>
  </si>
  <si>
    <t>Taille de lot42</t>
  </si>
  <si>
    <t>TempsR3L1</t>
  </si>
  <si>
    <t>TempsR3L2</t>
  </si>
  <si>
    <t>TempsR3L3</t>
  </si>
  <si>
    <t>TempsR3L4</t>
  </si>
  <si>
    <t>TempsR3L5</t>
  </si>
  <si>
    <t>TempsR3L6</t>
  </si>
  <si>
    <t>TempsR3L7</t>
  </si>
  <si>
    <t>TempsR3L8</t>
  </si>
  <si>
    <t>TempsR3L9</t>
  </si>
  <si>
    <t>TempsR3L10</t>
  </si>
  <si>
    <t>TempsR3L11</t>
  </si>
  <si>
    <t>TempsR3L12</t>
  </si>
  <si>
    <t>TempsR3L13</t>
  </si>
  <si>
    <t>TempsR4L1</t>
  </si>
  <si>
    <t>TempsR4L2</t>
  </si>
  <si>
    <t>TempsR4L3</t>
  </si>
  <si>
    <t>TempsR4L4</t>
  </si>
  <si>
    <t>TempsR4L5</t>
  </si>
  <si>
    <t>TempsR4L6</t>
  </si>
  <si>
    <t>TempsR4L7</t>
  </si>
  <si>
    <t>TempsR4L8</t>
  </si>
  <si>
    <t>TempsR4L9</t>
  </si>
  <si>
    <t>TempsR4L10</t>
  </si>
  <si>
    <t>TempsR4L11</t>
  </si>
  <si>
    <t>TempsR4L12</t>
  </si>
  <si>
    <t>TempsR4L13</t>
  </si>
  <si>
    <t>TempsR5L1</t>
  </si>
  <si>
    <t>TempsR5L2</t>
  </si>
  <si>
    <t>TempsR5L3</t>
  </si>
  <si>
    <t>TempsR5L4</t>
  </si>
  <si>
    <t>TempsR5L5</t>
  </si>
  <si>
    <t>TempsR5L6</t>
  </si>
  <si>
    <t>TempsR5L7</t>
  </si>
  <si>
    <t>TempsR5L8</t>
  </si>
  <si>
    <t>TempsR5L9</t>
  </si>
  <si>
    <t>TempsR5L10</t>
  </si>
  <si>
    <t>TempsR5L11</t>
  </si>
  <si>
    <t>TempsR5L12</t>
  </si>
  <si>
    <t>TempsR5L13</t>
  </si>
  <si>
    <t>TempsR6L1</t>
  </si>
  <si>
    <t>TempsR6L2</t>
  </si>
  <si>
    <t>TempsR6L3</t>
  </si>
  <si>
    <t>TempsR6L4</t>
  </si>
  <si>
    <t>TempsR6L5</t>
  </si>
  <si>
    <t>TempsR6L6</t>
  </si>
  <si>
    <t>TempsR6L7</t>
  </si>
  <si>
    <t>TempsR6L8</t>
  </si>
  <si>
    <t>TempsR6L9</t>
  </si>
  <si>
    <t>TempsR6L10</t>
  </si>
  <si>
    <t>TempsR6L11</t>
  </si>
  <si>
    <t>TempsR6L12</t>
  </si>
  <si>
    <t>TempsR6L13</t>
  </si>
  <si>
    <t>CommentaireR1L1</t>
  </si>
  <si>
    <t>CommentaireR1L2</t>
  </si>
  <si>
    <t>CommentaireR1L3</t>
  </si>
  <si>
    <t>CommentaireR1L4</t>
  </si>
  <si>
    <t>CommentaireR1L5</t>
  </si>
  <si>
    <t>CommentaireR1L6</t>
  </si>
  <si>
    <t>CommentaireR1L7</t>
  </si>
  <si>
    <t>CommentaireR1L8</t>
  </si>
  <si>
    <t>CommentaireR1L9</t>
  </si>
  <si>
    <t>CommentaireR1L10</t>
  </si>
  <si>
    <t>CommentaireR1L11</t>
  </si>
  <si>
    <t>CommentaireR1L12</t>
  </si>
  <si>
    <t>CommentaireR1L13</t>
  </si>
  <si>
    <t>CommentaireR2L1</t>
  </si>
  <si>
    <t>CommentaireR2L2</t>
  </si>
  <si>
    <t>CommentaireR2L3</t>
  </si>
  <si>
    <t>CommentaireR2L4</t>
  </si>
  <si>
    <t>CommentaireR2L5</t>
  </si>
  <si>
    <t>CommentaireR2L6</t>
  </si>
  <si>
    <t>CommentaireR2L7</t>
  </si>
  <si>
    <t>CommentaireR2L8</t>
  </si>
  <si>
    <t>CommentaireR2L9</t>
  </si>
  <si>
    <t>CommentaireR2L10</t>
  </si>
  <si>
    <t>CommentaireR2L11</t>
  </si>
  <si>
    <t>CommentaireR2L12</t>
  </si>
  <si>
    <t>CommentaireR2L13</t>
  </si>
  <si>
    <t>CommentaireR3L1</t>
  </si>
  <si>
    <t>CommentaireR3L2</t>
  </si>
  <si>
    <t>CommentaireR3L3</t>
  </si>
  <si>
    <t>CommentaireR3L4</t>
  </si>
  <si>
    <t>CommentaireR3L5</t>
  </si>
  <si>
    <t>CommentaireR3L6</t>
  </si>
  <si>
    <t>CommentaireR3L7</t>
  </si>
  <si>
    <t>CommentaireR3L8</t>
  </si>
  <si>
    <t>CommentaireR3L9</t>
  </si>
  <si>
    <t>CommentaireR3L10</t>
  </si>
  <si>
    <t>CommentaireR3L11</t>
  </si>
  <si>
    <t>CommentaireR3L12</t>
  </si>
  <si>
    <t>CommentaireR3L13</t>
  </si>
  <si>
    <t>CommentaireR4L1</t>
  </si>
  <si>
    <t>CommentaireR4L2</t>
  </si>
  <si>
    <t>CommentaireR4L3</t>
  </si>
  <si>
    <t>CommentaireR4L4</t>
  </si>
  <si>
    <t>CommentaireR4L5</t>
  </si>
  <si>
    <t>CommentaireR4L6</t>
  </si>
  <si>
    <t>CommentaireR4L7</t>
  </si>
  <si>
    <t>CommentaireR4L8</t>
  </si>
  <si>
    <t>CommentaireR4L9</t>
  </si>
  <si>
    <t>CommentaireR4L10</t>
  </si>
  <si>
    <t>CommentaireR4L11</t>
  </si>
  <si>
    <t>CommentaireR4L12</t>
  </si>
  <si>
    <t>CommentaireR4L13</t>
  </si>
  <si>
    <t>CommentaireR5L1</t>
  </si>
  <si>
    <t>CommentaireR5L2</t>
  </si>
  <si>
    <t>CommentaireR5L3</t>
  </si>
  <si>
    <t>CommentaireR5L4</t>
  </si>
  <si>
    <t>CommentaireR5L5</t>
  </si>
  <si>
    <t>CommentaireR5L6</t>
  </si>
  <si>
    <t>CommentaireR5L7</t>
  </si>
  <si>
    <t>CommentaireR5L8</t>
  </si>
  <si>
    <t>CommentaireR5L9</t>
  </si>
  <si>
    <t>CommentaireR5L10</t>
  </si>
  <si>
    <t>CommentaireR5L11</t>
  </si>
  <si>
    <t>CommentaireR5L12</t>
  </si>
  <si>
    <t>CommentaireR5L13</t>
  </si>
  <si>
    <t>CommentaireR6L1</t>
  </si>
  <si>
    <t>CommentaireR6L2</t>
  </si>
  <si>
    <t>CommentaireR6L3</t>
  </si>
  <si>
    <t>CommentaireR6L4</t>
  </si>
  <si>
    <t>CommentaireR6L5</t>
  </si>
  <si>
    <t>CommentaireR6L6</t>
  </si>
  <si>
    <t>CommentaireR6L7</t>
  </si>
  <si>
    <t>CommentaireR6L8</t>
  </si>
  <si>
    <t>CommentaireR6L9</t>
  </si>
  <si>
    <t>CommentaireR6L10</t>
  </si>
  <si>
    <t>CommentaireR6L11</t>
  </si>
  <si>
    <t>CommentaireR6L12</t>
  </si>
  <si>
    <t>CommentaireR6L13</t>
  </si>
  <si>
    <t>CommentaireR2L14</t>
  </si>
  <si>
    <t>Total poudrageR1</t>
  </si>
  <si>
    <t>Total autreR1</t>
  </si>
  <si>
    <t>Total poudrageR2</t>
  </si>
  <si>
    <t>Total autreR2</t>
  </si>
  <si>
    <t>Total poudrageR3</t>
  </si>
  <si>
    <t>Total autreR3</t>
  </si>
  <si>
    <t>Total poudrageR4</t>
  </si>
  <si>
    <t>Total autreR4</t>
  </si>
  <si>
    <t>Total poudrageR5</t>
  </si>
  <si>
    <t>Total autreR5</t>
  </si>
  <si>
    <t>Total poudrageR6</t>
  </si>
  <si>
    <t>Total autreF6</t>
  </si>
  <si>
    <t>Référ. pièce R1</t>
  </si>
  <si>
    <t>Nb pcs-panier deg R1</t>
  </si>
  <si>
    <t>Nb pcs-charge R1</t>
  </si>
  <si>
    <t>Nb PV Controle R1</t>
  </si>
  <si>
    <t>SA-1964</t>
  </si>
  <si>
    <t>ECROU</t>
  </si>
  <si>
    <t>NEXTER</t>
  </si>
  <si>
    <t>SA-1998</t>
  </si>
  <si>
    <t>VIS</t>
  </si>
  <si>
    <t>CLAVETTE</t>
  </si>
  <si>
    <t>ALICE</t>
  </si>
  <si>
    <t>GARDY</t>
  </si>
  <si>
    <t>SA-1995</t>
  </si>
  <si>
    <t>ROUE</t>
  </si>
  <si>
    <t>1/2 GALET</t>
  </si>
  <si>
    <t>BALANCING</t>
  </si>
  <si>
    <t>LONG COLLECTOR</t>
  </si>
  <si>
    <t>ROTULE</t>
  </si>
  <si>
    <t>SA-9898</t>
  </si>
  <si>
    <t>OP</t>
  </si>
  <si>
    <t>MP</t>
  </si>
  <si>
    <t>PO</t>
  </si>
  <si>
    <t>AIRBUS</t>
  </si>
  <si>
    <t>SA-5003</t>
  </si>
  <si>
    <t>Long balancing collector</t>
  </si>
  <si>
    <t>long balancing collector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</si>
</sst>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6" borderId="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14" fontId="0" fillId="0" borderId="0" xfId="0" applyNumberFormat="1"/>
    <xf numFmtId="0" fontId="0" fillId="9" borderId="8" xfId="0" applyFill="1" applyBorder="1" applyAlignment="1">
      <alignment horizontal="center" vertical="center"/>
    </xf>
    <xf numFmtId="20" fontId="0" fillId="0" borderId="0" xfId="0" applyNumberFormat="1"/>
    <xf numFmtId="0" fontId="1" fillId="3" borderId="6" xfId="0" applyFont="1" applyFill="1" applyBorder="1" applyAlignment="1">
      <alignment vertical="center"/>
    </xf>
    <xf numFmtId="2" fontId="0" fillId="3" borderId="6" xfId="0" applyNumberForma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1" fillId="4" borderId="6" xfId="0" applyFont="1" applyFill="1" applyBorder="1" applyAlignment="1">
      <alignment horizontal="left" vertical="center"/>
    </xf>
    <xf numFmtId="2" fontId="0" fillId="4" borderId="6" xfId="0" applyNumberFormat="1" applyFill="1" applyBorder="1" applyAlignment="1">
      <alignment horizontal="center" vertical="center"/>
    </xf>
    <xf numFmtId="0" fontId="1" fillId="5" borderId="6" xfId="0" applyFont="1" applyFill="1" applyBorder="1"/>
    <xf numFmtId="2" fontId="0" fillId="5" borderId="6" xfId="0" applyNumberForma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2" fontId="0" fillId="2" borderId="6" xfId="0" applyNumberForma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0" fontId="4" fillId="11" borderId="13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4" fillId="11" borderId="18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left" vertical="center"/>
    </xf>
    <xf numFmtId="0" fontId="1" fillId="5" borderId="12" xfId="0" applyFont="1" applyFill="1" applyBorder="1"/>
    <xf numFmtId="0" fontId="0" fillId="2" borderId="12" xfId="0" applyFill="1" applyBorder="1"/>
    <xf numFmtId="0" fontId="0" fillId="2" borderId="11" xfId="0" applyFill="1" applyBorder="1"/>
    <xf numFmtId="2" fontId="0" fillId="13" borderId="6" xfId="0" applyNumberFormat="1" applyFill="1" applyBorder="1" applyAlignment="1">
      <alignment horizontal="center" vertical="center"/>
    </xf>
    <xf numFmtId="2" fontId="0" fillId="13" borderId="12" xfId="0" applyNumberFormat="1" applyFill="1" applyBorder="1" applyAlignment="1">
      <alignment horizontal="center" vertical="center"/>
    </xf>
    <xf numFmtId="2" fontId="0" fillId="2" borderId="12" xfId="0" applyNumberFormat="1" applyFill="1" applyBorder="1" applyAlignment="1">
      <alignment horizontal="center" vertical="center"/>
    </xf>
    <xf numFmtId="2" fontId="0" fillId="2" borderId="11" xfId="0" applyNumberFormat="1" applyFill="1" applyBorder="1"/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6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2" fontId="0" fillId="2" borderId="6" xfId="0" applyNumberFormat="1" applyFill="1" applyBorder="1"/>
    <xf numFmtId="49" fontId="0" fillId="3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horizontal="left" vertical="center"/>
    </xf>
    <xf numFmtId="49" fontId="0" fillId="4" borderId="16" xfId="0" applyNumberFormat="1" applyFill="1" applyBorder="1" applyAlignment="1">
      <alignment wrapText="1"/>
    </xf>
    <xf numFmtId="49" fontId="0" fillId="5" borderId="16" xfId="0" applyNumberFormat="1" applyFill="1" applyBorder="1" applyAlignment="1">
      <alignment wrapText="1"/>
    </xf>
    <xf numFmtId="0" fontId="0" fillId="2" borderId="16" xfId="0" applyFill="1" applyBorder="1"/>
    <xf numFmtId="0" fontId="0" fillId="2" borderId="17" xfId="0" applyFill="1" applyBorder="1"/>
    <xf numFmtId="0" fontId="0" fillId="2" borderId="2" xfId="0" applyFill="1" applyBorder="1"/>
    <xf numFmtId="2" fontId="0" fillId="2" borderId="6" xfId="0" applyNumberFormat="1" applyFill="1" applyBorder="1" applyAlignment="1">
      <alignment horizontal="center"/>
    </xf>
    <xf numFmtId="0" fontId="4" fillId="11" borderId="0" xfId="0" applyFont="1" applyFill="1" applyAlignment="1">
      <alignment horizontal="center" vertical="center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15" borderId="3" xfId="0" applyFont="1" applyFill="1" applyBorder="1" applyAlignment="1">
      <alignment horizontal="center" vertical="center"/>
    </xf>
    <xf numFmtId="14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2" fontId="0" fillId="15" borderId="12" xfId="0" applyNumberForma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 wrapText="1"/>
    </xf>
    <xf numFmtId="2" fontId="0" fillId="16" borderId="12" xfId="0" applyNumberFormat="1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19" xfId="0" applyFont="1" applyFill="1" applyBorder="1" applyAlignment="1">
      <alignment horizontal="center" vertical="center"/>
    </xf>
    <xf numFmtId="2" fontId="0" fillId="16" borderId="6" xfId="0" applyNumberFormat="1" applyFill="1" applyBorder="1" applyAlignment="1">
      <alignment horizontal="center" vertical="center"/>
    </xf>
    <xf numFmtId="0" fontId="0" fillId="12" borderId="6" xfId="0" applyFill="1" applyBorder="1"/>
    <xf numFmtId="2" fontId="0" fillId="0" borderId="0" xfId="0" applyNumberFormat="1"/>
    <xf numFmtId="2" fontId="0" fillId="4" borderId="8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2" fontId="0" fillId="12" borderId="8" xfId="0" applyNumberForma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0" borderId="0" xfId="0" applyFill="1"/>
    <xf numFmtId="0" fontId="0" fillId="9" borderId="6" xfId="0" applyFill="1" applyBorder="1" applyAlignment="1">
      <alignment horizontal="center" vertical="center"/>
    </xf>
    <xf numFmtId="2" fontId="0" fillId="9" borderId="6" xfId="0" applyNumberFormat="1" applyFill="1" applyBorder="1"/>
    <xf numFmtId="0" fontId="0" fillId="9" borderId="6" xfId="0" applyFill="1" applyBorder="1"/>
    <xf numFmtId="2" fontId="0" fillId="2" borderId="8" xfId="0" applyNumberForma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2" borderId="0" xfId="0" applyFill="1"/>
    <xf numFmtId="0" fontId="0" fillId="17" borderId="8" xfId="0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2" fontId="0" fillId="0" borderId="0" xfId="0" applyNumberFormat="1" applyAlignment="1"/>
    <xf numFmtId="0" fontId="0" fillId="0" borderId="0" xfId="0" applyAlignment="1"/>
    <xf numFmtId="0" fontId="0" fillId="9" borderId="0" xfId="0" applyFill="1"/>
    <xf numFmtId="0" fontId="0" fillId="2" borderId="6" xfId="0" applyFill="1" applyBorder="1" applyAlignment="1"/>
    <xf numFmtId="2" fontId="0" fillId="2" borderId="0" xfId="0" applyNumberFormat="1" applyFill="1" applyAlignment="1"/>
    <xf numFmtId="0" fontId="0" fillId="2" borderId="6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4" fillId="11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49" fontId="0" fillId="4" borderId="4" xfId="0" applyNumberFormat="1" applyFill="1" applyBorder="1" applyAlignment="1">
      <alignment wrapText="1"/>
    </xf>
    <xf numFmtId="49" fontId="0" fillId="5" borderId="4" xfId="0" applyNumberFormat="1" applyFill="1" applyBorder="1" applyAlignment="1">
      <alignment wrapText="1"/>
    </xf>
    <xf numFmtId="0" fontId="0" fillId="2" borderId="4" xfId="0" applyFill="1" applyBorder="1"/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4" fillId="11" borderId="6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4" fillId="14" borderId="6" xfId="0" applyNumberFormat="1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/>
    <xf numFmtId="2" fontId="0" fillId="18" borderId="24" xfId="0" applyNumberFormat="1" applyFont="1" applyFill="1" applyBorder="1"/>
    <xf numFmtId="2" fontId="0" fillId="0" borderId="24" xfId="0" applyNumberFormat="1" applyFont="1" applyBorder="1"/>
    <xf numFmtId="164" fontId="1" fillId="3" borderId="4" xfId="0" applyNumberFormat="1" applyFont="1" applyFill="1" applyBorder="1" applyAlignment="1">
      <alignment vertical="center"/>
    </xf>
    <xf numFmtId="164" fontId="1" fillId="4" borderId="4" xfId="0" applyNumberFormat="1" applyFont="1" applyFill="1" applyBorder="1" applyAlignment="1">
      <alignment vertical="center"/>
    </xf>
    <xf numFmtId="164" fontId="1" fillId="5" borderId="4" xfId="0" applyNumberFormat="1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0" fillId="8" borderId="10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5" xfId="0" applyFill="1" applyBorder="1" applyAlignment="1">
      <alignment horizontal="center"/>
    </xf>
  </cellXfs>
  <cellStyles count="1">
    <cellStyle name="Normal" xfId="0" builtinId="0"/>
  </cellStyles>
  <dxfs count="192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2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2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3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3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3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3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3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3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3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3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3" val="0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1381125</xdr:colOff>
          <xdr:row>1</xdr:row>
          <xdr:rowOff>85725</xdr:rowOff>
        </xdr:from>
        <xdr:to>
          <xdr:col>7</xdr:col>
          <xdr:colOff>9525</xdr:colOff>
          <xdr:row>2</xdr:row>
          <xdr:rowOff>9525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1400175</xdr:colOff>
          <xdr:row>0</xdr:row>
          <xdr:rowOff>114300</xdr:rowOff>
        </xdr:from>
        <xdr:to>
          <xdr:col>7</xdr:col>
          <xdr:colOff>9525</xdr:colOff>
          <xdr:row>1</xdr:row>
          <xdr:rowOff>28575</xdr:rowOff>
        </xdr:to>
        <xdr:sp macro="" textlink="">
          <xdr:nvSpPr>
            <xdr:cNvPr id="5122" name="CommandButton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15</xdr:row>
          <xdr:rowOff>142875</xdr:rowOff>
        </xdr:from>
        <xdr:to>
          <xdr:col>3</xdr:col>
          <xdr:colOff>0</xdr:colOff>
          <xdr:row>16</xdr:row>
          <xdr:rowOff>161925</xdr:rowOff>
        </xdr:to>
        <xdr:sp macro="" textlink="">
          <xdr:nvSpPr>
            <xdr:cNvPr id="5123" name="Drop Dow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16</xdr:row>
          <xdr:rowOff>161925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5124" name="Drop Dow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15</xdr:row>
          <xdr:rowOff>161925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5125" name="Drop Dow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1352550</xdr:colOff>
          <xdr:row>16</xdr:row>
          <xdr:rowOff>161925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5126" name="Drop Dow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15</xdr:row>
          <xdr:rowOff>171450</xdr:rowOff>
        </xdr:from>
        <xdr:to>
          <xdr:col>12</xdr:col>
          <xdr:colOff>0</xdr:colOff>
          <xdr:row>17</xdr:row>
          <xdr:rowOff>9525</xdr:rowOff>
        </xdr:to>
        <xdr:sp macro="" textlink="">
          <xdr:nvSpPr>
            <xdr:cNvPr id="5127" name="Drop Dow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16</xdr:row>
          <xdr:rowOff>171450</xdr:rowOff>
        </xdr:from>
        <xdr:to>
          <xdr:col>12</xdr:col>
          <xdr:colOff>0</xdr:colOff>
          <xdr:row>18</xdr:row>
          <xdr:rowOff>9525</xdr:rowOff>
        </xdr:to>
        <xdr:sp macro="" textlink="">
          <xdr:nvSpPr>
            <xdr:cNvPr id="5128" name="Drop Dow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29" name="Drop Dow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0" name="Drop Dow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15</xdr:row>
          <xdr:rowOff>171450</xdr:rowOff>
        </xdr:from>
        <xdr:to>
          <xdr:col>16</xdr:col>
          <xdr:colOff>9525</xdr:colOff>
          <xdr:row>17</xdr:row>
          <xdr:rowOff>9525</xdr:rowOff>
        </xdr:to>
        <xdr:sp macro="" textlink="">
          <xdr:nvSpPr>
            <xdr:cNvPr id="5131" name="Drop Dow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1114425</xdr:colOff>
          <xdr:row>16</xdr:row>
          <xdr:rowOff>171450</xdr:rowOff>
        </xdr:from>
        <xdr:to>
          <xdr:col>16</xdr:col>
          <xdr:colOff>9525</xdr:colOff>
          <xdr:row>18</xdr:row>
          <xdr:rowOff>9525</xdr:rowOff>
        </xdr:to>
        <xdr:sp macro="" textlink="">
          <xdr:nvSpPr>
            <xdr:cNvPr id="5132" name="Drop Dow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3" name="Drop Dow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4" name="Drop Dow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15</xdr:row>
          <xdr:rowOff>171450</xdr:rowOff>
        </xdr:from>
        <xdr:to>
          <xdr:col>20</xdr:col>
          <xdr:colOff>0</xdr:colOff>
          <xdr:row>17</xdr:row>
          <xdr:rowOff>9525</xdr:rowOff>
        </xdr:to>
        <xdr:sp macro="" textlink="">
          <xdr:nvSpPr>
            <xdr:cNvPr id="5135" name="Drop Dow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1114425</xdr:colOff>
          <xdr:row>16</xdr:row>
          <xdr:rowOff>171450</xdr:rowOff>
        </xdr:from>
        <xdr:to>
          <xdr:col>20</xdr:col>
          <xdr:colOff>0</xdr:colOff>
          <xdr:row>18</xdr:row>
          <xdr:rowOff>9525</xdr:rowOff>
        </xdr:to>
        <xdr:sp macro="" textlink="">
          <xdr:nvSpPr>
            <xdr:cNvPr id="5136" name="Drop Dow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7" name="Drop Dow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38" name="Drop Dow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39" name="Drop Dow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0" name="Drop Dow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1" name="Drop Dow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2" name="Drop Dow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15</xdr:row>
          <xdr:rowOff>171450</xdr:rowOff>
        </xdr:from>
        <xdr:to>
          <xdr:col>24</xdr:col>
          <xdr:colOff>0</xdr:colOff>
          <xdr:row>17</xdr:row>
          <xdr:rowOff>9525</xdr:rowOff>
        </xdr:to>
        <xdr:sp macro="" textlink="">
          <xdr:nvSpPr>
            <xdr:cNvPr id="5143" name="Drop Dow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1114425</xdr:colOff>
          <xdr:row>16</xdr:row>
          <xdr:rowOff>171450</xdr:rowOff>
        </xdr:from>
        <xdr:to>
          <xdr:col>24</xdr:col>
          <xdr:colOff>0</xdr:colOff>
          <xdr:row>18</xdr:row>
          <xdr:rowOff>9525</xdr:rowOff>
        </xdr:to>
        <xdr:sp macro="" textlink="">
          <xdr:nvSpPr>
            <xdr:cNvPr id="5144" name="Drop Dow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1371600</xdr:colOff>
          <xdr:row>2</xdr:row>
          <xdr:rowOff>95250</xdr:rowOff>
        </xdr:from>
        <xdr:to>
          <xdr:col>7</xdr:col>
          <xdr:colOff>0</xdr:colOff>
          <xdr:row>3</xdr:row>
          <xdr:rowOff>57150</xdr:rowOff>
        </xdr:to>
        <xdr:sp macro="" textlink="">
          <xdr:nvSpPr>
            <xdr:cNvPr id="5146" name="CommandButton3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7D0-1A92-4D69-8DEB-D2C9707AF418}" name="Tableau14" displayName="Tableau14" ref="A10:H26" totalsRowShown="0" headerRowDxfId="191">
  <autoFilter ref="A10:H26" xr:uid="{BB412D08-1927-4C79-9B16-0514982D4F05}"/>
  <tableColumns count="8">
    <tableColumn id="1" xr3:uid="{DB5C6722-C54D-4804-96CF-BCDEA375039C}" name="N° étape" dataDxfId="190"/>
    <tableColumn id="2" xr3:uid="{F2B2A00B-D560-46D7-9C08-320047EE5651}" name="Etapes  process" dataDxfId="189"/>
    <tableColumn id="3" xr3:uid="{A2F6EB3A-41CE-4B51-8B3E-6FEA00340510}" name="Type cout" dataDxfId="188"/>
    <tableColumn id="7" xr3:uid="{0F3E49DF-A1D8-4DF6-AEC0-45D6A373BA69}" name="Cout(€HT/min)" dataDxfId="187"/>
    <tableColumn id="4" xr3:uid="{45B6839B-2489-4A4A-B956-13C32C10034E}" name="Temps" dataDxfId="186"/>
    <tableColumn id="6" xr3:uid="{7B576AEA-9887-4A4D-AE83-CB6298688081}" name="Cout revient" dataDxfId="185"/>
    <tableColumn id="5" xr3:uid="{E19BDB19-098E-472D-AB74-D332EB90F35B}" name="Commentaires" dataDxfId="184"/>
    <tableColumn id="8" xr3:uid="{9925F5D3-B6E8-4CFB-9F23-8586360999D3}" name="Type cout2" dataDxfId="18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GU8" totalsRowShown="0" headerRowDxfId="182" headerRowBorderDxfId="181" tableBorderDxfId="180">
  <tableColumns count="203">
    <tableColumn id="1" xr3:uid="{40BF4F0C-F39C-40A1-AEA9-A4CE40A950A8}" name="N°ID" dataDxfId="179">
      <calculatedColumnFormula>MAX(A$1:OFFSET(TableauBDD[[#This Row],[N°ID]],-1,))+1</calculatedColumnFormula>
    </tableColumn>
    <tableColumn id="2" xr3:uid="{20C20124-C163-49B6-9865-CED58988B2A3}" name="Date" dataDxfId="178"/>
    <tableColumn id="3" xr3:uid="{5802BD7D-DEFB-4710-B5F1-70986664E7F7}" name="Chiffreur"/>
    <tableColumn id="4" xr3:uid="{C6A09426-FAA7-4A9D-B54C-F86C1DBF5A93}" name="N° ODP" dataDxfId="177"/>
    <tableColumn id="5" xr3:uid="{D8AC62AC-D6AA-4C18-B681-81DF1E307B39}" name="Nom client"/>
    <tableColumn id="6" xr3:uid="{A9BE71EA-578A-45E2-B82E-88C42CADD6E2}" name="Référ. pièce R1"/>
    <tableColumn id="39" xr3:uid="{C5FC35D6-D016-42AE-AD03-2BE84729A6BD}" name="Taille de lot R1"/>
    <tableColumn id="40" xr3:uid="{D089E403-E71A-4AE6-86CC-1E6B0F0C7FA0}" name="Nb pcs-panier deg R1"/>
    <tableColumn id="38" xr3:uid="{BF3D2C87-C834-4E2D-9A76-AA13C3933028}" name="Nb pcs-charge R1"/>
    <tableColumn id="37" xr3:uid="{FE0D530D-CE6D-4077-B9E3-AFAFD10E2BE2}" name="Nb PV Controle R1"/>
    <tableColumn id="7" xr3:uid="{AD81DF9E-B678-4668-8C96-03F996A3B332}" name="TempsR1L1" dataDxfId="176"/>
    <tableColumn id="8" xr3:uid="{5CDE4816-6CD9-4B7D-A910-D80118CE9152}" name="CommentaireR1L1"/>
    <tableColumn id="9" xr3:uid="{DE20C4DC-4FF2-4DA3-AE93-ADFC5F1A7A5F}" name="TempsR1L2" dataDxfId="175"/>
    <tableColumn id="10" xr3:uid="{A0EA7E12-CCB6-4506-A1EE-206503A8C05E}" name="CommentaireR1L2"/>
    <tableColumn id="11" xr3:uid="{E02DC5C9-8750-42E7-8DFE-4EC6B09FA01A}" name="TempsR1L3" dataDxfId="174"/>
    <tableColumn id="12" xr3:uid="{830EE393-F093-436A-9F8E-C6F67327DC57}" name="CommentaireR1L3"/>
    <tableColumn id="13" xr3:uid="{F49BB770-E072-471A-A1B3-8D2722C80950}" name="TempsR1L4" dataDxfId="173"/>
    <tableColumn id="14" xr3:uid="{EE9E1819-CDFC-4BB3-9FC1-2D45D4F686E5}" name="CommentaireR1L4"/>
    <tableColumn id="15" xr3:uid="{46DD3269-5481-4761-BC3E-BF4C2FC25129}" name="TempsR1L5" dataDxfId="172"/>
    <tableColumn id="16" xr3:uid="{A364F5B8-2716-450B-B863-7133EB226E2F}" name="CommentaireR1L5"/>
    <tableColumn id="17" xr3:uid="{99208884-2A04-4A27-B035-259BA45DCE3B}" name="TempsR1L6" dataDxfId="171"/>
    <tableColumn id="18" xr3:uid="{20B0C1C6-F256-4BF1-9EF5-E0D2A1E62B2C}" name="CommentaireR1L6"/>
    <tableColumn id="19" xr3:uid="{1AABE232-C154-46D3-9610-81C23FBC9224}" name="TempsR1L7" dataDxfId="170"/>
    <tableColumn id="20" xr3:uid="{E94F4FFB-A51D-4FA9-896F-6DAB400A909B}" name="CommentaireR1L7"/>
    <tableColumn id="21" xr3:uid="{8BFED69E-B0C8-4089-BF64-9DDF977FDAA8}" name="TempsR1L8" dataDxfId="169"/>
    <tableColumn id="22" xr3:uid="{49A51242-D1FB-4985-BAD0-9AFA193F56BA}" name="CommentaireR1L8"/>
    <tableColumn id="23" xr3:uid="{3F1068FD-FA06-491C-9FC0-0AFC07FDD4E5}" name="TempsR1L9" dataDxfId="168"/>
    <tableColumn id="24" xr3:uid="{686160A9-53C8-42D7-94C7-CC852E0FF4DE}" name="CommentaireR1L9"/>
    <tableColumn id="25" xr3:uid="{3B10D240-06A2-4C46-B782-96101909B689}" name="TempsR1L10" dataDxfId="167"/>
    <tableColumn id="26" xr3:uid="{0CA00170-9DE5-4D49-9F84-73A107A69925}" name="CommentaireR1L10"/>
    <tableColumn id="27" xr3:uid="{3E01281A-176F-4A33-91BA-B09CC936DA84}" name="TempsR1L11"/>
    <tableColumn id="28" xr3:uid="{FBCE547E-D077-436F-8A7B-B503A49FC5C3}" name="CommentaireR1L11"/>
    <tableColumn id="29" xr3:uid="{4852A436-F3E1-455C-AC87-B26A0592D692}" name="TempsR1L12"/>
    <tableColumn id="30" xr3:uid="{5796EEFF-7A1C-46D5-B3F6-B9353BA16FAF}" name="CommentaireR1L12"/>
    <tableColumn id="31" xr3:uid="{5812B64B-4BCD-4A07-82CF-357BB305FC8D}" name="TempsR1L13"/>
    <tableColumn id="32" xr3:uid="{B64B9CEB-9A19-4A96-9443-60328F421DAB}" name="CommentaireR1L13"/>
    <tableColumn id="33" xr3:uid="{E20FF7D9-3F6F-49E7-A304-ED810D0DF7A5}" name="Total poudrageR1" dataDxfId="166"/>
    <tableColumn id="34" xr3:uid="{C194E58B-1413-42CA-9C20-E5075AEFCEF7}" name="Total autreR1" dataDxfId="165"/>
    <tableColumn id="53" xr3:uid="{B9DF8340-A7B3-4668-9187-124D03982C5E}" name="Référence pièce2" dataDxfId="164"/>
    <tableColumn id="258" xr3:uid="{5CBD5180-8DCC-4289-8D02-008F7EAE7A0D}" name="Taille de lot3" dataDxfId="163"/>
    <tableColumn id="259" xr3:uid="{19E2CAD1-2E0C-41C0-938C-CB4F512041CF}" name="Nb pcs/panier deg4" dataDxfId="162"/>
    <tableColumn id="260" xr3:uid="{879014A7-9719-4B7E-9011-72E450678931}" name="Nb pcs/charge5" dataDxfId="161"/>
    <tableColumn id="261" xr3:uid="{77A8E405-1639-47F5-AA44-B1D99DB0BFAE}" name="Nb PV Contrôle6" dataDxfId="160"/>
    <tableColumn id="262" xr3:uid="{16943C32-8BB6-46BB-8D5A-5FF76F9BC29D}" name="TempsR2L1" dataDxfId="159"/>
    <tableColumn id="55" xr3:uid="{6266935D-DBCC-4AF8-B4AC-6260BCA96EAE}" name="CommentaireR2L1" dataDxfId="158"/>
    <tableColumn id="56" xr3:uid="{9470BC8B-F336-46A8-B09A-3F2EB740A8CE}" name="TempsR2L2" dataDxfId="157"/>
    <tableColumn id="58" xr3:uid="{90BDF204-F104-4F00-8CB1-09386CD1BBBB}" name="CommentaireR2L2" dataDxfId="156"/>
    <tableColumn id="59" xr3:uid="{710878F7-42C5-402F-B8E4-2C3DAA939F71}" name="TempsR2L3" dataDxfId="155"/>
    <tableColumn id="61" xr3:uid="{7CA21F3B-4DA0-4396-B317-4BD7B733232A}" name="CommentaireR2L3" dataDxfId="154"/>
    <tableColumn id="62" xr3:uid="{087D56A1-5879-42B8-9FBE-762F6EAD172A}" name="TempsR2L4" dataDxfId="153"/>
    <tableColumn id="64" xr3:uid="{A95CDFF8-1523-4E06-BD22-5ED56A0343DD}" name="CommentaireR2L4" dataDxfId="152"/>
    <tableColumn id="65" xr3:uid="{E7881CA6-137E-45C1-8037-0575BC002DDC}" name="TempsR2L5" dataDxfId="151"/>
    <tableColumn id="67" xr3:uid="{E7BC61ED-2AB3-46F6-AD56-E40A92A57FFD}" name="CommentaireR2L5" dataDxfId="150"/>
    <tableColumn id="68" xr3:uid="{AFC7B678-45AD-4B52-9765-C57807A5DA3B}" name="TempsR2L6" dataDxfId="149"/>
    <tableColumn id="70" xr3:uid="{A2CB10DD-F70B-4EA9-8B5C-C50489CCB8D0}" name="CommentaireR2L6" dataDxfId="148"/>
    <tableColumn id="71" xr3:uid="{04A94600-E5B4-49A5-9B39-719AAE0A469F}" name="TempsR2L7" dataDxfId="147"/>
    <tableColumn id="73" xr3:uid="{06941A93-E187-458D-A293-4A83B0768C9E}" name="CommentaireR2L7" dataDxfId="146"/>
    <tableColumn id="74" xr3:uid="{B9E579A2-1A09-47A8-896B-8989C3FACB5F}" name="TempsR2L8" dataDxfId="145"/>
    <tableColumn id="76" xr3:uid="{843B1278-4290-4358-9F06-49F86140C9C0}" name="CommentaireR2L8" dataDxfId="144"/>
    <tableColumn id="77" xr3:uid="{A73D2104-0C71-4A4F-AD0D-793D669673B4}" name="TempsR2L9" dataDxfId="143"/>
    <tableColumn id="79" xr3:uid="{A00E920A-826B-4990-8E2F-01858725BB8D}" name="CommentaireR2L9" dataDxfId="142"/>
    <tableColumn id="80" xr3:uid="{3C78083D-48ED-46E9-BC7B-326E196E683F}" name="TempsR2L10" dataDxfId="141"/>
    <tableColumn id="82" xr3:uid="{37500158-3CD5-4162-9CC4-7AFA78D272B7}" name="CommentaireR2L10" dataDxfId="140"/>
    <tableColumn id="83" xr3:uid="{D5FC34ED-4FFB-47CF-AA65-A1D62C33F3DC}" name="TempsR2L11" dataDxfId="139"/>
    <tableColumn id="85" xr3:uid="{99FECD87-2CD5-47A3-95C5-C5DB7F235821}" name="CommentaireR2L11" dataDxfId="138"/>
    <tableColumn id="86" xr3:uid="{DB8D3F8A-0014-461D-B0C8-AF407CECAA8B}" name="TempsR2L12" dataDxfId="137"/>
    <tableColumn id="88" xr3:uid="{08362E92-31FF-490E-B817-8EC9A5C57284}" name="CommentaireR2L12" dataDxfId="136"/>
    <tableColumn id="89" xr3:uid="{02FAC8D2-450A-40B2-ACF3-24B4B91459AE}" name="TempsR2L13" dataDxfId="135"/>
    <tableColumn id="90" xr3:uid="{61E2302F-E62F-4FBE-8887-D3B22BA1C03A}" name="CommentaireR2L13" dataDxfId="134"/>
    <tableColumn id="50" xr3:uid="{4AF271B6-1E60-4510-83FC-6D568CF58FF7}" name="Total poudrageR2" dataDxfId="133"/>
    <tableColumn id="49" xr3:uid="{D79CBD34-552D-4ED4-AE0A-2E61F7F38BED}" name="Total autreR2" dataDxfId="132"/>
    <tableColumn id="48" xr3:uid="{AB2293E3-1715-4A57-A03A-A90EBCE1B1E5}" name="CommentaireR2L14" dataDxfId="131"/>
    <tableColumn id="35" xr3:uid="{6CC65609-2A00-4CDA-9535-A0B37668D6E9}" name="Taille de lot42" dataDxfId="130"/>
    <tableColumn id="91" xr3:uid="{DBA9AD13-2291-4B8C-9C64-40F246CF187A}" name="Nb pcs/panier deg5" dataDxfId="129"/>
    <tableColumn id="92" xr3:uid="{CF6FF0AA-A148-449F-A8E7-17953FC8EDC7}" name="Nb pcs/charge6" dataDxfId="128"/>
    <tableColumn id="93" xr3:uid="{3BDEA677-8EDA-456B-8DC1-B872508C4B4D}" name="Nb PV Contrôle7" dataDxfId="127"/>
    <tableColumn id="94" xr3:uid="{C58DA70D-15DE-42A1-A214-175F6FF4902D}" name="TempsR3L1" dataDxfId="126"/>
    <tableColumn id="96" xr3:uid="{4BF7DC20-B313-4CA0-A083-B55E652AA7FB}" name="CommentaireR3L1" dataDxfId="125"/>
    <tableColumn id="97" xr3:uid="{7BCA10BB-2B6A-4686-8A79-B514BE75F81A}" name="TempsR3L2" dataDxfId="124"/>
    <tableColumn id="99" xr3:uid="{BB117779-5463-476E-9AA6-F49DE8FC58CF}" name="CommentaireR3L2" dataDxfId="123"/>
    <tableColumn id="100" xr3:uid="{C2818952-9D8D-497A-A870-88BBF34A8DA1}" name="TempsR3L3" dataDxfId="122"/>
    <tableColumn id="102" xr3:uid="{1A07C05B-5C68-43DC-9B92-5E4D8A74D42A}" name="CommentaireR3L3" dataDxfId="121"/>
    <tableColumn id="103" xr3:uid="{02798C2F-AB4D-490F-B920-AAC6A514C716}" name="TempsR3L4" dataDxfId="120"/>
    <tableColumn id="105" xr3:uid="{1CBB9330-02CE-4649-8788-685F18F104AC}" name="CommentaireR3L4" dataDxfId="119"/>
    <tableColumn id="106" xr3:uid="{B8862C14-4432-41F0-A0BF-E1FD094498AA}" name="TempsR3L5" dataDxfId="118"/>
    <tableColumn id="108" xr3:uid="{64F6D3E2-CD85-43BE-BE37-F7D6E5D8B1D2}" name="CommentaireR3L5" dataDxfId="117"/>
    <tableColumn id="109" xr3:uid="{5D2EF139-700A-4878-BF65-AF5CBE0AF02D}" name="TempsR3L6" dataDxfId="116"/>
    <tableColumn id="111" xr3:uid="{A2D64BB6-EDA3-4C53-9426-3CA15A78C26E}" name="CommentaireR3L6" dataDxfId="115"/>
    <tableColumn id="112" xr3:uid="{5A1BBB34-F4BB-4EDF-9A78-8A6C3F3933E2}" name="TempsR3L7" dataDxfId="114"/>
    <tableColumn id="114" xr3:uid="{36EF3E01-5CFC-49FA-8217-96F15EFDFBC5}" name="CommentaireR3L7" dataDxfId="113"/>
    <tableColumn id="115" xr3:uid="{A5D99DE8-485C-4EEF-9F3C-2CCB0E7A7C36}" name="TempsR3L8" dataDxfId="112"/>
    <tableColumn id="117" xr3:uid="{36542CF1-F7D6-4CAC-B040-3387E9627813}" name="CommentaireR3L8" dataDxfId="111"/>
    <tableColumn id="118" xr3:uid="{51D031B2-254C-4A70-B63B-7A432A5D5AA1}" name="TempsR3L9" dataDxfId="110"/>
    <tableColumn id="120" xr3:uid="{D508F55D-A7AD-41B4-87D7-456346750044}" name="CommentaireR3L9" dataDxfId="109"/>
    <tableColumn id="121" xr3:uid="{F4592A2B-08B0-4AB4-8490-94D8CA77C81B}" name="TempsR3L10" dataDxfId="108"/>
    <tableColumn id="123" xr3:uid="{EBABF096-C3CC-4F10-B565-233194D4F1CD}" name="CommentaireR3L10" dataDxfId="107"/>
    <tableColumn id="124" xr3:uid="{753CFA77-CF25-4440-A38C-3A4CDA4E1CBB}" name="TempsR3L11" dataDxfId="106"/>
    <tableColumn id="126" xr3:uid="{8A1EEEC1-1883-4B67-91E1-4ECC2E52ACDE}" name="CommentaireR3L11" dataDxfId="105"/>
    <tableColumn id="127" xr3:uid="{A8D26A10-B422-432B-8BA9-486A624085E7}" name="TempsR3L12" dataDxfId="104"/>
    <tableColumn id="129" xr3:uid="{F7DB1BBC-C9A0-462A-9C09-5A1DB9B91C0A}" name="CommentaireR3L12" dataDxfId="103"/>
    <tableColumn id="42" xr3:uid="{BE057BE5-2BFB-4022-A26A-545ECD80B89F}" name="TempsR3L13" dataDxfId="102"/>
    <tableColumn id="41" xr3:uid="{E878221C-C7B7-4CD4-A86E-E5B6AA87DD48}" name="CommentaireR3L13" dataDxfId="101"/>
    <tableColumn id="52" xr3:uid="{54FF0A70-4401-4DCB-B256-F7BF2C496FF0}" name="Total poudrageR3" dataDxfId="100"/>
    <tableColumn id="51" xr3:uid="{F729D7DD-F015-4A68-A162-3F203694C322}" name="Total autreR3" dataDxfId="99"/>
    <tableColumn id="130" xr3:uid="{A503A4B2-E4CE-4430-8E97-DEE2222E943A}" name="Référence pièce4" dataDxfId="98"/>
    <tableColumn id="131" xr3:uid="{56B15E1A-5AAA-4ACC-A6AC-5370BD70E9C3}" name="Taille de lot5" dataDxfId="97"/>
    <tableColumn id="132" xr3:uid="{AB3174E1-77CF-493D-90B7-1063C310993A}" name="Nb pcs/panier deg6" dataDxfId="96"/>
    <tableColumn id="133" xr3:uid="{6923A5F8-913C-44D7-939F-6566EBE8DEEF}" name="Nb pcs/charge7" dataDxfId="95"/>
    <tableColumn id="134" xr3:uid="{6780EF97-DE18-4033-B044-C46BA82FE3BD}" name="Nb PV Contrôle8" dataDxfId="94"/>
    <tableColumn id="135" xr3:uid="{2D5E077A-BB41-4FAC-BCA7-7A8CD3ED5414}" name="TempsR4L1" dataDxfId="93"/>
    <tableColumn id="137" xr3:uid="{D1E6C428-6A74-40F6-B3FA-F7CEDF0C8BAE}" name="CommentaireR4L1" dataDxfId="92"/>
    <tableColumn id="138" xr3:uid="{D02EE722-9197-4213-BA07-5CC2F58C9FC9}" name="TempsR4L2" dataDxfId="91"/>
    <tableColumn id="140" xr3:uid="{F6227894-3094-4F2C-8B65-C5ABBC775E2E}" name="CommentaireR4L2" dataDxfId="90"/>
    <tableColumn id="141" xr3:uid="{371BDD8A-20FB-4A06-945D-2A71519FB406}" name="TempsR4L3" dataDxfId="89"/>
    <tableColumn id="143" xr3:uid="{0B18E230-BEF0-4B14-83D2-CFC1F9643503}" name="CommentaireR4L3" dataDxfId="88"/>
    <tableColumn id="144" xr3:uid="{CD79C175-FD4D-47C1-9ABF-6AB24CC6EE69}" name="TempsR4L4" dataDxfId="87"/>
    <tableColumn id="146" xr3:uid="{B0148921-D41C-4C03-A87C-10352C7A0629}" name="CommentaireR4L4" dataDxfId="86"/>
    <tableColumn id="147" xr3:uid="{B83A979F-1529-41F9-AFC0-4FB9195D3B2D}" name="TempsR4L5" dataDxfId="85"/>
    <tableColumn id="149" xr3:uid="{85FE582E-5C5E-4A19-9247-20CAC0D845EE}" name="CommentaireR4L5" dataDxfId="84"/>
    <tableColumn id="150" xr3:uid="{298C8655-F94C-4FF0-B145-4A506B747D49}" name="TempsR4L6" dataDxfId="83"/>
    <tableColumn id="152" xr3:uid="{F9C057EB-A81C-45EB-BE2A-4DAA728C8C3D}" name="CommentaireR4L6" dataDxfId="82"/>
    <tableColumn id="153" xr3:uid="{AEF18DF6-D206-48BE-BE1B-4A2BEF8B5248}" name="TempsR4L7" dataDxfId="81"/>
    <tableColumn id="155" xr3:uid="{89EF2677-B325-46FE-83CA-AF7C5FDA42F3}" name="CommentaireR4L7" dataDxfId="80"/>
    <tableColumn id="156" xr3:uid="{754D1869-8966-4ED6-A2A4-78454A34E28A}" name="TempsR4L8" dataDxfId="79"/>
    <tableColumn id="158" xr3:uid="{E70D505F-A63B-4F7F-9E3E-081FFA40531C}" name="CommentaireR4L8" dataDxfId="78"/>
    <tableColumn id="159" xr3:uid="{F80C8BBD-576E-442E-B795-B2252780EBEB}" name="TempsR4L9" dataDxfId="77"/>
    <tableColumn id="161" xr3:uid="{E5FC5045-76A8-48BB-B566-F8DB6A70DFFC}" name="CommentaireR4L9" dataDxfId="76"/>
    <tableColumn id="162" xr3:uid="{05A89C8E-5710-4600-AACE-98F896B47785}" name="TempsR4L10" dataDxfId="75"/>
    <tableColumn id="164" xr3:uid="{CC641F42-981F-4F1F-A402-2C3297C44AF4}" name="CommentaireR4L10" dataDxfId="74"/>
    <tableColumn id="165" xr3:uid="{9A9979A0-1E93-4EED-A7E7-1E7374C53421}" name="TempsR4L11" dataDxfId="73"/>
    <tableColumn id="167" xr3:uid="{CDE5B100-CBF0-46E5-A6F3-4858B02A1BCC}" name="CommentaireR4L11" dataDxfId="72"/>
    <tableColumn id="168" xr3:uid="{A2415CDC-D07F-4C2C-BEC8-5456CF24402B}" name="TempsR4L12" dataDxfId="71"/>
    <tableColumn id="170" xr3:uid="{51119146-E48F-4C8C-A6C0-62D91267E709}" name="CommentaireR4L12" dataDxfId="70"/>
    <tableColumn id="44" xr3:uid="{EAC9319F-2A68-4115-8ECD-134DB2A5496B}" name="TempsR4L13" dataDxfId="69"/>
    <tableColumn id="47" xr3:uid="{34736BF2-8A73-47FC-BBB5-8C7012EB87EE}" name="CommentaireR4L13" dataDxfId="68"/>
    <tableColumn id="54" xr3:uid="{377BA80F-3075-4493-BA36-D9B3ECF73CB8}" name="Total poudrageR4" dataDxfId="67"/>
    <tableColumn id="57" xr3:uid="{48905759-48BD-4A81-ADA5-21C10A95D7A6}" name="Total autreR4" dataDxfId="66"/>
    <tableColumn id="263" xr3:uid="{8607A8B5-AD15-4882-91B9-FFE790A0FB54}" name="Référence pièce5" dataDxfId="65"/>
    <tableColumn id="264" xr3:uid="{5F0D2354-AD80-4E96-91C7-41839597B5F3}" name="Taille de lot6" dataDxfId="64"/>
    <tableColumn id="265" xr3:uid="{C420CB73-3DCE-40BC-8678-AFD5D1A1FB58}" name="Nb pcs/panier deg7" dataDxfId="63"/>
    <tableColumn id="266" xr3:uid="{A232F36B-86BE-40A4-9885-D8AFE5A03CDA}" name="Nb pcs/charge8" dataDxfId="62"/>
    <tableColumn id="267" xr3:uid="{7D921941-359D-4FAA-A19E-6B6A5342D12C}" name="Nb PV Contrôle9" dataDxfId="61"/>
    <tableColumn id="171" xr3:uid="{3981C8A2-D624-4C76-8F73-53239A9DB474}" name="TempsR5L1" dataDxfId="60"/>
    <tableColumn id="172" xr3:uid="{35F3E201-5579-4C78-B950-D3AB6950A720}" name="CommentaireR5L1" dataDxfId="59"/>
    <tableColumn id="173" xr3:uid="{BD05D51F-A7E4-4642-AA8F-AB8E36E3F1A7}" name="TempsR5L2" dataDxfId="58"/>
    <tableColumn id="175" xr3:uid="{AFB78311-497A-4F2F-A539-70541DB4CAC6}" name="CommentaireR5L2" dataDxfId="57"/>
    <tableColumn id="176" xr3:uid="{171F7CBE-B368-4965-AE06-5341F5ABCE70}" name="TempsR5L3" dataDxfId="56"/>
    <tableColumn id="178" xr3:uid="{0E65E1AF-A1B1-4B44-9996-62FD83B237AD}" name="CommentaireR5L3" dataDxfId="55"/>
    <tableColumn id="179" xr3:uid="{F09F1F28-C3A5-4075-96AC-7E5FD4ADDA38}" name="TempsR5L4" dataDxfId="54"/>
    <tableColumn id="181" xr3:uid="{125ACE49-1EDE-45EE-BAA3-47B17375751E}" name="CommentaireR5L4" dataDxfId="53"/>
    <tableColumn id="182" xr3:uid="{693F970A-6061-42C8-B605-178F8B91D71A}" name="TempsR5L5" dataDxfId="52"/>
    <tableColumn id="184" xr3:uid="{7672FF18-ABD1-4CE4-A924-560B35D9D6A0}" name="CommentaireR5L5" dataDxfId="51"/>
    <tableColumn id="185" xr3:uid="{36796FAF-4D1E-4C64-AA7B-095AD5B00270}" name="TempsR5L6" dataDxfId="50"/>
    <tableColumn id="187" xr3:uid="{9F4DFE57-C0B1-45EC-8103-6254C06E2219}" name="CommentaireR5L6" dataDxfId="49"/>
    <tableColumn id="188" xr3:uid="{365A0922-18AB-466C-B593-0CB4A06C2E59}" name="TempsR5L7" dataDxfId="48"/>
    <tableColumn id="190" xr3:uid="{7F854BC7-608F-49F7-B559-939DC509004E}" name="CommentaireR5L7" dataDxfId="47"/>
    <tableColumn id="191" xr3:uid="{F4C04EB8-1656-439F-B239-4D7F463074F5}" name="TempsR5L8" dataDxfId="46"/>
    <tableColumn id="193" xr3:uid="{8CBFCBA2-E8D9-421A-8951-2C5A06DD4D44}" name="CommentaireR5L8" dataDxfId="45"/>
    <tableColumn id="194" xr3:uid="{16404ADD-CB8E-433D-B85E-9F2E00C15CF2}" name="TempsR5L9" dataDxfId="44"/>
    <tableColumn id="196" xr3:uid="{D5E5415C-CB8B-47AD-B5A8-33C23E377EE6}" name="CommentaireR5L9" dataDxfId="43"/>
    <tableColumn id="197" xr3:uid="{2C27F6AA-E260-4075-AF49-EEB987B348A0}" name="TempsR5L10" dataDxfId="42"/>
    <tableColumn id="199" xr3:uid="{F5DE0262-0B9B-4373-BAB7-41E72C40924E}" name="CommentaireR5L10" dataDxfId="41"/>
    <tableColumn id="200" xr3:uid="{793F6D77-CCDE-4F9E-9EDA-DA1FB87C1BCF}" name="TempsR5L11" dataDxfId="40"/>
    <tableColumn id="202" xr3:uid="{7E24D78F-5CC6-4090-ADE9-DF9D4196314E}" name="CommentaireR5L11" dataDxfId="39"/>
    <tableColumn id="203" xr3:uid="{391F8DD1-0D86-4C2B-A83C-71D3FD3A3352}" name="TempsR5L12" dataDxfId="38"/>
    <tableColumn id="205" xr3:uid="{363CEFFA-DFFF-4BFB-96F3-8ABD1CC3F9ED}" name="CommentaireR5L12" dataDxfId="37"/>
    <tableColumn id="206" xr3:uid="{149BF797-4003-4F26-AD52-6C8F551B8C7D}" name="TempsR5L13" dataDxfId="36"/>
    <tableColumn id="45" xr3:uid="{A7FDA383-09E8-4672-A67B-BD7E0D204768}" name="CommentaireR5L13" dataDxfId="35"/>
    <tableColumn id="60" xr3:uid="{B360FFBA-A508-4334-A3E7-325D8742966E}" name="Total poudrageR5" dataDxfId="34"/>
    <tableColumn id="63" xr3:uid="{5FD1DFD2-6068-4B8F-9C93-BDABD7A87571}" name="Total autreR5" dataDxfId="33"/>
    <tableColumn id="207" xr3:uid="{FE49B388-90C3-4A90-BDC8-F04813EBA0A0}" name="Référence pièce6" dataDxfId="32"/>
    <tableColumn id="208" xr3:uid="{5B143634-57E1-453D-9B27-12B4316635DE}" name="Taille de lot7" dataDxfId="31"/>
    <tableColumn id="209" xr3:uid="{7F11ED9E-FCD1-4A0B-AB6D-79A0CA643EBC}" name="Nb pcs/panier deg8" dataDxfId="30"/>
    <tableColumn id="210" xr3:uid="{510C32D3-F734-4CD3-96D4-3285D2BA3379}" name="Nb pcs/charge9" dataDxfId="29"/>
    <tableColumn id="211" xr3:uid="{AE548CF3-3AD0-4945-9679-859CD94EED49}" name="Nb PV Contrôle10" dataDxfId="28"/>
    <tableColumn id="212" xr3:uid="{D5274FD2-7462-4227-B9D2-AC21D806D02B}" name="TempsR6L1" dataDxfId="27"/>
    <tableColumn id="213" xr3:uid="{858ADDA3-B971-46CF-B708-6F3752C78796}" name="CommentaireR6L1" dataDxfId="26"/>
    <tableColumn id="214" xr3:uid="{9F4A5F5C-A3B3-476E-AC56-40225527B9A6}" name="TempsR6L2" dataDxfId="25"/>
    <tableColumn id="215" xr3:uid="{20912938-3AEA-47E0-9F08-5A542999D076}" name="CommentaireR6L2" dataDxfId="24"/>
    <tableColumn id="216" xr3:uid="{2A7E69DB-FCD7-4254-ADE8-F7EF757B4BA1}" name="TempsR6L3" dataDxfId="23"/>
    <tableColumn id="217" xr3:uid="{052056B6-4F96-468B-AB1D-FF5CFF8579F9}" name="CommentaireR6L3" dataDxfId="22"/>
    <tableColumn id="219" xr3:uid="{F4938796-EB00-4034-9905-581919EDA62F}" name="TempsR6L4" dataDxfId="21"/>
    <tableColumn id="220" xr3:uid="{5972FE52-29A3-43EA-BD12-D22C5FA27852}" name="CommentaireR6L4" dataDxfId="20"/>
    <tableColumn id="222" xr3:uid="{92EAD9CB-D58A-4F11-9954-273AF3519E6A}" name="TempsR6L5" dataDxfId="19"/>
    <tableColumn id="223" xr3:uid="{BDC59FEC-E967-4880-8845-EBF30B38BD63}" name="CommentaireR6L5" dataDxfId="18"/>
    <tableColumn id="225" xr3:uid="{8436E7B3-A79B-4A07-9483-0E494E65F6E0}" name="TempsR6L6" dataDxfId="17"/>
    <tableColumn id="226" xr3:uid="{9EE8BB10-B267-4114-A05E-30E6E674C8AB}" name="CommentaireR6L6" dataDxfId="16"/>
    <tableColumn id="228" xr3:uid="{83092476-30D8-4F22-9D20-2ACF0B7F5B30}" name="TempsR6L7" dataDxfId="15"/>
    <tableColumn id="229" xr3:uid="{63009996-EFDA-4AF5-9AEE-E5587FFBF856}" name="CommentaireR6L7" dataDxfId="14"/>
    <tableColumn id="231" xr3:uid="{38D6D3E8-31B5-4552-B7D2-8DAEE5B217A1}" name="TempsR6L8" dataDxfId="13"/>
    <tableColumn id="232" xr3:uid="{D47B00D2-0E1C-4069-8CB9-07969D544141}" name="CommentaireR6L8" dataDxfId="12"/>
    <tableColumn id="234" xr3:uid="{C928FC9C-7E64-438E-9AC1-B2472952A05B}" name="TempsR6L9" dataDxfId="11"/>
    <tableColumn id="235" xr3:uid="{D178DDCC-97B9-4338-8A76-C37F8ABA0C58}" name="CommentaireR6L9" dataDxfId="10"/>
    <tableColumn id="237" xr3:uid="{1E1FDFEA-E41D-4180-B5E8-E373437F4B6A}" name="TempsR6L10" dataDxfId="9"/>
    <tableColumn id="238" xr3:uid="{CDC6CE72-2CE1-406F-80F8-C13F0479999B}" name="CommentaireR6L10" dataDxfId="8"/>
    <tableColumn id="240" xr3:uid="{49994B30-3189-4037-A6E1-879BA2FE5DFE}" name="TempsR6L11" dataDxfId="7"/>
    <tableColumn id="241" xr3:uid="{22E256DB-2E42-4C4D-A1F3-555835269D51}" name="CommentaireR6L11" dataDxfId="6"/>
    <tableColumn id="243" xr3:uid="{E5D7ADCB-F74C-48C4-B480-044D3D37ECB7}" name="TempsR6L12" dataDxfId="5"/>
    <tableColumn id="244" xr3:uid="{BCBA03A8-39F1-4517-A297-B2F784733575}" name="CommentaireR6L12" dataDxfId="4"/>
    <tableColumn id="247" xr3:uid="{43605734-78EC-448C-8888-CF60CA32816A}" name="TempsR6L13" dataDxfId="3"/>
    <tableColumn id="46" xr3:uid="{47848038-0AB6-4C85-A76E-1B4BA1C69549}" name="CommentaireR6L13" dataDxfId="2"/>
    <tableColumn id="66" xr3:uid="{4E36F474-E75D-455D-8B7E-88D29A109282}" name="Total poudrageR6" dataDxfId="1"/>
    <tableColumn id="69" xr3:uid="{03807D6C-A829-4B8D-94E4-DED802DAAE2F}" name="Total autreF6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26" Type="http://schemas.openxmlformats.org/officeDocument/2006/relationships/ctrlProp" Target="../ctrlProps/ctrlProp17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5" Type="http://schemas.openxmlformats.org/officeDocument/2006/relationships/ctrlProp" Target="../ctrlProps/ctrlProp1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29" Type="http://schemas.openxmlformats.org/officeDocument/2006/relationships/ctrlProp" Target="../ctrlProps/ctrlProp20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24" Type="http://schemas.openxmlformats.org/officeDocument/2006/relationships/ctrlProp" Target="../ctrlProps/ctrlProp15.xml"/><Relationship Id="rId32" Type="http://schemas.openxmlformats.org/officeDocument/2006/relationships/table" Target="../tables/table1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28" Type="http://schemas.openxmlformats.org/officeDocument/2006/relationships/ctrlProp" Target="../ctrlProps/ctrlProp19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31" Type="http://schemas.openxmlformats.org/officeDocument/2006/relationships/ctrlProp" Target="../ctrlProps/ctrlProp2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Relationship Id="rId27" Type="http://schemas.openxmlformats.org/officeDocument/2006/relationships/ctrlProp" Target="../ctrlProps/ctrlProp18.xml"/><Relationship Id="rId30" Type="http://schemas.openxmlformats.org/officeDocument/2006/relationships/ctrlProp" Target="../ctrlProps/ctrlProp2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25AF9-F493-4ACE-9337-EB9469E8C500}">
  <sheetPr codeName="Feuil3"/>
  <dimension ref="A1:AA33"/>
  <sheetViews>
    <sheetView showGridLines="0" tabSelected="1" zoomScaleNormal="100" workbookViewId="0">
      <selection activeCell="H1" sqref="H1"/>
    </sheetView>
  </sheetViews>
  <sheetFormatPr baseColWidth="10" defaultRowHeight="15" x14ac:dyDescent="0.25"/>
  <cols>
    <col min="1" max="1" width="23" customWidth="1"/>
    <col min="2" max="2" width="24.42578125" customWidth="1"/>
    <col min="3" max="3" width="21.140625" customWidth="1"/>
    <col min="4" max="4" width="20.7109375" customWidth="1"/>
    <col min="5" max="5" width="22.7109375" customWidth="1"/>
    <col min="6" max="6" width="19.28515625" customWidth="1"/>
    <col min="7" max="7" width="20" customWidth="1"/>
    <col min="8" max="8" width="20.7109375" customWidth="1"/>
    <col min="9" max="9" width="22.5703125" customWidth="1"/>
    <col min="10" max="10" width="21.28515625" bestFit="1" customWidth="1"/>
    <col min="11" max="11" width="16.28515625" bestFit="1" customWidth="1"/>
    <col min="12" max="12" width="21" customWidth="1"/>
    <col min="13" max="13" width="21.28515625" bestFit="1" customWidth="1"/>
    <col min="14" max="14" width="17.42578125" customWidth="1"/>
    <col min="15" max="15" width="16.28515625" bestFit="1" customWidth="1"/>
    <col min="16" max="16" width="20.7109375" customWidth="1"/>
    <col min="17" max="17" width="21.28515625" bestFit="1" customWidth="1"/>
    <col min="18" max="18" width="15" customWidth="1"/>
    <col min="19" max="19" width="16.28515625" bestFit="1" customWidth="1"/>
    <col min="20" max="20" width="21.28515625" customWidth="1"/>
    <col min="21" max="21" width="21.28515625" bestFit="1" customWidth="1"/>
    <col min="22" max="22" width="13.7109375" bestFit="1" customWidth="1"/>
    <col min="23" max="23" width="16.28515625" bestFit="1" customWidth="1"/>
    <col min="24" max="24" width="21.140625" customWidth="1"/>
    <col min="25" max="25" width="21.28515625" bestFit="1" customWidth="1"/>
    <col min="26" max="26" width="13.7109375" bestFit="1" customWidth="1"/>
    <col min="27" max="27" width="16.7109375" bestFit="1" customWidth="1"/>
  </cols>
  <sheetData>
    <row r="1" spans="1:27" ht="35.450000000000003" customHeight="1" x14ac:dyDescent="0.25">
      <c r="A1" s="1" t="s">
        <v>22</v>
      </c>
      <c r="B1" s="60">
        <v>44796</v>
      </c>
      <c r="C1" s="2" t="s">
        <v>23</v>
      </c>
      <c r="D1" s="61" t="s">
        <v>304</v>
      </c>
    </row>
    <row r="2" spans="1:27" ht="31.9" customHeight="1" x14ac:dyDescent="0.25">
      <c r="A2" s="2" t="s">
        <v>19</v>
      </c>
      <c r="B2" s="60" t="s">
        <v>36</v>
      </c>
      <c r="C2" s="2" t="s">
        <v>18</v>
      </c>
      <c r="D2" s="61" t="s">
        <v>305</v>
      </c>
    </row>
    <row r="3" spans="1:27" ht="31.9" customHeight="1" x14ac:dyDescent="0.25">
      <c r="A3" s="106" t="s">
        <v>69</v>
      </c>
      <c r="B3" s="45">
        <f>F24+J24+N24+R24+V24+Z24</f>
        <v>244.17944444444444</v>
      </c>
      <c r="C3" s="95" t="s">
        <v>70</v>
      </c>
      <c r="D3" s="45">
        <f>F25+J25+N25+R25+V25+Z25</f>
        <v>0</v>
      </c>
      <c r="E3" s="96"/>
    </row>
    <row r="4" spans="1:27" ht="31.9" customHeight="1" thickBot="1" x14ac:dyDescent="0.3">
      <c r="A4" s="56" t="s">
        <v>81</v>
      </c>
      <c r="B4" s="109">
        <f>B3+D3</f>
        <v>244.17944444444444</v>
      </c>
      <c r="C4" s="97"/>
    </row>
    <row r="5" spans="1:27" ht="31.9" customHeight="1" x14ac:dyDescent="0.25">
      <c r="A5" s="97"/>
      <c r="B5" s="98"/>
      <c r="C5" s="97"/>
      <c r="D5" s="7"/>
      <c r="E5" s="28" t="s">
        <v>37</v>
      </c>
      <c r="F5" s="57" t="s">
        <v>306</v>
      </c>
      <c r="I5" s="28" t="s">
        <v>39</v>
      </c>
      <c r="J5" s="65" t="s">
        <v>307</v>
      </c>
      <c r="M5" s="28" t="s">
        <v>48</v>
      </c>
      <c r="N5" s="65"/>
      <c r="Q5" s="28" t="s">
        <v>49</v>
      </c>
      <c r="R5" s="65"/>
      <c r="U5" s="28" t="s">
        <v>50</v>
      </c>
      <c r="V5" s="65"/>
      <c r="Y5" s="28" t="s">
        <v>51</v>
      </c>
      <c r="Z5" s="65"/>
    </row>
    <row r="6" spans="1:27" ht="31.9" customHeight="1" x14ac:dyDescent="0.25">
      <c r="A6" s="97"/>
      <c r="B6" s="98"/>
      <c r="C6" s="97"/>
      <c r="D6" s="7"/>
      <c r="E6" s="29" t="s">
        <v>38</v>
      </c>
      <c r="F6" s="58">
        <v>4</v>
      </c>
      <c r="I6" s="29" t="s">
        <v>38</v>
      </c>
      <c r="J6" s="66">
        <v>6</v>
      </c>
      <c r="M6" s="29" t="s">
        <v>38</v>
      </c>
      <c r="N6" s="66"/>
      <c r="Q6" s="29" t="s">
        <v>38</v>
      </c>
      <c r="R6" s="66"/>
      <c r="U6" s="29" t="s">
        <v>38</v>
      </c>
      <c r="V6" s="66"/>
      <c r="Y6" s="29" t="s">
        <v>38</v>
      </c>
      <c r="Z6" s="66"/>
    </row>
    <row r="7" spans="1:27" ht="31.9" customHeight="1" x14ac:dyDescent="0.25">
      <c r="A7" s="97"/>
      <c r="B7" s="98"/>
      <c r="C7" s="97"/>
      <c r="E7" s="29" t="s">
        <v>40</v>
      </c>
      <c r="F7" s="58">
        <v>0</v>
      </c>
      <c r="I7" s="29" t="s">
        <v>40</v>
      </c>
      <c r="J7" s="66">
        <v>0</v>
      </c>
      <c r="M7" s="29" t="s">
        <v>40</v>
      </c>
      <c r="N7" s="66"/>
      <c r="Q7" s="29" t="s">
        <v>40</v>
      </c>
      <c r="R7" s="66"/>
      <c r="U7" s="29" t="s">
        <v>40</v>
      </c>
      <c r="V7" s="66"/>
      <c r="Y7" s="29" t="s">
        <v>40</v>
      </c>
      <c r="Z7" s="66"/>
    </row>
    <row r="8" spans="1:27" ht="31.9" customHeight="1" x14ac:dyDescent="0.25">
      <c r="A8" s="97"/>
      <c r="B8" s="98"/>
      <c r="C8" s="97"/>
      <c r="D8" s="7"/>
      <c r="E8" s="29" t="s">
        <v>47</v>
      </c>
      <c r="F8" s="58">
        <v>9</v>
      </c>
      <c r="G8" s="97"/>
      <c r="I8" s="29" t="s">
        <v>47</v>
      </c>
      <c r="J8" s="66">
        <v>0</v>
      </c>
      <c r="M8" s="29" t="s">
        <v>47</v>
      </c>
      <c r="N8" s="66"/>
      <c r="Q8" s="29" t="s">
        <v>47</v>
      </c>
      <c r="R8" s="66"/>
      <c r="U8" s="29" t="s">
        <v>47</v>
      </c>
      <c r="V8" s="66"/>
      <c r="Y8" s="29" t="s">
        <v>47</v>
      </c>
      <c r="Z8" s="66"/>
    </row>
    <row r="9" spans="1:27" ht="25.9" customHeight="1" thickBot="1" x14ac:dyDescent="0.3">
      <c r="E9" s="107" t="s">
        <v>68</v>
      </c>
      <c r="F9" s="59">
        <v>0</v>
      </c>
      <c r="G9" s="110"/>
      <c r="H9" s="111"/>
      <c r="I9" s="31" t="s">
        <v>68</v>
      </c>
      <c r="J9" s="67">
        <v>0</v>
      </c>
      <c r="M9" s="31" t="s">
        <v>68</v>
      </c>
      <c r="N9" s="67"/>
      <c r="Q9" s="31" t="s">
        <v>68</v>
      </c>
      <c r="R9" s="67"/>
      <c r="U9" s="31" t="s">
        <v>68</v>
      </c>
      <c r="V9" s="67"/>
      <c r="Y9" s="31" t="s">
        <v>68</v>
      </c>
      <c r="Z9" s="67"/>
    </row>
    <row r="10" spans="1:27" ht="30" customHeight="1" x14ac:dyDescent="0.25">
      <c r="A10" s="18" t="s">
        <v>9</v>
      </c>
      <c r="B10" s="19" t="s">
        <v>8</v>
      </c>
      <c r="C10" s="19" t="s">
        <v>21</v>
      </c>
      <c r="D10" s="108" t="s">
        <v>42</v>
      </c>
      <c r="E10" s="18" t="s">
        <v>20</v>
      </c>
      <c r="F10" s="19" t="s">
        <v>41</v>
      </c>
      <c r="G10" s="63" t="s">
        <v>0</v>
      </c>
      <c r="H10" s="18" t="s">
        <v>43</v>
      </c>
      <c r="I10" s="19" t="s">
        <v>33</v>
      </c>
      <c r="J10" s="19" t="s">
        <v>44</v>
      </c>
      <c r="K10" s="30" t="s">
        <v>52</v>
      </c>
      <c r="L10" s="18" t="s">
        <v>53</v>
      </c>
      <c r="M10" s="19" t="s">
        <v>54</v>
      </c>
      <c r="N10" s="19" t="s">
        <v>55</v>
      </c>
      <c r="O10" s="30" t="s">
        <v>56</v>
      </c>
      <c r="P10" s="18" t="s">
        <v>57</v>
      </c>
      <c r="Q10" s="19" t="s">
        <v>34</v>
      </c>
      <c r="R10" s="19" t="s">
        <v>58</v>
      </c>
      <c r="S10" s="30" t="s">
        <v>59</v>
      </c>
      <c r="T10" s="18" t="s">
        <v>60</v>
      </c>
      <c r="U10" s="19" t="s">
        <v>61</v>
      </c>
      <c r="V10" s="19" t="s">
        <v>62</v>
      </c>
      <c r="W10" s="30" t="s">
        <v>63</v>
      </c>
      <c r="X10" s="18" t="s">
        <v>64</v>
      </c>
      <c r="Y10" s="19" t="s">
        <v>35</v>
      </c>
      <c r="Z10" s="19" t="s">
        <v>65</v>
      </c>
      <c r="AA10" s="20" t="s">
        <v>66</v>
      </c>
    </row>
    <row r="11" spans="1:27" x14ac:dyDescent="0.25">
      <c r="A11" s="21">
        <v>1</v>
      </c>
      <c r="B11" s="8" t="s">
        <v>2</v>
      </c>
      <c r="C11" s="8" t="s">
        <v>10</v>
      </c>
      <c r="D11" s="114">
        <v>0.96699999999999997</v>
      </c>
      <c r="E11" s="62">
        <v>0</v>
      </c>
      <c r="F11" s="9">
        <f>IF(F7&lt;&gt;0,((Tableau14[[#This Row],[Cout(€HT/min)]]*Tableau14[[#This Row],[Temps]]+20/$F$7)),0)</f>
        <v>0</v>
      </c>
      <c r="G11" s="48"/>
      <c r="H11" s="32" t="s">
        <v>10</v>
      </c>
      <c r="I11" s="68">
        <v>0</v>
      </c>
      <c r="J11" s="9">
        <f>IF(J7&lt;&gt;0,((Tableau14[[#This Row],[Cout(€HT/min)]]*I11+20/$J$7)),0)</f>
        <v>0</v>
      </c>
      <c r="K11" s="48"/>
      <c r="L11" s="32" t="s">
        <v>10</v>
      </c>
      <c r="M11" s="68"/>
      <c r="N11" s="9">
        <f>IF(N7&lt;&gt;0,((Tableau14[[#This Row],[Cout(€HT/min)]]*M11+20/$N$7)),0)</f>
        <v>0</v>
      </c>
      <c r="O11" s="48"/>
      <c r="P11" s="32" t="s">
        <v>10</v>
      </c>
      <c r="Q11" s="68"/>
      <c r="R11" s="9">
        <f>IF(R7&lt;&gt;0,((Tableau14[[#This Row],[Cout(€HT/min)]]*Q11+20/$R$7)),0)</f>
        <v>0</v>
      </c>
      <c r="S11" s="48"/>
      <c r="T11" s="32" t="s">
        <v>10</v>
      </c>
      <c r="U11" s="68"/>
      <c r="V11" s="9">
        <f>IF(V7&lt;&gt;0,((Tableau14[[#This Row],[Cout(€HT/min)]]*U11+20/$V$7)),0)</f>
        <v>0</v>
      </c>
      <c r="W11" s="48"/>
      <c r="X11" s="32" t="s">
        <v>10</v>
      </c>
      <c r="Y11" s="68"/>
      <c r="Z11" s="9">
        <f>IF(Z7&lt;&gt;0,((Tableau14[[#This Row],[Cout(€HT/min)]]*Y11+20/$Z$7)),0)</f>
        <v>0</v>
      </c>
      <c r="AA11" s="99"/>
    </row>
    <row r="12" spans="1:27" x14ac:dyDescent="0.25">
      <c r="A12" s="21">
        <v>2</v>
      </c>
      <c r="B12" s="8" t="s">
        <v>3</v>
      </c>
      <c r="C12" s="10" t="s">
        <v>11</v>
      </c>
      <c r="D12" s="114">
        <v>0.96699999999999997</v>
      </c>
      <c r="E12" s="62">
        <v>0</v>
      </c>
      <c r="F12" s="9">
        <f>IF($F$5&lt;&gt;"",Tableau14[[#This Row],[Temps]]*Tableau14[[#This Row],[Cout(€HT/min)]],0)</f>
        <v>0</v>
      </c>
      <c r="G12" s="48"/>
      <c r="H12" s="33" t="s">
        <v>11</v>
      </c>
      <c r="I12" s="68">
        <v>0</v>
      </c>
      <c r="J12" s="9">
        <f>IF($J$5&lt;&gt;"",I12*Tableau14[[#This Row],[Cout(€HT/min)]],0)</f>
        <v>0</v>
      </c>
      <c r="K12" s="48"/>
      <c r="L12" s="33" t="s">
        <v>11</v>
      </c>
      <c r="M12" s="68"/>
      <c r="N12" s="9">
        <f>IF($N$5&lt;&gt;"",M12*Tableau14[[#This Row],[Cout(€HT/min)]],0)</f>
        <v>0</v>
      </c>
      <c r="O12" s="48"/>
      <c r="P12" s="33" t="s">
        <v>11</v>
      </c>
      <c r="Q12" s="68"/>
      <c r="R12" s="9">
        <f>IF($R$5&lt;&gt;"",Q12*Tableau14[[#This Row],[Cout(€HT/min)]],0)</f>
        <v>0</v>
      </c>
      <c r="S12" s="48"/>
      <c r="T12" s="33" t="s">
        <v>11</v>
      </c>
      <c r="U12" s="68"/>
      <c r="V12" s="9">
        <f>IF($V$5&lt;&gt;"",U12*Tableau14[[#This Row],[Cout(€HT/min)]],0)</f>
        <v>0</v>
      </c>
      <c r="W12" s="48"/>
      <c r="X12" s="33" t="s">
        <v>11</v>
      </c>
      <c r="Y12" s="68"/>
      <c r="Z12" s="9">
        <f>IF($Z$5&lt;&gt;"",Y12*Tableau14[[#This Row],[Cout(€HT/min)]],0)</f>
        <v>0</v>
      </c>
      <c r="AA12" s="99"/>
    </row>
    <row r="13" spans="1:27" x14ac:dyDescent="0.25">
      <c r="A13" s="21">
        <v>3</v>
      </c>
      <c r="B13" s="8" t="s">
        <v>26</v>
      </c>
      <c r="C13" s="10" t="s">
        <v>67</v>
      </c>
      <c r="D13" s="114">
        <v>0.96699999999999997</v>
      </c>
      <c r="E13" s="62">
        <v>0</v>
      </c>
      <c r="F13" s="9">
        <f>IF($F$5&lt;&gt;"",Tableau14[[#This Row],[Temps]]*Tableau14[[#This Row],[Cout(€HT/min)]],0)</f>
        <v>0</v>
      </c>
      <c r="G13" s="48"/>
      <c r="H13" s="33" t="s">
        <v>67</v>
      </c>
      <c r="I13" s="68">
        <v>0</v>
      </c>
      <c r="J13" s="9">
        <f>IF($J$5&lt;&gt;"",I13*Tableau14[[#This Row],[Cout(€HT/min)]],0)</f>
        <v>0</v>
      </c>
      <c r="K13" s="48"/>
      <c r="L13" s="33" t="s">
        <v>67</v>
      </c>
      <c r="M13" s="68"/>
      <c r="N13" s="9">
        <f>IF($N$5&lt;&gt;"",M13*Tableau14[[#This Row],[Cout(€HT/min)]],0)</f>
        <v>0</v>
      </c>
      <c r="O13" s="48"/>
      <c r="P13" s="33" t="s">
        <v>67</v>
      </c>
      <c r="Q13" s="68"/>
      <c r="R13" s="9">
        <f>IF($R$5&lt;&gt;"",Q13*Tableau14[[#This Row],[Cout(€HT/min)]],0)</f>
        <v>0</v>
      </c>
      <c r="S13" s="48"/>
      <c r="T13" s="33" t="s">
        <v>67</v>
      </c>
      <c r="U13" s="68"/>
      <c r="V13" s="9">
        <f>IF($V$5&lt;&gt;"",U13*Tableau14[[#This Row],[Cout(€HT/min)]],0)</f>
        <v>0</v>
      </c>
      <c r="W13" s="48"/>
      <c r="X13" s="33" t="s">
        <v>67</v>
      </c>
      <c r="Y13" s="68"/>
      <c r="Z13" s="9">
        <f>IF($Z$5&lt;&gt;"",Y13*Tableau14[[#This Row],[Cout(€HT/min)]],0)</f>
        <v>0</v>
      </c>
      <c r="AA13" s="99"/>
    </row>
    <row r="14" spans="1:27" x14ac:dyDescent="0.25">
      <c r="A14" s="21">
        <v>4</v>
      </c>
      <c r="B14" s="8" t="s">
        <v>1</v>
      </c>
      <c r="C14" s="10" t="s">
        <v>67</v>
      </c>
      <c r="D14" s="114">
        <v>0.96699999999999997</v>
      </c>
      <c r="E14" s="62">
        <v>0</v>
      </c>
      <c r="F14" s="9">
        <f>IF($F$5&lt;&gt;"",Tableau14[[#This Row],[Temps]]*Tableau14[[#This Row],[Cout(€HT/min)]],0)</f>
        <v>0</v>
      </c>
      <c r="G14" s="48"/>
      <c r="H14" s="33" t="s">
        <v>67</v>
      </c>
      <c r="I14" s="68">
        <v>0</v>
      </c>
      <c r="J14" s="9">
        <f>IF($J$5&lt;&gt;"",I14*Tableau14[[#This Row],[Cout(€HT/min)]],0)</f>
        <v>0</v>
      </c>
      <c r="K14" s="48"/>
      <c r="L14" s="33" t="s">
        <v>67</v>
      </c>
      <c r="M14" s="68"/>
      <c r="N14" s="9">
        <f>IF($N$5&lt;&gt;"",M14*Tableau14[[#This Row],[Cout(€HT/min)]],0)</f>
        <v>0</v>
      </c>
      <c r="O14" s="48"/>
      <c r="P14" s="33" t="s">
        <v>67</v>
      </c>
      <c r="Q14" s="68"/>
      <c r="R14" s="9">
        <f>IF($R$5&lt;&gt;"",Q14*Tableau14[[#This Row],[Cout(€HT/min)]],0)</f>
        <v>0</v>
      </c>
      <c r="S14" s="48"/>
      <c r="T14" s="33" t="s">
        <v>67</v>
      </c>
      <c r="U14" s="68"/>
      <c r="V14" s="9">
        <f>IF($V$5&lt;&gt;"",U14*Tableau14[[#This Row],[Cout(€HT/min)]],0)</f>
        <v>0</v>
      </c>
      <c r="W14" s="48"/>
      <c r="X14" s="33" t="s">
        <v>67</v>
      </c>
      <c r="Y14" s="68"/>
      <c r="Z14" s="9">
        <f>IF($Z$5&lt;&gt;"",Y14*Tableau14[[#This Row],[Cout(€HT/min)]],0)</f>
        <v>0</v>
      </c>
      <c r="AA14" s="99"/>
    </row>
    <row r="15" spans="1:27" x14ac:dyDescent="0.25">
      <c r="A15" s="22">
        <v>5</v>
      </c>
      <c r="B15" s="11" t="s">
        <v>3</v>
      </c>
      <c r="C15" s="12" t="s">
        <v>67</v>
      </c>
      <c r="D15" s="115">
        <v>0.96699999999999997</v>
      </c>
      <c r="E15" s="62">
        <v>30</v>
      </c>
      <c r="F15" s="13">
        <f>IF($F$5&lt;&gt;"",Tableau14[[#This Row],[Temps]]*Tableau14[[#This Row],[Cout(€HT/min)]],0)</f>
        <v>29.009999999999998</v>
      </c>
      <c r="G15" s="49"/>
      <c r="H15" s="34" t="s">
        <v>67</v>
      </c>
      <c r="I15" s="68">
        <v>30</v>
      </c>
      <c r="J15" s="13">
        <f>IF($J$5&lt;&gt;"",I15*Tableau14[[#This Row],[Cout(€HT/min)]],0)</f>
        <v>29.009999999999998</v>
      </c>
      <c r="K15" s="49"/>
      <c r="L15" s="34" t="s">
        <v>67</v>
      </c>
      <c r="M15" s="68"/>
      <c r="N15" s="13">
        <f>IF($N$5&lt;&gt;"",M15*Tableau14[[#This Row],[Cout(€HT/min)]],0)</f>
        <v>0</v>
      </c>
      <c r="O15" s="49"/>
      <c r="P15" s="34" t="s">
        <v>67</v>
      </c>
      <c r="Q15" s="68"/>
      <c r="R15" s="13">
        <f>IF($R$5&lt;&gt;"",Q15*Tableau14[[#This Row],[Cout(€HT/min)]],0)</f>
        <v>0</v>
      </c>
      <c r="S15" s="49"/>
      <c r="T15" s="34" t="s">
        <v>67</v>
      </c>
      <c r="U15" s="68"/>
      <c r="V15" s="13">
        <f>IF($V$5&lt;&gt;"",U15*Tableau14[[#This Row],[Cout(€HT/min)]],0)</f>
        <v>0</v>
      </c>
      <c r="W15" s="49"/>
      <c r="X15" s="34" t="s">
        <v>67</v>
      </c>
      <c r="Y15" s="68"/>
      <c r="Z15" s="13">
        <f>IF($Z$5&lt;&gt;"",Y15*Tableau14[[#This Row],[Cout(€HT/min)]],0)</f>
        <v>0</v>
      </c>
      <c r="AA15" s="100"/>
    </row>
    <row r="16" spans="1:27" x14ac:dyDescent="0.25">
      <c r="A16" s="22">
        <v>6</v>
      </c>
      <c r="B16" s="11" t="s">
        <v>4</v>
      </c>
      <c r="C16" s="12" t="s">
        <v>67</v>
      </c>
      <c r="D16" s="115">
        <v>0.96699999999999997</v>
      </c>
      <c r="E16" s="62">
        <v>10</v>
      </c>
      <c r="F16" s="13">
        <f>IF($F$5&lt;&gt;"",Tableau14[[#This Row],[Temps]]*Tableau14[[#This Row],[Cout(€HT/min)]],0)</f>
        <v>9.67</v>
      </c>
      <c r="G16" s="49"/>
      <c r="H16" s="34" t="s">
        <v>67</v>
      </c>
      <c r="I16" s="68">
        <v>10</v>
      </c>
      <c r="J16" s="13">
        <f>IF($J$5&lt;&gt;"",I16*Tableau14[[#This Row],[Cout(€HT/min)]],0)</f>
        <v>9.67</v>
      </c>
      <c r="K16" s="49"/>
      <c r="L16" s="34" t="s">
        <v>67</v>
      </c>
      <c r="M16" s="68"/>
      <c r="N16" s="13">
        <f>IF($N$5&lt;&gt;"",M16*Tableau14[[#This Row],[Cout(€HT/min)]],0)</f>
        <v>0</v>
      </c>
      <c r="O16" s="49"/>
      <c r="P16" s="34" t="s">
        <v>67</v>
      </c>
      <c r="Q16" s="68"/>
      <c r="R16" s="13">
        <f>IF($R$5&lt;&gt;"",Q16*Tableau14[[#This Row],[Cout(€HT/min)]],0)</f>
        <v>0</v>
      </c>
      <c r="S16" s="49"/>
      <c r="T16" s="34" t="s">
        <v>67</v>
      </c>
      <c r="U16" s="68"/>
      <c r="V16" s="13">
        <f>IF($V$5&lt;&gt;"",U16*Tableau14[[#This Row],[Cout(€HT/min)]],0)</f>
        <v>0</v>
      </c>
      <c r="W16" s="49"/>
      <c r="X16" s="34" t="s">
        <v>67</v>
      </c>
      <c r="Y16" s="68"/>
      <c r="Z16" s="13">
        <f>IF($Z$5&lt;&gt;"",Y16*Tableau14[[#This Row],[Cout(€HT/min)]],0)</f>
        <v>0</v>
      </c>
      <c r="AA16" s="100"/>
    </row>
    <row r="17" spans="1:27" x14ac:dyDescent="0.25">
      <c r="A17" s="22">
        <v>7</v>
      </c>
      <c r="B17" s="11" t="s">
        <v>31</v>
      </c>
      <c r="C17" s="12"/>
      <c r="D17" s="115">
        <f>_xlfn.SWITCH($F$30,1,$E$30,2,$E$31,3,$E$32,4,$E$33)</f>
        <v>173</v>
      </c>
      <c r="E17" s="64">
        <v>0</v>
      </c>
      <c r="F17" s="13">
        <f>IF(F5&lt;&gt;"",IF(AND(F5&lt;&gt;"",$F$30=3),30*$D$16/F6+E17*D17,IF(F8&lt;&gt;0,Tableau14[[#This Row],[Cout(€HT/min)]]/$F$8,0)),0)</f>
        <v>19.222222222222221</v>
      </c>
      <c r="G17" s="49"/>
      <c r="H17" s="34"/>
      <c r="I17" s="68">
        <v>5</v>
      </c>
      <c r="J17" s="13">
        <f>IF(J5&lt;&gt;"",IF(AND($J$5&lt;&gt;"",$H$30=3),30*$D$16/J6+I17*_xlfn.SWITCH($H$30,1,$E$30,2,$E$31,3,$E$32,4,$E$33),IF(J8&lt;&gt;0,(_xlfn.SWITCH($H$30,1,$E$30,2,$E$31,3,$E$32,4,$E$33)/$J$8),0)),0)</f>
        <v>13.420000000000002</v>
      </c>
      <c r="K17" s="49"/>
      <c r="L17" s="34"/>
      <c r="M17" s="68"/>
      <c r="N17" s="13">
        <f>IF(N5&lt;&gt;"",IF(AND($N$5&lt;&gt;"",$J$30=3),30*$D$16/N6+M17*_xlfn.SWITCH($J$30,1,$E$30,2,$E$31,3,$E$32,4,$E$33),IF(N8&lt;&gt;0,(_xlfn.SWITCH($J$30,1,$E$30,2,$E$31,3,$E$32,4,$E$33)/$N$8),0)),0)</f>
        <v>0</v>
      </c>
      <c r="O17" s="49"/>
      <c r="P17" s="34"/>
      <c r="Q17" s="68"/>
      <c r="R17" s="13">
        <f>IF(R5&lt;&gt;"",IF(AND($R$5&lt;&gt;"",$L$30=3),30*$D$16/R6+Q17*_xlfn.SWITCH($L$30,1,$E$30,2,$E$31,3,$E$32,4,$E$33),IF(R8&lt;&gt;0,(_xlfn.SWITCH($L$30,1,$E$30,2,$E$31,3,$E$32,4,$E$33)/$R$8),0)),0)</f>
        <v>0</v>
      </c>
      <c r="S17" s="49"/>
      <c r="T17" s="34"/>
      <c r="U17" s="68"/>
      <c r="V17" s="13">
        <f>IF(V5&lt;&gt;"",IF(AND($V$5&lt;&gt;"",$N$30=3),30*$D$16/V6+U17*_xlfn.SWITCH($N$30,1,$E$30,2,$E$31,3,$E$32,4,$E$33),IF(V8&lt;&gt;0,(_xlfn.SWITCH($N$30,1,$E$30,2,$E$31,3,$E$32,4,$E$33)/$V$8),0)),0)</f>
        <v>0</v>
      </c>
      <c r="W17" s="49"/>
      <c r="X17" s="34"/>
      <c r="Y17" s="68"/>
      <c r="Z17" s="13">
        <f>IF(Z5&lt;&gt;"",IF(AND($Z$5&lt;&gt;"",$P$30=3),30*$D$16/Z6+Y17*_xlfn.SWITCH($P$30,1,$E$30,2,$E$31,3,$E$32,4,$E$33),IF(Z8&lt;&gt;0,(_xlfn.SWITCH($P$30,1,$E$30,2,$E$31,3,$E$32,4,$E$33)/$Z$8),0)),0)</f>
        <v>0</v>
      </c>
      <c r="AA17" s="100"/>
    </row>
    <row r="18" spans="1:27" x14ac:dyDescent="0.25">
      <c r="A18" s="22">
        <v>8</v>
      </c>
      <c r="B18" s="11" t="s">
        <v>5</v>
      </c>
      <c r="C18" s="12"/>
      <c r="D18" s="115">
        <f>_xlfn.SWITCH($G$30,1,$E$30,2,$E$31,3,$E$32,4,$E$33)</f>
        <v>173</v>
      </c>
      <c r="E18" s="64">
        <v>0</v>
      </c>
      <c r="F18" s="13">
        <f>IF(AND(F5&lt;&gt;"",$G$30=3),30*$D$16/F6+E18*Tableau14[[#This Row],[Cout(€HT/min)]],IF(F8&lt;&gt;0,Tableau14[[#This Row],[Cout(€HT/min)]]/$F$8,0))</f>
        <v>19.222222222222221</v>
      </c>
      <c r="G18" s="49"/>
      <c r="H18" s="34"/>
      <c r="I18" s="68">
        <v>5</v>
      </c>
      <c r="J18" s="13">
        <f>IF(J5&lt;&gt;"",IF(AND($J$5&lt;&gt;"",$I$30=3),30*$D$16/J6+I18*_xlfn.SWITCH($I$30,1,$E$30,2,$E$31,3,$E$32,4,$E$33),IF(J8&lt;&gt;0,(_xlfn.SWITCH($I$30,1,$E$30,2,$E$31,3,$E$32,4,$E$33)/$J$8),0)),0)</f>
        <v>13.420000000000002</v>
      </c>
      <c r="K18" s="49"/>
      <c r="L18" s="34"/>
      <c r="M18" s="68"/>
      <c r="N18" s="13">
        <f>IF(N5&lt;&gt;"",IF(AND($N$5&lt;&gt;"",$K$30=3),30*$D$16/N6+M18*_xlfn.SWITCH($K$30,1,$E$30,2,$E$31,3,$E$32,4,$E$33),IF(J8&lt;&gt;0,(_xlfn.SWITCH($I$30,1,$E$30,2,$E$31,3,$E$32,4,$E$33)/$J$8),0)),0)</f>
        <v>0</v>
      </c>
      <c r="O18" s="49"/>
      <c r="P18" s="34"/>
      <c r="Q18" s="68"/>
      <c r="R18" s="13">
        <f>IF(R5&lt;&gt;"",IF(AND($R$5&lt;&gt;"",$M$30=3),30*$D$16/R6+Q18*_xlfn.SWITCH($M$30,1,$E$30,2,$E$31,3,$E$32,4,$E$33),IF(R8&lt;&gt;0,(_xlfn.SWITCH($M$30,1,$E$30,2,$E$31,3,$E$32,4,$E$33)/$R$8),0)),0)</f>
        <v>0</v>
      </c>
      <c r="S18" s="49"/>
      <c r="T18" s="34"/>
      <c r="U18" s="68"/>
      <c r="V18" s="13">
        <f>IF(V5&lt;&gt;"",IF(AND($V$5&lt;&gt;"",$O$30=3),30*$D$16/V6+U18*_xlfn.SWITCH($O$30,1,$E$30,2,$E$31,3,$E$32,4,$E$33),IF(V8&lt;&gt;0,(_xlfn.SWITCH($O$30,1,$E$30,2,$E$31,3,$E$32,4,$E$33)/$V$8),0)),0)</f>
        <v>0</v>
      </c>
      <c r="W18" s="49"/>
      <c r="X18" s="34"/>
      <c r="Y18" s="68"/>
      <c r="Z18" s="13">
        <f>IF(Z5&lt;&gt;"",IF(AND($Z$5&lt;&gt;"",$Q$30=3),30*$D$16/Z6+Y18*_xlfn.SWITCH($Q$30,1,$E$30,2,$E$31,3,$E$32,4,$E$33),IF(Z8&lt;&gt;0,(_xlfn.SWITCH($Q$30,1,$E$30,2,$E$31,3,$E$32,4,$E$33)/$Z$8),0)),0)</f>
        <v>0</v>
      </c>
      <c r="AA18" s="100"/>
    </row>
    <row r="19" spans="1:27" x14ac:dyDescent="0.25">
      <c r="A19" s="22">
        <v>9</v>
      </c>
      <c r="B19" s="11" t="s">
        <v>6</v>
      </c>
      <c r="C19" s="12" t="s">
        <v>67</v>
      </c>
      <c r="D19" s="115">
        <v>0.96699999999999997</v>
      </c>
      <c r="E19" s="62">
        <v>10</v>
      </c>
      <c r="F19" s="13">
        <f>IF($F$5&lt;&gt;"",Tableau14[[#This Row],[Temps]]*Tableau14[[#This Row],[Cout(€HT/min)]],0)</f>
        <v>9.67</v>
      </c>
      <c r="G19" s="49"/>
      <c r="H19" s="34" t="s">
        <v>67</v>
      </c>
      <c r="I19" s="68">
        <v>10</v>
      </c>
      <c r="J19" s="13">
        <f>IF($J$5&lt;&gt;"",I19*Tableau14[[#This Row],[Cout(€HT/min)]],0)</f>
        <v>9.67</v>
      </c>
      <c r="K19" s="49"/>
      <c r="L19" s="34" t="s">
        <v>67</v>
      </c>
      <c r="M19" s="68"/>
      <c r="N19" s="13">
        <f>IF($N$5&lt;&gt;"",M19*Tableau14[[#This Row],[Cout(€HT/min)]],0)</f>
        <v>0</v>
      </c>
      <c r="O19" s="49"/>
      <c r="P19" s="34" t="s">
        <v>67</v>
      </c>
      <c r="Q19" s="68"/>
      <c r="R19" s="13">
        <f>IF($R$5&lt;&gt;"",Q19*Tableau14[[#This Row],[Cout(€HT/min)]],0)</f>
        <v>0</v>
      </c>
      <c r="S19" s="49"/>
      <c r="T19" s="34" t="s">
        <v>67</v>
      </c>
      <c r="U19" s="68"/>
      <c r="V19" s="13">
        <f>IF($V$5&lt;&gt;"",U19*Tableau14[[#This Row],[Cout(€HT/min)]],0)</f>
        <v>0</v>
      </c>
      <c r="W19" s="49"/>
      <c r="X19" s="34" t="s">
        <v>67</v>
      </c>
      <c r="Y19" s="68"/>
      <c r="Z19" s="13">
        <f>IF($Z$5&lt;&gt;"",Y19*Tableau14[[#This Row],[Cout(€HT/min)]],0)</f>
        <v>0</v>
      </c>
      <c r="AA19" s="100"/>
    </row>
    <row r="20" spans="1:27" x14ac:dyDescent="0.25">
      <c r="A20" s="22">
        <v>10</v>
      </c>
      <c r="B20" s="11" t="s">
        <v>1</v>
      </c>
      <c r="C20" s="12" t="s">
        <v>67</v>
      </c>
      <c r="D20" s="115">
        <v>0.96699999999999997</v>
      </c>
      <c r="E20" s="62">
        <v>30</v>
      </c>
      <c r="F20" s="13">
        <f>IF($F$5&lt;&gt;"",Tableau14[[#This Row],[Temps]]*Tableau14[[#This Row],[Cout(€HT/min)]],0)</f>
        <v>29.009999999999998</v>
      </c>
      <c r="G20" s="49"/>
      <c r="H20" s="34" t="s">
        <v>67</v>
      </c>
      <c r="I20" s="68">
        <v>30</v>
      </c>
      <c r="J20" s="13">
        <f>IF($J$5&lt;&gt;"",I20*Tableau14[[#This Row],[Cout(€HT/min)]],0)</f>
        <v>29.009999999999998</v>
      </c>
      <c r="K20" s="49"/>
      <c r="L20" s="34" t="s">
        <v>67</v>
      </c>
      <c r="M20" s="68"/>
      <c r="N20" s="13">
        <f>IF($N$5&lt;&gt;"",M20*Tableau14[[#This Row],[Cout(€HT/min)]],0)</f>
        <v>0</v>
      </c>
      <c r="O20" s="49"/>
      <c r="P20" s="34" t="s">
        <v>67</v>
      </c>
      <c r="Q20" s="68"/>
      <c r="R20" s="13">
        <f>IF($R$5&lt;&gt;"",Q20*Tableau14[[#This Row],[Cout(€HT/min)]],0)</f>
        <v>0</v>
      </c>
      <c r="S20" s="49"/>
      <c r="T20" s="34" t="s">
        <v>67</v>
      </c>
      <c r="U20" s="68"/>
      <c r="V20" s="13">
        <f>IF($V$5&lt;&gt;"",U20*Tableau14[[#This Row],[Cout(€HT/min)]],0)</f>
        <v>0</v>
      </c>
      <c r="W20" s="49"/>
      <c r="X20" s="34" t="s">
        <v>67</v>
      </c>
      <c r="Y20" s="68"/>
      <c r="Z20" s="13">
        <f>IF($Z$5&lt;&gt;"",Y20*Tableau14[[#This Row],[Cout(€HT/min)]],0)</f>
        <v>0</v>
      </c>
      <c r="AA20" s="100"/>
    </row>
    <row r="21" spans="1:27" x14ac:dyDescent="0.25">
      <c r="A21" s="22">
        <v>11</v>
      </c>
      <c r="B21" s="11" t="s">
        <v>13</v>
      </c>
      <c r="C21" s="12" t="s">
        <v>11</v>
      </c>
      <c r="D21" s="115">
        <v>0.96699999999999997</v>
      </c>
      <c r="E21" s="62">
        <v>5</v>
      </c>
      <c r="F21" s="13">
        <f>IF($F$5&lt;&gt;"",Tableau14[[#This Row],[Temps]]*Tableau14[[#This Row],[Cout(€HT/min)]],0)</f>
        <v>4.835</v>
      </c>
      <c r="G21" s="50"/>
      <c r="H21" s="34" t="s">
        <v>11</v>
      </c>
      <c r="I21" s="68">
        <v>5</v>
      </c>
      <c r="J21" s="13">
        <f>IF($J$5&lt;&gt;"",I21*Tableau14[[#This Row],[Cout(€HT/min)]],0)</f>
        <v>4.835</v>
      </c>
      <c r="K21" s="50"/>
      <c r="L21" s="34" t="s">
        <v>11</v>
      </c>
      <c r="M21" s="68"/>
      <c r="N21" s="13">
        <f>IF($N$5&lt;&gt;"",M21*Tableau14[[#This Row],[Cout(€HT/min)]],0)</f>
        <v>0</v>
      </c>
      <c r="O21" s="50"/>
      <c r="P21" s="34" t="s">
        <v>11</v>
      </c>
      <c r="Q21" s="68"/>
      <c r="R21" s="13">
        <f>IF($R$5&lt;&gt;"",Q21*Tableau14[[#This Row],[Cout(€HT/min)]],0)</f>
        <v>0</v>
      </c>
      <c r="S21" s="50"/>
      <c r="T21" s="34" t="s">
        <v>11</v>
      </c>
      <c r="U21" s="68"/>
      <c r="V21" s="13">
        <f>IF($V$5&lt;&gt;"",U21*Tableau14[[#This Row],[Cout(€HT/min)]],0)</f>
        <v>0</v>
      </c>
      <c r="W21" s="50"/>
      <c r="X21" s="34" t="s">
        <v>11</v>
      </c>
      <c r="Y21" s="68"/>
      <c r="Z21" s="13">
        <f>IF($Z$5&lt;&gt;"",Y21*Tableau14[[#This Row],[Cout(€HT/min)]],0)</f>
        <v>0</v>
      </c>
      <c r="AA21" s="101"/>
    </row>
    <row r="22" spans="1:27" x14ac:dyDescent="0.25">
      <c r="A22" s="23">
        <v>12</v>
      </c>
      <c r="B22" s="14" t="s">
        <v>14</v>
      </c>
      <c r="C22" s="14" t="s">
        <v>15</v>
      </c>
      <c r="D22" s="116">
        <v>26</v>
      </c>
      <c r="E22" s="39"/>
      <c r="F22" s="15">
        <f>IF($F$5&lt;&gt;"",(F9*Tableau14[[#This Row],[Cout(€HT/min)]])/$F$6)</f>
        <v>0</v>
      </c>
      <c r="G22" s="51"/>
      <c r="H22" s="35" t="s">
        <v>15</v>
      </c>
      <c r="I22" s="38"/>
      <c r="J22" s="15">
        <f>IF($J$5&lt;&gt;"",(J9*Tableau14[[#This Row],[Cout(€HT/min)]])/$J$6)</f>
        <v>0</v>
      </c>
      <c r="K22" s="51"/>
      <c r="L22" s="35" t="s">
        <v>15</v>
      </c>
      <c r="M22" s="38"/>
      <c r="N22" s="15" t="b">
        <f>IF($N$5&lt;&gt;"",(N9*Tableau14[[#This Row],[Cout(€HT/min)]])/$N$6)</f>
        <v>0</v>
      </c>
      <c r="O22" s="51"/>
      <c r="P22" s="35" t="s">
        <v>15</v>
      </c>
      <c r="Q22" s="38"/>
      <c r="R22" s="15" t="b">
        <f>IF($R$5&lt;&gt;"",(R9*Tableau14[[#This Row],[Cout(€HT/min)]])/$R$6)</f>
        <v>0</v>
      </c>
      <c r="S22" s="51"/>
      <c r="T22" s="35" t="s">
        <v>15</v>
      </c>
      <c r="U22" s="38"/>
      <c r="V22" s="15" t="b">
        <f>IF($V$5&lt;&gt;"",(V9*Tableau14[[#This Row],[Cout(€HT/min)]])/$V$6)</f>
        <v>0</v>
      </c>
      <c r="W22" s="51"/>
      <c r="X22" s="35" t="s">
        <v>15</v>
      </c>
      <c r="Y22" s="38"/>
      <c r="Z22" s="15" t="b">
        <f>IF($Z$5&lt;&gt;"",(Z9*Tableau14[[#This Row],[Cout(€HT/min)]])/$Z$6)</f>
        <v>0</v>
      </c>
      <c r="AA22" s="102"/>
    </row>
    <row r="23" spans="1:27" x14ac:dyDescent="0.25">
      <c r="A23" s="22">
        <v>13</v>
      </c>
      <c r="B23" s="11" t="s">
        <v>7</v>
      </c>
      <c r="C23" s="12" t="s">
        <v>12</v>
      </c>
      <c r="D23" s="115">
        <v>0.96699999999999997</v>
      </c>
      <c r="E23" s="62">
        <v>5</v>
      </c>
      <c r="F23" s="13">
        <f>IF(F5&lt;&gt;"",Tableau14[[#This Row],[Temps]]*Tableau14[[#This Row],[Cout(€HT/min)]],0)</f>
        <v>4.835</v>
      </c>
      <c r="G23" s="50"/>
      <c r="H23" s="34" t="s">
        <v>12</v>
      </c>
      <c r="I23" s="68">
        <v>10</v>
      </c>
      <c r="J23" s="13">
        <f>IF(J5&lt;&gt;"",I23*Tableau14[[#This Row],[Cout(€HT/min)]],0)</f>
        <v>9.67</v>
      </c>
      <c r="K23" s="50"/>
      <c r="L23" s="34" t="s">
        <v>12</v>
      </c>
      <c r="M23" s="68"/>
      <c r="N23" s="13">
        <f>IF(J5&lt;&gt;"",M23*Tableau14[[#This Row],[Cout(€HT/min)]],0)</f>
        <v>0</v>
      </c>
      <c r="O23" s="50"/>
      <c r="P23" s="34" t="s">
        <v>12</v>
      </c>
      <c r="Q23" s="68"/>
      <c r="R23" s="13">
        <f>IF(R5&lt;&gt;"",Q23*Tableau14[[#This Row],[Cout(€HT/min)]],0)</f>
        <v>0</v>
      </c>
      <c r="S23" s="50"/>
      <c r="T23" s="34" t="s">
        <v>12</v>
      </c>
      <c r="U23" s="68"/>
      <c r="V23" s="13">
        <f>IF(V5&lt;&gt;"",U23*Tableau14[[#This Row],[Cout(€HT/min)]],0)</f>
        <v>0</v>
      </c>
      <c r="W23" s="50"/>
      <c r="X23" s="34" t="s">
        <v>12</v>
      </c>
      <c r="Y23" s="68"/>
      <c r="Z23" s="13">
        <f>IF(Z5&lt;&gt;"",Y23*Tableau14[[#This Row],[Cout(€HT/min)]],0)</f>
        <v>0</v>
      </c>
      <c r="AA23" s="101"/>
    </row>
    <row r="24" spans="1:27" x14ac:dyDescent="0.25">
      <c r="A24" s="24" t="s">
        <v>79</v>
      </c>
      <c r="B24" s="16"/>
      <c r="C24" s="16"/>
      <c r="D24" s="42"/>
      <c r="E24" s="40"/>
      <c r="F24" s="17">
        <f>SUM(F11:F23)</f>
        <v>125.47444444444443</v>
      </c>
      <c r="G24" s="52"/>
      <c r="H24" s="36"/>
      <c r="I24" s="17"/>
      <c r="J24" s="17">
        <f>SUM(J11:J23)</f>
        <v>118.70500000000001</v>
      </c>
      <c r="K24" s="52"/>
      <c r="L24" s="36"/>
      <c r="M24" s="17"/>
      <c r="N24" s="17">
        <f>SUM(N11:N23)</f>
        <v>0</v>
      </c>
      <c r="O24" s="52"/>
      <c r="P24" s="36"/>
      <c r="Q24" s="17"/>
      <c r="R24" s="17">
        <f>SUM(R11:R23)</f>
        <v>0</v>
      </c>
      <c r="S24" s="52"/>
      <c r="T24" s="36"/>
      <c r="U24" s="17"/>
      <c r="V24" s="17">
        <f>SUM(V11:V23)</f>
        <v>0</v>
      </c>
      <c r="W24" s="52"/>
      <c r="X24" s="36"/>
      <c r="Y24" s="17"/>
      <c r="Z24" s="17">
        <f>SUM(Z11:Z23)</f>
        <v>0</v>
      </c>
      <c r="AA24" s="103"/>
    </row>
    <row r="25" spans="1:27" x14ac:dyDescent="0.25">
      <c r="A25" s="24" t="s">
        <v>80</v>
      </c>
      <c r="B25" s="16"/>
      <c r="C25" s="16"/>
      <c r="D25" s="42"/>
      <c r="E25" s="40"/>
      <c r="F25" s="17"/>
      <c r="G25" s="52"/>
      <c r="H25" s="36"/>
      <c r="I25" s="47"/>
      <c r="J25" s="55"/>
      <c r="K25" s="52"/>
      <c r="L25" s="36"/>
      <c r="M25" s="47"/>
      <c r="N25" s="55"/>
      <c r="O25" s="52"/>
      <c r="P25" s="36"/>
      <c r="Q25" s="47"/>
      <c r="R25" s="55"/>
      <c r="S25" s="52"/>
      <c r="T25" s="36"/>
      <c r="U25" s="47"/>
      <c r="V25" s="55"/>
      <c r="W25" s="52"/>
      <c r="X25" s="36"/>
      <c r="Y25" s="47"/>
      <c r="Z25" s="55"/>
      <c r="AA25" s="103"/>
    </row>
    <row r="26" spans="1:27" ht="15.75" thickBot="1" x14ac:dyDescent="0.3">
      <c r="A26" s="25" t="s">
        <v>16</v>
      </c>
      <c r="B26" s="26"/>
      <c r="C26" s="26"/>
      <c r="D26" s="43"/>
      <c r="E26" s="41"/>
      <c r="F26" s="27"/>
      <c r="G26" s="53"/>
      <c r="H26" s="37"/>
      <c r="I26" s="54"/>
      <c r="J26" s="54"/>
      <c r="K26" s="53"/>
      <c r="L26" s="37"/>
      <c r="M26" s="54"/>
      <c r="N26" s="54"/>
      <c r="O26" s="53"/>
      <c r="P26" s="37"/>
      <c r="Q26" s="54"/>
      <c r="R26" s="54"/>
      <c r="S26" s="53"/>
      <c r="T26" s="37"/>
      <c r="U26" s="54"/>
      <c r="V26" s="54"/>
      <c r="W26" s="53"/>
      <c r="X26" s="37"/>
      <c r="Y26" s="54"/>
      <c r="Z26" s="54"/>
      <c r="AA26" s="44"/>
    </row>
    <row r="28" spans="1:27" x14ac:dyDescent="0.25">
      <c r="F28" s="117" t="s">
        <v>71</v>
      </c>
      <c r="G28" s="117"/>
      <c r="H28" s="117" t="s">
        <v>72</v>
      </c>
      <c r="I28" s="117"/>
      <c r="J28" s="117" t="s">
        <v>73</v>
      </c>
      <c r="K28" s="117"/>
      <c r="L28" s="117" t="s">
        <v>74</v>
      </c>
      <c r="M28" s="117"/>
      <c r="N28" s="117" t="s">
        <v>75</v>
      </c>
      <c r="O28" s="117"/>
      <c r="P28" s="117" t="s">
        <v>76</v>
      </c>
      <c r="Q28" s="117"/>
    </row>
    <row r="29" spans="1:27" x14ac:dyDescent="0.25">
      <c r="D29" s="104" t="s">
        <v>77</v>
      </c>
      <c r="E29" s="105" t="s">
        <v>78</v>
      </c>
      <c r="F29" s="105" t="s">
        <v>84</v>
      </c>
      <c r="G29" s="105" t="s">
        <v>85</v>
      </c>
      <c r="H29" s="105" t="s">
        <v>84</v>
      </c>
      <c r="I29" s="105" t="s">
        <v>85</v>
      </c>
      <c r="J29" s="105" t="s">
        <v>84</v>
      </c>
      <c r="K29" s="105" t="s">
        <v>85</v>
      </c>
      <c r="L29" s="105" t="s">
        <v>84</v>
      </c>
      <c r="M29" s="105" t="s">
        <v>85</v>
      </c>
      <c r="N29" s="105" t="s">
        <v>84</v>
      </c>
      <c r="O29" s="105" t="s">
        <v>85</v>
      </c>
      <c r="P29" s="105" t="s">
        <v>84</v>
      </c>
      <c r="Q29" s="105" t="s">
        <v>85</v>
      </c>
    </row>
    <row r="30" spans="1:27" x14ac:dyDescent="0.25">
      <c r="D30" s="69" t="s">
        <v>45</v>
      </c>
      <c r="E30" s="69">
        <v>150</v>
      </c>
      <c r="F30" s="69">
        <v>2</v>
      </c>
      <c r="G30" s="69">
        <v>2</v>
      </c>
      <c r="H30" s="69">
        <v>3</v>
      </c>
      <c r="I30" s="69">
        <v>3</v>
      </c>
      <c r="J30" s="69">
        <v>3</v>
      </c>
      <c r="K30" s="69">
        <v>3</v>
      </c>
      <c r="L30" s="69">
        <v>3</v>
      </c>
      <c r="M30" s="69">
        <v>3</v>
      </c>
      <c r="N30" s="69">
        <v>3</v>
      </c>
      <c r="O30" s="69">
        <v>3</v>
      </c>
      <c r="P30" s="69">
        <v>3</v>
      </c>
      <c r="Q30" s="69">
        <v>3</v>
      </c>
    </row>
    <row r="31" spans="1:27" x14ac:dyDescent="0.25">
      <c r="D31" s="69" t="s">
        <v>83</v>
      </c>
      <c r="E31" s="69">
        <v>173</v>
      </c>
      <c r="F31" s="69">
        <v>2</v>
      </c>
      <c r="G31" s="69">
        <v>2</v>
      </c>
      <c r="H31" s="69">
        <v>2</v>
      </c>
      <c r="I31" s="69">
        <v>2</v>
      </c>
      <c r="J31" s="69">
        <v>2</v>
      </c>
      <c r="K31" s="69">
        <v>2</v>
      </c>
      <c r="L31" s="69">
        <v>2</v>
      </c>
      <c r="M31" s="69">
        <v>2</v>
      </c>
      <c r="N31" s="69">
        <v>2</v>
      </c>
      <c r="O31" s="69">
        <v>2</v>
      </c>
      <c r="P31" s="69">
        <v>2</v>
      </c>
      <c r="Q31" s="69">
        <v>2</v>
      </c>
    </row>
    <row r="32" spans="1:27" x14ac:dyDescent="0.25">
      <c r="D32" s="69" t="s">
        <v>46</v>
      </c>
      <c r="E32" s="69">
        <v>1.7170000000000001</v>
      </c>
      <c r="F32" s="69">
        <v>3</v>
      </c>
      <c r="G32" s="69">
        <v>3</v>
      </c>
      <c r="H32" s="69">
        <v>3</v>
      </c>
      <c r="I32" s="69">
        <v>3</v>
      </c>
      <c r="J32" s="69">
        <v>3</v>
      </c>
      <c r="K32" s="69">
        <v>3</v>
      </c>
      <c r="L32" s="69">
        <v>3</v>
      </c>
      <c r="M32" s="69">
        <v>3</v>
      </c>
      <c r="N32" s="69">
        <v>3</v>
      </c>
      <c r="O32" s="69">
        <v>3</v>
      </c>
      <c r="P32" s="69">
        <v>3</v>
      </c>
      <c r="Q32" s="69">
        <v>3</v>
      </c>
    </row>
    <row r="33" spans="4:17" x14ac:dyDescent="0.25">
      <c r="D33" s="69" t="s">
        <v>82</v>
      </c>
      <c r="E33" s="69">
        <v>0</v>
      </c>
      <c r="F33" s="69">
        <v>4</v>
      </c>
      <c r="G33" s="69">
        <v>4</v>
      </c>
      <c r="H33" s="69">
        <v>4</v>
      </c>
      <c r="I33" s="69">
        <v>4</v>
      </c>
      <c r="J33" s="69">
        <v>4</v>
      </c>
      <c r="K33" s="69">
        <v>4</v>
      </c>
      <c r="L33" s="69">
        <v>4</v>
      </c>
      <c r="M33" s="69">
        <v>4</v>
      </c>
      <c r="N33" s="69">
        <v>4</v>
      </c>
      <c r="O33" s="69">
        <v>4</v>
      </c>
      <c r="P33" s="69">
        <v>4</v>
      </c>
      <c r="Q33" s="69">
        <v>4</v>
      </c>
    </row>
  </sheetData>
  <mergeCells count="6">
    <mergeCell ref="P28:Q28"/>
    <mergeCell ref="F28:G28"/>
    <mergeCell ref="H28:I28"/>
    <mergeCell ref="J28:K28"/>
    <mergeCell ref="L28:M28"/>
    <mergeCell ref="N28:O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146" r:id="rId4" name="CommandButton3">
          <controlPr defaultSize="0" autoLine="0" autoPict="0" r:id="rId5">
            <anchor moveWithCells="1">
              <from>
                <xdr:col>4</xdr:col>
                <xdr:colOff>1371600</xdr:colOff>
                <xdr:row>2</xdr:row>
                <xdr:rowOff>95250</xdr:rowOff>
              </from>
              <to>
                <xdr:col>7</xdr:col>
                <xdr:colOff>0</xdr:colOff>
                <xdr:row>3</xdr:row>
                <xdr:rowOff>57150</xdr:rowOff>
              </to>
            </anchor>
          </controlPr>
        </control>
      </mc:Choice>
      <mc:Fallback>
        <control shapeId="5146" r:id="rId4" name="CommandButton3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autoLine="0" autoPict="0" r:id="rId7">
            <anchor moveWithCells="1">
              <from>
                <xdr:col>4</xdr:col>
                <xdr:colOff>1381125</xdr:colOff>
                <xdr:row>1</xdr:row>
                <xdr:rowOff>85725</xdr:rowOff>
              </from>
              <to>
                <xdr:col>7</xdr:col>
                <xdr:colOff>9525</xdr:colOff>
                <xdr:row>2</xdr:row>
                <xdr:rowOff>9525</xdr:rowOff>
              </to>
            </anchor>
          </controlPr>
        </control>
      </mc:Choice>
      <mc:Fallback>
        <control shapeId="5121" r:id="rId6" name="CommandButton1"/>
      </mc:Fallback>
    </mc:AlternateContent>
    <mc:AlternateContent xmlns:mc="http://schemas.openxmlformats.org/markup-compatibility/2006">
      <mc:Choice Requires="x14">
        <control shapeId="5122" r:id="rId8" name="CommandButton2">
          <controlPr defaultSize="0" autoLine="0" autoPict="0" r:id="rId9">
            <anchor moveWithCells="1">
              <from>
                <xdr:col>4</xdr:col>
                <xdr:colOff>1400175</xdr:colOff>
                <xdr:row>0</xdr:row>
                <xdr:rowOff>114300</xdr:rowOff>
              </from>
              <to>
                <xdr:col>7</xdr:col>
                <xdr:colOff>9525</xdr:colOff>
                <xdr:row>1</xdr:row>
                <xdr:rowOff>28575</xdr:rowOff>
              </to>
            </anchor>
          </controlPr>
        </control>
      </mc:Choice>
      <mc:Fallback>
        <control shapeId="5122" r:id="rId8" name="CommandButton2"/>
      </mc:Fallback>
    </mc:AlternateContent>
    <mc:AlternateContent xmlns:mc="http://schemas.openxmlformats.org/markup-compatibility/2006">
      <mc:Choice Requires="x14">
        <control shapeId="5123" r:id="rId10" name="Drop Down 3">
          <controlPr defaultSize="0" autoLine="0" autoPict="0">
            <anchor moveWithCells="1">
              <from>
                <xdr:col>2</xdr:col>
                <xdr:colOff>9525</xdr:colOff>
                <xdr:row>15</xdr:row>
                <xdr:rowOff>142875</xdr:rowOff>
              </from>
              <to>
                <xdr:col>3</xdr:col>
                <xdr:colOff>0</xdr:colOff>
                <xdr:row>16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4" r:id="rId11" name="Drop Down 4">
          <controlPr defaultSize="0" autoLine="0" autoPict="0">
            <anchor moveWithCells="1">
              <from>
                <xdr:col>2</xdr:col>
                <xdr:colOff>9525</xdr:colOff>
                <xdr:row>16</xdr:row>
                <xdr:rowOff>161925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5" r:id="rId12" name="Drop Down 5">
          <controlPr defaultSize="0" autoLine="0" autoPict="0">
            <anchor moveWithCells="1">
              <from>
                <xdr:col>6</xdr:col>
                <xdr:colOff>1352550</xdr:colOff>
                <xdr:row>15</xdr:row>
                <xdr:rowOff>161925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3" name="Drop Down 6">
          <controlPr defaultSize="0" autoLine="0" autoPict="0">
            <anchor moveWithCells="1">
              <from>
                <xdr:col>6</xdr:col>
                <xdr:colOff>1352550</xdr:colOff>
                <xdr:row>16</xdr:row>
                <xdr:rowOff>161925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7" r:id="rId14" name="Drop Down 7">
          <controlPr defaultSize="0" autoLine="0" autoPict="0">
            <anchor moveWithCells="1">
              <from>
                <xdr:col>10</xdr:col>
                <xdr:colOff>1114425</xdr:colOff>
                <xdr:row>15</xdr:row>
                <xdr:rowOff>171450</xdr:rowOff>
              </from>
              <to>
                <xdr:col>12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8" r:id="rId15" name="Drop Down 8">
          <controlPr defaultSize="0" autoLine="0" autoPict="0">
            <anchor moveWithCells="1">
              <from>
                <xdr:col>10</xdr:col>
                <xdr:colOff>1114425</xdr:colOff>
                <xdr:row>16</xdr:row>
                <xdr:rowOff>171450</xdr:rowOff>
              </from>
              <to>
                <xdr:col>12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9" r:id="rId16" name="Drop Down 9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7" name="Drop Down 10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1" r:id="rId18" name="Drop Down 11">
          <controlPr defaultSize="0" autoLine="0" autoPict="0">
            <anchor moveWithCells="1">
              <from>
                <xdr:col>14</xdr:col>
                <xdr:colOff>1114425</xdr:colOff>
                <xdr:row>15</xdr:row>
                <xdr:rowOff>171450</xdr:rowOff>
              </from>
              <to>
                <xdr:col>16</xdr:col>
                <xdr:colOff>9525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2" r:id="rId19" name="Drop Down 12">
          <controlPr defaultSize="0" autoLine="0" autoPict="0">
            <anchor moveWithCells="1">
              <from>
                <xdr:col>14</xdr:col>
                <xdr:colOff>1114425</xdr:colOff>
                <xdr:row>16</xdr:row>
                <xdr:rowOff>171450</xdr:rowOff>
              </from>
              <to>
                <xdr:col>16</xdr:col>
                <xdr:colOff>9525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3" r:id="rId20" name="Drop Down 13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4" r:id="rId21" name="Drop Down 14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5" r:id="rId22" name="Drop Down 15">
          <controlPr defaultSize="0" autoLine="0" autoPict="0">
            <anchor moveWithCells="1">
              <from>
                <xdr:col>18</xdr:col>
                <xdr:colOff>1114425</xdr:colOff>
                <xdr:row>15</xdr:row>
                <xdr:rowOff>171450</xdr:rowOff>
              </from>
              <to>
                <xdr:col>20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6" r:id="rId23" name="Drop Down 16">
          <controlPr defaultSize="0" autoLine="0" autoPict="0">
            <anchor moveWithCells="1">
              <from>
                <xdr:col>18</xdr:col>
                <xdr:colOff>1114425</xdr:colOff>
                <xdr:row>16</xdr:row>
                <xdr:rowOff>171450</xdr:rowOff>
              </from>
              <to>
                <xdr:col>20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7" r:id="rId24" name="Drop Down 17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8" r:id="rId25" name="Drop Down 18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9" r:id="rId26" name="Drop Down 19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0" r:id="rId27" name="Drop Down 20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1" r:id="rId28" name="Drop Down 21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2" r:id="rId29" name="Drop Down 22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3" r:id="rId30" name="Drop Down 23">
          <controlPr defaultSize="0" autoLine="0" autoPict="0">
            <anchor moveWithCells="1">
              <from>
                <xdr:col>22</xdr:col>
                <xdr:colOff>1114425</xdr:colOff>
                <xdr:row>15</xdr:row>
                <xdr:rowOff>171450</xdr:rowOff>
              </from>
              <to>
                <xdr:col>24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44" r:id="rId31" name="Drop Down 24">
          <controlPr defaultSize="0" autoLine="0" autoPict="0">
            <anchor moveWithCells="1">
              <from>
                <xdr:col>22</xdr:col>
                <xdr:colOff>1114425</xdr:colOff>
                <xdr:row>16</xdr:row>
                <xdr:rowOff>171450</xdr:rowOff>
              </from>
              <to>
                <xdr:col>24</xdr:col>
                <xdr:colOff>0</xdr:colOff>
                <xdr:row>18</xdr:row>
                <xdr:rowOff>9525</xdr:rowOff>
              </to>
            </anchor>
          </controlPr>
        </control>
      </mc:Choice>
    </mc:AlternateContent>
  </controls>
  <tableParts count="1">
    <tablePart r:id="rId3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GU8"/>
  <sheetViews>
    <sheetView workbookViewId="0">
      <selection activeCell="AL7" sqref="AL7"/>
    </sheetView>
  </sheetViews>
  <sheetFormatPr baseColWidth="10" defaultRowHeight="15" x14ac:dyDescent="0.25"/>
  <cols>
    <col min="1" max="1" width="10.42578125" customWidth="1"/>
    <col min="2" max="2" width="13.7109375" customWidth="1"/>
    <col min="5" max="5" width="16.7109375" customWidth="1"/>
    <col min="6" max="6" width="22.85546875" customWidth="1"/>
    <col min="7" max="7" width="22.85546875" style="70" customWidth="1"/>
    <col min="8" max="8" width="22.85546875" customWidth="1"/>
    <col min="9" max="9" width="22.85546875" style="70" customWidth="1"/>
    <col min="10" max="10" width="22.85546875" customWidth="1"/>
    <col min="11" max="11" width="13.7109375" style="70" customWidth="1"/>
    <col min="12" max="12" width="20.7109375" customWidth="1"/>
    <col min="13" max="13" width="13.7109375" style="70" customWidth="1"/>
    <col min="14" max="14" width="20.7109375" customWidth="1"/>
    <col min="15" max="15" width="13.7109375" style="70" customWidth="1"/>
    <col min="16" max="16" width="20.7109375" customWidth="1"/>
    <col min="17" max="17" width="13.7109375" style="70" customWidth="1"/>
    <col min="18" max="18" width="20.7109375" customWidth="1"/>
    <col min="19" max="19" width="13.7109375" style="70" customWidth="1"/>
    <col min="20" max="20" width="20.7109375" customWidth="1"/>
    <col min="21" max="21" width="13.7109375" style="70" customWidth="1"/>
    <col min="22" max="22" width="20.7109375" customWidth="1"/>
    <col min="23" max="23" width="13.7109375" style="70" customWidth="1"/>
    <col min="24" max="24" width="20.7109375" customWidth="1"/>
    <col min="25" max="25" width="13.7109375" style="70" customWidth="1"/>
    <col min="26" max="26" width="20.7109375" customWidth="1"/>
    <col min="27" max="27" width="13.7109375" customWidth="1"/>
    <col min="28" max="28" width="20.7109375" customWidth="1"/>
    <col min="29" max="29" width="13.7109375" customWidth="1"/>
    <col min="30" max="30" width="20.7109375" customWidth="1"/>
    <col min="31" max="31" width="13.7109375" customWidth="1"/>
    <col min="32" max="32" width="20.7109375" customWidth="1"/>
    <col min="33" max="33" width="13.7109375" customWidth="1"/>
    <col min="34" max="34" width="20.7109375" customWidth="1"/>
    <col min="35" max="35" width="13.7109375" customWidth="1"/>
    <col min="36" max="36" width="20.7109375" customWidth="1"/>
    <col min="37" max="37" width="20.7109375" style="70" customWidth="1"/>
    <col min="38" max="38" width="12.7109375" style="70" bestFit="1" customWidth="1"/>
    <col min="39" max="39" width="14.7109375" customWidth="1"/>
    <col min="40" max="40" width="20.7109375" customWidth="1"/>
    <col min="41" max="41" width="11.7109375" customWidth="1"/>
    <col min="42" max="42" width="14.7109375" customWidth="1"/>
    <col min="43" max="44" width="13.7109375" customWidth="1"/>
    <col min="45" max="45" width="20.7109375" customWidth="1"/>
    <col min="46" max="46" width="13.7109375" customWidth="1"/>
    <col min="47" max="47" width="20.7109375" customWidth="1"/>
    <col min="48" max="48" width="13.7109375" customWidth="1"/>
    <col min="49" max="49" width="20.7109375" customWidth="1"/>
    <col min="50" max="50" width="13.7109375" customWidth="1"/>
    <col min="51" max="51" width="20.7109375" customWidth="1"/>
    <col min="52" max="52" width="13.7109375" customWidth="1"/>
    <col min="53" max="53" width="20.7109375" customWidth="1"/>
    <col min="54" max="54" width="13.7109375" customWidth="1"/>
    <col min="55" max="55" width="20.7109375" customWidth="1"/>
    <col min="56" max="56" width="13.7109375" customWidth="1"/>
    <col min="57" max="57" width="20.7109375" customWidth="1"/>
    <col min="58" max="58" width="13.7109375" customWidth="1"/>
    <col min="59" max="59" width="20.7109375" customWidth="1"/>
    <col min="60" max="60" width="13.7109375" customWidth="1"/>
    <col min="61" max="61" width="20.7109375" customWidth="1"/>
    <col min="62" max="62" width="13.7109375" customWidth="1"/>
    <col min="63" max="63" width="20.7109375" customWidth="1"/>
    <col min="64" max="64" width="13.7109375" customWidth="1"/>
    <col min="65" max="65" width="20.7109375" customWidth="1"/>
    <col min="66" max="66" width="13.7109375" customWidth="1"/>
    <col min="67" max="67" width="20.7109375" customWidth="1"/>
    <col min="68" max="68" width="13.7109375" customWidth="1"/>
    <col min="69" max="69" width="20.7109375" customWidth="1"/>
    <col min="70" max="70" width="16.5703125" customWidth="1"/>
    <col min="71" max="71" width="14.7109375" customWidth="1"/>
    <col min="72" max="72" width="20.7109375" customWidth="1"/>
    <col min="73" max="73" width="11.7109375" customWidth="1"/>
    <col min="74" max="75" width="13.7109375" customWidth="1"/>
    <col min="76" max="76" width="20.7109375" customWidth="1"/>
    <col min="77" max="77" width="13.7109375" customWidth="1"/>
    <col min="78" max="78" width="20.7109375" customWidth="1"/>
    <col min="79" max="79" width="13.7109375" customWidth="1"/>
    <col min="80" max="80" width="20.7109375" customWidth="1"/>
    <col min="81" max="81" width="13.7109375" customWidth="1"/>
    <col min="82" max="82" width="20.7109375" customWidth="1"/>
    <col min="83" max="83" width="13.7109375" customWidth="1"/>
    <col min="84" max="84" width="20.7109375" customWidth="1"/>
    <col min="85" max="85" width="13.7109375" customWidth="1"/>
    <col min="86" max="86" width="20.7109375" customWidth="1"/>
    <col min="87" max="87" width="13.7109375" customWidth="1"/>
    <col min="88" max="88" width="20.7109375" customWidth="1"/>
    <col min="89" max="89" width="13.7109375" customWidth="1"/>
    <col min="90" max="90" width="20.7109375" customWidth="1"/>
    <col min="91" max="91" width="13.7109375" customWidth="1"/>
    <col min="92" max="92" width="20.7109375" customWidth="1"/>
    <col min="93" max="93" width="13.7109375" customWidth="1"/>
    <col min="94" max="94" width="20.7109375" customWidth="1"/>
    <col min="95" max="95" width="13.7109375" customWidth="1"/>
    <col min="96" max="96" width="20.7109375" customWidth="1"/>
    <col min="97" max="97" width="13.7109375" customWidth="1"/>
    <col min="98" max="98" width="20.7109375" customWidth="1"/>
    <col min="99" max="99" width="13.7109375" customWidth="1"/>
    <col min="100" max="101" width="20.7109375" customWidth="1"/>
    <col min="102" max="102" width="11.7109375" customWidth="1"/>
    <col min="103" max="103" width="16.5703125" bestFit="1" customWidth="1"/>
    <col min="104" max="104" width="12.7109375" bestFit="1" customWidth="1"/>
    <col min="105" max="105" width="14.7109375" customWidth="1"/>
    <col min="106" max="106" width="20.7109375" customWidth="1"/>
    <col min="107" max="108" width="13.7109375" customWidth="1"/>
    <col min="109" max="109" width="20.7109375" customWidth="1"/>
    <col min="110" max="110" width="13.7109375" customWidth="1"/>
    <col min="111" max="111" width="20.7109375" customWidth="1"/>
    <col min="112" max="112" width="13.7109375" customWidth="1"/>
    <col min="113" max="113" width="20.7109375" customWidth="1"/>
    <col min="114" max="114" width="13.7109375" customWidth="1"/>
    <col min="115" max="115" width="20.7109375" customWidth="1"/>
    <col min="116" max="116" width="13.7109375" customWidth="1"/>
    <col min="117" max="117" width="20.7109375" customWidth="1"/>
    <col min="118" max="118" width="13.7109375" customWidth="1"/>
    <col min="119" max="119" width="20.7109375" customWidth="1"/>
    <col min="120" max="120" width="13.7109375" customWidth="1"/>
    <col min="121" max="121" width="20.7109375" customWidth="1"/>
    <col min="122" max="122" width="13.7109375" customWidth="1"/>
    <col min="123" max="123" width="20.7109375" customWidth="1"/>
    <col min="124" max="124" width="13.7109375" customWidth="1"/>
    <col min="125" max="125" width="20.7109375" customWidth="1"/>
    <col min="126" max="126" width="13.7109375" customWidth="1"/>
    <col min="127" max="127" width="20.7109375" customWidth="1"/>
    <col min="128" max="128" width="13.7109375" customWidth="1"/>
    <col min="129" max="129" width="20.7109375" customWidth="1"/>
    <col min="130" max="130" width="13.7109375" customWidth="1"/>
    <col min="131" max="131" width="20.7109375" customWidth="1"/>
    <col min="132" max="132" width="13.7109375" customWidth="1"/>
    <col min="133" max="133" width="20.7109375" customWidth="1"/>
    <col min="136" max="136" width="16.5703125" bestFit="1" customWidth="1"/>
    <col min="137" max="137" width="12.7109375" bestFit="1" customWidth="1"/>
    <col min="138" max="138" width="16.5703125" bestFit="1" customWidth="1"/>
    <col min="139" max="139" width="14.7109375" customWidth="1"/>
    <col min="140" max="140" width="13.7109375" customWidth="1"/>
    <col min="141" max="141" width="20.7109375" customWidth="1"/>
    <col min="142" max="142" width="13.7109375" customWidth="1"/>
    <col min="143" max="143" width="20.7109375" customWidth="1"/>
    <col min="144" max="144" width="13.7109375" customWidth="1"/>
    <col min="145" max="145" width="20.7109375" customWidth="1"/>
    <col min="146" max="146" width="13.7109375" customWidth="1"/>
    <col min="147" max="147" width="20.7109375" customWidth="1"/>
    <col min="148" max="149" width="13.7109375" customWidth="1"/>
    <col min="150" max="150" width="20.7109375" customWidth="1"/>
    <col min="151" max="151" width="13.7109375" customWidth="1"/>
    <col min="152" max="152" width="20.7109375" customWidth="1"/>
    <col min="153" max="153" width="13.7109375" customWidth="1"/>
    <col min="154" max="154" width="20.7109375" customWidth="1"/>
    <col min="155" max="155" width="13.7109375" customWidth="1"/>
    <col min="156" max="156" width="20.7109375" customWidth="1"/>
    <col min="157" max="157" width="13.7109375" customWidth="1"/>
    <col min="158" max="158" width="20.7109375" customWidth="1"/>
    <col min="159" max="159" width="13.7109375" customWidth="1"/>
    <col min="160" max="160" width="20.7109375" customWidth="1"/>
    <col min="161" max="161" width="13.7109375" customWidth="1"/>
    <col min="162" max="162" width="20.7109375" customWidth="1"/>
    <col min="163" max="163" width="13.7109375" customWidth="1"/>
    <col min="164" max="164" width="20.7109375" customWidth="1"/>
    <col min="165" max="165" width="13.7109375" customWidth="1"/>
    <col min="166" max="166" width="20.7109375" customWidth="1"/>
    <col min="167" max="167" width="13.7109375" customWidth="1"/>
    <col min="168" max="170" width="20.7109375" customWidth="1"/>
    <col min="171" max="171" width="13.7109375" customWidth="1"/>
    <col min="172" max="172" width="20.7109375" customWidth="1"/>
    <col min="173" max="174" width="13.7109375" customWidth="1"/>
    <col min="175" max="175" width="20.7109375" customWidth="1"/>
    <col min="176" max="176" width="13.7109375" customWidth="1"/>
    <col min="177" max="177" width="20.7109375" customWidth="1"/>
    <col min="178" max="178" width="13.7109375" customWidth="1"/>
    <col min="179" max="179" width="20.7109375" customWidth="1"/>
    <col min="180" max="180" width="13.7109375" customWidth="1"/>
    <col min="181" max="181" width="20.7109375" customWidth="1"/>
    <col min="182" max="182" width="13.7109375" customWidth="1"/>
    <col min="183" max="183" width="20.7109375" customWidth="1"/>
    <col min="184" max="184" width="13.7109375" customWidth="1"/>
    <col min="185" max="185" width="20.7109375" customWidth="1"/>
    <col min="186" max="186" width="13.7109375" customWidth="1"/>
    <col min="187" max="187" width="20.7109375" customWidth="1"/>
    <col min="188" max="188" width="13.7109375" customWidth="1"/>
    <col min="189" max="189" width="20.7109375" customWidth="1"/>
    <col min="190" max="190" width="13.7109375" customWidth="1"/>
    <col min="191" max="191" width="20.7109375" customWidth="1"/>
    <col min="192" max="192" width="13.7109375" customWidth="1"/>
    <col min="193" max="193" width="20.7109375" customWidth="1"/>
    <col min="194" max="194" width="13.7109375" customWidth="1"/>
    <col min="195" max="195" width="20.7109375" customWidth="1"/>
    <col min="196" max="196" width="13.7109375" customWidth="1"/>
    <col min="197" max="197" width="20.7109375" customWidth="1"/>
    <col min="198" max="198" width="13.7109375" customWidth="1"/>
    <col min="199" max="199" width="20.7109375" customWidth="1"/>
    <col min="200" max="200" width="14.7109375" customWidth="1"/>
    <col min="201" max="201" width="20.7109375" customWidth="1"/>
    <col min="202" max="202" width="16.5703125" bestFit="1" customWidth="1"/>
    <col min="203" max="203" width="12.5703125" bestFit="1" customWidth="1"/>
  </cols>
  <sheetData>
    <row r="1" spans="1:203" ht="18.75" x14ac:dyDescent="0.3">
      <c r="A1" s="120" t="s">
        <v>28</v>
      </c>
      <c r="B1" s="121"/>
      <c r="C1" s="121"/>
      <c r="D1" s="121"/>
      <c r="E1" s="121"/>
      <c r="F1" s="121"/>
      <c r="G1" s="121"/>
      <c r="H1" s="121"/>
      <c r="I1" s="121"/>
      <c r="J1" s="122"/>
      <c r="K1" s="80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7"/>
      <c r="AL1" s="87"/>
      <c r="AM1" s="88"/>
      <c r="AN1" s="88"/>
      <c r="AO1" s="88"/>
      <c r="AP1" s="88"/>
      <c r="AQ1" s="88"/>
      <c r="AR1" s="82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Y1" s="82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DF1" s="82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T1" s="83"/>
      <c r="FU1" s="83"/>
      <c r="FV1" s="83"/>
      <c r="FW1" s="83"/>
      <c r="FX1" s="83"/>
      <c r="FY1" s="83"/>
      <c r="FZ1" s="83"/>
      <c r="GA1" s="83"/>
      <c r="GB1" s="83"/>
      <c r="GC1" s="83"/>
      <c r="GD1" s="83"/>
      <c r="GE1" s="83"/>
      <c r="GF1" s="83"/>
      <c r="GG1" s="83"/>
      <c r="GH1" s="83"/>
      <c r="GI1" s="83"/>
      <c r="GJ1" s="83"/>
      <c r="GK1" s="83"/>
      <c r="GL1" s="83"/>
      <c r="GM1" s="83"/>
      <c r="GN1" s="83"/>
      <c r="GO1" s="83"/>
      <c r="GP1" s="83"/>
      <c r="GQ1" s="83"/>
      <c r="GR1" s="83"/>
      <c r="GS1" s="83"/>
    </row>
    <row r="2" spans="1:203" x14ac:dyDescent="0.25">
      <c r="A2" s="76"/>
      <c r="B2" s="76"/>
      <c r="C2" s="76"/>
      <c r="D2" s="76"/>
      <c r="E2" s="76"/>
      <c r="F2" s="76"/>
      <c r="G2" s="77"/>
      <c r="H2" s="78"/>
      <c r="I2" s="77"/>
      <c r="J2" s="78"/>
      <c r="K2" s="118" t="s">
        <v>25</v>
      </c>
      <c r="L2" s="119"/>
      <c r="M2" s="118" t="s">
        <v>3</v>
      </c>
      <c r="N2" s="119"/>
      <c r="O2" s="118" t="s">
        <v>26</v>
      </c>
      <c r="P2" s="119"/>
      <c r="Q2" s="118" t="s">
        <v>1</v>
      </c>
      <c r="R2" s="119"/>
      <c r="S2" s="123" t="s">
        <v>3</v>
      </c>
      <c r="T2" s="124"/>
      <c r="U2" s="123" t="s">
        <v>4</v>
      </c>
      <c r="V2" s="124"/>
      <c r="W2" s="123" t="s">
        <v>27</v>
      </c>
      <c r="X2" s="124"/>
      <c r="Y2" s="123" t="s">
        <v>29</v>
      </c>
      <c r="Z2" s="124"/>
      <c r="AA2" s="128" t="s">
        <v>6</v>
      </c>
      <c r="AB2" s="129"/>
      <c r="AC2" s="128" t="s">
        <v>30</v>
      </c>
      <c r="AD2" s="129"/>
      <c r="AE2" s="125" t="s">
        <v>13</v>
      </c>
      <c r="AF2" s="126"/>
      <c r="AG2" s="127" t="s">
        <v>86</v>
      </c>
      <c r="AH2" s="127"/>
      <c r="AI2" s="125" t="s">
        <v>87</v>
      </c>
      <c r="AJ2" s="126"/>
      <c r="AK2" s="90"/>
      <c r="AL2" s="91"/>
      <c r="AM2" s="76"/>
      <c r="AN2" s="77"/>
      <c r="AO2" s="78"/>
      <c r="AP2" s="77"/>
      <c r="AQ2" s="78"/>
      <c r="AR2" s="118" t="s">
        <v>25</v>
      </c>
      <c r="AS2" s="119"/>
      <c r="AT2" s="118" t="s">
        <v>3</v>
      </c>
      <c r="AU2" s="119"/>
      <c r="AV2" s="118" t="s">
        <v>26</v>
      </c>
      <c r="AW2" s="119"/>
      <c r="AX2" s="118" t="s">
        <v>1</v>
      </c>
      <c r="AY2" s="119"/>
      <c r="AZ2" s="123" t="s">
        <v>3</v>
      </c>
      <c r="BA2" s="124"/>
      <c r="BB2" s="123" t="s">
        <v>4</v>
      </c>
      <c r="BC2" s="124"/>
      <c r="BD2" s="123" t="s">
        <v>27</v>
      </c>
      <c r="BE2" s="124"/>
      <c r="BF2" s="123" t="s">
        <v>29</v>
      </c>
      <c r="BG2" s="124"/>
      <c r="BH2" s="128" t="s">
        <v>6</v>
      </c>
      <c r="BI2" s="129"/>
      <c r="BJ2" s="128" t="s">
        <v>30</v>
      </c>
      <c r="BK2" s="129"/>
      <c r="BL2" s="125" t="s">
        <v>13</v>
      </c>
      <c r="BM2" s="126"/>
      <c r="BN2" s="127" t="s">
        <v>86</v>
      </c>
      <c r="BO2" s="127"/>
      <c r="BP2" s="125" t="s">
        <v>87</v>
      </c>
      <c r="BQ2" s="126"/>
      <c r="BR2" s="92"/>
      <c r="BS2" s="47"/>
      <c r="BT2" s="78"/>
      <c r="BU2" s="78"/>
      <c r="BV2" s="78"/>
      <c r="BW2" s="77"/>
      <c r="BX2" s="78"/>
      <c r="BY2" s="118" t="s">
        <v>25</v>
      </c>
      <c r="BZ2" s="119"/>
      <c r="CA2" s="118" t="s">
        <v>3</v>
      </c>
      <c r="CB2" s="119"/>
      <c r="CC2" s="118" t="s">
        <v>26</v>
      </c>
      <c r="CD2" s="119"/>
      <c r="CE2" s="118" t="s">
        <v>1</v>
      </c>
      <c r="CF2" s="119"/>
      <c r="CG2" s="123" t="s">
        <v>3</v>
      </c>
      <c r="CH2" s="124"/>
      <c r="CI2" s="123" t="s">
        <v>4</v>
      </c>
      <c r="CJ2" s="124"/>
      <c r="CK2" s="123" t="s">
        <v>27</v>
      </c>
      <c r="CL2" s="124"/>
      <c r="CM2" s="123" t="s">
        <v>29</v>
      </c>
      <c r="CN2" s="124"/>
      <c r="CO2" s="128" t="s">
        <v>6</v>
      </c>
      <c r="CP2" s="129"/>
      <c r="CQ2" s="128" t="s">
        <v>30</v>
      </c>
      <c r="CR2" s="129"/>
      <c r="CS2" s="125" t="s">
        <v>13</v>
      </c>
      <c r="CT2" s="126"/>
      <c r="CU2" s="127" t="s">
        <v>86</v>
      </c>
      <c r="CV2" s="127"/>
      <c r="CW2" s="125" t="s">
        <v>87</v>
      </c>
      <c r="CX2" s="126"/>
      <c r="CY2" s="93"/>
      <c r="CZ2" s="93"/>
      <c r="DA2" s="76"/>
      <c r="DB2" s="77"/>
      <c r="DC2" s="78"/>
      <c r="DD2" s="77"/>
      <c r="DE2" s="78"/>
      <c r="DF2" s="118" t="s">
        <v>25</v>
      </c>
      <c r="DG2" s="119"/>
      <c r="DH2" s="118" t="s">
        <v>3</v>
      </c>
      <c r="DI2" s="119"/>
      <c r="DJ2" s="118" t="s">
        <v>26</v>
      </c>
      <c r="DK2" s="119"/>
      <c r="DL2" s="118" t="s">
        <v>1</v>
      </c>
      <c r="DM2" s="119"/>
      <c r="DN2" s="123" t="s">
        <v>3</v>
      </c>
      <c r="DO2" s="124"/>
      <c r="DP2" s="123" t="s">
        <v>4</v>
      </c>
      <c r="DQ2" s="124"/>
      <c r="DR2" s="123" t="s">
        <v>27</v>
      </c>
      <c r="DS2" s="124"/>
      <c r="DT2" s="123" t="s">
        <v>29</v>
      </c>
      <c r="DU2" s="124"/>
      <c r="DV2" s="128" t="s">
        <v>6</v>
      </c>
      <c r="DW2" s="129"/>
      <c r="DX2" s="128" t="s">
        <v>30</v>
      </c>
      <c r="DY2" s="129"/>
      <c r="DZ2" s="125" t="s">
        <v>13</v>
      </c>
      <c r="EA2" s="126"/>
      <c r="EB2" s="127" t="s">
        <v>86</v>
      </c>
      <c r="EC2" s="127"/>
      <c r="ED2" s="125" t="s">
        <v>87</v>
      </c>
      <c r="EE2" s="126"/>
      <c r="EF2" s="94"/>
      <c r="EG2" s="94"/>
      <c r="EH2" s="89"/>
      <c r="EI2" s="89"/>
      <c r="EJ2" s="89"/>
      <c r="EK2" s="89"/>
      <c r="EL2" s="89"/>
      <c r="EM2" s="118" t="s">
        <v>25</v>
      </c>
      <c r="EN2" s="119"/>
      <c r="EO2" s="118" t="s">
        <v>3</v>
      </c>
      <c r="EP2" s="119"/>
      <c r="EQ2" s="118" t="s">
        <v>26</v>
      </c>
      <c r="ER2" s="119"/>
      <c r="ES2" s="118" t="s">
        <v>1</v>
      </c>
      <c r="ET2" s="119"/>
      <c r="EU2" s="123" t="s">
        <v>3</v>
      </c>
      <c r="EV2" s="124"/>
      <c r="EW2" s="123" t="s">
        <v>4</v>
      </c>
      <c r="EX2" s="124"/>
      <c r="EY2" s="123" t="s">
        <v>27</v>
      </c>
      <c r="EZ2" s="124"/>
      <c r="FA2" s="123" t="s">
        <v>29</v>
      </c>
      <c r="FB2" s="124"/>
      <c r="FC2" s="128" t="s">
        <v>6</v>
      </c>
      <c r="FD2" s="129"/>
      <c r="FE2" s="128" t="s">
        <v>30</v>
      </c>
      <c r="FF2" s="129"/>
      <c r="FG2" s="125" t="s">
        <v>13</v>
      </c>
      <c r="FH2" s="126"/>
      <c r="FI2" s="127" t="s">
        <v>86</v>
      </c>
      <c r="FJ2" s="127"/>
      <c r="FK2" s="125" t="s">
        <v>87</v>
      </c>
      <c r="FL2" s="126"/>
      <c r="FM2" s="94"/>
      <c r="FN2" s="94"/>
      <c r="FO2" s="89"/>
      <c r="FP2" s="89"/>
      <c r="FQ2" s="89"/>
      <c r="FR2" s="89"/>
      <c r="FS2" s="89"/>
      <c r="FT2" s="118" t="s">
        <v>25</v>
      </c>
      <c r="FU2" s="119"/>
      <c r="FV2" s="118" t="s">
        <v>3</v>
      </c>
      <c r="FW2" s="119"/>
      <c r="FX2" s="118" t="s">
        <v>26</v>
      </c>
      <c r="FY2" s="119"/>
      <c r="FZ2" s="118" t="s">
        <v>1</v>
      </c>
      <c r="GA2" s="119"/>
      <c r="GB2" s="123" t="s">
        <v>3</v>
      </c>
      <c r="GC2" s="124"/>
      <c r="GD2" s="123" t="s">
        <v>4</v>
      </c>
      <c r="GE2" s="124"/>
      <c r="GF2" s="123" t="s">
        <v>27</v>
      </c>
      <c r="GG2" s="124"/>
      <c r="GH2" s="123" t="s">
        <v>29</v>
      </c>
      <c r="GI2" s="124"/>
      <c r="GJ2" s="128" t="s">
        <v>6</v>
      </c>
      <c r="GK2" s="129"/>
      <c r="GL2" s="128" t="s">
        <v>30</v>
      </c>
      <c r="GM2" s="129"/>
      <c r="GN2" s="125" t="s">
        <v>13</v>
      </c>
      <c r="GO2" s="126"/>
      <c r="GP2" s="127" t="s">
        <v>86</v>
      </c>
      <c r="GQ2" s="127"/>
      <c r="GR2" s="125" t="s">
        <v>87</v>
      </c>
      <c r="GS2" s="126"/>
      <c r="GT2" s="84"/>
      <c r="GU2" s="84"/>
    </row>
    <row r="3" spans="1:203" x14ac:dyDescent="0.25">
      <c r="A3" s="6" t="s">
        <v>32</v>
      </c>
      <c r="B3" s="6" t="s">
        <v>17</v>
      </c>
      <c r="C3" s="6" t="s">
        <v>19</v>
      </c>
      <c r="D3" s="6" t="s">
        <v>18</v>
      </c>
      <c r="E3" s="6" t="s">
        <v>24</v>
      </c>
      <c r="F3" s="85" t="s">
        <v>282</v>
      </c>
      <c r="G3" s="85" t="s">
        <v>111</v>
      </c>
      <c r="H3" s="85" t="s">
        <v>283</v>
      </c>
      <c r="I3" s="85" t="s">
        <v>284</v>
      </c>
      <c r="J3" s="85" t="s">
        <v>285</v>
      </c>
      <c r="K3" s="9" t="s">
        <v>112</v>
      </c>
      <c r="L3" s="3" t="s">
        <v>191</v>
      </c>
      <c r="M3" s="9" t="s">
        <v>113</v>
      </c>
      <c r="N3" s="3" t="s">
        <v>192</v>
      </c>
      <c r="O3" s="9" t="s">
        <v>114</v>
      </c>
      <c r="P3" s="3" t="s">
        <v>193</v>
      </c>
      <c r="Q3" s="9" t="s">
        <v>115</v>
      </c>
      <c r="R3" s="3" t="s">
        <v>194</v>
      </c>
      <c r="S3" s="13" t="s">
        <v>116</v>
      </c>
      <c r="T3" s="4" t="s">
        <v>195</v>
      </c>
      <c r="U3" s="13" t="s">
        <v>117</v>
      </c>
      <c r="V3" s="4" t="s">
        <v>196</v>
      </c>
      <c r="W3" s="13" t="s">
        <v>118</v>
      </c>
      <c r="X3" s="4" t="s">
        <v>197</v>
      </c>
      <c r="Y3" s="13" t="s">
        <v>128</v>
      </c>
      <c r="Z3" s="4" t="s">
        <v>198</v>
      </c>
      <c r="AA3" s="13" t="s">
        <v>129</v>
      </c>
      <c r="AB3" s="4" t="s">
        <v>199</v>
      </c>
      <c r="AC3" s="13" t="s">
        <v>130</v>
      </c>
      <c r="AD3" s="4" t="s">
        <v>200</v>
      </c>
      <c r="AE3" s="71" t="s">
        <v>131</v>
      </c>
      <c r="AF3" s="72" t="s">
        <v>201</v>
      </c>
      <c r="AG3" s="73" t="s">
        <v>132</v>
      </c>
      <c r="AH3" s="74" t="s">
        <v>202</v>
      </c>
      <c r="AI3" s="71" t="s">
        <v>133</v>
      </c>
      <c r="AJ3" s="72" t="s">
        <v>203</v>
      </c>
      <c r="AK3" s="79" t="s">
        <v>270</v>
      </c>
      <c r="AL3" s="79" t="s">
        <v>271</v>
      </c>
      <c r="AM3" s="6" t="s">
        <v>88</v>
      </c>
      <c r="AN3" s="6" t="s">
        <v>89</v>
      </c>
      <c r="AO3" s="6" t="s">
        <v>90</v>
      </c>
      <c r="AP3" s="6" t="s">
        <v>91</v>
      </c>
      <c r="AQ3" s="6" t="s">
        <v>92</v>
      </c>
      <c r="AR3" s="9" t="s">
        <v>119</v>
      </c>
      <c r="AS3" s="3" t="s">
        <v>204</v>
      </c>
      <c r="AT3" s="9" t="s">
        <v>120</v>
      </c>
      <c r="AU3" s="3" t="s">
        <v>205</v>
      </c>
      <c r="AV3" s="9" t="s">
        <v>121</v>
      </c>
      <c r="AW3" s="3" t="s">
        <v>206</v>
      </c>
      <c r="AX3" s="9" t="s">
        <v>122</v>
      </c>
      <c r="AY3" s="3" t="s">
        <v>207</v>
      </c>
      <c r="AZ3" s="71" t="s">
        <v>123</v>
      </c>
      <c r="BA3" s="72" t="s">
        <v>208</v>
      </c>
      <c r="BB3" s="71" t="s">
        <v>124</v>
      </c>
      <c r="BC3" s="72" t="s">
        <v>209</v>
      </c>
      <c r="BD3" s="71" t="s">
        <v>125</v>
      </c>
      <c r="BE3" s="72" t="s">
        <v>210</v>
      </c>
      <c r="BF3" s="71" t="s">
        <v>126</v>
      </c>
      <c r="BG3" s="72" t="s">
        <v>211</v>
      </c>
      <c r="BH3" s="71" t="s">
        <v>127</v>
      </c>
      <c r="BI3" s="72" t="s">
        <v>212</v>
      </c>
      <c r="BJ3" s="71" t="s">
        <v>134</v>
      </c>
      <c r="BK3" s="72" t="s">
        <v>213</v>
      </c>
      <c r="BL3" s="71" t="s">
        <v>135</v>
      </c>
      <c r="BM3" s="72" t="s">
        <v>214</v>
      </c>
      <c r="BN3" s="71" t="s">
        <v>136</v>
      </c>
      <c r="BO3" s="72" t="s">
        <v>215</v>
      </c>
      <c r="BP3" s="72" t="s">
        <v>137</v>
      </c>
      <c r="BQ3" s="72" t="s">
        <v>216</v>
      </c>
      <c r="BR3" s="79" t="s">
        <v>272</v>
      </c>
      <c r="BS3" s="79" t="s">
        <v>273</v>
      </c>
      <c r="BT3" s="6" t="s">
        <v>269</v>
      </c>
      <c r="BU3" s="6" t="s">
        <v>138</v>
      </c>
      <c r="BV3" s="6" t="s">
        <v>93</v>
      </c>
      <c r="BW3" s="6" t="s">
        <v>94</v>
      </c>
      <c r="BX3" s="6" t="s">
        <v>95</v>
      </c>
      <c r="BY3" s="71" t="s">
        <v>139</v>
      </c>
      <c r="BZ3" s="71" t="s">
        <v>217</v>
      </c>
      <c r="CA3" s="71" t="s">
        <v>140</v>
      </c>
      <c r="CB3" s="71" t="s">
        <v>218</v>
      </c>
      <c r="CC3" s="71" t="s">
        <v>141</v>
      </c>
      <c r="CD3" s="71" t="s">
        <v>219</v>
      </c>
      <c r="CE3" s="71" t="s">
        <v>142</v>
      </c>
      <c r="CF3" s="71" t="s">
        <v>220</v>
      </c>
      <c r="CG3" s="71" t="s">
        <v>143</v>
      </c>
      <c r="CH3" s="72" t="s">
        <v>221</v>
      </c>
      <c r="CI3" s="71" t="s">
        <v>144</v>
      </c>
      <c r="CJ3" s="72" t="s">
        <v>222</v>
      </c>
      <c r="CK3" s="71" t="s">
        <v>145</v>
      </c>
      <c r="CL3" s="72" t="s">
        <v>223</v>
      </c>
      <c r="CM3" s="71" t="s">
        <v>146</v>
      </c>
      <c r="CN3" s="72" t="s">
        <v>224</v>
      </c>
      <c r="CO3" s="71" t="s">
        <v>147</v>
      </c>
      <c r="CP3" s="72" t="s">
        <v>225</v>
      </c>
      <c r="CQ3" s="71" t="s">
        <v>148</v>
      </c>
      <c r="CR3" s="72" t="s">
        <v>226</v>
      </c>
      <c r="CS3" s="71" t="s">
        <v>149</v>
      </c>
      <c r="CT3" s="72" t="s">
        <v>227</v>
      </c>
      <c r="CU3" s="71" t="s">
        <v>150</v>
      </c>
      <c r="CV3" s="72" t="s">
        <v>228</v>
      </c>
      <c r="CW3" s="72" t="s">
        <v>151</v>
      </c>
      <c r="CX3" s="72" t="s">
        <v>229</v>
      </c>
      <c r="CY3" s="79" t="s">
        <v>274</v>
      </c>
      <c r="CZ3" s="79" t="s">
        <v>275</v>
      </c>
      <c r="DA3" s="6" t="s">
        <v>96</v>
      </c>
      <c r="DB3" s="6" t="s">
        <v>97</v>
      </c>
      <c r="DC3" s="6" t="s">
        <v>98</v>
      </c>
      <c r="DD3" s="6" t="s">
        <v>99</v>
      </c>
      <c r="DE3" s="6" t="s">
        <v>100</v>
      </c>
      <c r="DF3" s="86" t="s">
        <v>152</v>
      </c>
      <c r="DG3" s="86" t="s">
        <v>230</v>
      </c>
      <c r="DH3" s="86" t="s">
        <v>153</v>
      </c>
      <c r="DI3" s="86" t="s">
        <v>231</v>
      </c>
      <c r="DJ3" s="86" t="s">
        <v>154</v>
      </c>
      <c r="DK3" s="86" t="s">
        <v>232</v>
      </c>
      <c r="DL3" s="86" t="s">
        <v>155</v>
      </c>
      <c r="DM3" s="86" t="s">
        <v>233</v>
      </c>
      <c r="DN3" s="71" t="s">
        <v>156</v>
      </c>
      <c r="DO3" s="72" t="s">
        <v>234</v>
      </c>
      <c r="DP3" s="71" t="s">
        <v>157</v>
      </c>
      <c r="DQ3" s="72" t="s">
        <v>235</v>
      </c>
      <c r="DR3" s="71" t="s">
        <v>158</v>
      </c>
      <c r="DS3" s="72" t="s">
        <v>236</v>
      </c>
      <c r="DT3" s="71" t="s">
        <v>159</v>
      </c>
      <c r="DU3" s="72" t="s">
        <v>237</v>
      </c>
      <c r="DV3" s="71" t="s">
        <v>160</v>
      </c>
      <c r="DW3" s="72" t="s">
        <v>238</v>
      </c>
      <c r="DX3" s="71" t="s">
        <v>161</v>
      </c>
      <c r="DY3" s="72" t="s">
        <v>239</v>
      </c>
      <c r="DZ3" s="71" t="s">
        <v>162</v>
      </c>
      <c r="EA3" s="72" t="s">
        <v>240</v>
      </c>
      <c r="EB3" s="71" t="s">
        <v>163</v>
      </c>
      <c r="EC3" s="72" t="s">
        <v>241</v>
      </c>
      <c r="ED3" s="72" t="s">
        <v>164</v>
      </c>
      <c r="EE3" s="72" t="s">
        <v>242</v>
      </c>
      <c r="EF3" s="79" t="s">
        <v>276</v>
      </c>
      <c r="EG3" s="79" t="s">
        <v>277</v>
      </c>
      <c r="EH3" s="6" t="s">
        <v>101</v>
      </c>
      <c r="EI3" s="6" t="s">
        <v>102</v>
      </c>
      <c r="EJ3" s="6" t="s">
        <v>103</v>
      </c>
      <c r="EK3" s="6" t="s">
        <v>104</v>
      </c>
      <c r="EL3" s="6" t="s">
        <v>105</v>
      </c>
      <c r="EM3" s="86" t="s">
        <v>165</v>
      </c>
      <c r="EN3" s="86" t="s">
        <v>243</v>
      </c>
      <c r="EO3" s="86" t="s">
        <v>166</v>
      </c>
      <c r="EP3" s="86" t="s">
        <v>244</v>
      </c>
      <c r="EQ3" s="86" t="s">
        <v>167</v>
      </c>
      <c r="ER3" s="86" t="s">
        <v>245</v>
      </c>
      <c r="ES3" s="86" t="s">
        <v>168</v>
      </c>
      <c r="ET3" s="86" t="s">
        <v>246</v>
      </c>
      <c r="EU3" s="71" t="s">
        <v>169</v>
      </c>
      <c r="EV3" s="72" t="s">
        <v>247</v>
      </c>
      <c r="EW3" s="71" t="s">
        <v>170</v>
      </c>
      <c r="EX3" s="72" t="s">
        <v>248</v>
      </c>
      <c r="EY3" s="71" t="s">
        <v>171</v>
      </c>
      <c r="EZ3" s="72" t="s">
        <v>249</v>
      </c>
      <c r="FA3" s="71" t="s">
        <v>172</v>
      </c>
      <c r="FB3" s="72" t="s">
        <v>250</v>
      </c>
      <c r="FC3" s="71" t="s">
        <v>173</v>
      </c>
      <c r="FD3" s="72" t="s">
        <v>251</v>
      </c>
      <c r="FE3" s="71" t="s">
        <v>174</v>
      </c>
      <c r="FF3" s="72" t="s">
        <v>252</v>
      </c>
      <c r="FG3" s="71" t="s">
        <v>175</v>
      </c>
      <c r="FH3" s="72" t="s">
        <v>253</v>
      </c>
      <c r="FI3" s="71" t="s">
        <v>176</v>
      </c>
      <c r="FJ3" s="72" t="s">
        <v>254</v>
      </c>
      <c r="FK3" s="71" t="s">
        <v>177</v>
      </c>
      <c r="FL3" s="71" t="s">
        <v>255</v>
      </c>
      <c r="FM3" s="79" t="s">
        <v>278</v>
      </c>
      <c r="FN3" s="79" t="s">
        <v>279</v>
      </c>
      <c r="FO3" s="6" t="s">
        <v>106</v>
      </c>
      <c r="FP3" s="6" t="s">
        <v>107</v>
      </c>
      <c r="FQ3" s="6" t="s">
        <v>108</v>
      </c>
      <c r="FR3" s="6" t="s">
        <v>109</v>
      </c>
      <c r="FS3" s="6" t="s">
        <v>110</v>
      </c>
      <c r="FT3" s="86" t="s">
        <v>178</v>
      </c>
      <c r="FU3" s="86" t="s">
        <v>256</v>
      </c>
      <c r="FV3" s="86" t="s">
        <v>179</v>
      </c>
      <c r="FW3" s="86" t="s">
        <v>257</v>
      </c>
      <c r="FX3" s="86" t="s">
        <v>180</v>
      </c>
      <c r="FY3" s="86" t="s">
        <v>258</v>
      </c>
      <c r="FZ3" s="86" t="s">
        <v>181</v>
      </c>
      <c r="GA3" s="86" t="s">
        <v>259</v>
      </c>
      <c r="GB3" s="72" t="s">
        <v>182</v>
      </c>
      <c r="GC3" s="71" t="s">
        <v>260</v>
      </c>
      <c r="GD3" s="72" t="s">
        <v>183</v>
      </c>
      <c r="GE3" s="71" t="s">
        <v>261</v>
      </c>
      <c r="GF3" s="72" t="s">
        <v>184</v>
      </c>
      <c r="GG3" s="71" t="s">
        <v>262</v>
      </c>
      <c r="GH3" s="72" t="s">
        <v>185</v>
      </c>
      <c r="GI3" s="71" t="s">
        <v>263</v>
      </c>
      <c r="GJ3" s="72" t="s">
        <v>186</v>
      </c>
      <c r="GK3" s="71" t="s">
        <v>264</v>
      </c>
      <c r="GL3" s="72" t="s">
        <v>187</v>
      </c>
      <c r="GM3" s="71" t="s">
        <v>265</v>
      </c>
      <c r="GN3" s="72" t="s">
        <v>188</v>
      </c>
      <c r="GO3" s="71" t="s">
        <v>266</v>
      </c>
      <c r="GP3" s="72" t="s">
        <v>189</v>
      </c>
      <c r="GQ3" s="71" t="s">
        <v>267</v>
      </c>
      <c r="GR3" s="71" t="s">
        <v>190</v>
      </c>
      <c r="GS3" s="71" t="s">
        <v>268</v>
      </c>
      <c r="GT3" s="79" t="s">
        <v>280</v>
      </c>
      <c r="GU3" s="79" t="s">
        <v>281</v>
      </c>
    </row>
    <row r="4" spans="1:203" x14ac:dyDescent="0.25">
      <c r="A4" s="46">
        <f ca="1">MAX(A$1:OFFSET(TableauBDD[[#This Row],[N°ID]],-1,))+1</f>
        <v>1</v>
      </c>
      <c r="B4" s="5">
        <v>44795</v>
      </c>
      <c r="C4" t="s">
        <v>36</v>
      </c>
      <c r="D4" s="75" t="s">
        <v>289</v>
      </c>
      <c r="E4" t="s">
        <v>288</v>
      </c>
      <c r="F4" t="s">
        <v>287</v>
      </c>
      <c r="G4">
        <v>1</v>
      </c>
      <c r="H4">
        <v>0</v>
      </c>
      <c r="I4">
        <v>15</v>
      </c>
      <c r="J4">
        <v>1</v>
      </c>
      <c r="K4" s="70">
        <v>0</v>
      </c>
      <c r="M4" s="70">
        <v>0</v>
      </c>
      <c r="O4" s="70">
        <v>0</v>
      </c>
      <c r="Q4" s="70">
        <v>0</v>
      </c>
      <c r="S4" s="70">
        <v>10</v>
      </c>
      <c r="U4" s="70">
        <v>5</v>
      </c>
      <c r="W4" s="70">
        <v>5</v>
      </c>
      <c r="Y4" s="70">
        <v>5</v>
      </c>
      <c r="AA4" s="70">
        <v>5</v>
      </c>
      <c r="AC4" s="70">
        <v>10</v>
      </c>
      <c r="AE4">
        <v>5</v>
      </c>
      <c r="AI4">
        <v>5</v>
      </c>
      <c r="AK4" s="112">
        <v>49</v>
      </c>
      <c r="AL4" s="112">
        <v>10</v>
      </c>
      <c r="AM4" s="70" t="s">
        <v>290</v>
      </c>
      <c r="AN4" s="70">
        <v>10</v>
      </c>
      <c r="AO4" s="70">
        <v>50</v>
      </c>
      <c r="AP4" s="70">
        <v>10</v>
      </c>
      <c r="AQ4" s="70">
        <v>0</v>
      </c>
      <c r="AR4" s="70">
        <v>10</v>
      </c>
      <c r="AS4" s="70"/>
      <c r="AT4" s="70">
        <v>0</v>
      </c>
      <c r="AU4" s="70"/>
      <c r="AV4" s="70">
        <v>0</v>
      </c>
      <c r="AW4" s="70"/>
      <c r="AX4" s="70">
        <v>0</v>
      </c>
      <c r="AY4" s="70"/>
      <c r="AZ4" s="70">
        <v>5</v>
      </c>
      <c r="BA4" s="70"/>
      <c r="BB4" s="70">
        <v>2</v>
      </c>
      <c r="BC4" s="70"/>
      <c r="BD4" s="70">
        <v>5</v>
      </c>
      <c r="BE4" s="70"/>
      <c r="BF4" s="70">
        <v>5</v>
      </c>
      <c r="BG4" s="70"/>
      <c r="BH4" s="70">
        <v>2</v>
      </c>
      <c r="BI4" s="70"/>
      <c r="BJ4" s="70">
        <v>5</v>
      </c>
      <c r="BK4" s="70"/>
      <c r="BL4" s="70">
        <v>5</v>
      </c>
      <c r="BM4" s="70"/>
      <c r="BN4" s="70"/>
      <c r="BO4" s="70"/>
      <c r="BP4" s="70">
        <v>5</v>
      </c>
      <c r="BQ4" s="70"/>
      <c r="BR4" s="112">
        <v>15.899999999999999</v>
      </c>
      <c r="BS4" s="70">
        <v>22</v>
      </c>
      <c r="BT4" s="70" t="s">
        <v>291</v>
      </c>
      <c r="BU4" s="70">
        <v>70</v>
      </c>
      <c r="BV4" s="70">
        <v>0</v>
      </c>
      <c r="BW4" s="70">
        <v>1</v>
      </c>
      <c r="BX4" s="70">
        <v>0</v>
      </c>
      <c r="BY4" s="70">
        <v>0</v>
      </c>
      <c r="BZ4" s="70"/>
      <c r="CA4" s="70">
        <v>0</v>
      </c>
      <c r="CB4" s="70"/>
      <c r="CC4" s="70">
        <v>0</v>
      </c>
      <c r="CD4" s="70"/>
      <c r="CE4" s="70">
        <v>0</v>
      </c>
      <c r="CF4" s="70"/>
      <c r="CG4" s="70">
        <v>15</v>
      </c>
      <c r="CH4" s="70"/>
      <c r="CI4" s="70">
        <v>10</v>
      </c>
      <c r="CJ4" s="70"/>
      <c r="CK4" s="70">
        <v>5</v>
      </c>
      <c r="CL4" s="70"/>
      <c r="CM4" s="70">
        <v>5</v>
      </c>
      <c r="CN4" s="70"/>
      <c r="CO4" s="70">
        <v>10</v>
      </c>
      <c r="CP4" s="70"/>
      <c r="CQ4" s="70">
        <v>15</v>
      </c>
      <c r="CR4" s="70"/>
      <c r="CS4" s="70">
        <v>5</v>
      </c>
      <c r="CT4" s="70"/>
      <c r="CU4" s="70"/>
      <c r="CV4" s="70"/>
      <c r="CW4" s="70">
        <v>5</v>
      </c>
      <c r="CX4" s="70"/>
      <c r="CY4" s="70">
        <v>350</v>
      </c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>
        <v>0</v>
      </c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>
        <v>0</v>
      </c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  <c r="GK4" s="70"/>
      <c r="GL4" s="70"/>
      <c r="GM4" s="70"/>
      <c r="GN4" s="70"/>
      <c r="GO4" s="70"/>
      <c r="GP4" s="70"/>
      <c r="GQ4" s="70"/>
      <c r="GR4" s="70"/>
      <c r="GS4" s="70"/>
      <c r="GT4" s="70">
        <v>0</v>
      </c>
      <c r="GU4" s="70"/>
    </row>
    <row r="5" spans="1:203" x14ac:dyDescent="0.25">
      <c r="A5" s="46">
        <f ca="1">MAX(A$1:OFFSET(TableauBDD[[#This Row],[N°ID]],-1,))+1</f>
        <v>2</v>
      </c>
      <c r="B5" s="5">
        <v>44430</v>
      </c>
      <c r="C5" t="s">
        <v>292</v>
      </c>
      <c r="D5" s="75" t="s">
        <v>294</v>
      </c>
      <c r="E5" t="s">
        <v>293</v>
      </c>
      <c r="F5" t="s">
        <v>295</v>
      </c>
      <c r="G5">
        <v>120</v>
      </c>
      <c r="H5">
        <v>60</v>
      </c>
      <c r="I5">
        <v>90</v>
      </c>
      <c r="J5">
        <v>0</v>
      </c>
      <c r="K5" s="70">
        <v>10</v>
      </c>
      <c r="M5" s="70">
        <v>0</v>
      </c>
      <c r="O5" s="70">
        <v>0</v>
      </c>
      <c r="Q5" s="70">
        <v>0</v>
      </c>
      <c r="S5" s="70">
        <v>5</v>
      </c>
      <c r="U5" s="70">
        <v>3</v>
      </c>
      <c r="W5" s="70">
        <v>5</v>
      </c>
      <c r="Y5" s="70">
        <v>5</v>
      </c>
      <c r="AA5" s="70">
        <v>3</v>
      </c>
      <c r="AC5" s="70">
        <v>5</v>
      </c>
      <c r="AE5">
        <v>5</v>
      </c>
      <c r="AI5">
        <v>5</v>
      </c>
      <c r="AK5" s="113">
        <v>15.483333333333334</v>
      </c>
      <c r="AL5" s="113"/>
      <c r="AM5" s="70" t="s">
        <v>296</v>
      </c>
      <c r="AN5" s="70">
        <v>80</v>
      </c>
      <c r="AO5" s="70">
        <v>0</v>
      </c>
      <c r="AP5" s="70">
        <v>52</v>
      </c>
      <c r="AQ5" s="70">
        <v>0</v>
      </c>
      <c r="AR5" s="70">
        <v>0</v>
      </c>
      <c r="AS5" s="70"/>
      <c r="AT5" s="70">
        <v>0</v>
      </c>
      <c r="AU5" s="70"/>
      <c r="AV5" s="70">
        <v>0</v>
      </c>
      <c r="AW5" s="70"/>
      <c r="AX5" s="70">
        <v>0</v>
      </c>
      <c r="AY5" s="70"/>
      <c r="AZ5" s="70">
        <v>8</v>
      </c>
      <c r="BA5" s="70"/>
      <c r="BB5" s="70">
        <v>5</v>
      </c>
      <c r="BC5" s="70"/>
      <c r="BD5" s="70">
        <v>3</v>
      </c>
      <c r="BE5" s="70"/>
      <c r="BF5" s="70">
        <v>3</v>
      </c>
      <c r="BG5" s="70"/>
      <c r="BH5" s="70">
        <v>5</v>
      </c>
      <c r="BI5" s="70"/>
      <c r="BJ5" s="70">
        <v>8</v>
      </c>
      <c r="BK5" s="70"/>
      <c r="BL5" s="70">
        <v>5</v>
      </c>
      <c r="BM5" s="70"/>
      <c r="BN5" s="70"/>
      <c r="BO5" s="70"/>
      <c r="BP5" s="70">
        <v>5</v>
      </c>
      <c r="BQ5" s="70"/>
      <c r="BR5" s="113">
        <v>10.074999999999999</v>
      </c>
      <c r="BS5" s="70">
        <v>22</v>
      </c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>
        <v>0</v>
      </c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  <c r="DL5" s="70"/>
      <c r="DM5" s="70"/>
      <c r="DN5" s="70"/>
      <c r="DO5" s="70"/>
      <c r="DP5" s="70"/>
      <c r="DQ5" s="70"/>
      <c r="DR5" s="70"/>
      <c r="DS5" s="70"/>
      <c r="DT5" s="70"/>
      <c r="DU5" s="70"/>
      <c r="DV5" s="70"/>
      <c r="DW5" s="70"/>
      <c r="DX5" s="70"/>
      <c r="DY5" s="70"/>
      <c r="DZ5" s="70"/>
      <c r="EA5" s="70"/>
      <c r="EB5" s="70"/>
      <c r="EC5" s="70"/>
      <c r="ED5" s="70"/>
      <c r="EE5" s="70"/>
      <c r="EF5" s="70">
        <v>0</v>
      </c>
      <c r="EG5" s="70"/>
      <c r="EH5" s="70"/>
      <c r="EI5" s="70"/>
      <c r="EJ5" s="70"/>
      <c r="EK5" s="70"/>
      <c r="EL5" s="70"/>
      <c r="EM5" s="70"/>
      <c r="EN5" s="70"/>
      <c r="EO5" s="70"/>
      <c r="EP5" s="70"/>
      <c r="EQ5" s="70"/>
      <c r="ER5" s="70"/>
      <c r="ES5" s="70"/>
      <c r="ET5" s="70"/>
      <c r="EU5" s="70"/>
      <c r="EV5" s="70"/>
      <c r="EW5" s="70"/>
      <c r="EX5" s="70"/>
      <c r="EY5" s="70"/>
      <c r="EZ5" s="70"/>
      <c r="FA5" s="70"/>
      <c r="FB5" s="70"/>
      <c r="FC5" s="70"/>
      <c r="FD5" s="70"/>
      <c r="FE5" s="70"/>
      <c r="FF5" s="70"/>
      <c r="FG5" s="70"/>
      <c r="FH5" s="70"/>
      <c r="FI5" s="70"/>
      <c r="FJ5" s="70"/>
      <c r="FK5" s="70"/>
      <c r="FL5" s="70"/>
      <c r="FM5" s="70">
        <v>0</v>
      </c>
      <c r="FN5" s="70"/>
      <c r="FO5" s="70"/>
      <c r="FP5" s="70"/>
      <c r="FQ5" s="70"/>
      <c r="FR5" s="70"/>
      <c r="FS5" s="70"/>
      <c r="FT5" s="70"/>
      <c r="FU5" s="70"/>
      <c r="FV5" s="70"/>
      <c r="FW5" s="70"/>
      <c r="FX5" s="70"/>
      <c r="FY5" s="70"/>
      <c r="FZ5" s="70"/>
      <c r="GA5" s="70"/>
      <c r="GB5" s="70"/>
      <c r="GC5" s="70"/>
      <c r="GD5" s="70"/>
      <c r="GE5" s="70"/>
      <c r="GF5" s="70"/>
      <c r="GG5" s="70"/>
      <c r="GH5" s="70"/>
      <c r="GI5" s="70"/>
      <c r="GJ5" s="70"/>
      <c r="GK5" s="70"/>
      <c r="GL5" s="70"/>
      <c r="GM5" s="70"/>
      <c r="GN5" s="70"/>
      <c r="GO5" s="70"/>
      <c r="GP5" s="70"/>
      <c r="GQ5" s="70"/>
      <c r="GR5" s="70"/>
      <c r="GS5" s="70"/>
      <c r="GT5" s="70">
        <v>0</v>
      </c>
      <c r="GU5" s="70"/>
    </row>
    <row r="6" spans="1:203" x14ac:dyDescent="0.25">
      <c r="A6" s="46">
        <f ca="1">MAX(A$1:OFFSET(TableauBDD[[#This Row],[N°ID]],-1,))+1</f>
        <v>3</v>
      </c>
      <c r="B6" s="5">
        <v>44795</v>
      </c>
      <c r="C6" t="s">
        <v>292</v>
      </c>
      <c r="D6" s="75" t="s">
        <v>286</v>
      </c>
      <c r="E6" t="s">
        <v>288</v>
      </c>
      <c r="F6" t="s">
        <v>297</v>
      </c>
      <c r="G6">
        <v>4</v>
      </c>
      <c r="H6">
        <v>0</v>
      </c>
      <c r="I6">
        <v>9</v>
      </c>
      <c r="J6">
        <v>0</v>
      </c>
      <c r="K6" s="70">
        <v>0</v>
      </c>
      <c r="M6" s="70">
        <v>0</v>
      </c>
      <c r="O6" s="70">
        <v>0</v>
      </c>
      <c r="Q6" s="70">
        <v>0</v>
      </c>
      <c r="S6" s="70">
        <v>30</v>
      </c>
      <c r="U6" s="70">
        <v>10</v>
      </c>
      <c r="W6" s="70">
        <v>5</v>
      </c>
      <c r="Y6" s="70">
        <v>5</v>
      </c>
      <c r="AA6" s="70">
        <v>10</v>
      </c>
      <c r="AC6" s="70">
        <v>30</v>
      </c>
      <c r="AE6">
        <v>5</v>
      </c>
      <c r="AI6">
        <v>5</v>
      </c>
      <c r="AK6" s="70">
        <v>39.333333333333336</v>
      </c>
      <c r="AM6" s="70" t="s">
        <v>298</v>
      </c>
      <c r="AN6" s="70">
        <v>18</v>
      </c>
      <c r="AO6" s="70">
        <v>9</v>
      </c>
      <c r="AP6" s="70">
        <v>7</v>
      </c>
      <c r="AQ6" s="70">
        <v>0</v>
      </c>
      <c r="AR6" s="70">
        <v>20</v>
      </c>
      <c r="AS6" s="70"/>
      <c r="AT6" s="70">
        <v>0</v>
      </c>
      <c r="AU6" s="70"/>
      <c r="AV6" s="70">
        <v>0</v>
      </c>
      <c r="AW6" s="70"/>
      <c r="AX6" s="70">
        <v>0</v>
      </c>
      <c r="AY6" s="70"/>
      <c r="AZ6" s="70">
        <v>15</v>
      </c>
      <c r="BA6" s="70"/>
      <c r="BB6" s="70">
        <v>7</v>
      </c>
      <c r="BC6" s="70"/>
      <c r="BD6" s="70">
        <v>5</v>
      </c>
      <c r="BE6" s="70"/>
      <c r="BF6" s="70">
        <v>5</v>
      </c>
      <c r="BG6" s="70"/>
      <c r="BH6" s="70">
        <v>7</v>
      </c>
      <c r="BI6" s="70"/>
      <c r="BJ6" s="70">
        <v>15</v>
      </c>
      <c r="BK6" s="70"/>
      <c r="BL6" s="70">
        <v>5</v>
      </c>
      <c r="BM6" s="70"/>
      <c r="BN6" s="70"/>
      <c r="BO6" s="70"/>
      <c r="BP6" s="70">
        <v>5</v>
      </c>
      <c r="BQ6" s="70"/>
      <c r="BR6" s="70">
        <v>20.455555555555556</v>
      </c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>
        <v>0</v>
      </c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>
        <v>0</v>
      </c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>
        <v>0</v>
      </c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>
        <v>0</v>
      </c>
      <c r="GU6" s="70"/>
    </row>
    <row r="7" spans="1:203" x14ac:dyDescent="0.25">
      <c r="A7" s="46">
        <f ca="1">MAX(A$1:OFFSET(TableauBDD[[#This Row],[N°ID]],-1,))+1</f>
        <v>4</v>
      </c>
      <c r="B7" s="5">
        <v>44795</v>
      </c>
      <c r="C7" t="s">
        <v>36</v>
      </c>
      <c r="D7" s="75" t="s">
        <v>300</v>
      </c>
      <c r="E7" t="s">
        <v>288</v>
      </c>
      <c r="F7" t="s">
        <v>287</v>
      </c>
      <c r="G7">
        <v>1</v>
      </c>
      <c r="H7">
        <v>10</v>
      </c>
      <c r="I7">
        <v>0</v>
      </c>
      <c r="J7">
        <v>1</v>
      </c>
      <c r="K7" s="70">
        <v>0</v>
      </c>
      <c r="M7" s="70">
        <v>0</v>
      </c>
      <c r="O7" s="70">
        <v>0</v>
      </c>
      <c r="Q7" s="70">
        <v>0</v>
      </c>
      <c r="S7" s="70">
        <v>10</v>
      </c>
      <c r="U7" s="70">
        <v>5</v>
      </c>
      <c r="W7" s="70">
        <v>5</v>
      </c>
      <c r="Y7" s="70">
        <v>5</v>
      </c>
      <c r="AA7" s="70">
        <v>5</v>
      </c>
      <c r="AC7" s="70">
        <v>10</v>
      </c>
      <c r="AE7">
        <v>5</v>
      </c>
      <c r="AI7">
        <v>5</v>
      </c>
      <c r="AK7" s="70">
        <v>49</v>
      </c>
      <c r="AM7" s="70" t="s">
        <v>290</v>
      </c>
      <c r="AN7" s="70">
        <v>10</v>
      </c>
      <c r="AO7" s="70">
        <v>50</v>
      </c>
      <c r="AP7" s="70">
        <v>10</v>
      </c>
      <c r="AQ7" s="70">
        <v>0</v>
      </c>
      <c r="AR7" s="70">
        <v>10</v>
      </c>
      <c r="AS7" s="70"/>
      <c r="AT7" s="70">
        <v>0</v>
      </c>
      <c r="AU7" s="70"/>
      <c r="AV7" s="70">
        <v>0</v>
      </c>
      <c r="AW7" s="70"/>
      <c r="AX7" s="70">
        <v>0</v>
      </c>
      <c r="AY7" s="70"/>
      <c r="AZ7" s="70">
        <v>5</v>
      </c>
      <c r="BA7" s="70"/>
      <c r="BB7" s="70">
        <v>2</v>
      </c>
      <c r="BC7" s="70"/>
      <c r="BD7" s="70">
        <v>5</v>
      </c>
      <c r="BE7" s="70"/>
      <c r="BF7" s="70">
        <v>5</v>
      </c>
      <c r="BG7" s="70"/>
      <c r="BH7" s="70">
        <v>2</v>
      </c>
      <c r="BI7" s="70"/>
      <c r="BJ7" s="70">
        <v>5</v>
      </c>
      <c r="BK7" s="70"/>
      <c r="BL7" s="70">
        <v>5</v>
      </c>
      <c r="BM7" s="70"/>
      <c r="BN7" s="70"/>
      <c r="BO7" s="70"/>
      <c r="BP7" s="70">
        <v>5</v>
      </c>
      <c r="BQ7" s="70"/>
      <c r="BR7" s="70">
        <v>15.899999999999999</v>
      </c>
      <c r="BS7" s="70"/>
      <c r="BT7" s="70" t="s">
        <v>299</v>
      </c>
      <c r="BU7" s="70">
        <v>10</v>
      </c>
      <c r="BV7" s="70">
        <v>50</v>
      </c>
      <c r="BW7" s="70">
        <v>10</v>
      </c>
      <c r="BX7" s="70"/>
      <c r="BY7" s="70">
        <v>0</v>
      </c>
      <c r="BZ7" s="70"/>
      <c r="CA7" s="70">
        <v>0</v>
      </c>
      <c r="CB7" s="70"/>
      <c r="CC7" s="70">
        <v>0</v>
      </c>
      <c r="CD7" s="70"/>
      <c r="CE7" s="70">
        <v>0</v>
      </c>
      <c r="CF7" s="70"/>
      <c r="CG7" s="70">
        <v>15</v>
      </c>
      <c r="CH7" s="70"/>
      <c r="CI7" s="70">
        <v>10</v>
      </c>
      <c r="CJ7" s="70"/>
      <c r="CK7" s="70">
        <v>5</v>
      </c>
      <c r="CL7" s="70"/>
      <c r="CM7" s="70">
        <v>5</v>
      </c>
      <c r="CN7" s="70"/>
      <c r="CO7" s="70">
        <v>10</v>
      </c>
      <c r="CP7" s="70"/>
      <c r="CQ7" s="70">
        <v>15</v>
      </c>
      <c r="CR7" s="70"/>
      <c r="CS7" s="70">
        <v>5</v>
      </c>
      <c r="CT7" s="70"/>
      <c r="CU7" s="70"/>
      <c r="CV7" s="70"/>
      <c r="CW7" s="70">
        <v>5</v>
      </c>
      <c r="CX7" s="70"/>
      <c r="CY7" s="70">
        <v>17.5</v>
      </c>
      <c r="CZ7" s="70"/>
      <c r="DA7" s="70" t="s">
        <v>301</v>
      </c>
      <c r="DB7" s="70">
        <v>10</v>
      </c>
      <c r="DC7" s="70">
        <v>0</v>
      </c>
      <c r="DD7" s="70">
        <v>0</v>
      </c>
      <c r="DE7" s="70"/>
      <c r="DF7" s="70">
        <v>0</v>
      </c>
      <c r="DG7" s="70"/>
      <c r="DH7" s="70">
        <v>0</v>
      </c>
      <c r="DI7" s="70"/>
      <c r="DJ7" s="70">
        <v>0</v>
      </c>
      <c r="DK7" s="70"/>
      <c r="DL7" s="70">
        <v>0</v>
      </c>
      <c r="DM7" s="70"/>
      <c r="DN7" s="70">
        <v>1</v>
      </c>
      <c r="DO7" s="70"/>
      <c r="DP7" s="70">
        <v>1</v>
      </c>
      <c r="DQ7" s="70"/>
      <c r="DR7" s="70">
        <v>5</v>
      </c>
      <c r="DS7" s="70"/>
      <c r="DT7" s="70">
        <v>5</v>
      </c>
      <c r="DU7" s="70"/>
      <c r="DV7" s="70">
        <v>1</v>
      </c>
      <c r="DW7" s="70"/>
      <c r="DX7" s="70">
        <v>1</v>
      </c>
      <c r="DY7" s="70"/>
      <c r="DZ7" s="70">
        <v>1</v>
      </c>
      <c r="EA7" s="70"/>
      <c r="EB7" s="70"/>
      <c r="EC7" s="70"/>
      <c r="ED7" s="70">
        <v>1</v>
      </c>
      <c r="EE7" s="70"/>
      <c r="EF7" s="70">
        <v>13.1</v>
      </c>
      <c r="EG7" s="70"/>
      <c r="EH7" s="70" t="s">
        <v>302</v>
      </c>
      <c r="EI7" s="70">
        <v>10</v>
      </c>
      <c r="EJ7" s="70">
        <v>0</v>
      </c>
      <c r="EK7" s="70">
        <v>0</v>
      </c>
      <c r="EL7" s="70">
        <v>0</v>
      </c>
      <c r="EM7" s="70">
        <v>0</v>
      </c>
      <c r="EN7" s="70"/>
      <c r="EO7" s="70">
        <v>0</v>
      </c>
      <c r="EP7" s="70"/>
      <c r="EQ7" s="70">
        <v>0</v>
      </c>
      <c r="ER7" s="70"/>
      <c r="ES7" s="70">
        <v>0</v>
      </c>
      <c r="ET7" s="70"/>
      <c r="EU7" s="70">
        <v>1</v>
      </c>
      <c r="EV7" s="70"/>
      <c r="EW7" s="70">
        <v>1</v>
      </c>
      <c r="EX7" s="70"/>
      <c r="EY7" s="70">
        <v>5</v>
      </c>
      <c r="EZ7" s="70"/>
      <c r="FA7" s="70">
        <v>5</v>
      </c>
      <c r="FB7" s="70"/>
      <c r="FC7" s="70">
        <v>1</v>
      </c>
      <c r="FD7" s="70"/>
      <c r="FE7" s="70">
        <v>1</v>
      </c>
      <c r="FF7" s="70"/>
      <c r="FG7" s="70">
        <v>1</v>
      </c>
      <c r="FH7" s="70"/>
      <c r="FI7" s="70"/>
      <c r="FJ7" s="70"/>
      <c r="FK7" s="70">
        <v>1</v>
      </c>
      <c r="FL7" s="70"/>
      <c r="FM7" s="70">
        <v>13.1</v>
      </c>
      <c r="FN7" s="70"/>
      <c r="FO7" s="70" t="s">
        <v>303</v>
      </c>
      <c r="FP7" s="70">
        <v>10</v>
      </c>
      <c r="FQ7" s="70">
        <v>0</v>
      </c>
      <c r="FR7" s="70">
        <v>0</v>
      </c>
      <c r="FS7" s="70"/>
      <c r="FT7" s="70">
        <v>0</v>
      </c>
      <c r="FU7" s="70"/>
      <c r="FV7" s="70">
        <v>0</v>
      </c>
      <c r="FW7" s="70"/>
      <c r="FX7" s="70">
        <v>0</v>
      </c>
      <c r="FY7" s="70"/>
      <c r="FZ7" s="70">
        <v>0</v>
      </c>
      <c r="GA7" s="70"/>
      <c r="GB7" s="70">
        <v>1</v>
      </c>
      <c r="GC7" s="70"/>
      <c r="GD7" s="70">
        <v>1</v>
      </c>
      <c r="GE7" s="70"/>
      <c r="GF7" s="70">
        <v>5</v>
      </c>
      <c r="GG7" s="70"/>
      <c r="GH7" s="70">
        <v>5</v>
      </c>
      <c r="GI7" s="70"/>
      <c r="GJ7" s="70">
        <v>1</v>
      </c>
      <c r="GK7" s="70"/>
      <c r="GL7" s="70">
        <v>1</v>
      </c>
      <c r="GM7" s="70"/>
      <c r="GN7" s="70">
        <v>1</v>
      </c>
      <c r="GO7" s="70"/>
      <c r="GP7" s="70"/>
      <c r="GQ7" s="70"/>
      <c r="GR7" s="70">
        <v>1</v>
      </c>
      <c r="GS7" s="70"/>
      <c r="GT7" s="70">
        <v>13.1</v>
      </c>
      <c r="GU7" s="70"/>
    </row>
    <row r="8" spans="1:203" x14ac:dyDescent="0.25">
      <c r="A8" s="46">
        <f ca="1">MAX(A$1:OFFSET(TableauBDD[[#This Row],[N°ID]],-1,))+1</f>
        <v>5</v>
      </c>
      <c r="B8" s="5">
        <v>44796</v>
      </c>
      <c r="C8" t="s">
        <v>36</v>
      </c>
      <c r="D8" s="75" t="s">
        <v>305</v>
      </c>
      <c r="E8" t="s">
        <v>304</v>
      </c>
      <c r="F8" t="s">
        <v>306</v>
      </c>
      <c r="G8">
        <v>4</v>
      </c>
      <c r="H8">
        <v>0</v>
      </c>
      <c r="I8">
        <v>9</v>
      </c>
      <c r="J8">
        <v>0</v>
      </c>
      <c r="K8" s="70">
        <v>0</v>
      </c>
      <c r="M8" s="70">
        <v>0</v>
      </c>
      <c r="O8" s="70">
        <v>0</v>
      </c>
      <c r="Q8" s="70">
        <v>0</v>
      </c>
      <c r="S8" s="70">
        <v>30</v>
      </c>
      <c r="U8" s="70">
        <v>10</v>
      </c>
      <c r="W8" s="70">
        <v>0</v>
      </c>
      <c r="Y8" s="70">
        <v>0</v>
      </c>
      <c r="AA8" s="70">
        <v>10</v>
      </c>
      <c r="AC8" s="70">
        <v>30</v>
      </c>
      <c r="AE8">
        <v>5</v>
      </c>
      <c r="AI8">
        <v>5</v>
      </c>
      <c r="AK8" s="70">
        <v>125.47444444444443</v>
      </c>
      <c r="AM8" s="70" t="s">
        <v>307</v>
      </c>
      <c r="AN8" s="70">
        <v>6</v>
      </c>
      <c r="AO8" s="70">
        <v>0</v>
      </c>
      <c r="AP8" s="70">
        <v>0</v>
      </c>
      <c r="AQ8" s="70">
        <v>0</v>
      </c>
      <c r="AR8" s="70">
        <v>0</v>
      </c>
      <c r="AS8" s="70"/>
      <c r="AT8" s="70">
        <v>0</v>
      </c>
      <c r="AU8" s="70"/>
      <c r="AV8" s="70">
        <v>0</v>
      </c>
      <c r="AW8" s="70"/>
      <c r="AX8" s="70">
        <v>0</v>
      </c>
      <c r="AY8" s="70"/>
      <c r="AZ8" s="70">
        <v>30</v>
      </c>
      <c r="BA8" s="70"/>
      <c r="BB8" s="70">
        <v>10</v>
      </c>
      <c r="BC8" s="70"/>
      <c r="BD8" s="70">
        <v>5</v>
      </c>
      <c r="BE8" s="70"/>
      <c r="BF8" s="70">
        <v>5</v>
      </c>
      <c r="BG8" s="70"/>
      <c r="BH8" s="70">
        <v>10</v>
      </c>
      <c r="BI8" s="70"/>
      <c r="BJ8" s="70">
        <v>30</v>
      </c>
      <c r="BK8" s="70"/>
      <c r="BL8" s="70">
        <v>5</v>
      </c>
      <c r="BM8" s="70"/>
      <c r="BN8" s="70"/>
      <c r="BO8" s="70"/>
      <c r="BP8" s="70">
        <v>10</v>
      </c>
      <c r="BQ8" s="70"/>
      <c r="BR8" s="70">
        <v>118.70500000000001</v>
      </c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>
        <v>0</v>
      </c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  <c r="DP8" s="70"/>
      <c r="DQ8" s="70"/>
      <c r="DR8" s="70"/>
      <c r="DS8" s="70"/>
      <c r="DT8" s="70"/>
      <c r="DU8" s="70"/>
      <c r="DV8" s="70"/>
      <c r="DW8" s="70"/>
      <c r="DX8" s="70"/>
      <c r="DY8" s="70"/>
      <c r="DZ8" s="70"/>
      <c r="EA8" s="70"/>
      <c r="EB8" s="70"/>
      <c r="EC8" s="70"/>
      <c r="ED8" s="70"/>
      <c r="EE8" s="70"/>
      <c r="EF8" s="70">
        <v>0</v>
      </c>
      <c r="EG8" s="70"/>
      <c r="EH8" s="70"/>
      <c r="EI8" s="70"/>
      <c r="EJ8" s="70"/>
      <c r="EK8" s="70"/>
      <c r="EL8" s="70"/>
      <c r="EM8" s="70"/>
      <c r="EN8" s="70"/>
      <c r="EO8" s="70"/>
      <c r="EP8" s="70"/>
      <c r="EQ8" s="70"/>
      <c r="ER8" s="70"/>
      <c r="ES8" s="70"/>
      <c r="ET8" s="70"/>
      <c r="EU8" s="70"/>
      <c r="EV8" s="70"/>
      <c r="EW8" s="70"/>
      <c r="EX8" s="70"/>
      <c r="EY8" s="70"/>
      <c r="EZ8" s="70"/>
      <c r="FA8" s="70"/>
      <c r="FB8" s="70"/>
      <c r="FC8" s="70"/>
      <c r="FD8" s="70"/>
      <c r="FE8" s="70"/>
      <c r="FF8" s="70"/>
      <c r="FG8" s="70"/>
      <c r="FH8" s="70"/>
      <c r="FI8" s="70"/>
      <c r="FJ8" s="70"/>
      <c r="FK8" s="70"/>
      <c r="FL8" s="70"/>
      <c r="FM8" s="70">
        <v>0</v>
      </c>
      <c r="FN8" s="70"/>
      <c r="FO8" s="70"/>
      <c r="FP8" s="70"/>
      <c r="FQ8" s="70"/>
      <c r="FR8" s="70"/>
      <c r="FS8" s="70"/>
      <c r="FT8" s="70"/>
      <c r="FU8" s="70"/>
      <c r="FV8" s="70"/>
      <c r="FW8" s="70"/>
      <c r="FX8" s="70"/>
      <c r="FY8" s="70"/>
      <c r="FZ8" s="70"/>
      <c r="GA8" s="70"/>
      <c r="GB8" s="70"/>
      <c r="GC8" s="70"/>
      <c r="GD8" s="70"/>
      <c r="GE8" s="70"/>
      <c r="GF8" s="70"/>
      <c r="GG8" s="70"/>
      <c r="GH8" s="70"/>
      <c r="GI8" s="70"/>
      <c r="GJ8" s="70"/>
      <c r="GK8" s="70"/>
      <c r="GL8" s="70"/>
      <c r="GM8" s="70"/>
      <c r="GN8" s="70"/>
      <c r="GO8" s="70"/>
      <c r="GP8" s="70"/>
      <c r="GQ8" s="70"/>
      <c r="GR8" s="70"/>
      <c r="GS8" s="70"/>
      <c r="GT8" s="70">
        <v>0</v>
      </c>
      <c r="GU8" s="70"/>
    </row>
  </sheetData>
  <mergeCells count="79">
    <mergeCell ref="GJ2:GK2"/>
    <mergeCell ref="GL2:GM2"/>
    <mergeCell ref="GN2:GO2"/>
    <mergeCell ref="GP2:GQ2"/>
    <mergeCell ref="GR2:GS2"/>
    <mergeCell ref="FZ2:GA2"/>
    <mergeCell ref="GB2:GC2"/>
    <mergeCell ref="GD2:GE2"/>
    <mergeCell ref="GF2:GG2"/>
    <mergeCell ref="GH2:GI2"/>
    <mergeCell ref="FI2:FJ2"/>
    <mergeCell ref="FK2:FL2"/>
    <mergeCell ref="FT2:FU2"/>
    <mergeCell ref="FV2:FW2"/>
    <mergeCell ref="FX2:FY2"/>
    <mergeCell ref="EY2:EZ2"/>
    <mergeCell ref="FA2:FB2"/>
    <mergeCell ref="FC2:FD2"/>
    <mergeCell ref="FE2:FF2"/>
    <mergeCell ref="FG2:FH2"/>
    <mergeCell ref="EO2:EP2"/>
    <mergeCell ref="EQ2:ER2"/>
    <mergeCell ref="ES2:ET2"/>
    <mergeCell ref="EU2:EV2"/>
    <mergeCell ref="EW2:EX2"/>
    <mergeCell ref="DX2:DY2"/>
    <mergeCell ref="DZ2:EA2"/>
    <mergeCell ref="EB2:EC2"/>
    <mergeCell ref="ED2:EE2"/>
    <mergeCell ref="EM2:EN2"/>
    <mergeCell ref="DN2:DO2"/>
    <mergeCell ref="DP2:DQ2"/>
    <mergeCell ref="DR2:DS2"/>
    <mergeCell ref="DT2:DU2"/>
    <mergeCell ref="DV2:DW2"/>
    <mergeCell ref="CW2:CX2"/>
    <mergeCell ref="DF2:DG2"/>
    <mergeCell ref="DH2:DI2"/>
    <mergeCell ref="DJ2:DK2"/>
    <mergeCell ref="DL2:DM2"/>
    <mergeCell ref="CM2:CN2"/>
    <mergeCell ref="CO2:CP2"/>
    <mergeCell ref="CQ2:CR2"/>
    <mergeCell ref="CS2:CT2"/>
    <mergeCell ref="CU2:CV2"/>
    <mergeCell ref="CC2:CD2"/>
    <mergeCell ref="CE2:CF2"/>
    <mergeCell ref="CG2:CH2"/>
    <mergeCell ref="CI2:CJ2"/>
    <mergeCell ref="CK2:CL2"/>
    <mergeCell ref="BL2:BM2"/>
    <mergeCell ref="BN2:BO2"/>
    <mergeCell ref="BP2:BQ2"/>
    <mergeCell ref="BY2:BZ2"/>
    <mergeCell ref="CA2:CB2"/>
    <mergeCell ref="BB2:BC2"/>
    <mergeCell ref="BD2:BE2"/>
    <mergeCell ref="BF2:BG2"/>
    <mergeCell ref="BH2:BI2"/>
    <mergeCell ref="BJ2:BK2"/>
    <mergeCell ref="AR2:AS2"/>
    <mergeCell ref="AT2:AU2"/>
    <mergeCell ref="AV2:AW2"/>
    <mergeCell ref="AX2:AY2"/>
    <mergeCell ref="AZ2:BA2"/>
    <mergeCell ref="AE2:AF2"/>
    <mergeCell ref="AG2:AH2"/>
    <mergeCell ref="AI2:AJ2"/>
    <mergeCell ref="AA2:AB2"/>
    <mergeCell ref="AC2:AD2"/>
    <mergeCell ref="K2:L2"/>
    <mergeCell ref="M2:N2"/>
    <mergeCell ref="A1:J1"/>
    <mergeCell ref="Y2:Z2"/>
    <mergeCell ref="S2:T2"/>
    <mergeCell ref="U2:V2"/>
    <mergeCell ref="W2:X2"/>
    <mergeCell ref="O2:P2"/>
    <mergeCell ref="Q2:R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Calinour</cp:lastModifiedBy>
  <dcterms:created xsi:type="dcterms:W3CDTF">2022-06-29T10:38:08Z</dcterms:created>
  <dcterms:modified xsi:type="dcterms:W3CDTF">2022-08-23T18:52:05Z</dcterms:modified>
</cp:coreProperties>
</file>