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alice03\"/>
    </mc:Choice>
  </mc:AlternateContent>
  <xr:revisionPtr revIDLastSave="0" documentId="8_{8AE160FF-12CB-4459-9BC8-0C7A5C4B7686}" xr6:coauthVersionLast="47" xr6:coauthVersionMax="47" xr10:uidLastSave="{00000000-0000-0000-0000-000000000000}"/>
  <bookViews>
    <workbookView xWindow="-28920" yWindow="-120" windowWidth="29040" windowHeight="15720" xr2:uid="{1A8D7D2A-006C-474D-88D8-6BFC777628A7}"/>
  </bookViews>
  <sheets>
    <sheet name="Charge poudrage" sheetId="5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23" i="5" l="1"/>
  <c r="V23" i="5"/>
  <c r="R23" i="5"/>
  <c r="N23" i="5"/>
  <c r="J23" i="5"/>
  <c r="F23" i="5"/>
  <c r="Z22" i="5"/>
  <c r="V22" i="5"/>
  <c r="R22" i="5"/>
  <c r="N22" i="5"/>
  <c r="J22" i="5"/>
  <c r="F22" i="5"/>
  <c r="Z21" i="5"/>
  <c r="V21" i="5"/>
  <c r="R21" i="5"/>
  <c r="N21" i="5"/>
  <c r="J21" i="5"/>
  <c r="F21" i="5"/>
  <c r="Z20" i="5"/>
  <c r="V20" i="5"/>
  <c r="R20" i="5"/>
  <c r="N20" i="5"/>
  <c r="J20" i="5"/>
  <c r="F20" i="5"/>
  <c r="Z19" i="5"/>
  <c r="V19" i="5"/>
  <c r="R19" i="5"/>
  <c r="N19" i="5"/>
  <c r="J19" i="5"/>
  <c r="F19" i="5"/>
  <c r="Z18" i="5"/>
  <c r="V18" i="5"/>
  <c r="R18" i="5"/>
  <c r="N18" i="5"/>
  <c r="J18" i="5"/>
  <c r="D18" i="5"/>
  <c r="F18" i="5" s="1"/>
  <c r="Z17" i="5"/>
  <c r="V17" i="5"/>
  <c r="R17" i="5"/>
  <c r="N17" i="5"/>
  <c r="J17" i="5"/>
  <c r="F17" i="5"/>
  <c r="D17" i="5"/>
  <c r="Z16" i="5"/>
  <c r="V16" i="5"/>
  <c r="R16" i="5"/>
  <c r="N16" i="5"/>
  <c r="J16" i="5"/>
  <c r="F16" i="5"/>
  <c r="Z15" i="5"/>
  <c r="V15" i="5"/>
  <c r="R15" i="5"/>
  <c r="N15" i="5"/>
  <c r="J15" i="5"/>
  <c r="F15" i="5"/>
  <c r="Z14" i="5"/>
  <c r="V14" i="5"/>
  <c r="V24" i="5" s="1"/>
  <c r="R14" i="5"/>
  <c r="N14" i="5"/>
  <c r="J14" i="5"/>
  <c r="F14" i="5"/>
  <c r="Z13" i="5"/>
  <c r="Z24" i="5" s="1"/>
  <c r="V13" i="5"/>
  <c r="R13" i="5"/>
  <c r="N13" i="5"/>
  <c r="J13" i="5"/>
  <c r="F13" i="5"/>
  <c r="Z12" i="5"/>
  <c r="V12" i="5"/>
  <c r="R12" i="5"/>
  <c r="N12" i="5"/>
  <c r="J12" i="5"/>
  <c r="F12" i="5"/>
  <c r="Z11" i="5"/>
  <c r="V11" i="5"/>
  <c r="R11" i="5"/>
  <c r="R24" i="5" s="1"/>
  <c r="N11" i="5"/>
  <c r="N24" i="5" s="1"/>
  <c r="J11" i="5"/>
  <c r="J24" i="5" s="1"/>
  <c r="F11" i="5"/>
  <c r="D3" i="5"/>
  <c r="F24" i="5" l="1"/>
  <c r="B3" i="5" s="1"/>
  <c r="B4" i="5" s="1"/>
  <c r="A4" i="2" l="1"/>
  <c r="A5" i="2" l="1"/>
  <c r="A6" i="2" s="1"/>
  <c r="A7" i="2" l="1"/>
  <c r="A8" i="2" s="1"/>
  <c r="A9" i="2" l="1"/>
  <c r="A10" i="2" l="1"/>
  <c r="A11" i="2" s="1"/>
  <c r="A12" i="2" l="1"/>
  <c r="A13" i="2" s="1"/>
  <c r="A14" i="2" s="1"/>
</calcChain>
</file>

<file path=xl/sharedStrings.xml><?xml version="1.0" encoding="utf-8"?>
<sst xmlns="http://schemas.openxmlformats.org/spreadsheetml/2006/main" count="831" uniqueCount="387">
  <si>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</si>
  <si>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</si>
  <si>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</si>
  <si>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</si>
  <si>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</si>
  <si>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</si>
  <si>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</si>
  <si>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</si>
  <si>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</si>
  <si>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</si>
  <si>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</si>
  <si>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</si>
  <si>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</si>
  <si>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</si>
  <si>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</si>
  <si>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</si>
  <si>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</si>
  <si>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</si>
  <si>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</si>
  <si>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</si>
  <si>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Temps</t>
  </si>
  <si>
    <t>Type cout</t>
  </si>
  <si>
    <t>Date :</t>
  </si>
  <si>
    <t>Nom Client :</t>
  </si>
  <si>
    <t>Nom client</t>
  </si>
  <si>
    <t>Dégraissage</t>
  </si>
  <si>
    <t>Sablage</t>
  </si>
  <si>
    <t>Traitement couche1</t>
  </si>
  <si>
    <t>Pré-requis</t>
  </si>
  <si>
    <t>Traitement couche2</t>
  </si>
  <si>
    <t>Demasquage</t>
  </si>
  <si>
    <t>Traitement couche 1 7</t>
  </si>
  <si>
    <t>N°ID</t>
  </si>
  <si>
    <t>Temps2</t>
  </si>
  <si>
    <t>Temps4</t>
  </si>
  <si>
    <t>Temps6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</si>
  <si>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</si>
  <si>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</si>
  <si>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</si>
  <si>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</si>
  <si>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</si>
  <si>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</si>
  <si>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</si>
  <si>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</si>
  <si>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</si>
  <si>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</si>
  <si>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</si>
  <si>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</si>
  <si>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</si>
  <si>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</si>
  <si>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</si>
  <si>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</si>
  <si>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</si>
  <si>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</si>
  <si>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</si>
  <si>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</si>
  <si>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</si>
  <si>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</si>
  <si>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</si>
  <si>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</si>
  <si>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</si>
  <si>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</si>
  <si>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</si>
  <si>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</si>
  <si>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</si>
  <si>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</si>
  <si>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</si>
  <si>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</si>
  <si>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</si>
  <si>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</si>
  <si>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</si>
  <si>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</si>
  <si>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</si>
  <si>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</si>
  <si>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</si>
  <si>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</si>
  <si>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</si>
  <si>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</si>
  <si>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</si>
  <si>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</si>
  <si>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</si>
  <si>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</si>
  <si>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</si>
  <si>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</si>
  <si>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</si>
  <si>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</si>
  <si>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</si>
  <si>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</si>
  <si>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</si>
  <si>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</si>
  <si>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</si>
  <si>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</si>
  <si>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</si>
  <si>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</si>
  <si>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</si>
  <si>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</si>
  <si>
    <t>Vide</t>
  </si>
  <si>
    <t>Peinture robot margé</t>
  </si>
  <si>
    <t>LISTBOX1</t>
  </si>
  <si>
    <t>LISTBOX2</t>
  </si>
  <si>
    <t>Contrôle</t>
  </si>
  <si>
    <t>Emballage</t>
  </si>
  <si>
    <t>Référence pièce2</t>
  </si>
  <si>
    <t>Taille de lot3</t>
  </si>
  <si>
    <t>Nb pcs/panier deg4</t>
  </si>
  <si>
    <t>Nb pcs/charge5</t>
  </si>
  <si>
    <t>Nb PV Contrôle6</t>
  </si>
  <si>
    <t>Nb pcs/panier deg5</t>
  </si>
  <si>
    <t>Nb pcs/charge6</t>
  </si>
  <si>
    <t>Nb PV Contrôle7</t>
  </si>
  <si>
    <t>Référence pièce4</t>
  </si>
  <si>
    <t>Taille de lot5</t>
  </si>
  <si>
    <t>Nb pcs/panier deg6</t>
  </si>
  <si>
    <t>Nb pcs/charge7</t>
  </si>
  <si>
    <t>Nb PV Contrôle8</t>
  </si>
  <si>
    <t>Référence pièce5</t>
  </si>
  <si>
    <t>Taille de lot6</t>
  </si>
  <si>
    <t>Nb pcs/panier deg7</t>
  </si>
  <si>
    <t>Nb pcs/charge8</t>
  </si>
  <si>
    <t>Nb PV Contrôle9</t>
  </si>
  <si>
    <t>Référence pièce6</t>
  </si>
  <si>
    <t>Taille de lot7</t>
  </si>
  <si>
    <t>Nb pcs/panier deg8</t>
  </si>
  <si>
    <t>Nb pcs/charge9</t>
  </si>
  <si>
    <t>Nb PV Contrôle10</t>
  </si>
  <si>
    <t>Taille de lot R1</t>
  </si>
  <si>
    <t>TempsR1L1</t>
  </si>
  <si>
    <t>TempsR1L2</t>
  </si>
  <si>
    <t>TempsR1L3</t>
  </si>
  <si>
    <t>TempsR1L4</t>
  </si>
  <si>
    <t>TempsR1L5</t>
  </si>
  <si>
    <t>TempsR1L6</t>
  </si>
  <si>
    <t>TempsR1L7</t>
  </si>
  <si>
    <t>TempsR2L1</t>
  </si>
  <si>
    <t>TempsR2L2</t>
  </si>
  <si>
    <t>TempsR2L3</t>
  </si>
  <si>
    <t>TempsR2L4</t>
  </si>
  <si>
    <t>TempsR2L5</t>
  </si>
  <si>
    <t>TempsR2L6</t>
  </si>
  <si>
    <t>TempsR2L7</t>
  </si>
  <si>
    <t>TempsR2L8</t>
  </si>
  <si>
    <t>TempsR2L9</t>
  </si>
  <si>
    <t>TempsR1L8</t>
  </si>
  <si>
    <t>TempsR1L9</t>
  </si>
  <si>
    <t>TempsR1L10</t>
  </si>
  <si>
    <t>TempsR1L11</t>
  </si>
  <si>
    <t>TempsR1L12</t>
  </si>
  <si>
    <t>TempsR1L13</t>
  </si>
  <si>
    <t>TempsR2L10</t>
  </si>
  <si>
    <t>TempsR2L11</t>
  </si>
  <si>
    <t>TempsR2L12</t>
  </si>
  <si>
    <t>TempsR2L13</t>
  </si>
  <si>
    <t>Taille de lot42</t>
  </si>
  <si>
    <t>TempsR3L1</t>
  </si>
  <si>
    <t>TempsR3L2</t>
  </si>
  <si>
    <t>TempsR3L3</t>
  </si>
  <si>
    <t>TempsR3L4</t>
  </si>
  <si>
    <t>TempsR3L5</t>
  </si>
  <si>
    <t>TempsR3L6</t>
  </si>
  <si>
    <t>TempsR3L7</t>
  </si>
  <si>
    <t>TempsR3L8</t>
  </si>
  <si>
    <t>TempsR3L9</t>
  </si>
  <si>
    <t>TempsR3L10</t>
  </si>
  <si>
    <t>TempsR3L11</t>
  </si>
  <si>
    <t>TempsR3L12</t>
  </si>
  <si>
    <t>TempsR3L13</t>
  </si>
  <si>
    <t>TempsR4L1</t>
  </si>
  <si>
    <t>TempsR4L2</t>
  </si>
  <si>
    <t>TempsR4L3</t>
  </si>
  <si>
    <t>TempsR4L4</t>
  </si>
  <si>
    <t>TempsR4L5</t>
  </si>
  <si>
    <t>TempsR4L6</t>
  </si>
  <si>
    <t>TempsR4L7</t>
  </si>
  <si>
    <t>TempsR4L8</t>
  </si>
  <si>
    <t>TempsR4L9</t>
  </si>
  <si>
    <t>TempsR4L10</t>
  </si>
  <si>
    <t>TempsR4L11</t>
  </si>
  <si>
    <t>TempsR4L12</t>
  </si>
  <si>
    <t>TempsR4L13</t>
  </si>
  <si>
    <t>TempsR5L1</t>
  </si>
  <si>
    <t>TempsR5L2</t>
  </si>
  <si>
    <t>TempsR5L3</t>
  </si>
  <si>
    <t>TempsR5L4</t>
  </si>
  <si>
    <t>TempsR5L5</t>
  </si>
  <si>
    <t>TempsR5L6</t>
  </si>
  <si>
    <t>TempsR5L7</t>
  </si>
  <si>
    <t>TempsR5L8</t>
  </si>
  <si>
    <t>TempsR5L9</t>
  </si>
  <si>
    <t>TempsR5L10</t>
  </si>
  <si>
    <t>TempsR5L11</t>
  </si>
  <si>
    <t>TempsR5L12</t>
  </si>
  <si>
    <t>TempsR5L13</t>
  </si>
  <si>
    <t>TempsR6L1</t>
  </si>
  <si>
    <t>TempsR6L2</t>
  </si>
  <si>
    <t>TempsR6L3</t>
  </si>
  <si>
    <t>TempsR6L4</t>
  </si>
  <si>
    <t>TempsR6L5</t>
  </si>
  <si>
    <t>TempsR6L6</t>
  </si>
  <si>
    <t>TempsR6L7</t>
  </si>
  <si>
    <t>TempsR6L8</t>
  </si>
  <si>
    <t>TempsR6L9</t>
  </si>
  <si>
    <t>TempsR6L10</t>
  </si>
  <si>
    <t>TempsR6L11</t>
  </si>
  <si>
    <t>TempsR6L12</t>
  </si>
  <si>
    <t>TempsR6L13</t>
  </si>
  <si>
    <t>CommentaireR1L1</t>
  </si>
  <si>
    <t>CommentaireR1L2</t>
  </si>
  <si>
    <t>CommentaireR1L3</t>
  </si>
  <si>
    <t>CommentaireR1L4</t>
  </si>
  <si>
    <t>CommentaireR1L5</t>
  </si>
  <si>
    <t>CommentaireR1L6</t>
  </si>
  <si>
    <t>CommentaireR1L7</t>
  </si>
  <si>
    <t>CommentaireR1L8</t>
  </si>
  <si>
    <t>CommentaireR1L9</t>
  </si>
  <si>
    <t>CommentaireR1L10</t>
  </si>
  <si>
    <t>CommentaireR1L11</t>
  </si>
  <si>
    <t>CommentaireR1L12</t>
  </si>
  <si>
    <t>CommentaireR1L13</t>
  </si>
  <si>
    <t>CommentaireR2L1</t>
  </si>
  <si>
    <t>CommentaireR2L2</t>
  </si>
  <si>
    <t>CommentaireR2L3</t>
  </si>
  <si>
    <t>CommentaireR2L4</t>
  </si>
  <si>
    <t>CommentaireR2L5</t>
  </si>
  <si>
    <t>CommentaireR2L6</t>
  </si>
  <si>
    <t>CommentaireR2L7</t>
  </si>
  <si>
    <t>CommentaireR2L8</t>
  </si>
  <si>
    <t>CommentaireR2L9</t>
  </si>
  <si>
    <t>CommentaireR2L10</t>
  </si>
  <si>
    <t>CommentaireR2L11</t>
  </si>
  <si>
    <t>CommentaireR2L12</t>
  </si>
  <si>
    <t>CommentaireR2L13</t>
  </si>
  <si>
    <t>CommentaireR3L1</t>
  </si>
  <si>
    <t>CommentaireR3L2</t>
  </si>
  <si>
    <t>CommentaireR3L3</t>
  </si>
  <si>
    <t>CommentaireR3L4</t>
  </si>
  <si>
    <t>CommentaireR3L5</t>
  </si>
  <si>
    <t>CommentaireR3L6</t>
  </si>
  <si>
    <t>CommentaireR3L7</t>
  </si>
  <si>
    <t>CommentaireR3L8</t>
  </si>
  <si>
    <t>CommentaireR3L9</t>
  </si>
  <si>
    <t>CommentaireR3L10</t>
  </si>
  <si>
    <t>CommentaireR3L11</t>
  </si>
  <si>
    <t>CommentaireR3L12</t>
  </si>
  <si>
    <t>CommentaireR3L13</t>
  </si>
  <si>
    <t>CommentaireR4L1</t>
  </si>
  <si>
    <t>CommentaireR4L2</t>
  </si>
  <si>
    <t>CommentaireR4L3</t>
  </si>
  <si>
    <t>CommentaireR4L4</t>
  </si>
  <si>
    <t>CommentaireR4L5</t>
  </si>
  <si>
    <t>CommentaireR4L6</t>
  </si>
  <si>
    <t>CommentaireR4L7</t>
  </si>
  <si>
    <t>CommentaireR4L8</t>
  </si>
  <si>
    <t>CommentaireR4L9</t>
  </si>
  <si>
    <t>CommentaireR4L10</t>
  </si>
  <si>
    <t>CommentaireR4L11</t>
  </si>
  <si>
    <t>CommentaireR4L12</t>
  </si>
  <si>
    <t>CommentaireR4L13</t>
  </si>
  <si>
    <t>CommentaireR5L1</t>
  </si>
  <si>
    <t>CommentaireR5L2</t>
  </si>
  <si>
    <t>CommentaireR5L3</t>
  </si>
  <si>
    <t>CommentaireR5L4</t>
  </si>
  <si>
    <t>CommentaireR5L5</t>
  </si>
  <si>
    <t>CommentaireR5L6</t>
  </si>
  <si>
    <t>CommentaireR5L7</t>
  </si>
  <si>
    <t>CommentaireR5L8</t>
  </si>
  <si>
    <t>CommentaireR5L9</t>
  </si>
  <si>
    <t>CommentaireR5L10</t>
  </si>
  <si>
    <t>CommentaireR5L11</t>
  </si>
  <si>
    <t>CommentaireR5L12</t>
  </si>
  <si>
    <t>CommentaireR5L13</t>
  </si>
  <si>
    <t>CommentaireR6L1</t>
  </si>
  <si>
    <t>CommentaireR6L2</t>
  </si>
  <si>
    <t>CommentaireR6L3</t>
  </si>
  <si>
    <t>CommentaireR6L4</t>
  </si>
  <si>
    <t>CommentaireR6L5</t>
  </si>
  <si>
    <t>CommentaireR6L6</t>
  </si>
  <si>
    <t>CommentaireR6L7</t>
  </si>
  <si>
    <t>CommentaireR6L8</t>
  </si>
  <si>
    <t>CommentaireR6L9</t>
  </si>
  <si>
    <t>CommentaireR6L10</t>
  </si>
  <si>
    <t>CommentaireR6L11</t>
  </si>
  <si>
    <t>CommentaireR6L12</t>
  </si>
  <si>
    <t>CommentaireR6L13</t>
  </si>
  <si>
    <t>CommentaireR2L14</t>
  </si>
  <si>
    <t>Total poudrageR1</t>
  </si>
  <si>
    <t>Total autreR1</t>
  </si>
  <si>
    <t>Total poudrageR2</t>
  </si>
  <si>
    <t>Total autreR2</t>
  </si>
  <si>
    <t>Total poudrageR3</t>
  </si>
  <si>
    <t>Total autreR3</t>
  </si>
  <si>
    <t>Total poudrageR4</t>
  </si>
  <si>
    <t>Total autreR4</t>
  </si>
  <si>
    <t>Total poudrageR5</t>
  </si>
  <si>
    <t>Total autreR5</t>
  </si>
  <si>
    <t>Total poudrageR6</t>
  </si>
  <si>
    <t>Total autreF6</t>
  </si>
  <si>
    <t>essai Ref 1</t>
  </si>
  <si>
    <t>essai Ref 2</t>
  </si>
  <si>
    <t>1/2galet Ref2</t>
  </si>
  <si>
    <t>essai Ref 4</t>
  </si>
  <si>
    <t>1/2galet Ref5</t>
  </si>
  <si>
    <t>1/2galet Ref6</t>
  </si>
  <si>
    <t>C-R1-L1</t>
  </si>
  <si>
    <t>C-R1-L2</t>
  </si>
  <si>
    <t>C-R1-L3</t>
  </si>
  <si>
    <t>C-R1-L4</t>
  </si>
  <si>
    <t>C-R1-L5</t>
  </si>
  <si>
    <t>C-R1-L6</t>
  </si>
  <si>
    <t>C-R1-L7</t>
  </si>
  <si>
    <t>C-R1-L8</t>
  </si>
  <si>
    <t>C-R1-L9</t>
  </si>
  <si>
    <t>C-R1-L10</t>
  </si>
  <si>
    <t>C-R1-L11</t>
  </si>
  <si>
    <t>C-R1-L12</t>
  </si>
  <si>
    <t>C-R1-L13</t>
  </si>
  <si>
    <t>C-R2-L1</t>
  </si>
  <si>
    <t>C-R2-L2</t>
  </si>
  <si>
    <t>C-R2-L4</t>
  </si>
  <si>
    <t>C-R2-L5</t>
  </si>
  <si>
    <t>C-R2-L6</t>
  </si>
  <si>
    <t>C-R2-L7</t>
  </si>
  <si>
    <t>C-R2-L8</t>
  </si>
  <si>
    <t>C-R2-L9</t>
  </si>
  <si>
    <t>C-R2-L10</t>
  </si>
  <si>
    <t>C-R2-L11</t>
  </si>
  <si>
    <t>C-R2-L12</t>
  </si>
  <si>
    <t>C-R2-L13</t>
  </si>
  <si>
    <t>C-R2-L3</t>
  </si>
  <si>
    <t>C-R3-L1</t>
  </si>
  <si>
    <t>C-R3-L2</t>
  </si>
  <si>
    <t>C-R3-L4</t>
  </si>
  <si>
    <t>C-R3-L5</t>
  </si>
  <si>
    <t>C-R3-L6</t>
  </si>
  <si>
    <t>C-R3-L7</t>
  </si>
  <si>
    <t>C-R3-L8</t>
  </si>
  <si>
    <t>C-R3-L9</t>
  </si>
  <si>
    <t>C-R3-L10</t>
  </si>
  <si>
    <t>C-R3-L11</t>
  </si>
  <si>
    <t>C-R3-L12</t>
  </si>
  <si>
    <t>C-R3-L13</t>
  </si>
  <si>
    <t>C-R3-L3</t>
  </si>
  <si>
    <t>C-R4-L1</t>
  </si>
  <si>
    <t>C-R4-L2</t>
  </si>
  <si>
    <t>C-R4-L3</t>
  </si>
  <si>
    <t>C-R4-L4</t>
  </si>
  <si>
    <t>C-R4-L5</t>
  </si>
  <si>
    <t>C-R4-L6</t>
  </si>
  <si>
    <t>C-R4-L7</t>
  </si>
  <si>
    <t>C-R4-L8</t>
  </si>
  <si>
    <t>C-R4-L9</t>
  </si>
  <si>
    <t>C-R4-L10</t>
  </si>
  <si>
    <t>C-R4-L11</t>
  </si>
  <si>
    <t>C-R4-L12</t>
  </si>
  <si>
    <t>C-R4-L13</t>
  </si>
  <si>
    <t>C-R5-L1</t>
  </si>
  <si>
    <t>C-R5-L2</t>
  </si>
  <si>
    <t>C-R5-L3</t>
  </si>
  <si>
    <t>C-R5-L4</t>
  </si>
  <si>
    <t>C-R5-L5</t>
  </si>
  <si>
    <t>C-R5-L6</t>
  </si>
  <si>
    <t>C-R5-L7</t>
  </si>
  <si>
    <t>C-R5-L8</t>
  </si>
  <si>
    <t>C-R5-L9</t>
  </si>
  <si>
    <t>C-R5-L10</t>
  </si>
  <si>
    <t>C-R5-L11</t>
  </si>
  <si>
    <t>C-R5-L12</t>
  </si>
  <si>
    <t>C-R5-L13</t>
  </si>
  <si>
    <t>C-R6-L1</t>
  </si>
  <si>
    <t>C-R6-L2</t>
  </si>
  <si>
    <t>C-R6-L3</t>
  </si>
  <si>
    <t>C-R6-L4</t>
  </si>
  <si>
    <t>C-R6-L5</t>
  </si>
  <si>
    <t>C-R6-L6</t>
  </si>
  <si>
    <t>C-R6-L7</t>
  </si>
  <si>
    <t>C-R6-L8</t>
  </si>
  <si>
    <t>C-R6-L9</t>
  </si>
  <si>
    <t>C-R6-L10</t>
  </si>
  <si>
    <t>C-R6-L11</t>
  </si>
  <si>
    <t>C-R6-L12</t>
  </si>
  <si>
    <t>C-R6-L13</t>
  </si>
  <si>
    <t>Référ. pièce R1</t>
  </si>
  <si>
    <t>Nb pcs-panier deg R1</t>
  </si>
  <si>
    <t>Nb pcs-charge R1</t>
  </si>
  <si>
    <t>Nb PV Controle R1</t>
  </si>
  <si>
    <t>alice</t>
  </si>
  <si>
    <t>1/2galet</t>
  </si>
  <si>
    <t>SA-1309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</si>
</sst>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9" borderId="8" xfId="0" applyFill="1" applyBorder="1" applyAlignment="1">
      <alignment horizontal="center" vertical="center"/>
    </xf>
    <xf numFmtId="20" fontId="0" fillId="0" borderId="0" xfId="0" applyNumberFormat="1"/>
    <xf numFmtId="0" fontId="0" fillId="0" borderId="0" xfId="0" quotePrefix="1" applyAlignment="1">
      <alignment horizontal="center"/>
    </xf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5" borderId="6" xfId="0" applyFont="1" applyFill="1" applyBorder="1"/>
    <xf numFmtId="2" fontId="0" fillId="5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0" fontId="4" fillId="11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0" fillId="2" borderId="12" xfId="0" applyFill="1" applyBorder="1"/>
    <xf numFmtId="0" fontId="0" fillId="2" borderId="11" xfId="0" applyFill="1" applyBorder="1"/>
    <xf numFmtId="2" fontId="0" fillId="13" borderId="6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1" xfId="0" applyNumberForma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6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2" xfId="0" applyFill="1" applyBorder="1"/>
    <xf numFmtId="2" fontId="0" fillId="2" borderId="6" xfId="0" applyNumberForma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14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2" fontId="0" fillId="15" borderId="12" xfId="0" applyNumberForma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2" fontId="0" fillId="16" borderId="12" xfId="0" applyNumberForma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2" fontId="0" fillId="16" borderId="6" xfId="0" applyNumberFormat="1" applyFill="1" applyBorder="1" applyAlignment="1">
      <alignment horizontal="center" vertical="center"/>
    </xf>
    <xf numFmtId="0" fontId="0" fillId="12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2" borderId="8" xfId="0" applyNumberForma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0" xfId="0" applyFill="1"/>
    <xf numFmtId="0" fontId="0" fillId="9" borderId="6" xfId="0" applyFill="1" applyBorder="1" applyAlignment="1">
      <alignment horizontal="center" vertical="center"/>
    </xf>
    <xf numFmtId="2" fontId="0" fillId="9" borderId="6" xfId="0" applyNumberFormat="1" applyFill="1" applyBorder="1"/>
    <xf numFmtId="0" fontId="0" fillId="9" borderId="6" xfId="0" applyFill="1" applyBorder="1"/>
    <xf numFmtId="2" fontId="0" fillId="2" borderId="8" xfId="0" applyNumberForma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2" borderId="0" xfId="0" applyFill="1"/>
    <xf numFmtId="0" fontId="0" fillId="17" borderId="8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2" fontId="0" fillId="0" borderId="0" xfId="0" applyNumberFormat="1" applyAlignment="1"/>
    <xf numFmtId="0" fontId="0" fillId="0" borderId="0" xfId="0" applyAlignment="1"/>
    <xf numFmtId="0" fontId="0" fillId="9" borderId="0" xfId="0" applyFill="1"/>
    <xf numFmtId="0" fontId="0" fillId="2" borderId="6" xfId="0" applyFill="1" applyBorder="1" applyAlignment="1"/>
    <xf numFmtId="2" fontId="0" fillId="2" borderId="0" xfId="0" applyNumberFormat="1" applyFill="1" applyAlignment="1"/>
    <xf numFmtId="0" fontId="0" fillId="2" borderId="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11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wrapText="1"/>
    </xf>
    <xf numFmtId="49" fontId="0" fillId="5" borderId="4" xfId="0" applyNumberFormat="1" applyFill="1" applyBorder="1" applyAlignment="1">
      <alignment wrapText="1"/>
    </xf>
    <xf numFmtId="0" fontId="0" fillId="2" borderId="4" xfId="0" applyFill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165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</cellXfs>
  <cellStyles count="1">
    <cellStyle name="Normal" xfId="0" builtinId="0"/>
  </cellStyles>
  <dxfs count="192"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3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3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4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4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2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2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2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2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57150</xdr:rowOff>
        </xdr:from>
        <xdr:to>
          <xdr:col>6</xdr:col>
          <xdr:colOff>981075</xdr:colOff>
          <xdr:row>1</xdr:row>
          <xdr:rowOff>381000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6D2A742B-4687-4CA2-B099-EADA7647B2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</xdr:row>
          <xdr:rowOff>57150</xdr:rowOff>
        </xdr:from>
        <xdr:to>
          <xdr:col>8</xdr:col>
          <xdr:colOff>1019175</xdr:colOff>
          <xdr:row>2</xdr:row>
          <xdr:rowOff>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AF5D22D8-02D4-4DD5-9C6F-D59A3363C2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142875</xdr:rowOff>
        </xdr:from>
        <xdr:to>
          <xdr:col>3</xdr:col>
          <xdr:colOff>0</xdr:colOff>
          <xdr:row>16</xdr:row>
          <xdr:rowOff>161925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DA749AEF-B2D6-482B-9097-BC39F49206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161925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3F3A28A1-61A8-4C08-A667-80E06DB3A2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15</xdr:row>
          <xdr:rowOff>161925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C29347D0-93EA-4AA4-8040-67964A9C6A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16</xdr:row>
          <xdr:rowOff>161925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AC4540FC-E051-43E7-9282-43B7EF2917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15</xdr:row>
          <xdr:rowOff>171450</xdr:rowOff>
        </xdr:from>
        <xdr:to>
          <xdr:col>12</xdr:col>
          <xdr:colOff>0</xdr:colOff>
          <xdr:row>17</xdr:row>
          <xdr:rowOff>9525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617CC581-CA04-4F42-9898-1A37665677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16</xdr:row>
          <xdr:rowOff>171450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3D9BAF9D-F74B-4FE9-B4EB-AB69246BCA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269AD74E-8756-4864-9609-DA5E8954A9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39D906A4-071E-4FC6-8405-A16ED33482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3360D9F0-752C-4B37-B456-6771C0965B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82BCDB7E-89E4-4FEF-8AD7-574258A0CA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1366A089-A82E-4B5A-9E82-2B30A144B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212A2430-61A2-44FA-9188-026EAF36EC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9C2024A-984A-4D42-9EE9-604A9C6C3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33280987-DB20-4F73-B11D-AE9F37EE08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C297A32C-33C1-4779-9390-97674EC6EC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46F90DB9-1C88-4CB2-A5CF-AA21D5F32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C6A9FB7C-FEEF-4818-B25E-279F207672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4685B4D2-4E26-4F20-B33E-7D30E8A2DB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2579A06E-67AB-4EBF-BB4E-D4A15F547B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671905E3-D2BA-46BB-8ABA-DFC6645574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88FADB1F-6D3E-4A77-9CB0-CDB8CFD300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9B00E19C-A8D1-4008-AA8E-E25A0D8B3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0:H26" totalsRowShown="0" headerRowDxfId="8">
  <autoFilter ref="A10:H26" xr:uid="{BB412D08-1927-4C79-9B16-0514982D4F05}"/>
  <tableColumns count="8">
    <tableColumn id="1" xr3:uid="{DB5C6722-C54D-4804-96CF-BCDEA375039C}" name="N° étape" dataDxfId="7"/>
    <tableColumn id="2" xr3:uid="{F2B2A00B-D560-46D7-9C08-320047EE5651}" name="Etapes  process" dataDxfId="6"/>
    <tableColumn id="3" xr3:uid="{A2F6EB3A-41CE-4B51-8B3E-6FEA00340510}" name="Type cout" dataDxfId="5"/>
    <tableColumn id="7" xr3:uid="{0F3E49DF-A1D8-4DF6-AEC0-45D6A373BA69}" name="Cout(€HT/min)" dataDxfId="4"/>
    <tableColumn id="4" xr3:uid="{45B6839B-2489-4A4A-B956-13C32C10034E}" name="Temps" dataDxfId="3"/>
    <tableColumn id="6" xr3:uid="{7B576AEA-9887-4A4D-AE83-CB6298688081}" name="Cout revient" dataDxfId="2"/>
    <tableColumn id="5" xr3:uid="{E19BDB19-098E-472D-AB74-D332EB90F35B}" name="Commentaires" dataDxfId="1"/>
    <tableColumn id="8" xr3:uid="{9925F5D3-B6E8-4CFB-9F23-8586360999D3}" name="Type cout2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GU14" totalsRowShown="0" headerRowDxfId="191" headerRowBorderDxfId="190" tableBorderDxfId="189">
  <tableColumns count="203">
    <tableColumn id="1" xr3:uid="{40BF4F0C-F39C-40A1-AEA9-A4CE40A950A8}" name="N°ID" dataDxfId="188">
      <calculatedColumnFormula>MAX(A$1:OFFSET(TableauBDD[[#This Row],[N°ID]],-1,))+1</calculatedColumnFormula>
    </tableColumn>
    <tableColumn id="2" xr3:uid="{20C20124-C163-49B6-9865-CED58988B2A3}" name="Date" dataDxfId="187"/>
    <tableColumn id="3" xr3:uid="{5802BD7D-DEFB-4710-B5F1-70986664E7F7}" name="Chiffreur"/>
    <tableColumn id="4" xr3:uid="{C6A09426-FAA7-4A9D-B54C-F86C1DBF5A93}" name="N° ODP" dataDxfId="186"/>
    <tableColumn id="5" xr3:uid="{D8AC62AC-D6AA-4C18-B681-81DF1E307B39}" name="Nom client"/>
    <tableColumn id="6" xr3:uid="{A9BE71EA-578A-45E2-B82E-88C42CADD6E2}" name="Référ. pièce R1"/>
    <tableColumn id="39" xr3:uid="{C5FC35D6-D016-42AE-AD03-2BE84729A6BD}" name="Taille de lot R1"/>
    <tableColumn id="40" xr3:uid="{D089E403-E71A-4AE6-86CC-1E6B0F0C7FA0}" name="Nb pcs-panier deg R1"/>
    <tableColumn id="38" xr3:uid="{BF3D2C87-C834-4E2D-9A76-AA13C3933028}" name="Nb pcs-charge R1"/>
    <tableColumn id="37" xr3:uid="{FE0D530D-CE6D-4077-B9E3-AFAFD10E2BE2}" name="Nb PV Controle R1"/>
    <tableColumn id="7" xr3:uid="{AD81DF9E-B678-4668-8C96-03F996A3B332}" name="TempsR1L1" dataDxfId="185"/>
    <tableColumn id="8" xr3:uid="{5CDE4816-6CD9-4B7D-A910-D80118CE9152}" name="CommentaireR1L1"/>
    <tableColumn id="9" xr3:uid="{DE20C4DC-4FF2-4DA3-AE93-ADFC5F1A7A5F}" name="TempsR1L2" dataDxfId="184"/>
    <tableColumn id="10" xr3:uid="{A0EA7E12-CCB6-4506-A1EE-206503A8C05E}" name="CommentaireR1L2"/>
    <tableColumn id="11" xr3:uid="{E02DC5C9-8750-42E7-8DFE-4EC6B09FA01A}" name="TempsR1L3" dataDxfId="183"/>
    <tableColumn id="12" xr3:uid="{830EE393-F093-436A-9F8E-C6F67327DC57}" name="CommentaireR1L3"/>
    <tableColumn id="13" xr3:uid="{F49BB770-E072-471A-A1B3-8D2722C80950}" name="TempsR1L4" dataDxfId="182"/>
    <tableColumn id="14" xr3:uid="{EE9E1819-CDFC-4BB3-9FC1-2D45D4F686E5}" name="CommentaireR1L4"/>
    <tableColumn id="15" xr3:uid="{46DD3269-5481-4761-BC3E-BF4C2FC25129}" name="TempsR1L5" dataDxfId="181"/>
    <tableColumn id="16" xr3:uid="{A364F5B8-2716-450B-B863-7133EB226E2F}" name="CommentaireR1L5"/>
    <tableColumn id="17" xr3:uid="{99208884-2A04-4A27-B035-259BA45DCE3B}" name="TempsR1L6" dataDxfId="180"/>
    <tableColumn id="18" xr3:uid="{20B0C1C6-F256-4BF1-9EF5-E0D2A1E62B2C}" name="CommentaireR1L6"/>
    <tableColumn id="19" xr3:uid="{1AABE232-C154-46D3-9610-81C23FBC9224}" name="TempsR1L7" dataDxfId="179"/>
    <tableColumn id="20" xr3:uid="{E94F4FFB-A51D-4FA9-896F-6DAB400A909B}" name="CommentaireR1L7"/>
    <tableColumn id="21" xr3:uid="{8BFED69E-B0C8-4089-BF64-9DDF977FDAA8}" name="TempsR1L8" dataDxfId="178"/>
    <tableColumn id="22" xr3:uid="{49A51242-D1FB-4985-BAD0-9AFA193F56BA}" name="CommentaireR1L8"/>
    <tableColumn id="23" xr3:uid="{3F1068FD-FA06-491C-9FC0-0AFC07FDD4E5}" name="TempsR1L9" dataDxfId="177"/>
    <tableColumn id="24" xr3:uid="{686160A9-53C8-42D7-94C7-CC852E0FF4DE}" name="CommentaireR1L9"/>
    <tableColumn id="25" xr3:uid="{3B10D240-06A2-4C46-B782-96101909B689}" name="TempsR1L10" dataDxfId="176"/>
    <tableColumn id="26" xr3:uid="{0CA00170-9DE5-4D49-9F84-73A107A69925}" name="CommentaireR1L10"/>
    <tableColumn id="27" xr3:uid="{3E01281A-176F-4A33-91BA-B09CC936DA84}" name="TempsR1L11"/>
    <tableColumn id="28" xr3:uid="{FBCE547E-D077-436F-8A7B-B503A49FC5C3}" name="CommentaireR1L11"/>
    <tableColumn id="29" xr3:uid="{4852A436-F3E1-455C-AC87-B26A0592D692}" name="TempsR1L12"/>
    <tableColumn id="30" xr3:uid="{5796EEFF-7A1C-46D5-B3F6-B9353BA16FAF}" name="CommentaireR1L12"/>
    <tableColumn id="31" xr3:uid="{5812B64B-4BCD-4A07-82CF-357BB305FC8D}" name="TempsR1L13"/>
    <tableColumn id="32" xr3:uid="{B64B9CEB-9A19-4A96-9443-60328F421DAB}" name="CommentaireR1L13"/>
    <tableColumn id="33" xr3:uid="{E20FF7D9-3F6F-49E7-A304-ED810D0DF7A5}" name="Total poudrageR1" dataDxfId="175"/>
    <tableColumn id="34" xr3:uid="{C194E58B-1413-42CA-9C20-E5075AEFCEF7}" name="Total autreR1" dataDxfId="174"/>
    <tableColumn id="53" xr3:uid="{B9DF8340-A7B3-4668-9187-124D03982C5E}" name="Référence pièce2" dataDxfId="173"/>
    <tableColumn id="258" xr3:uid="{5CBD5180-8DCC-4289-8D02-008F7EAE7A0D}" name="Taille de lot3" dataDxfId="172"/>
    <tableColumn id="259" xr3:uid="{19E2CAD1-2E0C-41C0-938C-CB4F512041CF}" name="Nb pcs/panier deg4" dataDxfId="171"/>
    <tableColumn id="260" xr3:uid="{879014A7-9719-4B7E-9011-72E450678931}" name="Nb pcs/charge5" dataDxfId="170"/>
    <tableColumn id="261" xr3:uid="{77A8E405-1639-47F5-AA44-B1D99DB0BFAE}" name="Nb PV Contrôle6" dataDxfId="169"/>
    <tableColumn id="262" xr3:uid="{16943C32-8BB6-46BB-8D5A-5FF76F9BC29D}" name="TempsR2L1" dataDxfId="168"/>
    <tableColumn id="55" xr3:uid="{6266935D-DBCC-4AF8-B4AC-6260BCA96EAE}" name="CommentaireR2L1" dataDxfId="167"/>
    <tableColumn id="56" xr3:uid="{9470BC8B-F336-46A8-B09A-3F2EB740A8CE}" name="TempsR2L2" dataDxfId="166"/>
    <tableColumn id="58" xr3:uid="{90BDF204-F104-4F00-8CB1-09386CD1BBBB}" name="CommentaireR2L2" dataDxfId="165"/>
    <tableColumn id="59" xr3:uid="{710878F7-42C5-402F-B8E4-2C3DAA939F71}" name="TempsR2L3" dataDxfId="164"/>
    <tableColumn id="61" xr3:uid="{7CA21F3B-4DA0-4396-B317-4BD7B733232A}" name="CommentaireR2L3" dataDxfId="163"/>
    <tableColumn id="62" xr3:uid="{087D56A1-5879-42B8-9FBE-762F6EAD172A}" name="TempsR2L4" dataDxfId="162"/>
    <tableColumn id="64" xr3:uid="{A95CDFF8-1523-4E06-BD22-5ED56A0343DD}" name="CommentaireR2L4" dataDxfId="161"/>
    <tableColumn id="65" xr3:uid="{E7881CA6-137E-45C1-8037-0575BC002DDC}" name="TempsR2L5" dataDxfId="160"/>
    <tableColumn id="67" xr3:uid="{E7BC61ED-2AB3-46F6-AD56-E40A92A57FFD}" name="CommentaireR2L5" dataDxfId="159"/>
    <tableColumn id="68" xr3:uid="{AFC7B678-45AD-4B52-9765-C57807A5DA3B}" name="TempsR2L6" dataDxfId="158"/>
    <tableColumn id="70" xr3:uid="{A2CB10DD-F70B-4EA9-8B5C-C50489CCB8D0}" name="CommentaireR2L6" dataDxfId="157"/>
    <tableColumn id="71" xr3:uid="{04A94600-E5B4-49A5-9B39-719AAE0A469F}" name="TempsR2L7" dataDxfId="156"/>
    <tableColumn id="73" xr3:uid="{06941A93-E187-458D-A293-4A83B0768C9E}" name="CommentaireR2L7" dataDxfId="155"/>
    <tableColumn id="74" xr3:uid="{B9E579A2-1A09-47A8-896B-8989C3FACB5F}" name="TempsR2L8" dataDxfId="154"/>
    <tableColumn id="76" xr3:uid="{843B1278-4290-4358-9F06-49F86140C9C0}" name="CommentaireR2L8" dataDxfId="153"/>
    <tableColumn id="77" xr3:uid="{A73D2104-0C71-4A4F-AD0D-793D669673B4}" name="TempsR2L9" dataDxfId="152"/>
    <tableColumn id="79" xr3:uid="{A00E920A-826B-4990-8E2F-01858725BB8D}" name="CommentaireR2L9" dataDxfId="151"/>
    <tableColumn id="80" xr3:uid="{3C78083D-48ED-46E9-BC7B-326E196E683F}" name="TempsR2L10" dataDxfId="150"/>
    <tableColumn id="82" xr3:uid="{37500158-3CD5-4162-9CC4-7AFA78D272B7}" name="CommentaireR2L10" dataDxfId="149"/>
    <tableColumn id="83" xr3:uid="{D5FC34ED-4FFB-47CF-AA65-A1D62C33F3DC}" name="TempsR2L11" dataDxfId="148"/>
    <tableColumn id="85" xr3:uid="{99FECD87-2CD5-47A3-95C5-C5DB7F235821}" name="CommentaireR2L11" dataDxfId="147"/>
    <tableColumn id="86" xr3:uid="{DB8D3F8A-0014-461D-B0C8-AF407CECAA8B}" name="TempsR2L12" dataDxfId="146"/>
    <tableColumn id="88" xr3:uid="{08362E92-31FF-490E-B817-8EC9A5C57284}" name="CommentaireR2L12" dataDxfId="145"/>
    <tableColumn id="89" xr3:uid="{02FAC8D2-450A-40B2-ACF3-24B4B91459AE}" name="TempsR2L13" dataDxfId="144"/>
    <tableColumn id="90" xr3:uid="{61E2302F-E62F-4FBE-8887-D3B22BA1C03A}" name="CommentaireR2L13" dataDxfId="143"/>
    <tableColumn id="50" xr3:uid="{4AF271B6-1E60-4510-83FC-6D568CF58FF7}" name="Total poudrageR2" dataDxfId="142"/>
    <tableColumn id="49" xr3:uid="{D79CBD34-552D-4ED4-AE0A-2E61F7F38BED}" name="Total autreR2" dataDxfId="141"/>
    <tableColumn id="48" xr3:uid="{AB2293E3-1715-4A57-A03A-A90EBCE1B1E5}" name="CommentaireR2L14" dataDxfId="140"/>
    <tableColumn id="35" xr3:uid="{6CC65609-2A00-4CDA-9535-A0B37668D6E9}" name="Taille de lot42" dataDxfId="139"/>
    <tableColumn id="91" xr3:uid="{DBA9AD13-2291-4B8C-9C64-40F246CF187A}" name="Nb pcs/panier deg5" dataDxfId="138"/>
    <tableColumn id="92" xr3:uid="{CF6FF0AA-A148-449F-A8E7-17953FC8EDC7}" name="Nb pcs/charge6" dataDxfId="137"/>
    <tableColumn id="93" xr3:uid="{3BDEA677-8EDA-456B-8DC1-B872508C4B4D}" name="Nb PV Contrôle7" dataDxfId="136"/>
    <tableColumn id="94" xr3:uid="{C58DA70D-15DE-42A1-A214-175F6FF4902D}" name="TempsR3L1" dataDxfId="135"/>
    <tableColumn id="96" xr3:uid="{4BF7DC20-B313-4CA0-A083-B55E652AA7FB}" name="CommentaireR3L1" dataDxfId="134"/>
    <tableColumn id="97" xr3:uid="{7BCA10BB-2B6A-4686-8A79-B514BE75F81A}" name="TempsR3L2" dataDxfId="133"/>
    <tableColumn id="99" xr3:uid="{BB117779-5463-476E-9AA6-F49DE8FC58CF}" name="CommentaireR3L2" dataDxfId="132"/>
    <tableColumn id="100" xr3:uid="{C2818952-9D8D-497A-A870-88BBF34A8DA1}" name="TempsR3L3" dataDxfId="131"/>
    <tableColumn id="102" xr3:uid="{1A07C05B-5C68-43DC-9B92-5E4D8A74D42A}" name="CommentaireR3L3" dataDxfId="130"/>
    <tableColumn id="103" xr3:uid="{02798C2F-AB4D-490F-B920-AAC6A514C716}" name="TempsR3L4" dataDxfId="129"/>
    <tableColumn id="105" xr3:uid="{1CBB9330-02CE-4649-8788-685F18F104AC}" name="CommentaireR3L4" dataDxfId="128"/>
    <tableColumn id="106" xr3:uid="{B8862C14-4432-41F0-A0BF-E1FD094498AA}" name="TempsR3L5" dataDxfId="127"/>
    <tableColumn id="108" xr3:uid="{64F6D3E2-CD85-43BE-BE37-F7D6E5D8B1D2}" name="CommentaireR3L5" dataDxfId="126"/>
    <tableColumn id="109" xr3:uid="{5D2EF139-700A-4878-BF65-AF5CBE0AF02D}" name="TempsR3L6" dataDxfId="125"/>
    <tableColumn id="111" xr3:uid="{A2D64BB6-EDA3-4C53-9426-3CA15A78C26E}" name="CommentaireR3L6" dataDxfId="124"/>
    <tableColumn id="112" xr3:uid="{5A1BBB34-F4BB-4EDF-9A78-8A6C3F3933E2}" name="TempsR3L7" dataDxfId="123"/>
    <tableColumn id="114" xr3:uid="{36EF3E01-5CFC-49FA-8217-96F15EFDFBC5}" name="CommentaireR3L7" dataDxfId="122"/>
    <tableColumn id="115" xr3:uid="{A5D99DE8-485C-4EEF-9F3C-2CCB0E7A7C36}" name="TempsR3L8" dataDxfId="121"/>
    <tableColumn id="117" xr3:uid="{36542CF1-F7D6-4CAC-B040-3387E9627813}" name="CommentaireR3L8" dataDxfId="120"/>
    <tableColumn id="118" xr3:uid="{51D031B2-254C-4A70-B63B-7A432A5D5AA1}" name="TempsR3L9" dataDxfId="119"/>
    <tableColumn id="120" xr3:uid="{D508F55D-A7AD-41B4-87D7-456346750044}" name="CommentaireR3L9" dataDxfId="118"/>
    <tableColumn id="121" xr3:uid="{F4592A2B-08B0-4AB4-8490-94D8CA77C81B}" name="TempsR3L10" dataDxfId="117"/>
    <tableColumn id="123" xr3:uid="{EBABF096-C3CC-4F10-B565-233194D4F1CD}" name="CommentaireR3L10" dataDxfId="116"/>
    <tableColumn id="124" xr3:uid="{753CFA77-CF25-4440-A38C-3A4CDA4E1CBB}" name="TempsR3L11" dataDxfId="115"/>
    <tableColumn id="126" xr3:uid="{8A1EEEC1-1883-4B67-91E1-4ECC2E52ACDE}" name="CommentaireR3L11" dataDxfId="114"/>
    <tableColumn id="127" xr3:uid="{A8D26A10-B422-432B-8BA9-486A624085E7}" name="TempsR3L12" dataDxfId="113"/>
    <tableColumn id="129" xr3:uid="{F7DB1BBC-C9A0-462A-9C09-5A1DB9B91C0A}" name="CommentaireR3L12" dataDxfId="112"/>
    <tableColumn id="42" xr3:uid="{BE057BE5-2BFB-4022-A26A-545ECD80B89F}" name="TempsR3L13" dataDxfId="111"/>
    <tableColumn id="41" xr3:uid="{E878221C-C7B7-4CD4-A86E-E5B6AA87DD48}" name="CommentaireR3L13" dataDxfId="110"/>
    <tableColumn id="52" xr3:uid="{54FF0A70-4401-4DCB-B256-F7BF2C496FF0}" name="Total poudrageR3" dataDxfId="109"/>
    <tableColumn id="51" xr3:uid="{F729D7DD-F015-4A68-A162-3F203694C322}" name="Total autreR3" dataDxfId="108"/>
    <tableColumn id="130" xr3:uid="{A503A4B2-E4CE-4430-8E97-DEE2222E943A}" name="Référence pièce4" dataDxfId="107"/>
    <tableColumn id="131" xr3:uid="{56B15E1A-5AAA-4ACC-A6AC-5370BD70E9C3}" name="Taille de lot5" dataDxfId="106"/>
    <tableColumn id="132" xr3:uid="{AB3174E1-77CF-493D-90B7-1063C310993A}" name="Nb pcs/panier deg6" dataDxfId="105"/>
    <tableColumn id="133" xr3:uid="{6923A5F8-913C-44D7-939F-6566EBE8DEEF}" name="Nb pcs/charge7" dataDxfId="104"/>
    <tableColumn id="134" xr3:uid="{6780EF97-DE18-4033-B044-C46BA82FE3BD}" name="Nb PV Contrôle8" dataDxfId="103"/>
    <tableColumn id="135" xr3:uid="{2D5E077A-BB41-4FAC-BCA7-7A8CD3ED5414}" name="TempsR4L1" dataDxfId="102"/>
    <tableColumn id="137" xr3:uid="{D1E6C428-6A74-40F6-B3FA-F7CEDF0C8BAE}" name="CommentaireR4L1" dataDxfId="101"/>
    <tableColumn id="138" xr3:uid="{D02EE722-9197-4213-BA07-5CC2F58C9FC9}" name="TempsR4L2" dataDxfId="100"/>
    <tableColumn id="140" xr3:uid="{F6227894-3094-4F2C-8B65-C5ABBC775E2E}" name="CommentaireR4L2" dataDxfId="99"/>
    <tableColumn id="141" xr3:uid="{371BDD8A-20FB-4A06-945D-2A71519FB406}" name="TempsR4L3" dataDxfId="98"/>
    <tableColumn id="143" xr3:uid="{0B18E230-BEF0-4B14-83D2-CFC1F9643503}" name="CommentaireR4L3" dataDxfId="97"/>
    <tableColumn id="144" xr3:uid="{CD79C175-FD4D-47C1-9ABF-6AB24CC6EE69}" name="TempsR4L4" dataDxfId="96"/>
    <tableColumn id="146" xr3:uid="{B0148921-D41C-4C03-A87C-10352C7A0629}" name="CommentaireR4L4" dataDxfId="95"/>
    <tableColumn id="147" xr3:uid="{B83A979F-1529-41F9-AFC0-4FB9195D3B2D}" name="TempsR4L5" dataDxfId="94"/>
    <tableColumn id="149" xr3:uid="{85FE582E-5C5E-4A19-9247-20CAC0D845EE}" name="CommentaireR4L5" dataDxfId="93"/>
    <tableColumn id="150" xr3:uid="{298C8655-F94C-4FF0-B145-4A506B747D49}" name="TempsR4L6" dataDxfId="92"/>
    <tableColumn id="152" xr3:uid="{F9C057EB-A81C-45EB-BE2A-4DAA728C8C3D}" name="CommentaireR4L6" dataDxfId="91"/>
    <tableColumn id="153" xr3:uid="{AEF18DF6-D206-48BE-BE1B-4A2BEF8B5248}" name="TempsR4L7" dataDxfId="90"/>
    <tableColumn id="155" xr3:uid="{89EF2677-B325-46FE-83CA-AF7C5FDA42F3}" name="CommentaireR4L7" dataDxfId="89"/>
    <tableColumn id="156" xr3:uid="{754D1869-8966-4ED6-A2A4-78454A34E28A}" name="TempsR4L8" dataDxfId="88"/>
    <tableColumn id="158" xr3:uid="{E70D505F-A63B-4F7F-9E3E-081FFA40531C}" name="CommentaireR4L8" dataDxfId="87"/>
    <tableColumn id="159" xr3:uid="{F80C8BBD-576E-442E-B795-B2252780EBEB}" name="TempsR4L9" dataDxfId="86"/>
    <tableColumn id="161" xr3:uid="{E5FC5045-76A8-48BB-B566-F8DB6A70DFFC}" name="CommentaireR4L9" dataDxfId="85"/>
    <tableColumn id="162" xr3:uid="{05A89C8E-5710-4600-AACE-98F896B47785}" name="TempsR4L10" dataDxfId="84"/>
    <tableColumn id="164" xr3:uid="{CC641F42-981F-4F1F-A402-2C3297C44AF4}" name="CommentaireR4L10" dataDxfId="83"/>
    <tableColumn id="165" xr3:uid="{9A9979A0-1E93-4EED-A7E7-1E7374C53421}" name="TempsR4L11" dataDxfId="82"/>
    <tableColumn id="167" xr3:uid="{CDE5B100-CBF0-46E5-A6F3-4858B02A1BCC}" name="CommentaireR4L11" dataDxfId="81"/>
    <tableColumn id="168" xr3:uid="{A2415CDC-D07F-4C2C-BEC8-5456CF24402B}" name="TempsR4L12" dataDxfId="80"/>
    <tableColumn id="170" xr3:uid="{51119146-E48F-4C8C-A6C0-62D91267E709}" name="CommentaireR4L12" dataDxfId="79"/>
    <tableColumn id="44" xr3:uid="{EAC9319F-2A68-4115-8ECD-134DB2A5496B}" name="TempsR4L13" dataDxfId="78"/>
    <tableColumn id="47" xr3:uid="{34736BF2-8A73-47FC-BBB5-8C7012EB87EE}" name="CommentaireR4L13" dataDxfId="77"/>
    <tableColumn id="54" xr3:uid="{377BA80F-3075-4493-BA36-D9B3ECF73CB8}" name="Total poudrageR4" dataDxfId="76"/>
    <tableColumn id="57" xr3:uid="{48905759-48BD-4A81-ADA5-21C10A95D7A6}" name="Total autreR4" dataDxfId="75"/>
    <tableColumn id="263" xr3:uid="{8607A8B5-AD15-4882-91B9-FFE790A0FB54}" name="Référence pièce5" dataDxfId="74"/>
    <tableColumn id="264" xr3:uid="{5F0D2354-AD80-4E96-91C7-41839597B5F3}" name="Taille de lot6" dataDxfId="73"/>
    <tableColumn id="265" xr3:uid="{C420CB73-3DCE-40BC-8678-AFD5D1A1FB58}" name="Nb pcs/panier deg7" dataDxfId="72"/>
    <tableColumn id="266" xr3:uid="{A232F36B-86BE-40A4-9885-D8AFE5A03CDA}" name="Nb pcs/charge8" dataDxfId="71"/>
    <tableColumn id="267" xr3:uid="{7D921941-359D-4FAA-A19E-6B6A5342D12C}" name="Nb PV Contrôle9" dataDxfId="70"/>
    <tableColumn id="171" xr3:uid="{3981C8A2-D624-4C76-8F73-53239A9DB474}" name="TempsR5L1" dataDxfId="69"/>
    <tableColumn id="172" xr3:uid="{35F3E201-5579-4C78-B950-D3AB6950A720}" name="CommentaireR5L1" dataDxfId="68"/>
    <tableColumn id="173" xr3:uid="{BD05D51F-A7E4-4642-AA8F-AB8E36E3F1A7}" name="TempsR5L2" dataDxfId="67"/>
    <tableColumn id="175" xr3:uid="{AFB78311-497A-4F2F-A539-70541DB4CAC6}" name="CommentaireR5L2" dataDxfId="66"/>
    <tableColumn id="176" xr3:uid="{171F7CBE-B368-4965-AE06-5341F5ABCE70}" name="TempsR5L3" dataDxfId="65"/>
    <tableColumn id="178" xr3:uid="{0E65E1AF-A1B1-4B44-9996-62FD83B237AD}" name="CommentaireR5L3" dataDxfId="64"/>
    <tableColumn id="179" xr3:uid="{F09F1F28-C3A5-4075-96AC-7E5FD4ADDA38}" name="TempsR5L4" dataDxfId="63"/>
    <tableColumn id="181" xr3:uid="{125ACE49-1EDE-45EE-BAA3-47B17375751E}" name="CommentaireR5L4" dataDxfId="62"/>
    <tableColumn id="182" xr3:uid="{693F970A-6061-42C8-B605-178F8B91D71A}" name="TempsR5L5" dataDxfId="61"/>
    <tableColumn id="184" xr3:uid="{7672FF18-ABD1-4CE4-A924-560B35D9D6A0}" name="CommentaireR5L5" dataDxfId="60"/>
    <tableColumn id="185" xr3:uid="{36796FAF-4D1E-4C64-AA7B-095AD5B00270}" name="TempsR5L6" dataDxfId="59"/>
    <tableColumn id="187" xr3:uid="{9F4DFE57-C0B1-45EC-8103-6254C06E2219}" name="CommentaireR5L6" dataDxfId="58"/>
    <tableColumn id="188" xr3:uid="{365A0922-18AB-466C-B593-0CB4A06C2E59}" name="TempsR5L7" dataDxfId="57"/>
    <tableColumn id="190" xr3:uid="{7F854BC7-608F-49F7-B559-939DC509004E}" name="CommentaireR5L7" dataDxfId="56"/>
    <tableColumn id="191" xr3:uid="{F4C04EB8-1656-439F-B239-4D7F463074F5}" name="TempsR5L8" dataDxfId="55"/>
    <tableColumn id="193" xr3:uid="{8CBFCBA2-E8D9-421A-8951-2C5A06DD4D44}" name="CommentaireR5L8" dataDxfId="54"/>
    <tableColumn id="194" xr3:uid="{16404ADD-CB8E-433D-B85E-9F2E00C15CF2}" name="TempsR5L9" dataDxfId="53"/>
    <tableColumn id="196" xr3:uid="{D5E5415C-CB8B-47AD-B5A8-33C23E377EE6}" name="CommentaireR5L9" dataDxfId="52"/>
    <tableColumn id="197" xr3:uid="{2C27F6AA-E260-4075-AF49-EEB987B348A0}" name="TempsR5L10" dataDxfId="51"/>
    <tableColumn id="199" xr3:uid="{F5DE0262-0B9B-4373-BAB7-41E72C40924E}" name="CommentaireR5L10" dataDxfId="50"/>
    <tableColumn id="200" xr3:uid="{793F6D77-CCDE-4F9E-9EDA-DA1FB87C1BCF}" name="TempsR5L11" dataDxfId="49"/>
    <tableColumn id="202" xr3:uid="{7E24D78F-5CC6-4090-ADE9-DF9D4196314E}" name="CommentaireR5L11" dataDxfId="48"/>
    <tableColumn id="203" xr3:uid="{391F8DD1-0D86-4C2B-A83C-71D3FD3A3352}" name="TempsR5L12" dataDxfId="47"/>
    <tableColumn id="205" xr3:uid="{363CEFFA-DFFF-4BFB-96F3-8ABD1CC3F9ED}" name="CommentaireR5L12" dataDxfId="46"/>
    <tableColumn id="206" xr3:uid="{149BF797-4003-4F26-AD52-6C8F551B8C7D}" name="TempsR5L13" dataDxfId="45"/>
    <tableColumn id="45" xr3:uid="{A7FDA383-09E8-4672-A67B-BD7E0D204768}" name="CommentaireR5L13" dataDxfId="44"/>
    <tableColumn id="60" xr3:uid="{B360FFBA-A508-4334-A3E7-325D8742966E}" name="Total poudrageR5" dataDxfId="43"/>
    <tableColumn id="63" xr3:uid="{5FD1DFD2-6068-4B8F-9C93-BDABD7A87571}" name="Total autreR5" dataDxfId="42"/>
    <tableColumn id="207" xr3:uid="{FE49B388-90C3-4A90-BDC8-F04813EBA0A0}" name="Référence pièce6" dataDxfId="41"/>
    <tableColumn id="208" xr3:uid="{5B143634-57E1-453D-9B27-12B4316635DE}" name="Taille de lot7" dataDxfId="40"/>
    <tableColumn id="209" xr3:uid="{7F11ED9E-FCD1-4A0B-AB6D-79A0CA643EBC}" name="Nb pcs/panier deg8" dataDxfId="39"/>
    <tableColumn id="210" xr3:uid="{510C32D3-F734-4CD3-96D4-3285D2BA3379}" name="Nb pcs/charge9" dataDxfId="38"/>
    <tableColumn id="211" xr3:uid="{AE548CF3-3AD0-4945-9679-859CD94EED49}" name="Nb PV Contrôle10" dataDxfId="37"/>
    <tableColumn id="212" xr3:uid="{D5274FD2-7462-4227-B9D2-AC21D806D02B}" name="TempsR6L1" dataDxfId="36"/>
    <tableColumn id="213" xr3:uid="{858ADDA3-B971-46CF-B708-6F3752C78796}" name="CommentaireR6L1" dataDxfId="35"/>
    <tableColumn id="214" xr3:uid="{9F4A5F5C-A3B3-476E-AC56-40225527B9A6}" name="TempsR6L2" dataDxfId="34"/>
    <tableColumn id="215" xr3:uid="{20912938-3AEA-47E0-9F08-5A542999D076}" name="CommentaireR6L2" dataDxfId="33"/>
    <tableColumn id="216" xr3:uid="{2A7E69DB-FCD7-4254-ADE8-F7EF757B4BA1}" name="TempsR6L3" dataDxfId="32"/>
    <tableColumn id="217" xr3:uid="{052056B6-4F96-468B-AB1D-FF5CFF8579F9}" name="CommentaireR6L3" dataDxfId="31"/>
    <tableColumn id="219" xr3:uid="{F4938796-EB00-4034-9905-581919EDA62F}" name="TempsR6L4" dataDxfId="30"/>
    <tableColumn id="220" xr3:uid="{5972FE52-29A3-43EA-BD12-D22C5FA27852}" name="CommentaireR6L4" dataDxfId="29"/>
    <tableColumn id="222" xr3:uid="{92EAD9CB-D58A-4F11-9954-273AF3519E6A}" name="TempsR6L5" dataDxfId="28"/>
    <tableColumn id="223" xr3:uid="{BDC59FEC-E967-4880-8845-EBF30B38BD63}" name="CommentaireR6L5" dataDxfId="27"/>
    <tableColumn id="225" xr3:uid="{8436E7B3-A79B-4A07-9483-0E494E65F6E0}" name="TempsR6L6" dataDxfId="26"/>
    <tableColumn id="226" xr3:uid="{9EE8BB10-B267-4114-A05E-30E6E674C8AB}" name="CommentaireR6L6" dataDxfId="25"/>
    <tableColumn id="228" xr3:uid="{83092476-30D8-4F22-9D20-2ACF0B7F5B30}" name="TempsR6L7" dataDxfId="24"/>
    <tableColumn id="229" xr3:uid="{63009996-EFDA-4AF5-9AEE-E5587FFBF856}" name="CommentaireR6L7" dataDxfId="23"/>
    <tableColumn id="231" xr3:uid="{38D6D3E8-31B5-4552-B7D2-8DAEE5B217A1}" name="TempsR6L8" dataDxfId="22"/>
    <tableColumn id="232" xr3:uid="{D47B00D2-0E1C-4069-8CB9-07969D544141}" name="CommentaireR6L8" dataDxfId="21"/>
    <tableColumn id="234" xr3:uid="{C928FC9C-7E64-438E-9AC1-B2472952A05B}" name="TempsR6L9" dataDxfId="20"/>
    <tableColumn id="235" xr3:uid="{D178DDCC-97B9-4338-8A76-C37F8ABA0C58}" name="CommentaireR6L9" dataDxfId="19"/>
    <tableColumn id="237" xr3:uid="{1E1FDFEA-E41D-4180-B5E8-E373437F4B6A}" name="TempsR6L10" dataDxfId="18"/>
    <tableColumn id="238" xr3:uid="{CDC6CE72-2CE1-406F-80F8-C13F0479999B}" name="CommentaireR6L10" dataDxfId="17"/>
    <tableColumn id="240" xr3:uid="{49994B30-3189-4037-A6E1-879BA2FE5DFE}" name="TempsR6L11" dataDxfId="16"/>
    <tableColumn id="241" xr3:uid="{22E256DB-2E42-4C4D-A1F3-555835269D51}" name="CommentaireR6L11" dataDxfId="15"/>
    <tableColumn id="243" xr3:uid="{E5D7ADCB-F74C-48C4-B480-044D3D37ECB7}" name="TempsR6L12" dataDxfId="14"/>
    <tableColumn id="244" xr3:uid="{BCBA03A8-39F1-4517-A297-B2F784733575}" name="CommentaireR6L12" dataDxfId="13"/>
    <tableColumn id="247" xr3:uid="{43605734-78EC-448C-8888-CF60CA32816A}" name="TempsR6L13" dataDxfId="12"/>
    <tableColumn id="46" xr3:uid="{47848038-0AB6-4C85-A76E-1B4BA1C69549}" name="CommentaireR6L13" dataDxfId="11"/>
    <tableColumn id="66" xr3:uid="{4E36F474-E75D-455D-8B7E-88D29A109282}" name="Total poudrageR6" dataDxfId="10"/>
    <tableColumn id="69" xr3:uid="{03807D6C-A829-4B8D-94E4-DED802DAAE2F}" name="Total autreF6" dataDxfId="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AA33"/>
  <sheetViews>
    <sheetView tabSelected="1" workbookViewId="0">
      <selection activeCell="E2" sqref="E2"/>
    </sheetView>
  </sheetViews>
  <sheetFormatPr baseColWidth="10" defaultRowHeight="15" x14ac:dyDescent="0.25"/>
  <cols>
    <col min="1" max="1" width="23" customWidth="1"/>
    <col min="2" max="2" width="24.42578125" customWidth="1"/>
    <col min="3" max="3" width="21.140625" customWidth="1"/>
    <col min="4" max="4" width="20.7109375" customWidth="1"/>
    <col min="5" max="5" width="22.7109375" customWidth="1"/>
    <col min="6" max="6" width="19.28515625" customWidth="1"/>
    <col min="7" max="7" width="20" customWidth="1"/>
    <col min="8" max="8" width="20.7109375" customWidth="1"/>
    <col min="9" max="9" width="22.5703125" customWidth="1"/>
    <col min="10" max="10" width="21.28515625" bestFit="1" customWidth="1"/>
    <col min="11" max="11" width="16.28515625" bestFit="1" customWidth="1"/>
    <col min="12" max="12" width="21" customWidth="1"/>
    <col min="13" max="13" width="21.28515625" bestFit="1" customWidth="1"/>
    <col min="14" max="14" width="17.42578125" customWidth="1"/>
    <col min="15" max="15" width="16.28515625" bestFit="1" customWidth="1"/>
    <col min="16" max="16" width="20.7109375" customWidth="1"/>
    <col min="17" max="17" width="21.28515625" bestFit="1" customWidth="1"/>
    <col min="18" max="18" width="15" customWidth="1"/>
    <col min="19" max="19" width="16.28515625" bestFit="1" customWidth="1"/>
    <col min="20" max="20" width="21.28515625" customWidth="1"/>
    <col min="21" max="21" width="21.28515625" bestFit="1" customWidth="1"/>
    <col min="22" max="22" width="13.7109375" bestFit="1" customWidth="1"/>
    <col min="23" max="23" width="16.28515625" bestFit="1" customWidth="1"/>
    <col min="24" max="24" width="21.140625" customWidth="1"/>
    <col min="25" max="25" width="21.28515625" bestFit="1" customWidth="1"/>
    <col min="26" max="26" width="13.7109375" bestFit="1" customWidth="1"/>
    <col min="27" max="27" width="16.7109375" bestFit="1" customWidth="1"/>
  </cols>
  <sheetData>
    <row r="1" spans="1:27" ht="35.450000000000003" customHeight="1" x14ac:dyDescent="0.25">
      <c r="A1" s="1" t="s">
        <v>22</v>
      </c>
      <c r="B1" s="61">
        <v>44781</v>
      </c>
      <c r="C1" s="2" t="s">
        <v>23</v>
      </c>
      <c r="D1" s="62" t="s">
        <v>37</v>
      </c>
    </row>
    <row r="2" spans="1:27" ht="31.9" customHeight="1" x14ac:dyDescent="0.25">
      <c r="A2" s="2" t="s">
        <v>19</v>
      </c>
      <c r="B2" s="61" t="s">
        <v>36</v>
      </c>
      <c r="C2" s="2" t="s">
        <v>18</v>
      </c>
      <c r="D2" s="62" t="s">
        <v>386</v>
      </c>
    </row>
    <row r="3" spans="1:27" ht="31.9" customHeight="1" x14ac:dyDescent="0.25">
      <c r="A3" s="121" t="s">
        <v>77</v>
      </c>
      <c r="B3" s="46">
        <f>F24+J24+N24+R24+V24+Z24</f>
        <v>151.5333333333333</v>
      </c>
      <c r="C3" s="96" t="s">
        <v>78</v>
      </c>
      <c r="D3" s="46">
        <f>F25+J25+N25+R25+V25+Z25</f>
        <v>85</v>
      </c>
      <c r="E3" s="97"/>
    </row>
    <row r="4" spans="1:27" ht="31.9" customHeight="1" thickBot="1" x14ac:dyDescent="0.3">
      <c r="A4" s="57" t="s">
        <v>89</v>
      </c>
      <c r="B4" s="122">
        <f>B3+D3</f>
        <v>236.5333333333333</v>
      </c>
      <c r="C4" s="98"/>
    </row>
    <row r="5" spans="1:27" ht="31.9" customHeight="1" x14ac:dyDescent="0.25">
      <c r="A5" s="98"/>
      <c r="B5" s="99"/>
      <c r="C5" s="98"/>
      <c r="D5" s="7"/>
      <c r="E5" s="29" t="s">
        <v>44</v>
      </c>
      <c r="F5" s="58" t="s">
        <v>40</v>
      </c>
      <c r="I5" s="29" t="s">
        <v>46</v>
      </c>
      <c r="J5" s="66" t="s">
        <v>384</v>
      </c>
      <c r="M5" s="29" t="s">
        <v>56</v>
      </c>
      <c r="N5" s="66" t="s">
        <v>385</v>
      </c>
      <c r="Q5" s="29" t="s">
        <v>57</v>
      </c>
      <c r="R5" s="66" t="s">
        <v>40</v>
      </c>
      <c r="U5" s="29" t="s">
        <v>58</v>
      </c>
      <c r="V5" s="66" t="s">
        <v>385</v>
      </c>
      <c r="Y5" s="29" t="s">
        <v>59</v>
      </c>
      <c r="Z5" s="66" t="s">
        <v>385</v>
      </c>
    </row>
    <row r="6" spans="1:27" ht="31.9" customHeight="1" x14ac:dyDescent="0.25">
      <c r="A6" s="98"/>
      <c r="B6" s="99"/>
      <c r="C6" s="98"/>
      <c r="D6" s="7"/>
      <c r="E6" s="30" t="s">
        <v>45</v>
      </c>
      <c r="F6" s="59">
        <v>10</v>
      </c>
      <c r="I6" s="30" t="s">
        <v>45</v>
      </c>
      <c r="J6" s="67">
        <v>10</v>
      </c>
      <c r="M6" s="30" t="s">
        <v>45</v>
      </c>
      <c r="N6" s="67">
        <v>10</v>
      </c>
      <c r="Q6" s="30" t="s">
        <v>45</v>
      </c>
      <c r="R6" s="67">
        <v>10</v>
      </c>
      <c r="U6" s="30" t="s">
        <v>45</v>
      </c>
      <c r="V6" s="67">
        <v>10</v>
      </c>
      <c r="Y6" s="30" t="s">
        <v>45</v>
      </c>
      <c r="Z6" s="67">
        <v>10</v>
      </c>
    </row>
    <row r="7" spans="1:27" ht="31.9" customHeight="1" x14ac:dyDescent="0.25">
      <c r="A7" s="98"/>
      <c r="B7" s="99"/>
      <c r="C7" s="98"/>
      <c r="E7" s="30" t="s">
        <v>47</v>
      </c>
      <c r="F7" s="59">
        <v>40</v>
      </c>
      <c r="I7" s="30" t="s">
        <v>47</v>
      </c>
      <c r="J7" s="67">
        <v>40</v>
      </c>
      <c r="M7" s="30" t="s">
        <v>47</v>
      </c>
      <c r="N7" s="67">
        <v>40</v>
      </c>
      <c r="Q7" s="30" t="s">
        <v>47</v>
      </c>
      <c r="R7" s="67">
        <v>40</v>
      </c>
      <c r="U7" s="30" t="s">
        <v>47</v>
      </c>
      <c r="V7" s="67">
        <v>40</v>
      </c>
      <c r="Y7" s="30" t="s">
        <v>47</v>
      </c>
      <c r="Z7" s="67">
        <v>40</v>
      </c>
    </row>
    <row r="8" spans="1:27" ht="31.9" customHeight="1" x14ac:dyDescent="0.25">
      <c r="A8" s="98"/>
      <c r="B8" s="99"/>
      <c r="C8" s="98"/>
      <c r="D8" s="7"/>
      <c r="E8" s="30" t="s">
        <v>54</v>
      </c>
      <c r="F8" s="59">
        <v>15</v>
      </c>
      <c r="G8" s="98"/>
      <c r="I8" s="30" t="s">
        <v>54</v>
      </c>
      <c r="J8" s="67">
        <v>15</v>
      </c>
      <c r="M8" s="30" t="s">
        <v>54</v>
      </c>
      <c r="N8" s="67">
        <v>15</v>
      </c>
      <c r="Q8" s="30" t="s">
        <v>54</v>
      </c>
      <c r="R8" s="67">
        <v>15</v>
      </c>
      <c r="U8" s="30" t="s">
        <v>54</v>
      </c>
      <c r="V8" s="67">
        <v>15</v>
      </c>
      <c r="Y8" s="30" t="s">
        <v>54</v>
      </c>
      <c r="Z8" s="67">
        <v>15</v>
      </c>
    </row>
    <row r="9" spans="1:27" ht="25.9" customHeight="1" thickBot="1" x14ac:dyDescent="0.3">
      <c r="E9" s="123" t="s">
        <v>76</v>
      </c>
      <c r="F9" s="60">
        <v>1</v>
      </c>
      <c r="G9" s="100"/>
      <c r="I9" s="32" t="s">
        <v>76</v>
      </c>
      <c r="J9" s="68">
        <v>1</v>
      </c>
      <c r="M9" s="32" t="s">
        <v>76</v>
      </c>
      <c r="N9" s="68">
        <v>1</v>
      </c>
      <c r="Q9" s="32" t="s">
        <v>76</v>
      </c>
      <c r="R9" s="68">
        <v>1</v>
      </c>
      <c r="U9" s="32" t="s">
        <v>76</v>
      </c>
      <c r="V9" s="68">
        <v>1</v>
      </c>
      <c r="Y9" s="32" t="s">
        <v>76</v>
      </c>
      <c r="Z9" s="68">
        <v>1</v>
      </c>
    </row>
    <row r="10" spans="1:27" ht="30" customHeight="1" x14ac:dyDescent="0.25">
      <c r="A10" s="19" t="s">
        <v>9</v>
      </c>
      <c r="B10" s="20" t="s">
        <v>8</v>
      </c>
      <c r="C10" s="20" t="s">
        <v>21</v>
      </c>
      <c r="D10" s="124" t="s">
        <v>49</v>
      </c>
      <c r="E10" s="19" t="s">
        <v>20</v>
      </c>
      <c r="F10" s="20" t="s">
        <v>48</v>
      </c>
      <c r="G10" s="64" t="s">
        <v>0</v>
      </c>
      <c r="H10" s="19" t="s">
        <v>50</v>
      </c>
      <c r="I10" s="20" t="s">
        <v>33</v>
      </c>
      <c r="J10" s="20" t="s">
        <v>51</v>
      </c>
      <c r="K10" s="31" t="s">
        <v>60</v>
      </c>
      <c r="L10" s="19" t="s">
        <v>61</v>
      </c>
      <c r="M10" s="20" t="s">
        <v>62</v>
      </c>
      <c r="N10" s="20" t="s">
        <v>63</v>
      </c>
      <c r="O10" s="31" t="s">
        <v>64</v>
      </c>
      <c r="P10" s="19" t="s">
        <v>65</v>
      </c>
      <c r="Q10" s="20" t="s">
        <v>34</v>
      </c>
      <c r="R10" s="20" t="s">
        <v>66</v>
      </c>
      <c r="S10" s="31" t="s">
        <v>67</v>
      </c>
      <c r="T10" s="19" t="s">
        <v>68</v>
      </c>
      <c r="U10" s="20" t="s">
        <v>69</v>
      </c>
      <c r="V10" s="20" t="s">
        <v>70</v>
      </c>
      <c r="W10" s="31" t="s">
        <v>71</v>
      </c>
      <c r="X10" s="19" t="s">
        <v>72</v>
      </c>
      <c r="Y10" s="20" t="s">
        <v>35</v>
      </c>
      <c r="Z10" s="20" t="s">
        <v>73</v>
      </c>
      <c r="AA10" s="21" t="s">
        <v>74</v>
      </c>
    </row>
    <row r="11" spans="1:27" x14ac:dyDescent="0.25">
      <c r="A11" s="22">
        <v>1</v>
      </c>
      <c r="B11" s="9" t="s">
        <v>2</v>
      </c>
      <c r="C11" s="9" t="s">
        <v>10</v>
      </c>
      <c r="D11" s="125">
        <v>0.1</v>
      </c>
      <c r="E11" s="63">
        <v>1</v>
      </c>
      <c r="F11" s="10">
        <f>IF(F5&lt;&gt;"",((Tableau14[[#This Row],[Cout(€HT/min)]]*Tableau14[[#This Row],[Temps]]+20/$F$7)),0)</f>
        <v>0.6</v>
      </c>
      <c r="G11" s="49"/>
      <c r="H11" s="33" t="s">
        <v>10</v>
      </c>
      <c r="I11" s="69">
        <v>5</v>
      </c>
      <c r="J11" s="10">
        <f>IF(J5&lt;&gt;"",((Tableau14[[#This Row],[Cout(€HT/min)]]*I11+20/$J$7)),0)</f>
        <v>1</v>
      </c>
      <c r="K11" s="49"/>
      <c r="L11" s="33" t="s">
        <v>10</v>
      </c>
      <c r="M11" s="69">
        <v>5</v>
      </c>
      <c r="N11" s="10">
        <f>IF(N5&lt;&gt;"",((Tableau14[[#This Row],[Cout(€HT/min)]]*M11+20/$N$7)),0)</f>
        <v>1</v>
      </c>
      <c r="O11" s="49"/>
      <c r="P11" s="33" t="s">
        <v>10</v>
      </c>
      <c r="Q11" s="69">
        <v>5</v>
      </c>
      <c r="R11" s="10">
        <f>IF(R5&lt;&gt;"",((Tableau14[[#This Row],[Cout(€HT/min)]]*Q11+20/$R$7)),0)</f>
        <v>1</v>
      </c>
      <c r="S11" s="49"/>
      <c r="T11" s="33" t="s">
        <v>10</v>
      </c>
      <c r="U11" s="69">
        <v>5</v>
      </c>
      <c r="V11" s="10">
        <f>IF(V5&lt;&gt;"",((Tableau14[[#This Row],[Cout(€HT/min)]]*U11+20/$V$7)),0)</f>
        <v>1</v>
      </c>
      <c r="W11" s="49"/>
      <c r="X11" s="33" t="s">
        <v>10</v>
      </c>
      <c r="Y11" s="69">
        <v>5</v>
      </c>
      <c r="Z11" s="10">
        <f>IF(Z5&lt;&gt;"",((Tableau14[[#This Row],[Cout(€HT/min)]]*Y11+20/$Z$7)),0)</f>
        <v>1</v>
      </c>
      <c r="AA11" s="101"/>
    </row>
    <row r="12" spans="1:27" x14ac:dyDescent="0.25">
      <c r="A12" s="22">
        <v>2</v>
      </c>
      <c r="B12" s="9" t="s">
        <v>3</v>
      </c>
      <c r="C12" s="11" t="s">
        <v>11</v>
      </c>
      <c r="D12" s="125">
        <v>0.1</v>
      </c>
      <c r="E12" s="63">
        <v>2</v>
      </c>
      <c r="F12" s="10">
        <f>IF($F$5&lt;&gt;"",Tableau14[[#This Row],[Temps]]*Tableau14[[#This Row],[Cout(€HT/min)]],0)</f>
        <v>0.2</v>
      </c>
      <c r="G12" s="49"/>
      <c r="H12" s="34" t="s">
        <v>11</v>
      </c>
      <c r="I12" s="69">
        <v>0</v>
      </c>
      <c r="J12" s="10">
        <f>IF($J$5&lt;&gt;"",I12*Tableau14[[#This Row],[Cout(€HT/min)]],0)</f>
        <v>0</v>
      </c>
      <c r="K12" s="49"/>
      <c r="L12" s="34" t="s">
        <v>11</v>
      </c>
      <c r="M12" s="69">
        <v>0</v>
      </c>
      <c r="N12" s="10">
        <f>IF($N$5&lt;&gt;"",M12*Tableau14[[#This Row],[Cout(€HT/min)]],0)</f>
        <v>0</v>
      </c>
      <c r="O12" s="49"/>
      <c r="P12" s="34" t="s">
        <v>11</v>
      </c>
      <c r="Q12" s="69">
        <v>0</v>
      </c>
      <c r="R12" s="10">
        <f>IF($R$5&lt;&gt;"",Q12*Tableau14[[#This Row],[Cout(€HT/min)]],0)</f>
        <v>0</v>
      </c>
      <c r="S12" s="49"/>
      <c r="T12" s="34" t="s">
        <v>11</v>
      </c>
      <c r="U12" s="69">
        <v>0</v>
      </c>
      <c r="V12" s="10">
        <f>IF($V$5&lt;&gt;"",U12*Tableau14[[#This Row],[Cout(€HT/min)]],0)</f>
        <v>0</v>
      </c>
      <c r="W12" s="49"/>
      <c r="X12" s="34" t="s">
        <v>11</v>
      </c>
      <c r="Y12" s="69">
        <v>0</v>
      </c>
      <c r="Z12" s="10">
        <f>IF($Z$5&lt;&gt;"",Y12*Tableau14[[#This Row],[Cout(€HT/min)]],0)</f>
        <v>0</v>
      </c>
      <c r="AA12" s="101"/>
    </row>
    <row r="13" spans="1:27" x14ac:dyDescent="0.25">
      <c r="A13" s="22">
        <v>3</v>
      </c>
      <c r="B13" s="9" t="s">
        <v>26</v>
      </c>
      <c r="C13" s="11" t="s">
        <v>75</v>
      </c>
      <c r="D13" s="125">
        <v>9.9999999999999992E-2</v>
      </c>
      <c r="E13" s="63">
        <v>3</v>
      </c>
      <c r="F13" s="10">
        <f>IF($F$5&lt;&gt;"",Tableau14[[#This Row],[Temps]]*Tableau14[[#This Row],[Cout(€HT/min)]],0)</f>
        <v>0.3</v>
      </c>
      <c r="G13" s="49"/>
      <c r="H13" s="34" t="s">
        <v>75</v>
      </c>
      <c r="I13" s="69">
        <v>0</v>
      </c>
      <c r="J13" s="10">
        <f>IF($J$5&lt;&gt;"",I13*Tableau14[[#This Row],[Cout(€HT/min)]],0)</f>
        <v>0</v>
      </c>
      <c r="K13" s="49"/>
      <c r="L13" s="34" t="s">
        <v>75</v>
      </c>
      <c r="M13" s="69">
        <v>3</v>
      </c>
      <c r="N13" s="10">
        <f>IF($N$5&lt;&gt;"",M13*Tableau14[[#This Row],[Cout(€HT/min)]],0)</f>
        <v>0.3</v>
      </c>
      <c r="O13" s="49"/>
      <c r="P13" s="34" t="s">
        <v>75</v>
      </c>
      <c r="Q13" s="69">
        <v>3</v>
      </c>
      <c r="R13" s="10">
        <f>IF($R$5&lt;&gt;"",Q13*Tableau14[[#This Row],[Cout(€HT/min)]],0)</f>
        <v>0.3</v>
      </c>
      <c r="S13" s="49"/>
      <c r="T13" s="34" t="s">
        <v>75</v>
      </c>
      <c r="U13" s="69">
        <v>3</v>
      </c>
      <c r="V13" s="10">
        <f>IF($V$5&lt;&gt;"",U13*Tableau14[[#This Row],[Cout(€HT/min)]],0)</f>
        <v>0.3</v>
      </c>
      <c r="W13" s="49"/>
      <c r="X13" s="34" t="s">
        <v>75</v>
      </c>
      <c r="Y13" s="69">
        <v>3</v>
      </c>
      <c r="Z13" s="10">
        <f>IF($Z$5&lt;&gt;"",Y13*Tableau14[[#This Row],[Cout(€HT/min)]],0)</f>
        <v>0.3</v>
      </c>
      <c r="AA13" s="101"/>
    </row>
    <row r="14" spans="1:27" x14ac:dyDescent="0.25">
      <c r="A14" s="22">
        <v>4</v>
      </c>
      <c r="B14" s="9" t="s">
        <v>1</v>
      </c>
      <c r="C14" s="11" t="s">
        <v>75</v>
      </c>
      <c r="D14" s="125">
        <v>9.9999999999999992E-2</v>
      </c>
      <c r="E14" s="63">
        <v>4</v>
      </c>
      <c r="F14" s="10">
        <f>IF($F$5&lt;&gt;"",Tableau14[[#This Row],[Temps]]*Tableau14[[#This Row],[Cout(€HT/min)]],0)</f>
        <v>0.39999999999999997</v>
      </c>
      <c r="G14" s="49"/>
      <c r="H14" s="34" t="s">
        <v>75</v>
      </c>
      <c r="I14" s="69">
        <v>0</v>
      </c>
      <c r="J14" s="10">
        <f>IF($J$5&lt;&gt;"",I14*Tableau14[[#This Row],[Cout(€HT/min)]],0)</f>
        <v>0</v>
      </c>
      <c r="K14" s="49"/>
      <c r="L14" s="34" t="s">
        <v>75</v>
      </c>
      <c r="M14" s="69">
        <v>0</v>
      </c>
      <c r="N14" s="10">
        <f>IF($N$5&lt;&gt;"",M14*Tableau14[[#This Row],[Cout(€HT/min)]],0)</f>
        <v>0</v>
      </c>
      <c r="O14" s="49"/>
      <c r="P14" s="34" t="s">
        <v>75</v>
      </c>
      <c r="Q14" s="69">
        <v>0</v>
      </c>
      <c r="R14" s="10">
        <f>IF($R$5&lt;&gt;"",Q14*Tableau14[[#This Row],[Cout(€HT/min)]],0)</f>
        <v>0</v>
      </c>
      <c r="S14" s="49"/>
      <c r="T14" s="34" t="s">
        <v>75</v>
      </c>
      <c r="U14" s="69">
        <v>0</v>
      </c>
      <c r="V14" s="10">
        <f>IF($V$5&lt;&gt;"",U14*Tableau14[[#This Row],[Cout(€HT/min)]],0)</f>
        <v>0</v>
      </c>
      <c r="W14" s="49"/>
      <c r="X14" s="34" t="s">
        <v>75</v>
      </c>
      <c r="Y14" s="69">
        <v>0</v>
      </c>
      <c r="Z14" s="10">
        <f>IF($Z$5&lt;&gt;"",Y14*Tableau14[[#This Row],[Cout(€HT/min)]],0)</f>
        <v>0</v>
      </c>
      <c r="AA14" s="101"/>
    </row>
    <row r="15" spans="1:27" x14ac:dyDescent="0.25">
      <c r="A15" s="23">
        <v>5</v>
      </c>
      <c r="B15" s="12" t="s">
        <v>3</v>
      </c>
      <c r="C15" s="13" t="s">
        <v>75</v>
      </c>
      <c r="D15" s="126">
        <v>0.1</v>
      </c>
      <c r="E15" s="63">
        <v>5</v>
      </c>
      <c r="F15" s="14">
        <f>IF($F$5&lt;&gt;"",Tableau14[[#This Row],[Temps]]*Tableau14[[#This Row],[Cout(€HT/min)]],0)</f>
        <v>0.5</v>
      </c>
      <c r="G15" s="50"/>
      <c r="H15" s="35" t="s">
        <v>75</v>
      </c>
      <c r="I15" s="69">
        <v>5</v>
      </c>
      <c r="J15" s="14">
        <f>IF($J$5&lt;&gt;"",I15*Tableau14[[#This Row],[Cout(€HT/min)]],0)</f>
        <v>0.5</v>
      </c>
      <c r="K15" s="50"/>
      <c r="L15" s="35" t="s">
        <v>75</v>
      </c>
      <c r="M15" s="69">
        <v>5</v>
      </c>
      <c r="N15" s="14">
        <f>IF($N$5&lt;&gt;"",M15*Tableau14[[#This Row],[Cout(€HT/min)]],0)</f>
        <v>0.5</v>
      </c>
      <c r="O15" s="50"/>
      <c r="P15" s="35" t="s">
        <v>75</v>
      </c>
      <c r="Q15" s="69">
        <v>5</v>
      </c>
      <c r="R15" s="14">
        <f>IF($R$5&lt;&gt;"",Q15*Tableau14[[#This Row],[Cout(€HT/min)]],0)</f>
        <v>0.5</v>
      </c>
      <c r="S15" s="50"/>
      <c r="T15" s="35" t="s">
        <v>75</v>
      </c>
      <c r="U15" s="69">
        <v>5</v>
      </c>
      <c r="V15" s="14">
        <f>IF($V$5&lt;&gt;"",U16*Tableau14[[#This Row],[Cout(€HT/min)]],0)</f>
        <v>0.30000000000000004</v>
      </c>
      <c r="W15" s="50"/>
      <c r="X15" s="35" t="s">
        <v>75</v>
      </c>
      <c r="Y15" s="69">
        <v>5</v>
      </c>
      <c r="Z15" s="14">
        <f>IF($Z$5&lt;&gt;"",Y15*Tableau14[[#This Row],[Cout(€HT/min)]],0)</f>
        <v>0.5</v>
      </c>
      <c r="AA15" s="102"/>
    </row>
    <row r="16" spans="1:27" x14ac:dyDescent="0.25">
      <c r="A16" s="23">
        <v>6</v>
      </c>
      <c r="B16" s="12" t="s">
        <v>4</v>
      </c>
      <c r="C16" s="13" t="s">
        <v>75</v>
      </c>
      <c r="D16" s="126">
        <v>0.1</v>
      </c>
      <c r="E16" s="63">
        <v>3</v>
      </c>
      <c r="F16" s="14">
        <f>IF($F$5&lt;&gt;"",Tableau14[[#This Row],[Temps]]*Tableau14[[#This Row],[Cout(€HT/min)]],0)</f>
        <v>0.30000000000000004</v>
      </c>
      <c r="G16" s="50"/>
      <c r="H16" s="35" t="s">
        <v>75</v>
      </c>
      <c r="I16" s="69">
        <v>3</v>
      </c>
      <c r="J16" s="14">
        <f>IF($J$5&lt;&gt;"",I16*Tableau14[[#This Row],[Cout(€HT/min)]],0)</f>
        <v>0.30000000000000004</v>
      </c>
      <c r="K16" s="50"/>
      <c r="L16" s="35" t="s">
        <v>75</v>
      </c>
      <c r="M16" s="69">
        <v>3</v>
      </c>
      <c r="N16" s="14">
        <f>IF($N$5&lt;&gt;"",M16*Tableau14[[#This Row],[Cout(€HT/min)]],0)</f>
        <v>0.30000000000000004</v>
      </c>
      <c r="O16" s="50"/>
      <c r="P16" s="35" t="s">
        <v>75</v>
      </c>
      <c r="Q16" s="69">
        <v>3</v>
      </c>
      <c r="R16" s="14">
        <f>IF($R$5&lt;&gt;"",Q16*Tableau14[[#This Row],[Cout(€HT/min)]],0)</f>
        <v>0.30000000000000004</v>
      </c>
      <c r="S16" s="50"/>
      <c r="T16" s="35" t="s">
        <v>75</v>
      </c>
      <c r="U16" s="69">
        <v>3</v>
      </c>
      <c r="V16" s="14">
        <f>IF($V$5&lt;&gt;"",U17*Tableau14[[#This Row],[Cout(€HT/min)]],0)</f>
        <v>0.5</v>
      </c>
      <c r="W16" s="50"/>
      <c r="X16" s="35" t="s">
        <v>75</v>
      </c>
      <c r="Y16" s="69">
        <v>3</v>
      </c>
      <c r="Z16" s="14">
        <f>IF($Z$5&lt;&gt;"",Y16*Tableau14[[#This Row],[Cout(€HT/min)]],0)</f>
        <v>0.30000000000000004</v>
      </c>
      <c r="AA16" s="102"/>
    </row>
    <row r="17" spans="1:27" x14ac:dyDescent="0.25">
      <c r="A17" s="23">
        <v>7</v>
      </c>
      <c r="B17" s="12" t="s">
        <v>31</v>
      </c>
      <c r="C17" s="13"/>
      <c r="D17" s="126">
        <f>_xlfn.SWITCH($F$30,1,$E$30,2,$E$31,3,$E$32,4,$E$33)</f>
        <v>1.2</v>
      </c>
      <c r="E17" s="65">
        <v>5</v>
      </c>
      <c r="F17" s="14">
        <f>IF(AND($F$5&lt;&gt;"",$F$8&gt;0,$F$30=3),30*$D$16/F6+E17*D17,Tableau14[[#This Row],[Cout(€HT/min)]]/$F$8)</f>
        <v>6.3</v>
      </c>
      <c r="G17" s="50"/>
      <c r="H17" s="35"/>
      <c r="I17" s="69">
        <v>5</v>
      </c>
      <c r="J17" s="14">
        <f>IF(AND($J$5&lt;&gt;"",$J$8&gt;0,$H$30=3),30*$D$16/J6+I17*_xlfn.SWITCH($H$30,1,$E$30,2,$E$31,3,$E$32,4,$E$33),_xlfn.SWITCH($H$30,1,$E$30,2,$E$31,3,$E$32,4,$E$33)/$J$8)</f>
        <v>0</v>
      </c>
      <c r="K17" s="50"/>
      <c r="L17" s="35"/>
      <c r="M17" s="69">
        <v>5</v>
      </c>
      <c r="N17" s="14">
        <f>IF(AND($N$5&lt;&gt;"",$N$8&gt;0,$J$30=3),30*$D$16/N6+M17*_xlfn.SWITCH($J$30,1,$E$30,2,$E$31,3,$E$32,4,$E$33),_xlfn.SWITCH($J$30,1,$E$30,2,$E$31,3,$E$32,4,$E$33)/$N$8)</f>
        <v>13.333333333333334</v>
      </c>
      <c r="O17" s="50"/>
      <c r="P17" s="35"/>
      <c r="Q17" s="69">
        <v>5</v>
      </c>
      <c r="R17" s="14">
        <f>IF(AND($R$5&lt;&gt;"",$R$8&gt;0,$L$30=3),30*$D$16/R6+Q17*_xlfn.SWITCH($L$30,1,$E$30,2,$E$31,3,$E$32,4,$E$33),_xlfn.SWITCH($L$30,1,$E$30,2,$E$31,3,$E$32,4,$E$33)/$R$8)</f>
        <v>13.333333333333334</v>
      </c>
      <c r="S17" s="50"/>
      <c r="T17" s="35"/>
      <c r="U17" s="69">
        <v>5</v>
      </c>
      <c r="V17" s="14">
        <f>IF(AND($V$5&lt;&gt;"",$V$8&gt;0,$N$30=3),30*$D$16/V6+U17*_xlfn.SWITCH($N$30,1,$E$30,2,$E$31,3,$E$32,4,$E$33),_xlfn.SWITCH($N$30,1,$E$30,2,$E$31,3,$E$32,4,$E$33)/$V$8)</f>
        <v>13.333333333333334</v>
      </c>
      <c r="W17" s="50"/>
      <c r="X17" s="35"/>
      <c r="Y17" s="69">
        <v>5</v>
      </c>
      <c r="Z17" s="14">
        <f>IF(AND($Z$5&lt;&gt;"",$Z$8&gt;0,$P$30=3),30*$D$16/Z6+Y17*_xlfn.SWITCH($P$30,1,$E$30,2,$E$31,3,$E$32,4,$E$33),_xlfn.SWITCH($P$30,1,$E$30,2,$E$31,3,$E$32,4,$E$33)/$Z$8)</f>
        <v>13.333333333333334</v>
      </c>
      <c r="AA17" s="102"/>
    </row>
    <row r="18" spans="1:27" x14ac:dyDescent="0.25">
      <c r="A18" s="23">
        <v>8</v>
      </c>
      <c r="B18" s="12" t="s">
        <v>5</v>
      </c>
      <c r="C18" s="13"/>
      <c r="D18" s="126">
        <f>_xlfn.SWITCH($G$30,1,$E$30,2,$E$31,3,$E$32,4,$E$33)</f>
        <v>1.2</v>
      </c>
      <c r="E18" s="65">
        <v>5</v>
      </c>
      <c r="F18" s="14">
        <f>IF(AND($F$5&lt;&gt;"",$F$8&gt;0,$G$30=3),30*$D$16/F6+E18*Tableau14[[#This Row],[Cout(€HT/min)]],Tableau14[[#This Row],[Cout(€HT/min)]]/$F$8)</f>
        <v>6.3</v>
      </c>
      <c r="G18" s="50"/>
      <c r="H18" s="35"/>
      <c r="I18" s="69">
        <v>5</v>
      </c>
      <c r="J18" s="14">
        <f>IF(AND($J$5&lt;&gt;"",$J$8&gt;0,$I$30=3),30*$D$16/J6+I18*_xlfn.SWITCH($I$30,1,$E$30,2,$E$31,3,$E$32,4,$E$33),_xlfn.SWITCH($I$30,1,$E$30,2,$E$31,3,$E$32,4,$E$33)/$J$8)</f>
        <v>0</v>
      </c>
      <c r="K18" s="50"/>
      <c r="L18" s="35"/>
      <c r="M18" s="69">
        <v>5</v>
      </c>
      <c r="N18" s="14">
        <f>IF(AND($N$5&lt;&gt;"",$N$8&gt;0,$K$30=3),30*$D$16/N6+M18*_xlfn.SWITCH($K$30,1,$E$30,2,$E$31,3,$E$32,4,$E$33),_xlfn.SWITCH($K$30,1,$E$30,2,$E$31,3,$E$32,4,$E$33)/$N$8)</f>
        <v>6.3</v>
      </c>
      <c r="O18" s="50"/>
      <c r="P18" s="35"/>
      <c r="Q18" s="69">
        <v>5</v>
      </c>
      <c r="R18" s="14">
        <f>IF(AND($R$5&lt;&gt;"",$R$8&gt;0,$M$30=3),30*$D$16/R6+Q18*_xlfn.SWITCH($M$30,1,$E$30,2,$E$31,3,$E$32,4,$E$33),_xlfn.SWITCH($M$30,1,$E$30,2,$E$31,3,$E$32,4,$E$33)/$R$8)</f>
        <v>13.333333333333334</v>
      </c>
      <c r="S18" s="50"/>
      <c r="T18" s="35"/>
      <c r="U18" s="69">
        <v>5</v>
      </c>
      <c r="V18" s="14">
        <f>IF(AND($V$5&lt;&gt;"",$V$8&gt;0,$O$30=3),30*$D$16/V6+U18*_xlfn.SWITCH($O$30,1,$E$30,2,$E$31,3,$E$32,4,$E$33),_xlfn.SWITCH($O$30,1,$E$30,2,$E$31,3,$E$32,4,$E$33)/$V$8)</f>
        <v>13.333333333333334</v>
      </c>
      <c r="W18" s="50"/>
      <c r="X18" s="35"/>
      <c r="Y18" s="69">
        <v>5</v>
      </c>
      <c r="Z18" s="14">
        <f>IF(AND($Z$5&lt;&gt;"",$Z$8&gt;0,$Q$30=3),30*$D$16/Z6+Y18*_xlfn.SWITCH($Q$30,1,$E$30,2,$E$31,3,$E$32,4,$E$33),_xlfn.SWITCH($Q$30,1,$E$30,2,$E$31,3,$E$32,4,$E$33)/$Z$8)</f>
        <v>13.333333333333334</v>
      </c>
      <c r="AA18" s="102"/>
    </row>
    <row r="19" spans="1:27" x14ac:dyDescent="0.25">
      <c r="A19" s="23">
        <v>9</v>
      </c>
      <c r="B19" s="12" t="s">
        <v>6</v>
      </c>
      <c r="C19" s="13" t="s">
        <v>75</v>
      </c>
      <c r="D19" s="126">
        <v>0.1</v>
      </c>
      <c r="E19" s="63">
        <v>5</v>
      </c>
      <c r="F19" s="14">
        <f>IF($F$5&lt;&gt;"",Tableau14[[#This Row],[Temps]]*Tableau14[[#This Row],[Cout(€HT/min)]],0)</f>
        <v>0.5</v>
      </c>
      <c r="G19" s="50"/>
      <c r="H19" s="35" t="s">
        <v>75</v>
      </c>
      <c r="I19" s="69">
        <v>5</v>
      </c>
      <c r="J19" s="14">
        <f>IF($J$5&lt;&gt;"",I19*Tableau14[[#This Row],[Cout(€HT/min)]],0)</f>
        <v>0.5</v>
      </c>
      <c r="K19" s="50"/>
      <c r="L19" s="35" t="s">
        <v>75</v>
      </c>
      <c r="M19" s="69">
        <v>5</v>
      </c>
      <c r="N19" s="14">
        <f>IF($N$5&lt;&gt;"",M19*Tableau14[[#This Row],[Cout(€HT/min)]],0)</f>
        <v>0.5</v>
      </c>
      <c r="O19" s="50"/>
      <c r="P19" s="35" t="s">
        <v>75</v>
      </c>
      <c r="Q19" s="69">
        <v>5</v>
      </c>
      <c r="R19" s="14">
        <f>IF($R$5&lt;&gt;"",Q19*Tableau14[[#This Row],[Cout(€HT/min)]],0)</f>
        <v>0.5</v>
      </c>
      <c r="S19" s="50"/>
      <c r="T19" s="35" t="s">
        <v>75</v>
      </c>
      <c r="U19" s="69">
        <v>5</v>
      </c>
      <c r="V19" s="14">
        <f>IF($V$5&lt;&gt;"",U19*Tableau14[[#This Row],[Cout(€HT/min)]],0)</f>
        <v>0.5</v>
      </c>
      <c r="W19" s="50"/>
      <c r="X19" s="35" t="s">
        <v>75</v>
      </c>
      <c r="Y19" s="69">
        <v>5</v>
      </c>
      <c r="Z19" s="14">
        <f>IF($Z$5&lt;&gt;"",Y19*Tableau14[[#This Row],[Cout(€HT/min)]],0)</f>
        <v>0.5</v>
      </c>
      <c r="AA19" s="102"/>
    </row>
    <row r="20" spans="1:27" x14ac:dyDescent="0.25">
      <c r="A20" s="23">
        <v>10</v>
      </c>
      <c r="B20" s="12" t="s">
        <v>1</v>
      </c>
      <c r="C20" s="13" t="s">
        <v>75</v>
      </c>
      <c r="D20" s="126">
        <v>0.1</v>
      </c>
      <c r="E20" s="63">
        <v>3</v>
      </c>
      <c r="F20" s="14">
        <f>IF($F$5&lt;&gt;"",Tableau14[[#This Row],[Temps]]*Tableau14[[#This Row],[Cout(€HT/min)]],0)</f>
        <v>0.30000000000000004</v>
      </c>
      <c r="G20" s="50"/>
      <c r="H20" s="35" t="s">
        <v>75</v>
      </c>
      <c r="I20" s="69">
        <v>3</v>
      </c>
      <c r="J20" s="14">
        <f>IF($J$5&lt;&gt;"",I20*Tableau14[[#This Row],[Cout(€HT/min)]],0)</f>
        <v>0.30000000000000004</v>
      </c>
      <c r="K20" s="50"/>
      <c r="L20" s="35" t="s">
        <v>75</v>
      </c>
      <c r="M20" s="69">
        <v>3</v>
      </c>
      <c r="N20" s="14">
        <f>IF($N$5&lt;&gt;"",M20*Tableau14[[#This Row],[Cout(€HT/min)]],0)</f>
        <v>0.30000000000000004</v>
      </c>
      <c r="O20" s="50"/>
      <c r="P20" s="35" t="s">
        <v>75</v>
      </c>
      <c r="Q20" s="69">
        <v>3</v>
      </c>
      <c r="R20" s="14">
        <f>IF($R$5&lt;&gt;"",Q20*Tableau14[[#This Row],[Cout(€HT/min)]],0)</f>
        <v>0.30000000000000004</v>
      </c>
      <c r="S20" s="50"/>
      <c r="T20" s="35" t="s">
        <v>75</v>
      </c>
      <c r="U20" s="69">
        <v>3</v>
      </c>
      <c r="V20" s="14">
        <f>IF($V$5&lt;&gt;"",U20*Tableau14[[#This Row],[Cout(€HT/min)]],0)</f>
        <v>0.30000000000000004</v>
      </c>
      <c r="W20" s="50"/>
      <c r="X20" s="35" t="s">
        <v>75</v>
      </c>
      <c r="Y20" s="69">
        <v>3</v>
      </c>
      <c r="Z20" s="14">
        <f>IF($Z$5&lt;&gt;"",Y20*Tableau14[[#This Row],[Cout(€HT/min)]],0)</f>
        <v>0.30000000000000004</v>
      </c>
      <c r="AA20" s="102"/>
    </row>
    <row r="21" spans="1:27" x14ac:dyDescent="0.25">
      <c r="A21" s="23">
        <v>11</v>
      </c>
      <c r="B21" s="12" t="s">
        <v>13</v>
      </c>
      <c r="C21" s="13" t="s">
        <v>11</v>
      </c>
      <c r="D21" s="126">
        <v>0.1</v>
      </c>
      <c r="E21" s="63">
        <v>5</v>
      </c>
      <c r="F21" s="14">
        <f>IF($F$5&lt;&gt;"",Tableau14[[#This Row],[Temps]]*Tableau14[[#This Row],[Cout(€HT/min)]],0)</f>
        <v>0.5</v>
      </c>
      <c r="G21" s="51"/>
      <c r="H21" s="35" t="s">
        <v>11</v>
      </c>
      <c r="I21" s="69">
        <v>5</v>
      </c>
      <c r="J21" s="14">
        <f>IF($J$5&lt;&gt;"",I21*Tableau14[[#This Row],[Cout(€HT/min)]],0)</f>
        <v>0.5</v>
      </c>
      <c r="K21" s="51"/>
      <c r="L21" s="35" t="s">
        <v>11</v>
      </c>
      <c r="M21" s="69">
        <v>5</v>
      </c>
      <c r="N21" s="14">
        <f>IF($N$5&lt;&gt;"",M21*Tableau14[[#This Row],[Cout(€HT/min)]],0)</f>
        <v>0.5</v>
      </c>
      <c r="O21" s="51"/>
      <c r="P21" s="35" t="s">
        <v>11</v>
      </c>
      <c r="Q21" s="69">
        <v>5</v>
      </c>
      <c r="R21" s="14">
        <f>IF($R$5&lt;&gt;"",Q21*Tableau14[[#This Row],[Cout(€HT/min)]],0)</f>
        <v>0.5</v>
      </c>
      <c r="S21" s="51"/>
      <c r="T21" s="35" t="s">
        <v>11</v>
      </c>
      <c r="U21" s="69">
        <v>5</v>
      </c>
      <c r="V21" s="14">
        <f>IF($V$5&lt;&gt;"",U21*Tableau14[[#This Row],[Cout(€HT/min)]],0)</f>
        <v>0.5</v>
      </c>
      <c r="W21" s="51"/>
      <c r="X21" s="35" t="s">
        <v>11</v>
      </c>
      <c r="Y21" s="69">
        <v>5</v>
      </c>
      <c r="Z21" s="14">
        <f>IF($Z$5&lt;&gt;"",Y21*Tableau14[[#This Row],[Cout(€HT/min)]],0)</f>
        <v>0.5</v>
      </c>
      <c r="AA21" s="103"/>
    </row>
    <row r="22" spans="1:27" x14ac:dyDescent="0.25">
      <c r="A22" s="24">
        <v>12</v>
      </c>
      <c r="B22" s="15" t="s">
        <v>14</v>
      </c>
      <c r="C22" s="15" t="s">
        <v>15</v>
      </c>
      <c r="D22" s="127">
        <v>26</v>
      </c>
      <c r="E22" s="40"/>
      <c r="F22" s="16">
        <f>IF($F$5&lt;&gt;"",(F9*Tableau14[[#This Row],[Cout(€HT/min)]])/$F$6)</f>
        <v>2.6</v>
      </c>
      <c r="G22" s="52"/>
      <c r="H22" s="36" t="s">
        <v>15</v>
      </c>
      <c r="I22" s="39"/>
      <c r="J22" s="16">
        <f>IF($J$5&lt;&gt;"",(J9*Tableau14[[#This Row],[Cout(€HT/min)]])/$J$6)</f>
        <v>2.6</v>
      </c>
      <c r="K22" s="52"/>
      <c r="L22" s="36" t="s">
        <v>15</v>
      </c>
      <c r="M22" s="39"/>
      <c r="N22" s="16">
        <f>IF($N$5&lt;&gt;"",(N9*Tableau14[[#This Row],[Cout(€HT/min)]])/$N$6)</f>
        <v>2.6</v>
      </c>
      <c r="O22" s="52"/>
      <c r="P22" s="36" t="s">
        <v>15</v>
      </c>
      <c r="Q22" s="39"/>
      <c r="R22" s="16">
        <f>IF($R$5&lt;&gt;"",(R9*Tableau14[[#This Row],[Cout(€HT/min)]])/$R$6)</f>
        <v>2.6</v>
      </c>
      <c r="S22" s="52"/>
      <c r="T22" s="36" t="s">
        <v>15</v>
      </c>
      <c r="U22" s="39"/>
      <c r="V22" s="16">
        <f>IF($V$5&lt;&gt;"",(V9*Tableau14[[#This Row],[Cout(€HT/min)]])/$V$6)</f>
        <v>2.6</v>
      </c>
      <c r="W22" s="52"/>
      <c r="X22" s="36" t="s">
        <v>15</v>
      </c>
      <c r="Y22" s="39"/>
      <c r="Z22" s="16">
        <f>IF($Z$5&lt;&gt;"",(Z9*Tableau14[[#This Row],[Cout(€HT/min)]])/$Z$6)</f>
        <v>2.6</v>
      </c>
      <c r="AA22" s="104"/>
    </row>
    <row r="23" spans="1:27" x14ac:dyDescent="0.25">
      <c r="A23" s="23">
        <v>13</v>
      </c>
      <c r="B23" s="12" t="s">
        <v>7</v>
      </c>
      <c r="C23" s="13" t="s">
        <v>12</v>
      </c>
      <c r="D23" s="126">
        <v>0.1</v>
      </c>
      <c r="E23" s="63">
        <v>7</v>
      </c>
      <c r="F23" s="14">
        <f>IF(F5&lt;&gt;"",Tableau14[[#This Row],[Temps]]*Tableau14[[#This Row],[Cout(€HT/min)]],0)</f>
        <v>0.70000000000000007</v>
      </c>
      <c r="G23" s="51"/>
      <c r="H23" s="35" t="s">
        <v>12</v>
      </c>
      <c r="I23" s="69">
        <v>7</v>
      </c>
      <c r="J23" s="14">
        <f>IF(J5&lt;&gt;"",I23*Tableau14[[#This Row],[Cout(€HT/min)]],0)</f>
        <v>0.70000000000000007</v>
      </c>
      <c r="K23" s="51"/>
      <c r="L23" s="35" t="s">
        <v>12</v>
      </c>
      <c r="M23" s="69">
        <v>5</v>
      </c>
      <c r="N23" s="14">
        <f>IF(J5&lt;&gt;"",M23*Tableau14[[#This Row],[Cout(€HT/min)]],0)</f>
        <v>0.5</v>
      </c>
      <c r="O23" s="51"/>
      <c r="P23" s="35" t="s">
        <v>12</v>
      </c>
      <c r="Q23" s="69">
        <v>5</v>
      </c>
      <c r="R23" s="14">
        <f>IF(R5&lt;&gt;"",Q23*Tableau14[[#This Row],[Cout(€HT/min)]],0)</f>
        <v>0.5</v>
      </c>
      <c r="S23" s="51"/>
      <c r="T23" s="35" t="s">
        <v>12</v>
      </c>
      <c r="U23" s="69">
        <v>5</v>
      </c>
      <c r="V23" s="14">
        <f>IF(V5&lt;&gt;"",U23*Tableau14[[#This Row],[Cout(€HT/min)]],0)</f>
        <v>0.5</v>
      </c>
      <c r="W23" s="51"/>
      <c r="X23" s="35" t="s">
        <v>12</v>
      </c>
      <c r="Y23" s="69">
        <v>5</v>
      </c>
      <c r="Z23" s="14">
        <f>IF(Z5&lt;&gt;"",Y23*Tableau14[[#This Row],[Cout(€HT/min)]],0)</f>
        <v>0.5</v>
      </c>
      <c r="AA23" s="103"/>
    </row>
    <row r="24" spans="1:27" x14ac:dyDescent="0.25">
      <c r="A24" s="25" t="s">
        <v>87</v>
      </c>
      <c r="B24" s="17"/>
      <c r="C24" s="17"/>
      <c r="D24" s="43"/>
      <c r="E24" s="41"/>
      <c r="F24" s="18">
        <f>SUM(F11:F23)</f>
        <v>19.5</v>
      </c>
      <c r="G24" s="53"/>
      <c r="H24" s="37"/>
      <c r="I24" s="18"/>
      <c r="J24" s="18">
        <f>SUM(J11:J23)</f>
        <v>6.3999999999999995</v>
      </c>
      <c r="K24" s="53"/>
      <c r="L24" s="37"/>
      <c r="M24" s="18"/>
      <c r="N24" s="18">
        <f>SUM(N11:N23)</f>
        <v>26.133333333333336</v>
      </c>
      <c r="O24" s="53"/>
      <c r="P24" s="37"/>
      <c r="Q24" s="18"/>
      <c r="R24" s="18">
        <f>SUM(R11:R23)</f>
        <v>33.166666666666664</v>
      </c>
      <c r="S24" s="53"/>
      <c r="T24" s="37"/>
      <c r="U24" s="18"/>
      <c r="V24" s="18">
        <f>SUM(V11:V23)</f>
        <v>33.166666666666664</v>
      </c>
      <c r="W24" s="53"/>
      <c r="X24" s="37"/>
      <c r="Y24" s="18"/>
      <c r="Z24" s="18">
        <f>SUM(Z11:Z23)</f>
        <v>33.166666666666664</v>
      </c>
      <c r="AA24" s="105"/>
    </row>
    <row r="25" spans="1:27" x14ac:dyDescent="0.25">
      <c r="A25" s="25" t="s">
        <v>88</v>
      </c>
      <c r="B25" s="17"/>
      <c r="C25" s="17"/>
      <c r="D25" s="43"/>
      <c r="E25" s="41"/>
      <c r="F25" s="18">
        <v>10</v>
      </c>
      <c r="G25" s="53"/>
      <c r="H25" s="37"/>
      <c r="I25" s="48"/>
      <c r="J25" s="56">
        <v>10</v>
      </c>
      <c r="K25" s="53"/>
      <c r="L25" s="37"/>
      <c r="M25" s="48"/>
      <c r="N25" s="56">
        <v>12</v>
      </c>
      <c r="O25" s="53"/>
      <c r="P25" s="37"/>
      <c r="Q25" s="48"/>
      <c r="R25" s="56">
        <v>20</v>
      </c>
      <c r="S25" s="53"/>
      <c r="T25" s="37"/>
      <c r="U25" s="48"/>
      <c r="V25" s="56">
        <v>15</v>
      </c>
      <c r="W25" s="53"/>
      <c r="X25" s="37"/>
      <c r="Y25" s="48"/>
      <c r="Z25" s="56">
        <v>18</v>
      </c>
      <c r="AA25" s="105"/>
    </row>
    <row r="26" spans="1:27" ht="15.75" thickBot="1" x14ac:dyDescent="0.3">
      <c r="A26" s="26" t="s">
        <v>16</v>
      </c>
      <c r="B26" s="27"/>
      <c r="C26" s="27"/>
      <c r="D26" s="44"/>
      <c r="E26" s="42"/>
      <c r="F26" s="28"/>
      <c r="G26" s="54"/>
      <c r="H26" s="38"/>
      <c r="I26" s="55"/>
      <c r="J26" s="55"/>
      <c r="K26" s="54"/>
      <c r="L26" s="38"/>
      <c r="M26" s="55"/>
      <c r="N26" s="55"/>
      <c r="O26" s="54"/>
      <c r="P26" s="38"/>
      <c r="Q26" s="55"/>
      <c r="R26" s="55"/>
      <c r="S26" s="54"/>
      <c r="T26" s="38"/>
      <c r="U26" s="55"/>
      <c r="V26" s="55"/>
      <c r="W26" s="54"/>
      <c r="X26" s="38"/>
      <c r="Y26" s="55"/>
      <c r="Z26" s="55"/>
      <c r="AA26" s="45"/>
    </row>
    <row r="28" spans="1:27" x14ac:dyDescent="0.25">
      <c r="F28" s="108" t="s">
        <v>79</v>
      </c>
      <c r="G28" s="108"/>
      <c r="H28" s="108" t="s">
        <v>80</v>
      </c>
      <c r="I28" s="108"/>
      <c r="J28" s="108" t="s">
        <v>81</v>
      </c>
      <c r="K28" s="108"/>
      <c r="L28" s="108" t="s">
        <v>82</v>
      </c>
      <c r="M28" s="108"/>
      <c r="N28" s="108" t="s">
        <v>83</v>
      </c>
      <c r="O28" s="108"/>
      <c r="P28" s="108" t="s">
        <v>84</v>
      </c>
      <c r="Q28" s="108"/>
    </row>
    <row r="29" spans="1:27" x14ac:dyDescent="0.25">
      <c r="D29" s="106" t="s">
        <v>85</v>
      </c>
      <c r="E29" s="107" t="s">
        <v>86</v>
      </c>
      <c r="F29" s="107" t="s">
        <v>98</v>
      </c>
      <c r="G29" s="107" t="s">
        <v>99</v>
      </c>
      <c r="H29" s="107" t="s">
        <v>98</v>
      </c>
      <c r="I29" s="107" t="s">
        <v>99</v>
      </c>
      <c r="J29" s="107" t="s">
        <v>98</v>
      </c>
      <c r="K29" s="107" t="s">
        <v>99</v>
      </c>
      <c r="L29" s="107" t="s">
        <v>98</v>
      </c>
      <c r="M29" s="107" t="s">
        <v>99</v>
      </c>
      <c r="N29" s="107" t="s">
        <v>98</v>
      </c>
      <c r="O29" s="107" t="s">
        <v>99</v>
      </c>
      <c r="P29" s="107" t="s">
        <v>98</v>
      </c>
      <c r="Q29" s="107" t="s">
        <v>99</v>
      </c>
    </row>
    <row r="30" spans="1:27" x14ac:dyDescent="0.25">
      <c r="D30" s="70" t="s">
        <v>52</v>
      </c>
      <c r="E30" s="70">
        <v>150</v>
      </c>
      <c r="F30" s="70">
        <v>3</v>
      </c>
      <c r="G30" s="70">
        <v>3</v>
      </c>
      <c r="H30" s="70">
        <v>4</v>
      </c>
      <c r="I30" s="70">
        <v>4</v>
      </c>
      <c r="J30" s="70">
        <v>2</v>
      </c>
      <c r="K30" s="70">
        <v>3</v>
      </c>
      <c r="L30" s="70">
        <v>2</v>
      </c>
      <c r="M30" s="70">
        <v>2</v>
      </c>
      <c r="N30" s="70">
        <v>2</v>
      </c>
      <c r="O30" s="70">
        <v>2</v>
      </c>
      <c r="P30" s="70">
        <v>2</v>
      </c>
      <c r="Q30" s="70">
        <v>2</v>
      </c>
    </row>
    <row r="31" spans="1:27" x14ac:dyDescent="0.25">
      <c r="D31" s="70" t="s">
        <v>97</v>
      </c>
      <c r="E31" s="70">
        <v>200</v>
      </c>
      <c r="F31" s="70">
        <v>2</v>
      </c>
      <c r="G31" s="70">
        <v>2</v>
      </c>
      <c r="H31" s="70">
        <v>2</v>
      </c>
      <c r="I31" s="70">
        <v>2</v>
      </c>
      <c r="J31" s="70">
        <v>2</v>
      </c>
      <c r="K31" s="70">
        <v>2</v>
      </c>
      <c r="L31" s="70">
        <v>2</v>
      </c>
      <c r="M31" s="70">
        <v>2</v>
      </c>
      <c r="N31" s="70">
        <v>2</v>
      </c>
      <c r="O31" s="70">
        <v>2</v>
      </c>
      <c r="P31" s="70">
        <v>2</v>
      </c>
      <c r="Q31" s="70">
        <v>2</v>
      </c>
    </row>
    <row r="32" spans="1:27" x14ac:dyDescent="0.25">
      <c r="D32" s="70" t="s">
        <v>53</v>
      </c>
      <c r="E32" s="70">
        <v>1.2</v>
      </c>
      <c r="F32" s="70">
        <v>3</v>
      </c>
      <c r="G32" s="70">
        <v>3</v>
      </c>
      <c r="H32" s="70">
        <v>3</v>
      </c>
      <c r="I32" s="70">
        <v>3</v>
      </c>
      <c r="J32" s="70">
        <v>3</v>
      </c>
      <c r="K32" s="70">
        <v>3</v>
      </c>
      <c r="L32" s="70">
        <v>3</v>
      </c>
      <c r="M32" s="70">
        <v>3</v>
      </c>
      <c r="N32" s="70">
        <v>3</v>
      </c>
      <c r="O32" s="70">
        <v>3</v>
      </c>
      <c r="P32" s="70">
        <v>3</v>
      </c>
      <c r="Q32" s="70">
        <v>3</v>
      </c>
    </row>
    <row r="33" spans="4:17" x14ac:dyDescent="0.25">
      <c r="D33" s="70" t="s">
        <v>96</v>
      </c>
      <c r="E33" s="70">
        <v>0</v>
      </c>
      <c r="F33" s="70">
        <v>4</v>
      </c>
      <c r="G33" s="70">
        <v>4</v>
      </c>
      <c r="H33" s="70">
        <v>4</v>
      </c>
      <c r="I33" s="70">
        <v>4</v>
      </c>
      <c r="J33" s="70">
        <v>4</v>
      </c>
      <c r="K33" s="70">
        <v>4</v>
      </c>
      <c r="L33" s="70">
        <v>4</v>
      </c>
      <c r="M33" s="70">
        <v>4</v>
      </c>
      <c r="N33" s="70">
        <v>4</v>
      </c>
      <c r="O33" s="70">
        <v>4</v>
      </c>
      <c r="P33" s="70">
        <v>4</v>
      </c>
      <c r="Q33" s="70">
        <v>4</v>
      </c>
    </row>
  </sheetData>
  <mergeCells count="6">
    <mergeCell ref="F28:G28"/>
    <mergeCell ref="H28:I28"/>
    <mergeCell ref="J28:K28"/>
    <mergeCell ref="L28:M28"/>
    <mergeCell ref="N28:O28"/>
    <mergeCell ref="P28:Q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CommandButton2">
          <controlPr defaultSize="0" autoLine="0" r:id="rId5">
            <anchor moveWithCells="1">
              <from>
                <xdr:col>7</xdr:col>
                <xdr:colOff>466725</xdr:colOff>
                <xdr:row>1</xdr:row>
                <xdr:rowOff>57150</xdr:rowOff>
              </from>
              <to>
                <xdr:col>8</xdr:col>
                <xdr:colOff>1019175</xdr:colOff>
                <xdr:row>2</xdr:row>
                <xdr:rowOff>0</xdr:rowOff>
              </to>
            </anchor>
          </controlPr>
        </control>
      </mc:Choice>
      <mc:Fallback>
        <control shapeId="5122" r:id="rId4" name="CommandButton2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autoLine="0" r:id="rId7">
            <anchor moveWithCells="1">
              <from>
                <xdr:col>5</xdr:col>
                <xdr:colOff>285750</xdr:colOff>
                <xdr:row>1</xdr:row>
                <xdr:rowOff>57150</xdr:rowOff>
              </from>
              <to>
                <xdr:col>6</xdr:col>
                <xdr:colOff>981075</xdr:colOff>
                <xdr:row>1</xdr:row>
                <xdr:rowOff>381000</xdr:rowOff>
              </to>
            </anchor>
          </controlPr>
        </control>
      </mc:Choice>
      <mc:Fallback>
        <control shapeId="5121" r:id="rId6" name="CommandButton1"/>
      </mc:Fallback>
    </mc:AlternateContent>
    <mc:AlternateContent xmlns:mc="http://schemas.openxmlformats.org/markup-compatibility/2006">
      <mc:Choice Requires="x14">
        <control shapeId="5123" r:id="rId8" name="Drop Down 3">
          <controlPr defaultSize="0" autoLine="0" autoPict="0">
            <anchor moveWithCells="1">
              <from>
                <xdr:col>2</xdr:col>
                <xdr:colOff>9525</xdr:colOff>
                <xdr:row>15</xdr:row>
                <xdr:rowOff>142875</xdr:rowOff>
              </from>
              <to>
                <xdr:col>3</xdr:col>
                <xdr:colOff>0</xdr:colOff>
                <xdr:row>16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9" name="Drop Down 4">
          <controlPr defaultSize="0" autoLine="0" autoPict="0">
            <anchor moveWithCells="1">
              <from>
                <xdr:col>2</xdr:col>
                <xdr:colOff>9525</xdr:colOff>
                <xdr:row>16</xdr:row>
                <xdr:rowOff>161925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10" name="Drop Down 5">
          <controlPr defaultSize="0" autoLine="0" autoPict="0">
            <anchor moveWithCells="1">
              <from>
                <xdr:col>6</xdr:col>
                <xdr:colOff>1352550</xdr:colOff>
                <xdr:row>15</xdr:row>
                <xdr:rowOff>161925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1" name="Drop Down 6">
          <controlPr defaultSize="0" autoLine="0" autoPict="0">
            <anchor moveWithCells="1">
              <from>
                <xdr:col>6</xdr:col>
                <xdr:colOff>1352550</xdr:colOff>
                <xdr:row>16</xdr:row>
                <xdr:rowOff>161925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2" name="Drop Down 7">
          <controlPr defaultSize="0" autoLine="0" autoPict="0">
            <anchor moveWithCells="1">
              <from>
                <xdr:col>10</xdr:col>
                <xdr:colOff>1114425</xdr:colOff>
                <xdr:row>15</xdr:row>
                <xdr:rowOff>171450</xdr:rowOff>
              </from>
              <to>
                <xdr:col>12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3" name="Drop Down 8">
          <controlPr defaultSize="0" autoLine="0" autoPict="0">
            <anchor moveWithCells="1">
              <from>
                <xdr:col>10</xdr:col>
                <xdr:colOff>1114425</xdr:colOff>
                <xdr:row>16</xdr:row>
                <xdr:rowOff>171450</xdr:rowOff>
              </from>
              <to>
                <xdr:col>12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4" name="Drop Down 9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5" name="Drop Down 10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6" name="Drop Down 11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7" name="Drop Down 12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18" name="Drop Down 13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19" name="Drop Down 14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5" r:id="rId20" name="Drop Down 15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6" r:id="rId21" name="Drop Down 16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7" r:id="rId22" name="Drop Down 17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8" r:id="rId23" name="Drop Down 18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9" r:id="rId24" name="Drop Down 19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5" name="Drop Down 20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6" name="Drop Down 21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7" name="Drop Down 22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28" name="Drop Down 23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29" name="Drop Down 24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GU14"/>
  <sheetViews>
    <sheetView workbookViewId="0">
      <selection activeCell="DY18" sqref="DY18"/>
    </sheetView>
  </sheetViews>
  <sheetFormatPr baseColWidth="10" defaultRowHeight="15" x14ac:dyDescent="0.25"/>
  <cols>
    <col min="1" max="1" width="10.42578125" customWidth="1"/>
    <col min="2" max="2" width="13.7109375" customWidth="1"/>
    <col min="5" max="5" width="16.7109375" customWidth="1"/>
    <col min="6" max="6" width="22.85546875" customWidth="1"/>
    <col min="7" max="7" width="22.85546875" style="71" customWidth="1"/>
    <col min="8" max="8" width="22.85546875" customWidth="1"/>
    <col min="9" max="9" width="22.85546875" style="71" customWidth="1"/>
    <col min="10" max="10" width="22.85546875" customWidth="1"/>
    <col min="11" max="11" width="13.7109375" style="71" customWidth="1"/>
    <col min="12" max="12" width="20.7109375" customWidth="1"/>
    <col min="13" max="13" width="13.7109375" style="71" customWidth="1"/>
    <col min="14" max="14" width="20.7109375" customWidth="1"/>
    <col min="15" max="15" width="13.7109375" style="71" customWidth="1"/>
    <col min="16" max="16" width="20.7109375" customWidth="1"/>
    <col min="17" max="17" width="13.7109375" style="71" customWidth="1"/>
    <col min="18" max="18" width="20.7109375" customWidth="1"/>
    <col min="19" max="19" width="13.7109375" style="71" customWidth="1"/>
    <col min="20" max="20" width="20.7109375" customWidth="1"/>
    <col min="21" max="21" width="13.7109375" style="71" customWidth="1"/>
    <col min="22" max="22" width="20.7109375" customWidth="1"/>
    <col min="23" max="23" width="13.7109375" style="71" customWidth="1"/>
    <col min="24" max="24" width="20.7109375" customWidth="1"/>
    <col min="25" max="25" width="13.7109375" style="71" customWidth="1"/>
    <col min="26" max="26" width="20.7109375" customWidth="1"/>
    <col min="27" max="27" width="13.7109375" customWidth="1"/>
    <col min="28" max="28" width="20.7109375" customWidth="1"/>
    <col min="29" max="29" width="13.7109375" customWidth="1"/>
    <col min="30" max="30" width="20.7109375" customWidth="1"/>
    <col min="31" max="31" width="13.7109375" customWidth="1"/>
    <col min="32" max="32" width="20.7109375" customWidth="1"/>
    <col min="33" max="33" width="13.7109375" customWidth="1"/>
    <col min="34" max="34" width="20.7109375" customWidth="1"/>
    <col min="35" max="35" width="13.7109375" customWidth="1"/>
    <col min="36" max="36" width="20.7109375" customWidth="1"/>
    <col min="37" max="37" width="20.7109375" style="71" customWidth="1"/>
    <col min="38" max="38" width="12.7109375" style="71" bestFit="1" customWidth="1"/>
    <col min="39" max="39" width="14.7109375" customWidth="1"/>
    <col min="40" max="40" width="20.7109375" customWidth="1"/>
    <col min="41" max="41" width="11.7109375" customWidth="1"/>
    <col min="42" max="42" width="14.7109375" customWidth="1"/>
    <col min="43" max="44" width="13.7109375" customWidth="1"/>
    <col min="45" max="45" width="20.7109375" customWidth="1"/>
    <col min="46" max="46" width="13.7109375" customWidth="1"/>
    <col min="47" max="47" width="20.7109375" customWidth="1"/>
    <col min="48" max="48" width="13.7109375" customWidth="1"/>
    <col min="49" max="49" width="20.7109375" customWidth="1"/>
    <col min="50" max="50" width="13.7109375" customWidth="1"/>
    <col min="51" max="51" width="20.7109375" customWidth="1"/>
    <col min="52" max="52" width="13.7109375" customWidth="1"/>
    <col min="53" max="53" width="20.7109375" customWidth="1"/>
    <col min="54" max="54" width="13.7109375" customWidth="1"/>
    <col min="55" max="55" width="20.7109375" customWidth="1"/>
    <col min="56" max="56" width="13.7109375" customWidth="1"/>
    <col min="57" max="57" width="20.7109375" customWidth="1"/>
    <col min="58" max="58" width="13.7109375" customWidth="1"/>
    <col min="59" max="59" width="20.7109375" customWidth="1"/>
    <col min="60" max="60" width="13.7109375" customWidth="1"/>
    <col min="61" max="61" width="20.7109375" customWidth="1"/>
    <col min="62" max="62" width="13.7109375" customWidth="1"/>
    <col min="63" max="63" width="20.7109375" customWidth="1"/>
    <col min="64" max="64" width="13.7109375" customWidth="1"/>
    <col min="65" max="65" width="20.7109375" customWidth="1"/>
    <col min="66" max="66" width="13.7109375" customWidth="1"/>
    <col min="67" max="67" width="20.7109375" customWidth="1"/>
    <col min="68" max="68" width="13.7109375" customWidth="1"/>
    <col min="69" max="69" width="20.7109375" customWidth="1"/>
    <col min="70" max="70" width="16.5703125" customWidth="1"/>
    <col min="71" max="71" width="14.7109375" customWidth="1"/>
    <col min="72" max="72" width="20.7109375" customWidth="1"/>
    <col min="73" max="73" width="11.7109375" customWidth="1"/>
    <col min="74" max="75" width="13.7109375" customWidth="1"/>
    <col min="76" max="76" width="20.7109375" customWidth="1"/>
    <col min="77" max="77" width="13.7109375" customWidth="1"/>
    <col min="78" max="78" width="20.7109375" customWidth="1"/>
    <col min="79" max="79" width="13.7109375" customWidth="1"/>
    <col min="80" max="80" width="20.7109375" customWidth="1"/>
    <col min="81" max="81" width="13.7109375" customWidth="1"/>
    <col min="82" max="82" width="20.7109375" customWidth="1"/>
    <col min="83" max="83" width="13.7109375" customWidth="1"/>
    <col min="84" max="84" width="20.7109375" customWidth="1"/>
    <col min="85" max="85" width="13.7109375" customWidth="1"/>
    <col min="86" max="86" width="20.7109375" customWidth="1"/>
    <col min="87" max="87" width="13.7109375" customWidth="1"/>
    <col min="88" max="88" width="20.7109375" customWidth="1"/>
    <col min="89" max="89" width="13.7109375" customWidth="1"/>
    <col min="90" max="90" width="20.7109375" customWidth="1"/>
    <col min="91" max="91" width="13.7109375" customWidth="1"/>
    <col min="92" max="92" width="20.7109375" customWidth="1"/>
    <col min="93" max="93" width="13.7109375" customWidth="1"/>
    <col min="94" max="94" width="20.7109375" customWidth="1"/>
    <col min="95" max="95" width="13.7109375" customWidth="1"/>
    <col min="96" max="96" width="20.7109375" customWidth="1"/>
    <col min="97" max="97" width="13.7109375" customWidth="1"/>
    <col min="98" max="98" width="20.7109375" customWidth="1"/>
    <col min="99" max="99" width="13.7109375" customWidth="1"/>
    <col min="100" max="101" width="20.7109375" customWidth="1"/>
    <col min="102" max="102" width="11.7109375" customWidth="1"/>
    <col min="103" max="103" width="16.5703125" bestFit="1" customWidth="1"/>
    <col min="104" max="104" width="12.7109375" bestFit="1" customWidth="1"/>
    <col min="105" max="105" width="14.7109375" customWidth="1"/>
    <col min="106" max="106" width="20.7109375" customWidth="1"/>
    <col min="107" max="108" width="13.7109375" customWidth="1"/>
    <col min="109" max="109" width="20.7109375" customWidth="1"/>
    <col min="110" max="110" width="13.7109375" customWidth="1"/>
    <col min="111" max="111" width="20.7109375" customWidth="1"/>
    <col min="112" max="112" width="13.7109375" customWidth="1"/>
    <col min="113" max="113" width="20.7109375" customWidth="1"/>
    <col min="114" max="114" width="13.7109375" customWidth="1"/>
    <col min="115" max="115" width="20.7109375" customWidth="1"/>
    <col min="116" max="116" width="13.7109375" customWidth="1"/>
    <col min="117" max="117" width="20.7109375" customWidth="1"/>
    <col min="118" max="118" width="13.7109375" customWidth="1"/>
    <col min="119" max="119" width="20.7109375" customWidth="1"/>
    <col min="120" max="120" width="13.7109375" customWidth="1"/>
    <col min="121" max="121" width="20.7109375" customWidth="1"/>
    <col min="122" max="122" width="13.7109375" customWidth="1"/>
    <col min="123" max="123" width="20.7109375" customWidth="1"/>
    <col min="124" max="124" width="13.7109375" customWidth="1"/>
    <col min="125" max="125" width="20.7109375" customWidth="1"/>
    <col min="126" max="126" width="13.7109375" customWidth="1"/>
    <col min="127" max="127" width="20.7109375" customWidth="1"/>
    <col min="128" max="128" width="13.7109375" customWidth="1"/>
    <col min="129" max="129" width="20.7109375" customWidth="1"/>
    <col min="130" max="130" width="13.7109375" customWidth="1"/>
    <col min="131" max="131" width="20.7109375" customWidth="1"/>
    <col min="132" max="132" width="13.7109375" customWidth="1"/>
    <col min="133" max="133" width="20.7109375" customWidth="1"/>
    <col min="136" max="136" width="16.5703125" bestFit="1" customWidth="1"/>
    <col min="137" max="137" width="12.7109375" bestFit="1" customWidth="1"/>
    <col min="138" max="138" width="16.5703125" bestFit="1" customWidth="1"/>
    <col min="139" max="139" width="14.7109375" customWidth="1"/>
    <col min="140" max="140" width="13.7109375" customWidth="1"/>
    <col min="141" max="141" width="20.7109375" customWidth="1"/>
    <col min="142" max="142" width="13.7109375" customWidth="1"/>
    <col min="143" max="143" width="20.7109375" customWidth="1"/>
    <col min="144" max="144" width="13.7109375" customWidth="1"/>
    <col min="145" max="145" width="20.7109375" customWidth="1"/>
    <col min="146" max="146" width="13.7109375" customWidth="1"/>
    <col min="147" max="147" width="20.7109375" customWidth="1"/>
    <col min="148" max="149" width="13.7109375" customWidth="1"/>
    <col min="150" max="150" width="20.7109375" customWidth="1"/>
    <col min="151" max="151" width="13.7109375" customWidth="1"/>
    <col min="152" max="152" width="20.7109375" customWidth="1"/>
    <col min="153" max="153" width="13.7109375" customWidth="1"/>
    <col min="154" max="154" width="20.7109375" customWidth="1"/>
    <col min="155" max="155" width="13.7109375" customWidth="1"/>
    <col min="156" max="156" width="20.7109375" customWidth="1"/>
    <col min="157" max="157" width="13.7109375" customWidth="1"/>
    <col min="158" max="158" width="20.7109375" customWidth="1"/>
    <col min="159" max="159" width="13.7109375" customWidth="1"/>
    <col min="160" max="160" width="20.7109375" customWidth="1"/>
    <col min="161" max="161" width="13.7109375" customWidth="1"/>
    <col min="162" max="162" width="20.7109375" customWidth="1"/>
    <col min="163" max="163" width="13.7109375" customWidth="1"/>
    <col min="164" max="164" width="20.7109375" customWidth="1"/>
    <col min="165" max="165" width="13.7109375" customWidth="1"/>
    <col min="166" max="166" width="20.7109375" customWidth="1"/>
    <col min="167" max="167" width="13.7109375" customWidth="1"/>
    <col min="168" max="170" width="20.7109375" customWidth="1"/>
    <col min="171" max="171" width="13.7109375" customWidth="1"/>
    <col min="172" max="172" width="20.7109375" customWidth="1"/>
    <col min="173" max="174" width="13.7109375" customWidth="1"/>
    <col min="175" max="175" width="20.7109375" customWidth="1"/>
    <col min="176" max="176" width="13.7109375" customWidth="1"/>
    <col min="177" max="177" width="20.7109375" customWidth="1"/>
    <col min="178" max="178" width="13.7109375" customWidth="1"/>
    <col min="179" max="179" width="20.7109375" customWidth="1"/>
    <col min="180" max="180" width="13.7109375" customWidth="1"/>
    <col min="181" max="181" width="20.7109375" customWidth="1"/>
    <col min="182" max="182" width="13.7109375" customWidth="1"/>
    <col min="183" max="183" width="20.7109375" customWidth="1"/>
    <col min="184" max="184" width="13.7109375" customWidth="1"/>
    <col min="185" max="185" width="20.7109375" customWidth="1"/>
    <col min="186" max="186" width="13.7109375" customWidth="1"/>
    <col min="187" max="187" width="20.7109375" customWidth="1"/>
    <col min="188" max="188" width="13.7109375" customWidth="1"/>
    <col min="189" max="189" width="20.7109375" customWidth="1"/>
    <col min="190" max="190" width="13.7109375" customWidth="1"/>
    <col min="191" max="191" width="20.7109375" customWidth="1"/>
    <col min="192" max="192" width="13.7109375" customWidth="1"/>
    <col min="193" max="193" width="20.7109375" customWidth="1"/>
    <col min="194" max="194" width="13.7109375" customWidth="1"/>
    <col min="195" max="195" width="20.7109375" customWidth="1"/>
    <col min="196" max="196" width="13.7109375" customWidth="1"/>
    <col min="197" max="197" width="20.7109375" customWidth="1"/>
    <col min="198" max="198" width="13.7109375" customWidth="1"/>
    <col min="199" max="199" width="20.7109375" customWidth="1"/>
    <col min="200" max="200" width="14.7109375" customWidth="1"/>
    <col min="201" max="201" width="20.7109375" customWidth="1"/>
    <col min="202" max="202" width="16.5703125" bestFit="1" customWidth="1"/>
    <col min="203" max="203" width="12.5703125" bestFit="1" customWidth="1"/>
  </cols>
  <sheetData>
    <row r="1" spans="1:203" ht="18.75" x14ac:dyDescent="0.3">
      <c r="A1" s="118" t="s">
        <v>28</v>
      </c>
      <c r="B1" s="119"/>
      <c r="C1" s="119"/>
      <c r="D1" s="119"/>
      <c r="E1" s="119"/>
      <c r="F1" s="119"/>
      <c r="G1" s="119"/>
      <c r="H1" s="119"/>
      <c r="I1" s="119"/>
      <c r="J1" s="120"/>
      <c r="K1" s="81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8"/>
      <c r="AL1" s="88"/>
      <c r="AM1" s="89"/>
      <c r="AN1" s="89"/>
      <c r="AO1" s="89"/>
      <c r="AP1" s="89"/>
      <c r="AQ1" s="89"/>
      <c r="AR1" s="83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Y1" s="83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DF1" s="83"/>
      <c r="DG1" s="84"/>
      <c r="DH1" s="84"/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4"/>
      <c r="FH1" s="84"/>
      <c r="FI1" s="84"/>
      <c r="FJ1" s="84"/>
      <c r="FK1" s="84"/>
      <c r="FL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I1" s="84"/>
      <c r="GJ1" s="84"/>
      <c r="GK1" s="84"/>
      <c r="GL1" s="84"/>
      <c r="GM1" s="84"/>
      <c r="GN1" s="84"/>
      <c r="GO1" s="84"/>
      <c r="GP1" s="84"/>
      <c r="GQ1" s="84"/>
      <c r="GR1" s="84"/>
      <c r="GS1" s="84"/>
    </row>
    <row r="2" spans="1:203" x14ac:dyDescent="0.25">
      <c r="A2" s="77"/>
      <c r="B2" s="77"/>
      <c r="C2" s="77"/>
      <c r="D2" s="77"/>
      <c r="E2" s="77"/>
      <c r="F2" s="77"/>
      <c r="G2" s="78"/>
      <c r="H2" s="79"/>
      <c r="I2" s="78"/>
      <c r="J2" s="79"/>
      <c r="K2" s="114" t="s">
        <v>25</v>
      </c>
      <c r="L2" s="115"/>
      <c r="M2" s="114" t="s">
        <v>3</v>
      </c>
      <c r="N2" s="115"/>
      <c r="O2" s="114" t="s">
        <v>26</v>
      </c>
      <c r="P2" s="115"/>
      <c r="Q2" s="114" t="s">
        <v>1</v>
      </c>
      <c r="R2" s="115"/>
      <c r="S2" s="116" t="s">
        <v>3</v>
      </c>
      <c r="T2" s="117"/>
      <c r="U2" s="116" t="s">
        <v>4</v>
      </c>
      <c r="V2" s="117"/>
      <c r="W2" s="116" t="s">
        <v>27</v>
      </c>
      <c r="X2" s="117"/>
      <c r="Y2" s="116" t="s">
        <v>29</v>
      </c>
      <c r="Z2" s="117"/>
      <c r="AA2" s="109" t="s">
        <v>6</v>
      </c>
      <c r="AB2" s="110"/>
      <c r="AC2" s="109" t="s">
        <v>30</v>
      </c>
      <c r="AD2" s="110"/>
      <c r="AE2" s="111" t="s">
        <v>13</v>
      </c>
      <c r="AF2" s="112"/>
      <c r="AG2" s="113" t="s">
        <v>100</v>
      </c>
      <c r="AH2" s="113"/>
      <c r="AI2" s="111" t="s">
        <v>101</v>
      </c>
      <c r="AJ2" s="112"/>
      <c r="AK2" s="91"/>
      <c r="AL2" s="92"/>
      <c r="AM2" s="77"/>
      <c r="AN2" s="78"/>
      <c r="AO2" s="79"/>
      <c r="AP2" s="78"/>
      <c r="AQ2" s="79"/>
      <c r="AR2" s="114" t="s">
        <v>25</v>
      </c>
      <c r="AS2" s="115"/>
      <c r="AT2" s="114" t="s">
        <v>3</v>
      </c>
      <c r="AU2" s="115"/>
      <c r="AV2" s="114" t="s">
        <v>26</v>
      </c>
      <c r="AW2" s="115"/>
      <c r="AX2" s="114" t="s">
        <v>1</v>
      </c>
      <c r="AY2" s="115"/>
      <c r="AZ2" s="116" t="s">
        <v>3</v>
      </c>
      <c r="BA2" s="117"/>
      <c r="BB2" s="116" t="s">
        <v>4</v>
      </c>
      <c r="BC2" s="117"/>
      <c r="BD2" s="116" t="s">
        <v>27</v>
      </c>
      <c r="BE2" s="117"/>
      <c r="BF2" s="116" t="s">
        <v>29</v>
      </c>
      <c r="BG2" s="117"/>
      <c r="BH2" s="109" t="s">
        <v>6</v>
      </c>
      <c r="BI2" s="110"/>
      <c r="BJ2" s="109" t="s">
        <v>30</v>
      </c>
      <c r="BK2" s="110"/>
      <c r="BL2" s="111" t="s">
        <v>13</v>
      </c>
      <c r="BM2" s="112"/>
      <c r="BN2" s="113" t="s">
        <v>100</v>
      </c>
      <c r="BO2" s="113"/>
      <c r="BP2" s="111" t="s">
        <v>101</v>
      </c>
      <c r="BQ2" s="112"/>
      <c r="BR2" s="93"/>
      <c r="BS2" s="48"/>
      <c r="BT2" s="79"/>
      <c r="BU2" s="79"/>
      <c r="BV2" s="79"/>
      <c r="BW2" s="78"/>
      <c r="BX2" s="79"/>
      <c r="BY2" s="114" t="s">
        <v>25</v>
      </c>
      <c r="BZ2" s="115"/>
      <c r="CA2" s="114" t="s">
        <v>3</v>
      </c>
      <c r="CB2" s="115"/>
      <c r="CC2" s="114" t="s">
        <v>26</v>
      </c>
      <c r="CD2" s="115"/>
      <c r="CE2" s="114" t="s">
        <v>1</v>
      </c>
      <c r="CF2" s="115"/>
      <c r="CG2" s="116" t="s">
        <v>3</v>
      </c>
      <c r="CH2" s="117"/>
      <c r="CI2" s="116" t="s">
        <v>4</v>
      </c>
      <c r="CJ2" s="117"/>
      <c r="CK2" s="116" t="s">
        <v>27</v>
      </c>
      <c r="CL2" s="117"/>
      <c r="CM2" s="116" t="s">
        <v>29</v>
      </c>
      <c r="CN2" s="117"/>
      <c r="CO2" s="109" t="s">
        <v>6</v>
      </c>
      <c r="CP2" s="110"/>
      <c r="CQ2" s="109" t="s">
        <v>30</v>
      </c>
      <c r="CR2" s="110"/>
      <c r="CS2" s="111" t="s">
        <v>13</v>
      </c>
      <c r="CT2" s="112"/>
      <c r="CU2" s="113" t="s">
        <v>100</v>
      </c>
      <c r="CV2" s="113"/>
      <c r="CW2" s="111" t="s">
        <v>101</v>
      </c>
      <c r="CX2" s="112"/>
      <c r="CY2" s="94"/>
      <c r="CZ2" s="94"/>
      <c r="DA2" s="77"/>
      <c r="DB2" s="78"/>
      <c r="DC2" s="79"/>
      <c r="DD2" s="78"/>
      <c r="DE2" s="79"/>
      <c r="DF2" s="114" t="s">
        <v>25</v>
      </c>
      <c r="DG2" s="115"/>
      <c r="DH2" s="114" t="s">
        <v>3</v>
      </c>
      <c r="DI2" s="115"/>
      <c r="DJ2" s="114" t="s">
        <v>26</v>
      </c>
      <c r="DK2" s="115"/>
      <c r="DL2" s="114" t="s">
        <v>1</v>
      </c>
      <c r="DM2" s="115"/>
      <c r="DN2" s="116" t="s">
        <v>3</v>
      </c>
      <c r="DO2" s="117"/>
      <c r="DP2" s="116" t="s">
        <v>4</v>
      </c>
      <c r="DQ2" s="117"/>
      <c r="DR2" s="116" t="s">
        <v>27</v>
      </c>
      <c r="DS2" s="117"/>
      <c r="DT2" s="116" t="s">
        <v>29</v>
      </c>
      <c r="DU2" s="117"/>
      <c r="DV2" s="109" t="s">
        <v>6</v>
      </c>
      <c r="DW2" s="110"/>
      <c r="DX2" s="109" t="s">
        <v>30</v>
      </c>
      <c r="DY2" s="110"/>
      <c r="DZ2" s="111" t="s">
        <v>13</v>
      </c>
      <c r="EA2" s="112"/>
      <c r="EB2" s="113" t="s">
        <v>100</v>
      </c>
      <c r="EC2" s="113"/>
      <c r="ED2" s="111" t="s">
        <v>101</v>
      </c>
      <c r="EE2" s="112"/>
      <c r="EF2" s="95"/>
      <c r="EG2" s="95"/>
      <c r="EH2" s="90"/>
      <c r="EI2" s="90"/>
      <c r="EJ2" s="90"/>
      <c r="EK2" s="90"/>
      <c r="EL2" s="90"/>
      <c r="EM2" s="114" t="s">
        <v>25</v>
      </c>
      <c r="EN2" s="115"/>
      <c r="EO2" s="114" t="s">
        <v>3</v>
      </c>
      <c r="EP2" s="115"/>
      <c r="EQ2" s="114" t="s">
        <v>26</v>
      </c>
      <c r="ER2" s="115"/>
      <c r="ES2" s="114" t="s">
        <v>1</v>
      </c>
      <c r="ET2" s="115"/>
      <c r="EU2" s="116" t="s">
        <v>3</v>
      </c>
      <c r="EV2" s="117"/>
      <c r="EW2" s="116" t="s">
        <v>4</v>
      </c>
      <c r="EX2" s="117"/>
      <c r="EY2" s="116" t="s">
        <v>27</v>
      </c>
      <c r="EZ2" s="117"/>
      <c r="FA2" s="116" t="s">
        <v>29</v>
      </c>
      <c r="FB2" s="117"/>
      <c r="FC2" s="109" t="s">
        <v>6</v>
      </c>
      <c r="FD2" s="110"/>
      <c r="FE2" s="109" t="s">
        <v>30</v>
      </c>
      <c r="FF2" s="110"/>
      <c r="FG2" s="111" t="s">
        <v>13</v>
      </c>
      <c r="FH2" s="112"/>
      <c r="FI2" s="113" t="s">
        <v>100</v>
      </c>
      <c r="FJ2" s="113"/>
      <c r="FK2" s="111" t="s">
        <v>101</v>
      </c>
      <c r="FL2" s="112"/>
      <c r="FM2" s="95"/>
      <c r="FN2" s="95"/>
      <c r="FO2" s="90"/>
      <c r="FP2" s="90"/>
      <c r="FQ2" s="90"/>
      <c r="FR2" s="90"/>
      <c r="FS2" s="90"/>
      <c r="FT2" s="114" t="s">
        <v>25</v>
      </c>
      <c r="FU2" s="115"/>
      <c r="FV2" s="114" t="s">
        <v>3</v>
      </c>
      <c r="FW2" s="115"/>
      <c r="FX2" s="114" t="s">
        <v>26</v>
      </c>
      <c r="FY2" s="115"/>
      <c r="FZ2" s="114" t="s">
        <v>1</v>
      </c>
      <c r="GA2" s="115"/>
      <c r="GB2" s="116" t="s">
        <v>3</v>
      </c>
      <c r="GC2" s="117"/>
      <c r="GD2" s="116" t="s">
        <v>4</v>
      </c>
      <c r="GE2" s="117"/>
      <c r="GF2" s="116" t="s">
        <v>27</v>
      </c>
      <c r="GG2" s="117"/>
      <c r="GH2" s="116" t="s">
        <v>29</v>
      </c>
      <c r="GI2" s="117"/>
      <c r="GJ2" s="109" t="s">
        <v>6</v>
      </c>
      <c r="GK2" s="110"/>
      <c r="GL2" s="109" t="s">
        <v>30</v>
      </c>
      <c r="GM2" s="110"/>
      <c r="GN2" s="111" t="s">
        <v>13</v>
      </c>
      <c r="GO2" s="112"/>
      <c r="GP2" s="113" t="s">
        <v>100</v>
      </c>
      <c r="GQ2" s="113"/>
      <c r="GR2" s="111" t="s">
        <v>101</v>
      </c>
      <c r="GS2" s="112"/>
      <c r="GT2" s="85"/>
      <c r="GU2" s="85"/>
    </row>
    <row r="3" spans="1:203" x14ac:dyDescent="0.25">
      <c r="A3" s="6" t="s">
        <v>32</v>
      </c>
      <c r="B3" s="6" t="s">
        <v>17</v>
      </c>
      <c r="C3" s="6" t="s">
        <v>19</v>
      </c>
      <c r="D3" s="6" t="s">
        <v>18</v>
      </c>
      <c r="E3" s="6" t="s">
        <v>24</v>
      </c>
      <c r="F3" s="86" t="s">
        <v>380</v>
      </c>
      <c r="G3" s="86" t="s">
        <v>125</v>
      </c>
      <c r="H3" s="86" t="s">
        <v>381</v>
      </c>
      <c r="I3" s="86" t="s">
        <v>382</v>
      </c>
      <c r="J3" s="86" t="s">
        <v>383</v>
      </c>
      <c r="K3" s="10" t="s">
        <v>126</v>
      </c>
      <c r="L3" s="3" t="s">
        <v>205</v>
      </c>
      <c r="M3" s="10" t="s">
        <v>127</v>
      </c>
      <c r="N3" s="3" t="s">
        <v>206</v>
      </c>
      <c r="O3" s="10" t="s">
        <v>128</v>
      </c>
      <c r="P3" s="3" t="s">
        <v>207</v>
      </c>
      <c r="Q3" s="10" t="s">
        <v>129</v>
      </c>
      <c r="R3" s="3" t="s">
        <v>208</v>
      </c>
      <c r="S3" s="14" t="s">
        <v>130</v>
      </c>
      <c r="T3" s="4" t="s">
        <v>209</v>
      </c>
      <c r="U3" s="14" t="s">
        <v>131</v>
      </c>
      <c r="V3" s="4" t="s">
        <v>210</v>
      </c>
      <c r="W3" s="14" t="s">
        <v>132</v>
      </c>
      <c r="X3" s="4" t="s">
        <v>211</v>
      </c>
      <c r="Y3" s="14" t="s">
        <v>142</v>
      </c>
      <c r="Z3" s="4" t="s">
        <v>212</v>
      </c>
      <c r="AA3" s="14" t="s">
        <v>143</v>
      </c>
      <c r="AB3" s="4" t="s">
        <v>213</v>
      </c>
      <c r="AC3" s="14" t="s">
        <v>144</v>
      </c>
      <c r="AD3" s="4" t="s">
        <v>214</v>
      </c>
      <c r="AE3" s="72" t="s">
        <v>145</v>
      </c>
      <c r="AF3" s="73" t="s">
        <v>215</v>
      </c>
      <c r="AG3" s="74" t="s">
        <v>146</v>
      </c>
      <c r="AH3" s="75" t="s">
        <v>216</v>
      </c>
      <c r="AI3" s="72" t="s">
        <v>147</v>
      </c>
      <c r="AJ3" s="73" t="s">
        <v>217</v>
      </c>
      <c r="AK3" s="80" t="s">
        <v>284</v>
      </c>
      <c r="AL3" s="80" t="s">
        <v>285</v>
      </c>
      <c r="AM3" s="6" t="s">
        <v>102</v>
      </c>
      <c r="AN3" s="6" t="s">
        <v>103</v>
      </c>
      <c r="AO3" s="6" t="s">
        <v>104</v>
      </c>
      <c r="AP3" s="6" t="s">
        <v>105</v>
      </c>
      <c r="AQ3" s="6" t="s">
        <v>106</v>
      </c>
      <c r="AR3" s="10" t="s">
        <v>133</v>
      </c>
      <c r="AS3" s="3" t="s">
        <v>218</v>
      </c>
      <c r="AT3" s="10" t="s">
        <v>134</v>
      </c>
      <c r="AU3" s="3" t="s">
        <v>219</v>
      </c>
      <c r="AV3" s="10" t="s">
        <v>135</v>
      </c>
      <c r="AW3" s="3" t="s">
        <v>220</v>
      </c>
      <c r="AX3" s="10" t="s">
        <v>136</v>
      </c>
      <c r="AY3" s="3" t="s">
        <v>221</v>
      </c>
      <c r="AZ3" s="72" t="s">
        <v>137</v>
      </c>
      <c r="BA3" s="73" t="s">
        <v>222</v>
      </c>
      <c r="BB3" s="72" t="s">
        <v>138</v>
      </c>
      <c r="BC3" s="73" t="s">
        <v>223</v>
      </c>
      <c r="BD3" s="72" t="s">
        <v>139</v>
      </c>
      <c r="BE3" s="73" t="s">
        <v>224</v>
      </c>
      <c r="BF3" s="72" t="s">
        <v>140</v>
      </c>
      <c r="BG3" s="73" t="s">
        <v>225</v>
      </c>
      <c r="BH3" s="72" t="s">
        <v>141</v>
      </c>
      <c r="BI3" s="73" t="s">
        <v>226</v>
      </c>
      <c r="BJ3" s="72" t="s">
        <v>148</v>
      </c>
      <c r="BK3" s="73" t="s">
        <v>227</v>
      </c>
      <c r="BL3" s="72" t="s">
        <v>149</v>
      </c>
      <c r="BM3" s="73" t="s">
        <v>228</v>
      </c>
      <c r="BN3" s="72" t="s">
        <v>150</v>
      </c>
      <c r="BO3" s="73" t="s">
        <v>229</v>
      </c>
      <c r="BP3" s="73" t="s">
        <v>151</v>
      </c>
      <c r="BQ3" s="73" t="s">
        <v>230</v>
      </c>
      <c r="BR3" s="80" t="s">
        <v>286</v>
      </c>
      <c r="BS3" s="80" t="s">
        <v>287</v>
      </c>
      <c r="BT3" s="6" t="s">
        <v>283</v>
      </c>
      <c r="BU3" s="6" t="s">
        <v>152</v>
      </c>
      <c r="BV3" s="6" t="s">
        <v>107</v>
      </c>
      <c r="BW3" s="6" t="s">
        <v>108</v>
      </c>
      <c r="BX3" s="6" t="s">
        <v>109</v>
      </c>
      <c r="BY3" s="72" t="s">
        <v>153</v>
      </c>
      <c r="BZ3" s="72" t="s">
        <v>231</v>
      </c>
      <c r="CA3" s="72" t="s">
        <v>154</v>
      </c>
      <c r="CB3" s="72" t="s">
        <v>232</v>
      </c>
      <c r="CC3" s="72" t="s">
        <v>155</v>
      </c>
      <c r="CD3" s="72" t="s">
        <v>233</v>
      </c>
      <c r="CE3" s="72" t="s">
        <v>156</v>
      </c>
      <c r="CF3" s="72" t="s">
        <v>234</v>
      </c>
      <c r="CG3" s="72" t="s">
        <v>157</v>
      </c>
      <c r="CH3" s="73" t="s">
        <v>235</v>
      </c>
      <c r="CI3" s="72" t="s">
        <v>158</v>
      </c>
      <c r="CJ3" s="73" t="s">
        <v>236</v>
      </c>
      <c r="CK3" s="72" t="s">
        <v>159</v>
      </c>
      <c r="CL3" s="73" t="s">
        <v>237</v>
      </c>
      <c r="CM3" s="72" t="s">
        <v>160</v>
      </c>
      <c r="CN3" s="73" t="s">
        <v>238</v>
      </c>
      <c r="CO3" s="72" t="s">
        <v>161</v>
      </c>
      <c r="CP3" s="73" t="s">
        <v>239</v>
      </c>
      <c r="CQ3" s="72" t="s">
        <v>162</v>
      </c>
      <c r="CR3" s="73" t="s">
        <v>240</v>
      </c>
      <c r="CS3" s="72" t="s">
        <v>163</v>
      </c>
      <c r="CT3" s="73" t="s">
        <v>241</v>
      </c>
      <c r="CU3" s="72" t="s">
        <v>164</v>
      </c>
      <c r="CV3" s="73" t="s">
        <v>242</v>
      </c>
      <c r="CW3" s="73" t="s">
        <v>165</v>
      </c>
      <c r="CX3" s="73" t="s">
        <v>243</v>
      </c>
      <c r="CY3" s="80" t="s">
        <v>288</v>
      </c>
      <c r="CZ3" s="80" t="s">
        <v>289</v>
      </c>
      <c r="DA3" s="6" t="s">
        <v>110</v>
      </c>
      <c r="DB3" s="6" t="s">
        <v>111</v>
      </c>
      <c r="DC3" s="6" t="s">
        <v>112</v>
      </c>
      <c r="DD3" s="6" t="s">
        <v>113</v>
      </c>
      <c r="DE3" s="6" t="s">
        <v>114</v>
      </c>
      <c r="DF3" s="87" t="s">
        <v>166</v>
      </c>
      <c r="DG3" s="87" t="s">
        <v>244</v>
      </c>
      <c r="DH3" s="87" t="s">
        <v>167</v>
      </c>
      <c r="DI3" s="87" t="s">
        <v>245</v>
      </c>
      <c r="DJ3" s="87" t="s">
        <v>168</v>
      </c>
      <c r="DK3" s="87" t="s">
        <v>246</v>
      </c>
      <c r="DL3" s="87" t="s">
        <v>169</v>
      </c>
      <c r="DM3" s="87" t="s">
        <v>247</v>
      </c>
      <c r="DN3" s="72" t="s">
        <v>170</v>
      </c>
      <c r="DO3" s="73" t="s">
        <v>248</v>
      </c>
      <c r="DP3" s="72" t="s">
        <v>171</v>
      </c>
      <c r="DQ3" s="73" t="s">
        <v>249</v>
      </c>
      <c r="DR3" s="72" t="s">
        <v>172</v>
      </c>
      <c r="DS3" s="73" t="s">
        <v>250</v>
      </c>
      <c r="DT3" s="72" t="s">
        <v>173</v>
      </c>
      <c r="DU3" s="73" t="s">
        <v>251</v>
      </c>
      <c r="DV3" s="72" t="s">
        <v>174</v>
      </c>
      <c r="DW3" s="73" t="s">
        <v>252</v>
      </c>
      <c r="DX3" s="72" t="s">
        <v>175</v>
      </c>
      <c r="DY3" s="73" t="s">
        <v>253</v>
      </c>
      <c r="DZ3" s="72" t="s">
        <v>176</v>
      </c>
      <c r="EA3" s="73" t="s">
        <v>254</v>
      </c>
      <c r="EB3" s="72" t="s">
        <v>177</v>
      </c>
      <c r="EC3" s="73" t="s">
        <v>255</v>
      </c>
      <c r="ED3" s="73" t="s">
        <v>178</v>
      </c>
      <c r="EE3" s="73" t="s">
        <v>256</v>
      </c>
      <c r="EF3" s="80" t="s">
        <v>290</v>
      </c>
      <c r="EG3" s="80" t="s">
        <v>291</v>
      </c>
      <c r="EH3" s="6" t="s">
        <v>115</v>
      </c>
      <c r="EI3" s="6" t="s">
        <v>116</v>
      </c>
      <c r="EJ3" s="6" t="s">
        <v>117</v>
      </c>
      <c r="EK3" s="6" t="s">
        <v>118</v>
      </c>
      <c r="EL3" s="6" t="s">
        <v>119</v>
      </c>
      <c r="EM3" s="87" t="s">
        <v>179</v>
      </c>
      <c r="EN3" s="87" t="s">
        <v>257</v>
      </c>
      <c r="EO3" s="87" t="s">
        <v>180</v>
      </c>
      <c r="EP3" s="87" t="s">
        <v>258</v>
      </c>
      <c r="EQ3" s="87" t="s">
        <v>181</v>
      </c>
      <c r="ER3" s="87" t="s">
        <v>259</v>
      </c>
      <c r="ES3" s="87" t="s">
        <v>182</v>
      </c>
      <c r="ET3" s="87" t="s">
        <v>260</v>
      </c>
      <c r="EU3" s="72" t="s">
        <v>183</v>
      </c>
      <c r="EV3" s="73" t="s">
        <v>261</v>
      </c>
      <c r="EW3" s="72" t="s">
        <v>184</v>
      </c>
      <c r="EX3" s="73" t="s">
        <v>262</v>
      </c>
      <c r="EY3" s="72" t="s">
        <v>185</v>
      </c>
      <c r="EZ3" s="73" t="s">
        <v>263</v>
      </c>
      <c r="FA3" s="72" t="s">
        <v>186</v>
      </c>
      <c r="FB3" s="73" t="s">
        <v>264</v>
      </c>
      <c r="FC3" s="72" t="s">
        <v>187</v>
      </c>
      <c r="FD3" s="73" t="s">
        <v>265</v>
      </c>
      <c r="FE3" s="72" t="s">
        <v>188</v>
      </c>
      <c r="FF3" s="73" t="s">
        <v>266</v>
      </c>
      <c r="FG3" s="72" t="s">
        <v>189</v>
      </c>
      <c r="FH3" s="73" t="s">
        <v>267</v>
      </c>
      <c r="FI3" s="72" t="s">
        <v>190</v>
      </c>
      <c r="FJ3" s="73" t="s">
        <v>268</v>
      </c>
      <c r="FK3" s="72" t="s">
        <v>191</v>
      </c>
      <c r="FL3" s="72" t="s">
        <v>269</v>
      </c>
      <c r="FM3" s="80" t="s">
        <v>292</v>
      </c>
      <c r="FN3" s="80" t="s">
        <v>293</v>
      </c>
      <c r="FO3" s="6" t="s">
        <v>120</v>
      </c>
      <c r="FP3" s="6" t="s">
        <v>121</v>
      </c>
      <c r="FQ3" s="6" t="s">
        <v>122</v>
      </c>
      <c r="FR3" s="6" t="s">
        <v>123</v>
      </c>
      <c r="FS3" s="6" t="s">
        <v>124</v>
      </c>
      <c r="FT3" s="87" t="s">
        <v>192</v>
      </c>
      <c r="FU3" s="87" t="s">
        <v>270</v>
      </c>
      <c r="FV3" s="87" t="s">
        <v>193</v>
      </c>
      <c r="FW3" s="87" t="s">
        <v>271</v>
      </c>
      <c r="FX3" s="87" t="s">
        <v>194</v>
      </c>
      <c r="FY3" s="87" t="s">
        <v>272</v>
      </c>
      <c r="FZ3" s="87" t="s">
        <v>195</v>
      </c>
      <c r="GA3" s="87" t="s">
        <v>273</v>
      </c>
      <c r="GB3" s="73" t="s">
        <v>196</v>
      </c>
      <c r="GC3" s="72" t="s">
        <v>274</v>
      </c>
      <c r="GD3" s="73" t="s">
        <v>197</v>
      </c>
      <c r="GE3" s="72" t="s">
        <v>275</v>
      </c>
      <c r="GF3" s="73" t="s">
        <v>198</v>
      </c>
      <c r="GG3" s="72" t="s">
        <v>276</v>
      </c>
      <c r="GH3" s="73" t="s">
        <v>199</v>
      </c>
      <c r="GI3" s="72" t="s">
        <v>277</v>
      </c>
      <c r="GJ3" s="73" t="s">
        <v>200</v>
      </c>
      <c r="GK3" s="72" t="s">
        <v>278</v>
      </c>
      <c r="GL3" s="73" t="s">
        <v>201</v>
      </c>
      <c r="GM3" s="72" t="s">
        <v>279</v>
      </c>
      <c r="GN3" s="73" t="s">
        <v>202</v>
      </c>
      <c r="GO3" s="72" t="s">
        <v>280</v>
      </c>
      <c r="GP3" s="73" t="s">
        <v>203</v>
      </c>
      <c r="GQ3" s="72" t="s">
        <v>281</v>
      </c>
      <c r="GR3" s="72" t="s">
        <v>204</v>
      </c>
      <c r="GS3" s="72" t="s">
        <v>282</v>
      </c>
      <c r="GT3" s="80" t="s">
        <v>294</v>
      </c>
      <c r="GU3" s="80" t="s">
        <v>295</v>
      </c>
    </row>
    <row r="4" spans="1:203" x14ac:dyDescent="0.25">
      <c r="A4" s="8">
        <f ca="1">MAX(A$1:OFFSET(TableauBDD[[#This Row],[N°ID]],-1,))+1</f>
        <v>1</v>
      </c>
      <c r="B4" s="5">
        <v>44781</v>
      </c>
      <c r="C4" t="s">
        <v>36</v>
      </c>
      <c r="D4" s="76" t="s">
        <v>38</v>
      </c>
      <c r="E4" t="s">
        <v>37</v>
      </c>
      <c r="F4" t="s">
        <v>39</v>
      </c>
      <c r="G4"/>
      <c r="I4"/>
      <c r="K4" s="71">
        <v>0.41666666666666669</v>
      </c>
      <c r="M4" s="71">
        <v>8.3333333333333329E-2</v>
      </c>
      <c r="O4" s="71">
        <v>0.16666666666666666</v>
      </c>
      <c r="P4" t="s">
        <v>40</v>
      </c>
      <c r="U4" s="71">
        <v>0.25</v>
      </c>
      <c r="V4" t="s">
        <v>41</v>
      </c>
      <c r="Y4" s="71">
        <v>0.16666666666666666</v>
      </c>
      <c r="Z4" t="s">
        <v>42</v>
      </c>
      <c r="AA4" s="71"/>
      <c r="AC4" s="71">
        <v>4.1666666666666664E-2</v>
      </c>
      <c r="AD4" t="s">
        <v>43</v>
      </c>
      <c r="AM4" t="s">
        <v>39</v>
      </c>
      <c r="AR4" s="71"/>
      <c r="AS4" s="71"/>
      <c r="AT4" s="71">
        <v>8.3333333333333329E-2</v>
      </c>
      <c r="AU4" s="71"/>
      <c r="AV4" s="71">
        <v>0.16666666666666666</v>
      </c>
      <c r="AW4" s="71" t="s">
        <v>40</v>
      </c>
      <c r="AX4" s="71"/>
      <c r="AY4" s="71"/>
      <c r="AZ4" s="71"/>
      <c r="BA4" s="71"/>
      <c r="BB4" s="71">
        <v>0.25</v>
      </c>
      <c r="BC4" s="71" t="s">
        <v>41</v>
      </c>
      <c r="BD4" s="71"/>
      <c r="BE4" s="71"/>
      <c r="BF4" s="71">
        <v>0.16666666666666666</v>
      </c>
      <c r="BG4" s="71" t="s">
        <v>42</v>
      </c>
      <c r="BH4" s="71"/>
      <c r="BI4" s="71"/>
      <c r="BJ4" s="71">
        <v>4.1666666666666664E-2</v>
      </c>
      <c r="BK4" s="71" t="s">
        <v>43</v>
      </c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>
        <v>0.41666666666666669</v>
      </c>
      <c r="BZ4" s="71"/>
      <c r="CA4" s="71">
        <v>8.3333333333333329E-2</v>
      </c>
      <c r="CB4" s="71"/>
      <c r="CC4" s="71">
        <v>0.16666666666666666</v>
      </c>
      <c r="CD4" s="71" t="s">
        <v>40</v>
      </c>
      <c r="CE4" s="71"/>
      <c r="CF4" s="71"/>
      <c r="CG4" s="71"/>
      <c r="CH4" s="71"/>
      <c r="CI4" s="71">
        <v>0.25</v>
      </c>
      <c r="CJ4" s="71" t="s">
        <v>41</v>
      </c>
      <c r="CK4" s="71"/>
      <c r="CL4" s="71"/>
      <c r="CM4" s="71">
        <v>0.16666666666666666</v>
      </c>
      <c r="CN4" s="71" t="s">
        <v>42</v>
      </c>
      <c r="CO4" s="71"/>
      <c r="CP4" s="71"/>
      <c r="CQ4" s="71">
        <v>4.1666666666666664E-2</v>
      </c>
      <c r="CR4" s="71" t="s">
        <v>43</v>
      </c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>
        <v>0.41666666666666669</v>
      </c>
      <c r="DG4" s="71"/>
      <c r="DH4" s="71">
        <v>8.3333333333333329E-2</v>
      </c>
      <c r="DI4" s="71"/>
      <c r="DJ4" s="71">
        <v>0.16666666666666666</v>
      </c>
      <c r="DK4" s="71" t="s">
        <v>40</v>
      </c>
      <c r="DL4" s="71"/>
      <c r="DM4" s="71"/>
      <c r="DN4" s="71"/>
      <c r="DO4" s="71"/>
      <c r="DP4" s="71">
        <v>0.25</v>
      </c>
      <c r="DQ4" s="71" t="s">
        <v>41</v>
      </c>
      <c r="DR4" s="71"/>
      <c r="DS4" s="71"/>
      <c r="DT4" s="71">
        <v>0.16666666666666666</v>
      </c>
      <c r="DU4" s="71" t="s">
        <v>42</v>
      </c>
      <c r="DV4" s="71"/>
      <c r="DW4" s="71"/>
      <c r="DX4" s="71">
        <v>4.1666666666666664E-2</v>
      </c>
      <c r="DY4" s="71" t="s">
        <v>43</v>
      </c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1"/>
      <c r="EP4" s="71"/>
      <c r="EQ4" s="71">
        <v>0.41666666666666669</v>
      </c>
      <c r="ER4" s="71"/>
      <c r="ES4" s="71">
        <v>8.3333333333333329E-2</v>
      </c>
      <c r="ET4" s="71"/>
      <c r="EU4" s="71">
        <v>0.16666666666666666</v>
      </c>
      <c r="EV4" s="71" t="s">
        <v>40</v>
      </c>
      <c r="EW4" s="71"/>
      <c r="EX4" s="71"/>
      <c r="EY4" s="71"/>
      <c r="EZ4" s="71"/>
      <c r="FA4" s="71">
        <v>0.25</v>
      </c>
      <c r="FB4" s="71" t="s">
        <v>41</v>
      </c>
      <c r="FC4" s="71"/>
      <c r="FD4" s="71"/>
      <c r="FE4" s="71">
        <v>0.16666666666666666</v>
      </c>
      <c r="FF4" s="71" t="s">
        <v>42</v>
      </c>
      <c r="FG4" s="71"/>
      <c r="FH4" s="71"/>
      <c r="FI4" s="71">
        <v>4.1666666666666664E-2</v>
      </c>
      <c r="FJ4" s="71" t="s">
        <v>43</v>
      </c>
      <c r="FK4" s="71"/>
      <c r="FL4" s="71"/>
      <c r="FM4" s="71"/>
      <c r="FN4" s="71"/>
      <c r="FO4" s="71"/>
      <c r="FP4" s="71"/>
      <c r="FQ4" s="71"/>
      <c r="FR4" s="71"/>
      <c r="FS4" s="71"/>
      <c r="FT4" s="71"/>
      <c r="FU4" s="71"/>
      <c r="FV4" s="71"/>
      <c r="FW4" s="71"/>
      <c r="FX4" s="71"/>
      <c r="FY4" s="71">
        <v>0.41666666666666669</v>
      </c>
      <c r="FZ4" s="71"/>
      <c r="GA4" s="71">
        <v>8.3333333333333329E-2</v>
      </c>
      <c r="GB4" s="71"/>
      <c r="GC4" s="71">
        <v>0.16666666666666666</v>
      </c>
      <c r="GD4" s="71" t="s">
        <v>40</v>
      </c>
      <c r="GE4" s="71"/>
      <c r="GF4" s="71"/>
      <c r="GG4" s="71"/>
      <c r="GH4" s="71"/>
      <c r="GI4" s="71">
        <v>0.25</v>
      </c>
      <c r="GJ4" s="71" t="s">
        <v>41</v>
      </c>
      <c r="GK4" s="71"/>
      <c r="GL4" s="71"/>
      <c r="GM4" s="71">
        <v>0.16666666666666666</v>
      </c>
      <c r="GN4" s="71" t="s">
        <v>42</v>
      </c>
      <c r="GO4" s="71"/>
      <c r="GP4" s="71"/>
      <c r="GQ4" s="71">
        <v>4.1666666666666664E-2</v>
      </c>
      <c r="GR4" s="71"/>
      <c r="GS4" s="71"/>
      <c r="GT4" s="71"/>
      <c r="GU4" s="71"/>
    </row>
    <row r="5" spans="1:203" x14ac:dyDescent="0.25">
      <c r="A5" s="47">
        <f ca="1">MAX(A$1:OFFSET(TableauBDD[[#This Row],[N°ID]],-1,))+1</f>
        <v>2</v>
      </c>
      <c r="B5" s="5">
        <v>44781</v>
      </c>
      <c r="C5" t="s">
        <v>36</v>
      </c>
      <c r="D5" s="76" t="s">
        <v>38</v>
      </c>
      <c r="E5" t="s">
        <v>37</v>
      </c>
      <c r="G5"/>
      <c r="I5"/>
      <c r="L5" t="s">
        <v>45</v>
      </c>
      <c r="N5" t="s">
        <v>47</v>
      </c>
      <c r="P5" t="s">
        <v>54</v>
      </c>
      <c r="R5" t="s">
        <v>55</v>
      </c>
      <c r="S5" s="71" t="s">
        <v>49</v>
      </c>
      <c r="T5" t="s">
        <v>20</v>
      </c>
      <c r="U5" s="71">
        <v>0</v>
      </c>
      <c r="V5">
        <v>5</v>
      </c>
      <c r="W5" s="71">
        <v>9.9999999999999992E-2</v>
      </c>
      <c r="X5">
        <v>0</v>
      </c>
      <c r="Y5" s="71">
        <v>9.9999999999999992E-2</v>
      </c>
      <c r="Z5">
        <v>0</v>
      </c>
      <c r="AA5" s="71">
        <v>9.9999999999999992E-2</v>
      </c>
      <c r="AB5">
        <v>0</v>
      </c>
      <c r="AC5" s="71">
        <v>9.9999999999999992E-2</v>
      </c>
      <c r="AD5">
        <v>5</v>
      </c>
      <c r="AR5" s="71"/>
      <c r="AS5" s="71" t="s">
        <v>45</v>
      </c>
      <c r="AT5" s="71"/>
      <c r="AU5" s="71" t="s">
        <v>47</v>
      </c>
      <c r="AV5" s="71"/>
      <c r="AW5" s="71" t="s">
        <v>54</v>
      </c>
      <c r="AX5" s="71"/>
      <c r="AY5" s="71" t="s">
        <v>55</v>
      </c>
      <c r="AZ5" s="71" t="s">
        <v>49</v>
      </c>
      <c r="BA5" s="71" t="s">
        <v>20</v>
      </c>
      <c r="BB5" s="71">
        <v>0</v>
      </c>
      <c r="BC5" s="71">
        <v>5</v>
      </c>
      <c r="BD5" s="71">
        <v>9.9999999999999992E-2</v>
      </c>
      <c r="BE5" s="71">
        <v>0</v>
      </c>
      <c r="BF5" s="71">
        <v>9.9999999999999992E-2</v>
      </c>
      <c r="BG5" s="71">
        <v>0</v>
      </c>
      <c r="BH5" s="71">
        <v>9.9999999999999992E-2</v>
      </c>
      <c r="BI5" s="71">
        <v>0</v>
      </c>
      <c r="BJ5" s="71">
        <v>9.9999999999999992E-2</v>
      </c>
      <c r="BK5" s="71">
        <v>5</v>
      </c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 t="s">
        <v>45</v>
      </c>
      <c r="CA5" s="71"/>
      <c r="CB5" s="71" t="s">
        <v>47</v>
      </c>
      <c r="CC5" s="71"/>
      <c r="CD5" s="71" t="s">
        <v>54</v>
      </c>
      <c r="CE5" s="71"/>
      <c r="CF5" s="71" t="s">
        <v>55</v>
      </c>
      <c r="CG5" s="71" t="s">
        <v>49</v>
      </c>
      <c r="CH5" s="71" t="s">
        <v>20</v>
      </c>
      <c r="CI5" s="71">
        <v>0</v>
      </c>
      <c r="CJ5" s="71">
        <v>5</v>
      </c>
      <c r="CK5" s="71">
        <v>9.9999999999999992E-2</v>
      </c>
      <c r="CL5" s="71">
        <v>0</v>
      </c>
      <c r="CM5" s="71">
        <v>9.9999999999999992E-2</v>
      </c>
      <c r="CN5" s="71">
        <v>0</v>
      </c>
      <c r="CO5" s="71">
        <v>9.9999999999999992E-2</v>
      </c>
      <c r="CP5" s="71">
        <v>0</v>
      </c>
      <c r="CQ5" s="71">
        <v>9.9999999999999992E-2</v>
      </c>
      <c r="CR5" s="71">
        <v>5</v>
      </c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 t="s">
        <v>45</v>
      </c>
      <c r="DH5" s="71"/>
      <c r="DI5" s="71" t="s">
        <v>47</v>
      </c>
      <c r="DJ5" s="71"/>
      <c r="DK5" s="71" t="s">
        <v>54</v>
      </c>
      <c r="DL5" s="71"/>
      <c r="DM5" s="71" t="s">
        <v>55</v>
      </c>
      <c r="DN5" s="71" t="s">
        <v>49</v>
      </c>
      <c r="DO5" s="71" t="s">
        <v>20</v>
      </c>
      <c r="DP5" s="71">
        <v>0</v>
      </c>
      <c r="DQ5" s="71">
        <v>5</v>
      </c>
      <c r="DR5" s="71">
        <v>9.9999999999999992E-2</v>
      </c>
      <c r="DS5" s="71">
        <v>0</v>
      </c>
      <c r="DT5" s="71">
        <v>9.9999999999999992E-2</v>
      </c>
      <c r="DU5" s="71">
        <v>0</v>
      </c>
      <c r="DV5" s="71">
        <v>9.9999999999999992E-2</v>
      </c>
      <c r="DW5" s="71">
        <v>0</v>
      </c>
      <c r="DX5" s="71">
        <v>9.9999999999999992E-2</v>
      </c>
      <c r="DY5" s="71">
        <v>5</v>
      </c>
      <c r="DZ5" s="71"/>
      <c r="EA5" s="71"/>
      <c r="EB5" s="71"/>
      <c r="EC5" s="71"/>
      <c r="ED5" s="71"/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71"/>
      <c r="EQ5" s="71"/>
      <c r="ER5" s="71" t="s">
        <v>45</v>
      </c>
      <c r="ES5" s="71"/>
      <c r="ET5" s="71" t="s">
        <v>47</v>
      </c>
      <c r="EU5" s="71"/>
      <c r="EV5" s="71" t="s">
        <v>54</v>
      </c>
      <c r="EW5" s="71"/>
      <c r="EX5" s="71" t="s">
        <v>55</v>
      </c>
      <c r="EY5" s="71" t="s">
        <v>49</v>
      </c>
      <c r="EZ5" s="71" t="s">
        <v>20</v>
      </c>
      <c r="FA5" s="71">
        <v>0</v>
      </c>
      <c r="FB5" s="71">
        <v>5</v>
      </c>
      <c r="FC5" s="71">
        <v>9.9999999999999992E-2</v>
      </c>
      <c r="FD5" s="71">
        <v>0</v>
      </c>
      <c r="FE5" s="71">
        <v>9.9999999999999992E-2</v>
      </c>
      <c r="FF5" s="71">
        <v>0</v>
      </c>
      <c r="FG5" s="71">
        <v>9.9999999999999992E-2</v>
      </c>
      <c r="FH5" s="71">
        <v>0</v>
      </c>
      <c r="FI5" s="71">
        <v>9.9999999999999992E-2</v>
      </c>
      <c r="FJ5" s="71">
        <v>5</v>
      </c>
      <c r="FK5" s="71"/>
      <c r="FL5" s="71"/>
      <c r="FM5" s="71"/>
      <c r="FN5" s="71"/>
      <c r="FO5" s="71"/>
      <c r="FP5" s="71"/>
      <c r="FQ5" s="71"/>
      <c r="FR5" s="71"/>
      <c r="FS5" s="71"/>
      <c r="FT5" s="71"/>
      <c r="FU5" s="71"/>
      <c r="FV5" s="71"/>
      <c r="FW5" s="71"/>
      <c r="FX5" s="71"/>
      <c r="FY5" s="71"/>
      <c r="FZ5" s="71" t="s">
        <v>45</v>
      </c>
      <c r="GA5" s="71"/>
      <c r="GB5" s="71" t="s">
        <v>47</v>
      </c>
      <c r="GC5" s="71"/>
      <c r="GD5" s="71" t="s">
        <v>54</v>
      </c>
      <c r="GE5" s="71"/>
      <c r="GF5" s="71" t="s">
        <v>55</v>
      </c>
      <c r="GG5" s="71" t="s">
        <v>49</v>
      </c>
      <c r="GH5" s="71" t="s">
        <v>20</v>
      </c>
      <c r="GI5" s="71">
        <v>0</v>
      </c>
      <c r="GJ5" s="71">
        <v>5</v>
      </c>
      <c r="GK5" s="71">
        <v>9.9999999999999992E-2</v>
      </c>
      <c r="GL5" s="71">
        <v>0</v>
      </c>
      <c r="GM5" s="71">
        <v>9.9999999999999992E-2</v>
      </c>
      <c r="GN5" s="71">
        <v>0</v>
      </c>
      <c r="GO5" s="71">
        <v>9.9999999999999992E-2</v>
      </c>
      <c r="GP5" s="71">
        <v>0</v>
      </c>
      <c r="GQ5" s="71">
        <v>9.9999999999999992E-2</v>
      </c>
      <c r="GR5" s="71"/>
      <c r="GS5" s="71"/>
      <c r="GT5" s="71"/>
      <c r="GU5" s="71"/>
    </row>
    <row r="6" spans="1:203" x14ac:dyDescent="0.25">
      <c r="A6" s="47">
        <f ca="1">MAX(A$1:OFFSET(TableauBDD[[#This Row],[N°ID]],-1,))+1</f>
        <v>3</v>
      </c>
      <c r="B6" s="5">
        <v>44781</v>
      </c>
      <c r="C6" t="s">
        <v>36</v>
      </c>
      <c r="D6" s="76" t="s">
        <v>90</v>
      </c>
      <c r="E6" t="s">
        <v>37</v>
      </c>
      <c r="G6"/>
      <c r="I6"/>
      <c r="L6" t="s">
        <v>45</v>
      </c>
      <c r="N6" t="s">
        <v>47</v>
      </c>
      <c r="P6" t="s">
        <v>54</v>
      </c>
      <c r="R6" t="s">
        <v>55</v>
      </c>
      <c r="T6" t="s">
        <v>76</v>
      </c>
      <c r="U6" s="71" t="s">
        <v>49</v>
      </c>
      <c r="V6" t="s">
        <v>20</v>
      </c>
      <c r="W6" s="71">
        <v>9.9999999999999992E-2</v>
      </c>
      <c r="X6">
        <v>0</v>
      </c>
      <c r="Y6" s="71">
        <v>9.9999999999999992E-2</v>
      </c>
      <c r="Z6">
        <v>0</v>
      </c>
      <c r="AA6" s="71">
        <v>9.9999999999999992E-2</v>
      </c>
      <c r="AB6">
        <v>0</v>
      </c>
      <c r="AC6" s="71">
        <v>9.9999999999999992E-2</v>
      </c>
      <c r="AD6">
        <v>5</v>
      </c>
      <c r="AR6" s="71"/>
      <c r="AS6" s="71" t="s">
        <v>45</v>
      </c>
      <c r="AT6" s="71"/>
      <c r="AU6" s="71" t="s">
        <v>47</v>
      </c>
      <c r="AV6" s="71"/>
      <c r="AW6" s="71" t="s">
        <v>54</v>
      </c>
      <c r="AX6" s="71"/>
      <c r="AY6" s="71" t="s">
        <v>55</v>
      </c>
      <c r="AZ6" s="71"/>
      <c r="BA6" s="71" t="s">
        <v>76</v>
      </c>
      <c r="BB6" s="71" t="s">
        <v>49</v>
      </c>
      <c r="BC6" s="71" t="s">
        <v>20</v>
      </c>
      <c r="BD6" s="71">
        <v>9.9999999999999992E-2</v>
      </c>
      <c r="BE6" s="71">
        <v>0</v>
      </c>
      <c r="BF6" s="71">
        <v>9.9999999999999992E-2</v>
      </c>
      <c r="BG6" s="71">
        <v>0</v>
      </c>
      <c r="BH6" s="71">
        <v>9.9999999999999992E-2</v>
      </c>
      <c r="BI6" s="71">
        <v>0</v>
      </c>
      <c r="BJ6" s="71">
        <v>9.9999999999999992E-2</v>
      </c>
      <c r="BK6" s="71">
        <v>5</v>
      </c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 t="s">
        <v>45</v>
      </c>
      <c r="CA6" s="71"/>
      <c r="CB6" s="71" t="s">
        <v>47</v>
      </c>
      <c r="CC6" s="71"/>
      <c r="CD6" s="71" t="s">
        <v>54</v>
      </c>
      <c r="CE6" s="71"/>
      <c r="CF6" s="71" t="s">
        <v>55</v>
      </c>
      <c r="CG6" s="71"/>
      <c r="CH6" s="71" t="s">
        <v>76</v>
      </c>
      <c r="CI6" s="71" t="s">
        <v>49</v>
      </c>
      <c r="CJ6" s="71" t="s">
        <v>20</v>
      </c>
      <c r="CK6" s="71">
        <v>9.9999999999999992E-2</v>
      </c>
      <c r="CL6" s="71">
        <v>0</v>
      </c>
      <c r="CM6" s="71">
        <v>9.9999999999999992E-2</v>
      </c>
      <c r="CN6" s="71">
        <v>0</v>
      </c>
      <c r="CO6" s="71">
        <v>9.9999999999999992E-2</v>
      </c>
      <c r="CP6" s="71">
        <v>0</v>
      </c>
      <c r="CQ6" s="71">
        <v>9.9999999999999992E-2</v>
      </c>
      <c r="CR6" s="71">
        <v>5</v>
      </c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 t="s">
        <v>45</v>
      </c>
      <c r="DH6" s="71"/>
      <c r="DI6" s="71" t="s">
        <v>47</v>
      </c>
      <c r="DJ6" s="71"/>
      <c r="DK6" s="71" t="s">
        <v>54</v>
      </c>
      <c r="DL6" s="71"/>
      <c r="DM6" s="71" t="s">
        <v>55</v>
      </c>
      <c r="DN6" s="71"/>
      <c r="DO6" s="71" t="s">
        <v>76</v>
      </c>
      <c r="DP6" s="71" t="s">
        <v>49</v>
      </c>
      <c r="DQ6" s="71" t="s">
        <v>20</v>
      </c>
      <c r="DR6" s="71">
        <v>9.9999999999999992E-2</v>
      </c>
      <c r="DS6" s="71">
        <v>0</v>
      </c>
      <c r="DT6" s="71">
        <v>9.9999999999999992E-2</v>
      </c>
      <c r="DU6" s="71">
        <v>0</v>
      </c>
      <c r="DV6" s="71">
        <v>9.9999999999999992E-2</v>
      </c>
      <c r="DW6" s="71">
        <v>0</v>
      </c>
      <c r="DX6" s="71">
        <v>9.9999999999999992E-2</v>
      </c>
      <c r="DY6" s="71">
        <v>5</v>
      </c>
      <c r="DZ6" s="71"/>
      <c r="EA6" s="71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 t="s">
        <v>45</v>
      </c>
      <c r="ES6" s="71"/>
      <c r="ET6" s="71" t="s">
        <v>47</v>
      </c>
      <c r="EU6" s="71"/>
      <c r="EV6" s="71" t="s">
        <v>54</v>
      </c>
      <c r="EW6" s="71"/>
      <c r="EX6" s="71" t="s">
        <v>55</v>
      </c>
      <c r="EY6" s="71"/>
      <c r="EZ6" s="71" t="s">
        <v>76</v>
      </c>
      <c r="FA6" s="71" t="s">
        <v>49</v>
      </c>
      <c r="FB6" s="71" t="s">
        <v>20</v>
      </c>
      <c r="FC6" s="71">
        <v>9.9999999999999992E-2</v>
      </c>
      <c r="FD6" s="71">
        <v>0</v>
      </c>
      <c r="FE6" s="71">
        <v>9.9999999999999992E-2</v>
      </c>
      <c r="FF6" s="71">
        <v>0</v>
      </c>
      <c r="FG6" s="71">
        <v>9.9999999999999992E-2</v>
      </c>
      <c r="FH6" s="71">
        <v>0</v>
      </c>
      <c r="FI6" s="71">
        <v>9.9999999999999992E-2</v>
      </c>
      <c r="FJ6" s="71">
        <v>5</v>
      </c>
      <c r="FK6" s="71"/>
      <c r="FL6" s="71"/>
      <c r="FM6" s="71"/>
      <c r="FN6" s="71"/>
      <c r="FO6" s="71"/>
      <c r="FP6" s="71"/>
      <c r="FQ6" s="71"/>
      <c r="FR6" s="71"/>
      <c r="FS6" s="71"/>
      <c r="FT6" s="71"/>
      <c r="FU6" s="71"/>
      <c r="FV6" s="71"/>
      <c r="FW6" s="71"/>
      <c r="FX6" s="71"/>
      <c r="FY6" s="71"/>
      <c r="FZ6" s="71" t="s">
        <v>45</v>
      </c>
      <c r="GA6" s="71"/>
      <c r="GB6" s="71" t="s">
        <v>47</v>
      </c>
      <c r="GC6" s="71"/>
      <c r="GD6" s="71" t="s">
        <v>54</v>
      </c>
      <c r="GE6" s="71"/>
      <c r="GF6" s="71" t="s">
        <v>55</v>
      </c>
      <c r="GG6" s="71"/>
      <c r="GH6" s="71" t="s">
        <v>76</v>
      </c>
      <c r="GI6" s="71" t="s">
        <v>49</v>
      </c>
      <c r="GJ6" s="71" t="s">
        <v>20</v>
      </c>
      <c r="GK6" s="71">
        <v>9.9999999999999992E-2</v>
      </c>
      <c r="GL6" s="71">
        <v>0</v>
      </c>
      <c r="GM6" s="71">
        <v>9.9999999999999992E-2</v>
      </c>
      <c r="GN6" s="71">
        <v>0</v>
      </c>
      <c r="GO6" s="71">
        <v>9.9999999999999992E-2</v>
      </c>
      <c r="GP6" s="71">
        <v>0</v>
      </c>
      <c r="GQ6" s="71">
        <v>9.9999999999999992E-2</v>
      </c>
      <c r="GR6" s="71"/>
      <c r="GS6" s="71"/>
      <c r="GT6" s="71"/>
      <c r="GU6" s="71"/>
    </row>
    <row r="7" spans="1:203" x14ac:dyDescent="0.25">
      <c r="A7" s="47">
        <f ca="1">MAX(A$1:OFFSET(TableauBDD[[#This Row],[N°ID]],-1,))+1</f>
        <v>4</v>
      </c>
      <c r="B7" s="5">
        <v>44781</v>
      </c>
      <c r="C7" t="s">
        <v>36</v>
      </c>
      <c r="D7" s="76" t="s">
        <v>91</v>
      </c>
      <c r="E7" t="s">
        <v>37</v>
      </c>
      <c r="F7" t="s">
        <v>40</v>
      </c>
      <c r="G7"/>
      <c r="I7"/>
      <c r="K7" s="71">
        <v>0</v>
      </c>
      <c r="L7" t="s">
        <v>45</v>
      </c>
      <c r="N7" t="s">
        <v>47</v>
      </c>
      <c r="P7" t="s">
        <v>54</v>
      </c>
      <c r="R7" t="s">
        <v>55</v>
      </c>
      <c r="T7" t="s">
        <v>76</v>
      </c>
      <c r="U7" s="71" t="s">
        <v>49</v>
      </c>
      <c r="V7" t="s">
        <v>20</v>
      </c>
      <c r="W7" s="71">
        <v>9.9999999999999992E-2</v>
      </c>
      <c r="X7">
        <v>0</v>
      </c>
      <c r="Y7" s="71">
        <v>9.9999999999999992E-2</v>
      </c>
      <c r="Z7">
        <v>0</v>
      </c>
      <c r="AA7" s="71">
        <v>9.9999999999999992E-2</v>
      </c>
      <c r="AB7">
        <v>0</v>
      </c>
      <c r="AC7" s="71">
        <v>9.9999999999999992E-2</v>
      </c>
      <c r="AD7">
        <v>5</v>
      </c>
      <c r="AM7" t="s">
        <v>40</v>
      </c>
      <c r="AR7" s="71"/>
      <c r="AS7" s="71" t="s">
        <v>45</v>
      </c>
      <c r="AT7" s="71"/>
      <c r="AU7" s="71" t="s">
        <v>47</v>
      </c>
      <c r="AV7" s="71"/>
      <c r="AW7" s="71" t="s">
        <v>54</v>
      </c>
      <c r="AX7" s="71"/>
      <c r="AY7" s="71" t="s">
        <v>55</v>
      </c>
      <c r="AZ7" s="71"/>
      <c r="BA7" s="71" t="s">
        <v>76</v>
      </c>
      <c r="BB7" s="71" t="s">
        <v>49</v>
      </c>
      <c r="BC7" s="71" t="s">
        <v>20</v>
      </c>
      <c r="BD7" s="71">
        <v>9.9999999999999992E-2</v>
      </c>
      <c r="BE7" s="71">
        <v>0</v>
      </c>
      <c r="BF7" s="71">
        <v>9.9999999999999992E-2</v>
      </c>
      <c r="BG7" s="71">
        <v>0</v>
      </c>
      <c r="BH7" s="71">
        <v>9.9999999999999992E-2</v>
      </c>
      <c r="BI7" s="71">
        <v>0</v>
      </c>
      <c r="BJ7" s="71">
        <v>9.9999999999999992E-2</v>
      </c>
      <c r="BK7" s="71">
        <v>5</v>
      </c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>
        <v>0</v>
      </c>
      <c r="BZ7" s="71" t="s">
        <v>45</v>
      </c>
      <c r="CA7" s="71"/>
      <c r="CB7" s="71" t="s">
        <v>47</v>
      </c>
      <c r="CC7" s="71"/>
      <c r="CD7" s="71" t="s">
        <v>54</v>
      </c>
      <c r="CE7" s="71"/>
      <c r="CF7" s="71" t="s">
        <v>55</v>
      </c>
      <c r="CG7" s="71"/>
      <c r="CH7" s="71" t="s">
        <v>76</v>
      </c>
      <c r="CI7" s="71" t="s">
        <v>49</v>
      </c>
      <c r="CJ7" s="71" t="s">
        <v>20</v>
      </c>
      <c r="CK7" s="71">
        <v>9.9999999999999992E-2</v>
      </c>
      <c r="CL7" s="71">
        <v>0</v>
      </c>
      <c r="CM7" s="71">
        <v>9.9999999999999992E-2</v>
      </c>
      <c r="CN7" s="71">
        <v>0</v>
      </c>
      <c r="CO7" s="71">
        <v>9.9999999999999992E-2</v>
      </c>
      <c r="CP7" s="71">
        <v>0</v>
      </c>
      <c r="CQ7" s="71">
        <v>9.9999999999999992E-2</v>
      </c>
      <c r="CR7" s="71">
        <v>5</v>
      </c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  <c r="DF7" s="71">
        <v>0</v>
      </c>
      <c r="DG7" s="71" t="s">
        <v>45</v>
      </c>
      <c r="DH7" s="71"/>
      <c r="DI7" s="71" t="s">
        <v>47</v>
      </c>
      <c r="DJ7" s="71"/>
      <c r="DK7" s="71" t="s">
        <v>54</v>
      </c>
      <c r="DL7" s="71"/>
      <c r="DM7" s="71" t="s">
        <v>55</v>
      </c>
      <c r="DN7" s="71"/>
      <c r="DO7" s="71" t="s">
        <v>76</v>
      </c>
      <c r="DP7" s="71" t="s">
        <v>49</v>
      </c>
      <c r="DQ7" s="71" t="s">
        <v>20</v>
      </c>
      <c r="DR7" s="71">
        <v>9.9999999999999992E-2</v>
      </c>
      <c r="DS7" s="71">
        <v>0</v>
      </c>
      <c r="DT7" s="71">
        <v>9.9999999999999992E-2</v>
      </c>
      <c r="DU7" s="71">
        <v>0</v>
      </c>
      <c r="DV7" s="71">
        <v>9.9999999999999992E-2</v>
      </c>
      <c r="DW7" s="71">
        <v>0</v>
      </c>
      <c r="DX7" s="71">
        <v>9.9999999999999992E-2</v>
      </c>
      <c r="DY7" s="71">
        <v>5</v>
      </c>
      <c r="DZ7" s="71"/>
      <c r="EA7" s="71"/>
      <c r="EB7" s="71"/>
      <c r="EC7" s="71"/>
      <c r="ED7" s="71"/>
      <c r="EE7" s="71"/>
      <c r="EF7" s="71"/>
      <c r="EG7" s="71"/>
      <c r="EH7" s="71"/>
      <c r="EI7" s="71"/>
      <c r="EJ7" s="71"/>
      <c r="EK7" s="71"/>
      <c r="EL7" s="71"/>
      <c r="EM7" s="71"/>
      <c r="EN7" s="71"/>
      <c r="EO7" s="71"/>
      <c r="EP7" s="71"/>
      <c r="EQ7" s="71">
        <v>0</v>
      </c>
      <c r="ER7" s="71" t="s">
        <v>45</v>
      </c>
      <c r="ES7" s="71"/>
      <c r="ET7" s="71" t="s">
        <v>47</v>
      </c>
      <c r="EU7" s="71"/>
      <c r="EV7" s="71" t="s">
        <v>54</v>
      </c>
      <c r="EW7" s="71"/>
      <c r="EX7" s="71" t="s">
        <v>55</v>
      </c>
      <c r="EY7" s="71"/>
      <c r="EZ7" s="71" t="s">
        <v>76</v>
      </c>
      <c r="FA7" s="71" t="s">
        <v>49</v>
      </c>
      <c r="FB7" s="71" t="s">
        <v>20</v>
      </c>
      <c r="FC7" s="71">
        <v>9.9999999999999992E-2</v>
      </c>
      <c r="FD7" s="71">
        <v>0</v>
      </c>
      <c r="FE7" s="71">
        <v>9.9999999999999992E-2</v>
      </c>
      <c r="FF7" s="71">
        <v>0</v>
      </c>
      <c r="FG7" s="71">
        <v>9.9999999999999992E-2</v>
      </c>
      <c r="FH7" s="71">
        <v>0</v>
      </c>
      <c r="FI7" s="71">
        <v>9.9999999999999992E-2</v>
      </c>
      <c r="FJ7" s="71">
        <v>5</v>
      </c>
      <c r="FK7" s="71"/>
      <c r="FL7" s="71"/>
      <c r="FM7" s="71"/>
      <c r="FN7" s="71"/>
      <c r="FO7" s="71"/>
      <c r="FP7" s="71"/>
      <c r="FQ7" s="71"/>
      <c r="FR7" s="71"/>
      <c r="FS7" s="71"/>
      <c r="FT7" s="71"/>
      <c r="FU7" s="71"/>
      <c r="FV7" s="71"/>
      <c r="FW7" s="71"/>
      <c r="FX7" s="71"/>
      <c r="FY7" s="71">
        <v>0</v>
      </c>
      <c r="FZ7" s="71" t="s">
        <v>45</v>
      </c>
      <c r="GA7" s="71"/>
      <c r="GB7" s="71" t="s">
        <v>47</v>
      </c>
      <c r="GC7" s="71"/>
      <c r="GD7" s="71" t="s">
        <v>54</v>
      </c>
      <c r="GE7" s="71"/>
      <c r="GF7" s="71" t="s">
        <v>55</v>
      </c>
      <c r="GG7" s="71"/>
      <c r="GH7" s="71" t="s">
        <v>76</v>
      </c>
      <c r="GI7" s="71" t="s">
        <v>49</v>
      </c>
      <c r="GJ7" s="71" t="s">
        <v>20</v>
      </c>
      <c r="GK7" s="71">
        <v>9.9999999999999992E-2</v>
      </c>
      <c r="GL7" s="71">
        <v>0</v>
      </c>
      <c r="GM7" s="71">
        <v>9.9999999999999992E-2</v>
      </c>
      <c r="GN7" s="71">
        <v>0</v>
      </c>
      <c r="GO7" s="71">
        <v>9.9999999999999992E-2</v>
      </c>
      <c r="GP7" s="71">
        <v>0</v>
      </c>
      <c r="GQ7" s="71">
        <v>9.9999999999999992E-2</v>
      </c>
      <c r="GR7" s="71"/>
      <c r="GS7" s="71"/>
      <c r="GT7" s="71"/>
      <c r="GU7" s="71"/>
    </row>
    <row r="8" spans="1:203" x14ac:dyDescent="0.25">
      <c r="A8" s="47">
        <f ca="1">MAX(A$1:OFFSET(TableauBDD[[#This Row],[N°ID]],-1,))+1</f>
        <v>5</v>
      </c>
      <c r="B8" s="5">
        <v>44781</v>
      </c>
      <c r="C8" t="s">
        <v>36</v>
      </c>
      <c r="D8" s="76" t="s">
        <v>92</v>
      </c>
      <c r="E8" t="s">
        <v>37</v>
      </c>
      <c r="F8" t="s">
        <v>40</v>
      </c>
      <c r="G8"/>
      <c r="I8"/>
      <c r="K8" s="71">
        <v>0</v>
      </c>
      <c r="N8" t="s">
        <v>47</v>
      </c>
      <c r="O8" s="71">
        <v>0</v>
      </c>
      <c r="P8">
        <v>0</v>
      </c>
      <c r="R8" t="s">
        <v>55</v>
      </c>
      <c r="T8" t="s">
        <v>76</v>
      </c>
      <c r="U8" s="71" t="s">
        <v>49</v>
      </c>
      <c r="V8" t="s">
        <v>20</v>
      </c>
      <c r="W8" s="71">
        <v>9.9999999999999992E-2</v>
      </c>
      <c r="X8">
        <v>0</v>
      </c>
      <c r="Y8" s="71">
        <v>9.9999999999999992E-2</v>
      </c>
      <c r="Z8">
        <v>0</v>
      </c>
      <c r="AA8" s="71">
        <v>9.9999999999999992E-2</v>
      </c>
      <c r="AB8">
        <v>0</v>
      </c>
      <c r="AC8" s="71">
        <v>9.9999999999999992E-2</v>
      </c>
      <c r="AD8">
        <v>5</v>
      </c>
      <c r="AM8" t="s">
        <v>40</v>
      </c>
      <c r="AR8" s="71"/>
      <c r="AS8" s="71"/>
      <c r="AT8" s="71"/>
      <c r="AU8" s="71" t="s">
        <v>47</v>
      </c>
      <c r="AV8" s="71">
        <v>0</v>
      </c>
      <c r="AW8" s="71">
        <v>0</v>
      </c>
      <c r="AX8" s="71"/>
      <c r="AY8" s="71" t="s">
        <v>55</v>
      </c>
      <c r="AZ8" s="71"/>
      <c r="BA8" s="71" t="s">
        <v>76</v>
      </c>
      <c r="BB8" s="71" t="s">
        <v>49</v>
      </c>
      <c r="BC8" s="71" t="s">
        <v>20</v>
      </c>
      <c r="BD8" s="71">
        <v>9.9999999999999992E-2</v>
      </c>
      <c r="BE8" s="71">
        <v>0</v>
      </c>
      <c r="BF8" s="71">
        <v>9.9999999999999992E-2</v>
      </c>
      <c r="BG8" s="71">
        <v>0</v>
      </c>
      <c r="BH8" s="71">
        <v>9.9999999999999992E-2</v>
      </c>
      <c r="BI8" s="71">
        <v>0</v>
      </c>
      <c r="BJ8" s="71">
        <v>9.9999999999999992E-2</v>
      </c>
      <c r="BK8" s="71">
        <v>5</v>
      </c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>
        <v>0</v>
      </c>
      <c r="BZ8" s="71"/>
      <c r="CA8" s="71"/>
      <c r="CB8" s="71" t="s">
        <v>47</v>
      </c>
      <c r="CC8" s="71">
        <v>0</v>
      </c>
      <c r="CD8" s="71">
        <v>0</v>
      </c>
      <c r="CE8" s="71"/>
      <c r="CF8" s="71" t="s">
        <v>55</v>
      </c>
      <c r="CG8" s="71"/>
      <c r="CH8" s="71" t="s">
        <v>76</v>
      </c>
      <c r="CI8" s="71" t="s">
        <v>49</v>
      </c>
      <c r="CJ8" s="71" t="s">
        <v>20</v>
      </c>
      <c r="CK8" s="71">
        <v>9.9999999999999992E-2</v>
      </c>
      <c r="CL8" s="71">
        <v>0</v>
      </c>
      <c r="CM8" s="71">
        <v>9.9999999999999992E-2</v>
      </c>
      <c r="CN8" s="71">
        <v>0</v>
      </c>
      <c r="CO8" s="71">
        <v>9.9999999999999992E-2</v>
      </c>
      <c r="CP8" s="71">
        <v>0</v>
      </c>
      <c r="CQ8" s="71">
        <v>9.9999999999999992E-2</v>
      </c>
      <c r="CR8" s="71">
        <v>5</v>
      </c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>
        <v>0</v>
      </c>
      <c r="DG8" s="71"/>
      <c r="DH8" s="71"/>
      <c r="DI8" s="71" t="s">
        <v>47</v>
      </c>
      <c r="DJ8" s="71">
        <v>0</v>
      </c>
      <c r="DK8" s="71">
        <v>0</v>
      </c>
      <c r="DL8" s="71"/>
      <c r="DM8" s="71" t="s">
        <v>55</v>
      </c>
      <c r="DN8" s="71"/>
      <c r="DO8" s="71" t="s">
        <v>76</v>
      </c>
      <c r="DP8" s="71" t="s">
        <v>49</v>
      </c>
      <c r="DQ8" s="71" t="s">
        <v>20</v>
      </c>
      <c r="DR8" s="71">
        <v>9.9999999999999992E-2</v>
      </c>
      <c r="DS8" s="71">
        <v>0</v>
      </c>
      <c r="DT8" s="71">
        <v>9.9999999999999992E-2</v>
      </c>
      <c r="DU8" s="71">
        <v>0</v>
      </c>
      <c r="DV8" s="71">
        <v>9.9999999999999992E-2</v>
      </c>
      <c r="DW8" s="71">
        <v>0</v>
      </c>
      <c r="DX8" s="71">
        <v>9.9999999999999992E-2</v>
      </c>
      <c r="DY8" s="71">
        <v>5</v>
      </c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>
        <v>0</v>
      </c>
      <c r="ER8" s="71"/>
      <c r="ES8" s="71"/>
      <c r="ET8" s="71" t="s">
        <v>47</v>
      </c>
      <c r="EU8" s="71">
        <v>0</v>
      </c>
      <c r="EV8" s="71">
        <v>0</v>
      </c>
      <c r="EW8" s="71"/>
      <c r="EX8" s="71" t="s">
        <v>55</v>
      </c>
      <c r="EY8" s="71"/>
      <c r="EZ8" s="71" t="s">
        <v>76</v>
      </c>
      <c r="FA8" s="71" t="s">
        <v>49</v>
      </c>
      <c r="FB8" s="71" t="s">
        <v>20</v>
      </c>
      <c r="FC8" s="71">
        <v>9.9999999999999992E-2</v>
      </c>
      <c r="FD8" s="71">
        <v>0</v>
      </c>
      <c r="FE8" s="71">
        <v>9.9999999999999992E-2</v>
      </c>
      <c r="FF8" s="71">
        <v>0</v>
      </c>
      <c r="FG8" s="71">
        <v>9.9999999999999992E-2</v>
      </c>
      <c r="FH8" s="71">
        <v>0</v>
      </c>
      <c r="FI8" s="71">
        <v>9.9999999999999992E-2</v>
      </c>
      <c r="FJ8" s="71">
        <v>5</v>
      </c>
      <c r="FK8" s="71"/>
      <c r="FL8" s="71"/>
      <c r="FM8" s="71"/>
      <c r="FN8" s="71"/>
      <c r="FO8" s="71"/>
      <c r="FP8" s="71"/>
      <c r="FQ8" s="71"/>
      <c r="FR8" s="71"/>
      <c r="FS8" s="71"/>
      <c r="FT8" s="71"/>
      <c r="FU8" s="71"/>
      <c r="FV8" s="71"/>
      <c r="FW8" s="71"/>
      <c r="FX8" s="71"/>
      <c r="FY8" s="71">
        <v>0</v>
      </c>
      <c r="FZ8" s="71"/>
      <c r="GA8" s="71"/>
      <c r="GB8" s="71" t="s">
        <v>47</v>
      </c>
      <c r="GC8" s="71">
        <v>0</v>
      </c>
      <c r="GD8" s="71">
        <v>0</v>
      </c>
      <c r="GE8" s="71"/>
      <c r="GF8" s="71" t="s">
        <v>55</v>
      </c>
      <c r="GG8" s="71"/>
      <c r="GH8" s="71" t="s">
        <v>76</v>
      </c>
      <c r="GI8" s="71" t="s">
        <v>49</v>
      </c>
      <c r="GJ8" s="71" t="s">
        <v>20</v>
      </c>
      <c r="GK8" s="71">
        <v>9.9999999999999992E-2</v>
      </c>
      <c r="GL8" s="71">
        <v>0</v>
      </c>
      <c r="GM8" s="71">
        <v>9.9999999999999992E-2</v>
      </c>
      <c r="GN8" s="71">
        <v>0</v>
      </c>
      <c r="GO8" s="71">
        <v>9.9999999999999992E-2</v>
      </c>
      <c r="GP8" s="71">
        <v>0</v>
      </c>
      <c r="GQ8" s="71">
        <v>9.9999999999999992E-2</v>
      </c>
      <c r="GR8" s="71"/>
      <c r="GS8" s="71"/>
      <c r="GT8" s="71"/>
      <c r="GU8" s="71"/>
    </row>
    <row r="9" spans="1:203" x14ac:dyDescent="0.25">
      <c r="A9" s="47">
        <f ca="1">MAX(A$1:OFFSET(TableauBDD[[#This Row],[N°ID]],-1,))+1</f>
        <v>6</v>
      </c>
      <c r="B9" s="5">
        <v>44781</v>
      </c>
      <c r="C9" t="s">
        <v>36</v>
      </c>
      <c r="D9" s="76" t="s">
        <v>92</v>
      </c>
      <c r="E9" t="s">
        <v>37</v>
      </c>
      <c r="F9" t="s">
        <v>40</v>
      </c>
      <c r="G9"/>
      <c r="I9"/>
      <c r="K9" s="71">
        <v>1</v>
      </c>
      <c r="M9" s="71">
        <v>2</v>
      </c>
      <c r="O9" s="71">
        <v>3</v>
      </c>
      <c r="R9" t="s">
        <v>55</v>
      </c>
      <c r="T9" t="s">
        <v>76</v>
      </c>
      <c r="U9" s="71" t="s">
        <v>49</v>
      </c>
      <c r="V9" t="s">
        <v>20</v>
      </c>
      <c r="W9" s="71">
        <v>9.9999999999999992E-2</v>
      </c>
      <c r="X9">
        <v>1</v>
      </c>
      <c r="Y9" s="71">
        <v>9.9999999999999992E-2</v>
      </c>
      <c r="Z9">
        <v>2</v>
      </c>
      <c r="AA9" s="71">
        <v>9.9999999999999992E-2</v>
      </c>
      <c r="AB9">
        <v>3</v>
      </c>
      <c r="AC9" s="71">
        <v>9.9999999999999992E-2</v>
      </c>
      <c r="AD9">
        <v>4</v>
      </c>
      <c r="AM9" t="s">
        <v>40</v>
      </c>
      <c r="AR9" s="71"/>
      <c r="AS9" s="71"/>
      <c r="AT9" s="71">
        <v>2</v>
      </c>
      <c r="AU9" s="71"/>
      <c r="AV9" s="71">
        <v>3</v>
      </c>
      <c r="AW9" s="71"/>
      <c r="AX9" s="71"/>
      <c r="AY9" s="71" t="s">
        <v>55</v>
      </c>
      <c r="AZ9" s="71"/>
      <c r="BA9" s="71" t="s">
        <v>76</v>
      </c>
      <c r="BB9" s="71" t="s">
        <v>49</v>
      </c>
      <c r="BC9" s="71" t="s">
        <v>20</v>
      </c>
      <c r="BD9" s="71">
        <v>9.9999999999999992E-2</v>
      </c>
      <c r="BE9" s="71">
        <v>1</v>
      </c>
      <c r="BF9" s="71">
        <v>9.9999999999999992E-2</v>
      </c>
      <c r="BG9" s="71">
        <v>2</v>
      </c>
      <c r="BH9" s="71">
        <v>9.9999999999999992E-2</v>
      </c>
      <c r="BI9" s="71">
        <v>3</v>
      </c>
      <c r="BJ9" s="71">
        <v>9.9999999999999992E-2</v>
      </c>
      <c r="BK9" s="71">
        <v>4</v>
      </c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>
        <v>1</v>
      </c>
      <c r="BZ9" s="71"/>
      <c r="CA9" s="71">
        <v>2</v>
      </c>
      <c r="CB9" s="71"/>
      <c r="CC9" s="71">
        <v>3</v>
      </c>
      <c r="CD9" s="71"/>
      <c r="CE9" s="71"/>
      <c r="CF9" s="71" t="s">
        <v>55</v>
      </c>
      <c r="CG9" s="71"/>
      <c r="CH9" s="71" t="s">
        <v>76</v>
      </c>
      <c r="CI9" s="71" t="s">
        <v>49</v>
      </c>
      <c r="CJ9" s="71" t="s">
        <v>20</v>
      </c>
      <c r="CK9" s="71">
        <v>9.9999999999999992E-2</v>
      </c>
      <c r="CL9" s="71">
        <v>1</v>
      </c>
      <c r="CM9" s="71">
        <v>9.9999999999999992E-2</v>
      </c>
      <c r="CN9" s="71">
        <v>2</v>
      </c>
      <c r="CO9" s="71">
        <v>9.9999999999999992E-2</v>
      </c>
      <c r="CP9" s="71">
        <v>3</v>
      </c>
      <c r="CQ9" s="71">
        <v>9.9999999999999992E-2</v>
      </c>
      <c r="CR9" s="71">
        <v>4</v>
      </c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>
        <v>1</v>
      </c>
      <c r="DG9" s="71"/>
      <c r="DH9" s="71">
        <v>2</v>
      </c>
      <c r="DI9" s="71"/>
      <c r="DJ9" s="71">
        <v>3</v>
      </c>
      <c r="DK9" s="71"/>
      <c r="DL9" s="71"/>
      <c r="DM9" s="71" t="s">
        <v>55</v>
      </c>
      <c r="DN9" s="71"/>
      <c r="DO9" s="71" t="s">
        <v>76</v>
      </c>
      <c r="DP9" s="71" t="s">
        <v>49</v>
      </c>
      <c r="DQ9" s="71" t="s">
        <v>20</v>
      </c>
      <c r="DR9" s="71">
        <v>9.9999999999999992E-2</v>
      </c>
      <c r="DS9" s="71">
        <v>1</v>
      </c>
      <c r="DT9" s="71">
        <v>9.9999999999999992E-2</v>
      </c>
      <c r="DU9" s="71">
        <v>2</v>
      </c>
      <c r="DV9" s="71">
        <v>9.9999999999999992E-2</v>
      </c>
      <c r="DW9" s="71">
        <v>3</v>
      </c>
      <c r="DX9" s="71">
        <v>9.9999999999999992E-2</v>
      </c>
      <c r="DY9" s="71">
        <v>4</v>
      </c>
      <c r="DZ9" s="71"/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/>
      <c r="EN9" s="71"/>
      <c r="EO9" s="71"/>
      <c r="EP9" s="71"/>
      <c r="EQ9" s="71">
        <v>1</v>
      </c>
      <c r="ER9" s="71"/>
      <c r="ES9" s="71">
        <v>2</v>
      </c>
      <c r="ET9" s="71"/>
      <c r="EU9" s="71">
        <v>3</v>
      </c>
      <c r="EV9" s="71"/>
      <c r="EW9" s="71"/>
      <c r="EX9" s="71" t="s">
        <v>55</v>
      </c>
      <c r="EY9" s="71"/>
      <c r="EZ9" s="71" t="s">
        <v>76</v>
      </c>
      <c r="FA9" s="71" t="s">
        <v>49</v>
      </c>
      <c r="FB9" s="71" t="s">
        <v>20</v>
      </c>
      <c r="FC9" s="71">
        <v>9.9999999999999992E-2</v>
      </c>
      <c r="FD9" s="71">
        <v>1</v>
      </c>
      <c r="FE9" s="71">
        <v>9.9999999999999992E-2</v>
      </c>
      <c r="FF9" s="71">
        <v>2</v>
      </c>
      <c r="FG9" s="71">
        <v>9.9999999999999992E-2</v>
      </c>
      <c r="FH9" s="71">
        <v>3</v>
      </c>
      <c r="FI9" s="71">
        <v>9.9999999999999992E-2</v>
      </c>
      <c r="FJ9" s="71">
        <v>4</v>
      </c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>
        <v>1</v>
      </c>
      <c r="FZ9" s="71"/>
      <c r="GA9" s="71">
        <v>2</v>
      </c>
      <c r="GB9" s="71"/>
      <c r="GC9" s="71">
        <v>3</v>
      </c>
      <c r="GD9" s="71"/>
      <c r="GE9" s="71"/>
      <c r="GF9" s="71" t="s">
        <v>55</v>
      </c>
      <c r="GG9" s="71"/>
      <c r="GH9" s="71" t="s">
        <v>76</v>
      </c>
      <c r="GI9" s="71" t="s">
        <v>49</v>
      </c>
      <c r="GJ9" s="71" t="s">
        <v>20</v>
      </c>
      <c r="GK9" s="71">
        <v>9.9999999999999992E-2</v>
      </c>
      <c r="GL9" s="71">
        <v>1</v>
      </c>
      <c r="GM9" s="71">
        <v>9.9999999999999992E-2</v>
      </c>
      <c r="GN9" s="71">
        <v>2</v>
      </c>
      <c r="GO9" s="71">
        <v>9.9999999999999992E-2</v>
      </c>
      <c r="GP9" s="71">
        <v>3</v>
      </c>
      <c r="GQ9" s="71">
        <v>9.9999999999999992E-2</v>
      </c>
      <c r="GR9" s="71"/>
      <c r="GS9" s="71"/>
      <c r="GT9" s="71"/>
      <c r="GU9" s="71"/>
    </row>
    <row r="10" spans="1:203" x14ac:dyDescent="0.25">
      <c r="A10" s="47">
        <f ca="1">MAX(A$1:OFFSET(TableauBDD[[#This Row],[N°ID]],-1,))+1</f>
        <v>7</v>
      </c>
      <c r="B10" s="5">
        <v>44781</v>
      </c>
      <c r="C10" t="s">
        <v>36</v>
      </c>
      <c r="D10" s="76" t="s">
        <v>93</v>
      </c>
      <c r="E10" t="s">
        <v>37</v>
      </c>
      <c r="F10" t="s">
        <v>40</v>
      </c>
      <c r="G10"/>
      <c r="I10"/>
      <c r="K10" s="71">
        <v>1</v>
      </c>
      <c r="M10" s="71">
        <v>2</v>
      </c>
      <c r="O10" s="71">
        <v>3</v>
      </c>
      <c r="Q10" s="71">
        <v>0</v>
      </c>
      <c r="T10" t="s">
        <v>76</v>
      </c>
      <c r="U10" s="71" t="s">
        <v>49</v>
      </c>
      <c r="V10" t="s">
        <v>20</v>
      </c>
      <c r="W10" s="71">
        <v>9.9999999999999992E-2</v>
      </c>
      <c r="X10">
        <v>1</v>
      </c>
      <c r="Y10" s="71">
        <v>9.9999999999999992E-2</v>
      </c>
      <c r="Z10">
        <v>2</v>
      </c>
      <c r="AA10" s="71">
        <v>9.9999999999999992E-2</v>
      </c>
      <c r="AB10">
        <v>3</v>
      </c>
      <c r="AC10" s="71">
        <v>9.9999999999999992E-2</v>
      </c>
      <c r="AD10">
        <v>4</v>
      </c>
      <c r="AM10" t="s">
        <v>40</v>
      </c>
      <c r="AR10" s="71"/>
      <c r="AS10" s="71"/>
      <c r="AT10" s="71">
        <v>2</v>
      </c>
      <c r="AU10" s="71"/>
      <c r="AV10" s="71">
        <v>3</v>
      </c>
      <c r="AW10" s="71"/>
      <c r="AX10" s="71">
        <v>0</v>
      </c>
      <c r="AY10" s="71"/>
      <c r="AZ10" s="71"/>
      <c r="BA10" s="71" t="s">
        <v>76</v>
      </c>
      <c r="BB10" s="71" t="s">
        <v>49</v>
      </c>
      <c r="BC10" s="71" t="s">
        <v>20</v>
      </c>
      <c r="BD10" s="71">
        <v>9.9999999999999992E-2</v>
      </c>
      <c r="BE10" s="71">
        <v>1</v>
      </c>
      <c r="BF10" s="71">
        <v>9.9999999999999992E-2</v>
      </c>
      <c r="BG10" s="71">
        <v>2</v>
      </c>
      <c r="BH10" s="71">
        <v>9.9999999999999992E-2</v>
      </c>
      <c r="BI10" s="71">
        <v>3</v>
      </c>
      <c r="BJ10" s="71">
        <v>9.9999999999999992E-2</v>
      </c>
      <c r="BK10" s="71">
        <v>4</v>
      </c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>
        <v>1</v>
      </c>
      <c r="BZ10" s="71"/>
      <c r="CA10" s="71">
        <v>2</v>
      </c>
      <c r="CB10" s="71"/>
      <c r="CC10" s="71">
        <v>3</v>
      </c>
      <c r="CD10" s="71"/>
      <c r="CE10" s="71">
        <v>0</v>
      </c>
      <c r="CF10" s="71"/>
      <c r="CG10" s="71"/>
      <c r="CH10" s="71" t="s">
        <v>76</v>
      </c>
      <c r="CI10" s="71" t="s">
        <v>49</v>
      </c>
      <c r="CJ10" s="71" t="s">
        <v>20</v>
      </c>
      <c r="CK10" s="71">
        <v>9.9999999999999992E-2</v>
      </c>
      <c r="CL10" s="71">
        <v>1</v>
      </c>
      <c r="CM10" s="71">
        <v>9.9999999999999992E-2</v>
      </c>
      <c r="CN10" s="71">
        <v>2</v>
      </c>
      <c r="CO10" s="71">
        <v>9.9999999999999992E-2</v>
      </c>
      <c r="CP10" s="71">
        <v>3</v>
      </c>
      <c r="CQ10" s="71">
        <v>9.9999999999999992E-2</v>
      </c>
      <c r="CR10" s="71">
        <v>4</v>
      </c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>
        <v>1</v>
      </c>
      <c r="DG10" s="71"/>
      <c r="DH10" s="71">
        <v>2</v>
      </c>
      <c r="DI10" s="71"/>
      <c r="DJ10" s="71">
        <v>3</v>
      </c>
      <c r="DK10" s="71"/>
      <c r="DL10" s="71">
        <v>0</v>
      </c>
      <c r="DM10" s="71"/>
      <c r="DN10" s="71"/>
      <c r="DO10" s="71" t="s">
        <v>76</v>
      </c>
      <c r="DP10" s="71" t="s">
        <v>49</v>
      </c>
      <c r="DQ10" s="71" t="s">
        <v>20</v>
      </c>
      <c r="DR10" s="71">
        <v>9.9999999999999992E-2</v>
      </c>
      <c r="DS10" s="71">
        <v>1</v>
      </c>
      <c r="DT10" s="71">
        <v>9.9999999999999992E-2</v>
      </c>
      <c r="DU10" s="71">
        <v>2</v>
      </c>
      <c r="DV10" s="71">
        <v>9.9999999999999992E-2</v>
      </c>
      <c r="DW10" s="71">
        <v>3</v>
      </c>
      <c r="DX10" s="71">
        <v>9.9999999999999992E-2</v>
      </c>
      <c r="DY10" s="71">
        <v>4</v>
      </c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>
        <v>1</v>
      </c>
      <c r="ER10" s="71"/>
      <c r="ES10" s="71">
        <v>2</v>
      </c>
      <c r="ET10" s="71"/>
      <c r="EU10" s="71">
        <v>3</v>
      </c>
      <c r="EV10" s="71"/>
      <c r="EW10" s="71">
        <v>0</v>
      </c>
      <c r="EX10" s="71"/>
      <c r="EY10" s="71"/>
      <c r="EZ10" s="71" t="s">
        <v>76</v>
      </c>
      <c r="FA10" s="71" t="s">
        <v>49</v>
      </c>
      <c r="FB10" s="71" t="s">
        <v>20</v>
      </c>
      <c r="FC10" s="71">
        <v>9.9999999999999992E-2</v>
      </c>
      <c r="FD10" s="71">
        <v>1</v>
      </c>
      <c r="FE10" s="71">
        <v>9.9999999999999992E-2</v>
      </c>
      <c r="FF10" s="71">
        <v>2</v>
      </c>
      <c r="FG10" s="71">
        <v>9.9999999999999992E-2</v>
      </c>
      <c r="FH10" s="71">
        <v>3</v>
      </c>
      <c r="FI10" s="71">
        <v>9.9999999999999992E-2</v>
      </c>
      <c r="FJ10" s="71">
        <v>4</v>
      </c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>
        <v>1</v>
      </c>
      <c r="FZ10" s="71"/>
      <c r="GA10" s="71">
        <v>2</v>
      </c>
      <c r="GB10" s="71"/>
      <c r="GC10" s="71">
        <v>3</v>
      </c>
      <c r="GD10" s="71"/>
      <c r="GE10" s="71">
        <v>0</v>
      </c>
      <c r="GF10" s="71"/>
      <c r="GG10" s="71"/>
      <c r="GH10" s="71" t="s">
        <v>76</v>
      </c>
      <c r="GI10" s="71" t="s">
        <v>49</v>
      </c>
      <c r="GJ10" s="71" t="s">
        <v>20</v>
      </c>
      <c r="GK10" s="71">
        <v>9.9999999999999992E-2</v>
      </c>
      <c r="GL10" s="71">
        <v>1</v>
      </c>
      <c r="GM10" s="71">
        <v>9.9999999999999992E-2</v>
      </c>
      <c r="GN10" s="71">
        <v>2</v>
      </c>
      <c r="GO10" s="71">
        <v>9.9999999999999992E-2</v>
      </c>
      <c r="GP10" s="71">
        <v>3</v>
      </c>
      <c r="GQ10" s="71">
        <v>9.9999999999999992E-2</v>
      </c>
      <c r="GR10" s="71"/>
      <c r="GS10" s="71"/>
      <c r="GT10" s="71"/>
      <c r="GU10" s="71"/>
    </row>
    <row r="11" spans="1:203" x14ac:dyDescent="0.25">
      <c r="A11" s="47">
        <f ca="1">MAX(A$1:OFFSET(TableauBDD[[#This Row],[N°ID]],-1,))+1</f>
        <v>8</v>
      </c>
      <c r="B11" s="5">
        <v>44781</v>
      </c>
      <c r="C11" t="s">
        <v>36</v>
      </c>
      <c r="D11" s="76" t="s">
        <v>94</v>
      </c>
      <c r="E11" t="s">
        <v>37</v>
      </c>
      <c r="F11" t="s">
        <v>40</v>
      </c>
      <c r="G11"/>
      <c r="I11"/>
      <c r="K11" s="71">
        <v>1</v>
      </c>
      <c r="M11" s="71">
        <v>2</v>
      </c>
      <c r="O11" s="71">
        <v>3</v>
      </c>
      <c r="Q11" s="71">
        <v>4</v>
      </c>
      <c r="T11" t="s">
        <v>76</v>
      </c>
      <c r="U11" s="71" t="s">
        <v>49</v>
      </c>
      <c r="V11" t="s">
        <v>20</v>
      </c>
      <c r="W11" s="71">
        <v>9.9999999999999992E-2</v>
      </c>
      <c r="X11">
        <v>1</v>
      </c>
      <c r="Y11" s="71">
        <v>9.9999999999999992E-2</v>
      </c>
      <c r="Z11">
        <v>2</v>
      </c>
      <c r="AA11" s="71">
        <v>9.9999999999999992E-2</v>
      </c>
      <c r="AB11">
        <v>3</v>
      </c>
      <c r="AC11" s="71">
        <v>9.9999999999999992E-2</v>
      </c>
      <c r="AD11">
        <v>4</v>
      </c>
      <c r="AM11" t="s">
        <v>40</v>
      </c>
      <c r="AR11" s="71"/>
      <c r="AS11" s="71"/>
      <c r="AT11" s="71">
        <v>2</v>
      </c>
      <c r="AU11" s="71"/>
      <c r="AV11" s="71">
        <v>3</v>
      </c>
      <c r="AW11" s="71"/>
      <c r="AX11" s="71">
        <v>4</v>
      </c>
      <c r="AY11" s="71"/>
      <c r="AZ11" s="71"/>
      <c r="BA11" s="71" t="s">
        <v>76</v>
      </c>
      <c r="BB11" s="71" t="s">
        <v>49</v>
      </c>
      <c r="BC11" s="71" t="s">
        <v>20</v>
      </c>
      <c r="BD11" s="71">
        <v>9.9999999999999992E-2</v>
      </c>
      <c r="BE11" s="71">
        <v>1</v>
      </c>
      <c r="BF11" s="71">
        <v>9.9999999999999992E-2</v>
      </c>
      <c r="BG11" s="71">
        <v>2</v>
      </c>
      <c r="BH11" s="71">
        <v>9.9999999999999992E-2</v>
      </c>
      <c r="BI11" s="71">
        <v>3</v>
      </c>
      <c r="BJ11" s="71">
        <v>9.9999999999999992E-2</v>
      </c>
      <c r="BK11" s="71">
        <v>4</v>
      </c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>
        <v>1</v>
      </c>
      <c r="BZ11" s="71"/>
      <c r="CA11" s="71">
        <v>2</v>
      </c>
      <c r="CB11" s="71"/>
      <c r="CC11" s="71">
        <v>3</v>
      </c>
      <c r="CD11" s="71"/>
      <c r="CE11" s="71">
        <v>4</v>
      </c>
      <c r="CF11" s="71"/>
      <c r="CG11" s="71"/>
      <c r="CH11" s="71" t="s">
        <v>76</v>
      </c>
      <c r="CI11" s="71" t="s">
        <v>49</v>
      </c>
      <c r="CJ11" s="71" t="s">
        <v>20</v>
      </c>
      <c r="CK11" s="71">
        <v>9.9999999999999992E-2</v>
      </c>
      <c r="CL11" s="71">
        <v>1</v>
      </c>
      <c r="CM11" s="71">
        <v>9.9999999999999992E-2</v>
      </c>
      <c r="CN11" s="71">
        <v>2</v>
      </c>
      <c r="CO11" s="71">
        <v>9.9999999999999992E-2</v>
      </c>
      <c r="CP11" s="71">
        <v>3</v>
      </c>
      <c r="CQ11" s="71">
        <v>9.9999999999999992E-2</v>
      </c>
      <c r="CR11" s="71">
        <v>4</v>
      </c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1"/>
      <c r="DE11" s="71"/>
      <c r="DF11" s="71">
        <v>1</v>
      </c>
      <c r="DG11" s="71"/>
      <c r="DH11" s="71">
        <v>2</v>
      </c>
      <c r="DI11" s="71"/>
      <c r="DJ11" s="71">
        <v>3</v>
      </c>
      <c r="DK11" s="71"/>
      <c r="DL11" s="71">
        <v>4</v>
      </c>
      <c r="DM11" s="71"/>
      <c r="DN11" s="71"/>
      <c r="DO11" s="71" t="s">
        <v>76</v>
      </c>
      <c r="DP11" s="71" t="s">
        <v>49</v>
      </c>
      <c r="DQ11" s="71" t="s">
        <v>20</v>
      </c>
      <c r="DR11" s="71">
        <v>9.9999999999999992E-2</v>
      </c>
      <c r="DS11" s="71">
        <v>1</v>
      </c>
      <c r="DT11" s="71">
        <v>9.9999999999999992E-2</v>
      </c>
      <c r="DU11" s="71">
        <v>2</v>
      </c>
      <c r="DV11" s="71">
        <v>9.9999999999999992E-2</v>
      </c>
      <c r="DW11" s="71">
        <v>3</v>
      </c>
      <c r="DX11" s="71">
        <v>9.9999999999999992E-2</v>
      </c>
      <c r="DY11" s="71">
        <v>4</v>
      </c>
      <c r="DZ11" s="71"/>
      <c r="EA11" s="71"/>
      <c r="EB11" s="71"/>
      <c r="EC11" s="71"/>
      <c r="ED11" s="71"/>
      <c r="EE11" s="71"/>
      <c r="EF11" s="71"/>
      <c r="EG11" s="71"/>
      <c r="EH11" s="71"/>
      <c r="EI11" s="71"/>
      <c r="EJ11" s="71"/>
      <c r="EK11" s="71"/>
      <c r="EL11" s="71"/>
      <c r="EM11" s="71"/>
      <c r="EN11" s="71"/>
      <c r="EO11" s="71"/>
      <c r="EP11" s="71"/>
      <c r="EQ11" s="71">
        <v>1</v>
      </c>
      <c r="ER11" s="71"/>
      <c r="ES11" s="71">
        <v>2</v>
      </c>
      <c r="ET11" s="71"/>
      <c r="EU11" s="71">
        <v>3</v>
      </c>
      <c r="EV11" s="71"/>
      <c r="EW11" s="71">
        <v>4</v>
      </c>
      <c r="EX11" s="71"/>
      <c r="EY11" s="71"/>
      <c r="EZ11" s="71" t="s">
        <v>76</v>
      </c>
      <c r="FA11" s="71" t="s">
        <v>49</v>
      </c>
      <c r="FB11" s="71" t="s">
        <v>20</v>
      </c>
      <c r="FC11" s="71">
        <v>9.9999999999999992E-2</v>
      </c>
      <c r="FD11" s="71">
        <v>1</v>
      </c>
      <c r="FE11" s="71">
        <v>9.9999999999999992E-2</v>
      </c>
      <c r="FF11" s="71">
        <v>2</v>
      </c>
      <c r="FG11" s="71">
        <v>9.9999999999999992E-2</v>
      </c>
      <c r="FH11" s="71">
        <v>3</v>
      </c>
      <c r="FI11" s="71">
        <v>9.9999999999999992E-2</v>
      </c>
      <c r="FJ11" s="71">
        <v>4</v>
      </c>
      <c r="FK11" s="71"/>
      <c r="FL11" s="71"/>
      <c r="FM11" s="71"/>
      <c r="FN11" s="71"/>
      <c r="FO11" s="71"/>
      <c r="FP11" s="71"/>
      <c r="FQ11" s="71"/>
      <c r="FR11" s="71"/>
      <c r="FS11" s="71"/>
      <c r="FT11" s="71"/>
      <c r="FU11" s="71"/>
      <c r="FV11" s="71"/>
      <c r="FW11" s="71"/>
      <c r="FX11" s="71"/>
      <c r="FY11" s="71">
        <v>1</v>
      </c>
      <c r="FZ11" s="71"/>
      <c r="GA11" s="71">
        <v>2</v>
      </c>
      <c r="GB11" s="71"/>
      <c r="GC11" s="71">
        <v>3</v>
      </c>
      <c r="GD11" s="71"/>
      <c r="GE11" s="71">
        <v>4</v>
      </c>
      <c r="GF11" s="71"/>
      <c r="GG11" s="71"/>
      <c r="GH11" s="71" t="s">
        <v>76</v>
      </c>
      <c r="GI11" s="71" t="s">
        <v>49</v>
      </c>
      <c r="GJ11" s="71" t="s">
        <v>20</v>
      </c>
      <c r="GK11" s="71">
        <v>9.9999999999999992E-2</v>
      </c>
      <c r="GL11" s="71">
        <v>1</v>
      </c>
      <c r="GM11" s="71">
        <v>9.9999999999999992E-2</v>
      </c>
      <c r="GN11" s="71">
        <v>2</v>
      </c>
      <c r="GO11" s="71">
        <v>9.9999999999999992E-2</v>
      </c>
      <c r="GP11" s="71">
        <v>3</v>
      </c>
      <c r="GQ11" s="71">
        <v>9.9999999999999992E-2</v>
      </c>
      <c r="GR11" s="71"/>
      <c r="GS11" s="71"/>
      <c r="GT11" s="71"/>
      <c r="GU11" s="71"/>
    </row>
    <row r="12" spans="1:203" x14ac:dyDescent="0.25">
      <c r="A12" s="47">
        <f ca="1">MAX(A$1:OFFSET(TableauBDD[[#This Row],[N°ID]],-1,))+1</f>
        <v>9</v>
      </c>
      <c r="B12" s="5">
        <v>44781</v>
      </c>
      <c r="C12" t="s">
        <v>36</v>
      </c>
      <c r="D12" s="76" t="s">
        <v>95</v>
      </c>
      <c r="E12" t="s">
        <v>37</v>
      </c>
      <c r="F12" t="s">
        <v>40</v>
      </c>
      <c r="G12"/>
      <c r="I12"/>
      <c r="K12" s="71">
        <v>1</v>
      </c>
      <c r="M12" s="71">
        <v>2</v>
      </c>
      <c r="O12" s="71">
        <v>3</v>
      </c>
      <c r="Q12" s="71">
        <v>4</v>
      </c>
      <c r="S12" s="71">
        <v>5</v>
      </c>
      <c r="U12" s="71">
        <v>3</v>
      </c>
      <c r="AA12" s="71">
        <v>5</v>
      </c>
      <c r="AC12" s="71">
        <v>3</v>
      </c>
      <c r="AM12" t="s">
        <v>40</v>
      </c>
      <c r="AR12" s="71"/>
      <c r="AS12" s="71"/>
      <c r="AT12" s="71">
        <v>2</v>
      </c>
      <c r="AU12" s="71"/>
      <c r="AV12" s="71">
        <v>3</v>
      </c>
      <c r="AW12" s="71"/>
      <c r="AX12" s="71">
        <v>4</v>
      </c>
      <c r="AY12" s="71"/>
      <c r="AZ12" s="71">
        <v>5</v>
      </c>
      <c r="BA12" s="71"/>
      <c r="BB12" s="71">
        <v>3</v>
      </c>
      <c r="BC12" s="71"/>
      <c r="BD12" s="71"/>
      <c r="BE12" s="71"/>
      <c r="BF12" s="71"/>
      <c r="BG12" s="71"/>
      <c r="BH12" s="71">
        <v>5</v>
      </c>
      <c r="BI12" s="71"/>
      <c r="BJ12" s="71">
        <v>3</v>
      </c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>
        <v>1</v>
      </c>
      <c r="BZ12" s="71"/>
      <c r="CA12" s="71">
        <v>2</v>
      </c>
      <c r="CB12" s="71"/>
      <c r="CC12" s="71">
        <v>3</v>
      </c>
      <c r="CD12" s="71"/>
      <c r="CE12" s="71">
        <v>4</v>
      </c>
      <c r="CF12" s="71"/>
      <c r="CG12" s="71">
        <v>5</v>
      </c>
      <c r="CH12" s="71"/>
      <c r="CI12" s="71">
        <v>3</v>
      </c>
      <c r="CJ12" s="71"/>
      <c r="CK12" s="71"/>
      <c r="CL12" s="71"/>
      <c r="CM12" s="71"/>
      <c r="CN12" s="71"/>
      <c r="CO12" s="71">
        <v>5</v>
      </c>
      <c r="CP12" s="71"/>
      <c r="CQ12" s="71">
        <v>3</v>
      </c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>
        <v>1</v>
      </c>
      <c r="DG12" s="71"/>
      <c r="DH12" s="71">
        <v>2</v>
      </c>
      <c r="DI12" s="71"/>
      <c r="DJ12" s="71">
        <v>3</v>
      </c>
      <c r="DK12" s="71"/>
      <c r="DL12" s="71">
        <v>4</v>
      </c>
      <c r="DM12" s="71"/>
      <c r="DN12" s="71">
        <v>5</v>
      </c>
      <c r="DO12" s="71"/>
      <c r="DP12" s="71">
        <v>3</v>
      </c>
      <c r="DQ12" s="71"/>
      <c r="DR12" s="71"/>
      <c r="DS12" s="71"/>
      <c r="DT12" s="71"/>
      <c r="DU12" s="71"/>
      <c r="DV12" s="71">
        <v>5</v>
      </c>
      <c r="DW12" s="71"/>
      <c r="DX12" s="71">
        <v>3</v>
      </c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>
        <v>1</v>
      </c>
      <c r="ER12" s="71"/>
      <c r="ES12" s="71">
        <v>2</v>
      </c>
      <c r="ET12" s="71"/>
      <c r="EU12" s="71">
        <v>3</v>
      </c>
      <c r="EV12" s="71"/>
      <c r="EW12" s="71">
        <v>4</v>
      </c>
      <c r="EX12" s="71"/>
      <c r="EY12" s="71">
        <v>5</v>
      </c>
      <c r="EZ12" s="71"/>
      <c r="FA12" s="71">
        <v>3</v>
      </c>
      <c r="FB12" s="71"/>
      <c r="FC12" s="71"/>
      <c r="FD12" s="71"/>
      <c r="FE12" s="71"/>
      <c r="FF12" s="71"/>
      <c r="FG12" s="71">
        <v>5</v>
      </c>
      <c r="FH12" s="71"/>
      <c r="FI12" s="71">
        <v>3</v>
      </c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>
        <v>1</v>
      </c>
      <c r="FZ12" s="71"/>
      <c r="GA12" s="71">
        <v>2</v>
      </c>
      <c r="GB12" s="71"/>
      <c r="GC12" s="71">
        <v>3</v>
      </c>
      <c r="GD12" s="71"/>
      <c r="GE12" s="71">
        <v>4</v>
      </c>
      <c r="GF12" s="71"/>
      <c r="GG12" s="71">
        <v>5</v>
      </c>
      <c r="GH12" s="71"/>
      <c r="GI12" s="71">
        <v>3</v>
      </c>
      <c r="GJ12" s="71"/>
      <c r="GK12" s="71"/>
      <c r="GL12" s="71"/>
      <c r="GM12" s="71"/>
      <c r="GN12" s="71"/>
      <c r="GO12" s="71">
        <v>5</v>
      </c>
      <c r="GP12" s="71"/>
      <c r="GQ12" s="71">
        <v>3</v>
      </c>
      <c r="GR12" s="71"/>
      <c r="GS12" s="71"/>
      <c r="GT12" s="71"/>
      <c r="GU12" s="71"/>
    </row>
    <row r="13" spans="1:203" x14ac:dyDescent="0.25">
      <c r="A13" s="47">
        <f ca="1">MAX(A$1:OFFSET(TableauBDD[[#This Row],[N°ID]],-1,))+1</f>
        <v>10</v>
      </c>
      <c r="B13" s="5">
        <v>44781</v>
      </c>
      <c r="C13" t="s">
        <v>36</v>
      </c>
      <c r="D13" s="76" t="s">
        <v>95</v>
      </c>
      <c r="E13" t="s">
        <v>37</v>
      </c>
      <c r="F13" t="s">
        <v>296</v>
      </c>
      <c r="G13">
        <v>10</v>
      </c>
      <c r="H13">
        <v>40</v>
      </c>
      <c r="I13">
        <v>15</v>
      </c>
      <c r="J13">
        <v>1</v>
      </c>
      <c r="K13" s="71">
        <v>1</v>
      </c>
      <c r="L13" t="s">
        <v>302</v>
      </c>
      <c r="M13" s="71">
        <v>2</v>
      </c>
      <c r="N13" t="s">
        <v>303</v>
      </c>
      <c r="O13" s="71">
        <v>3</v>
      </c>
      <c r="P13" t="s">
        <v>304</v>
      </c>
      <c r="Q13" s="71">
        <v>4</v>
      </c>
      <c r="R13" t="s">
        <v>305</v>
      </c>
      <c r="S13" s="71">
        <v>5</v>
      </c>
      <c r="T13" t="s">
        <v>306</v>
      </c>
      <c r="U13" s="71">
        <v>3</v>
      </c>
      <c r="V13" t="s">
        <v>307</v>
      </c>
      <c r="W13" s="71">
        <v>5</v>
      </c>
      <c r="X13" t="s">
        <v>308</v>
      </c>
      <c r="Y13" s="71">
        <v>5</v>
      </c>
      <c r="Z13" t="s">
        <v>309</v>
      </c>
      <c r="AA13" s="71">
        <v>5</v>
      </c>
      <c r="AB13" t="s">
        <v>310</v>
      </c>
      <c r="AC13" s="71">
        <v>3</v>
      </c>
      <c r="AD13" t="s">
        <v>311</v>
      </c>
      <c r="AE13">
        <v>5</v>
      </c>
      <c r="AF13" t="s">
        <v>312</v>
      </c>
      <c r="AH13" t="s">
        <v>313</v>
      </c>
      <c r="AI13">
        <v>7</v>
      </c>
      <c r="AJ13" t="s">
        <v>314</v>
      </c>
      <c r="AK13" s="71">
        <v>19.010000000000002</v>
      </c>
      <c r="AL13" s="71">
        <v>10.01</v>
      </c>
      <c r="AM13" s="71" t="s">
        <v>297</v>
      </c>
      <c r="AN13" s="71">
        <v>10</v>
      </c>
      <c r="AO13" s="71">
        <v>40</v>
      </c>
      <c r="AP13" s="71">
        <v>15</v>
      </c>
      <c r="AQ13" s="71">
        <v>1</v>
      </c>
      <c r="AR13" s="71">
        <v>5</v>
      </c>
      <c r="AS13" s="71" t="s">
        <v>315</v>
      </c>
      <c r="AT13" s="71">
        <v>0</v>
      </c>
      <c r="AU13" s="71" t="s">
        <v>316</v>
      </c>
      <c r="AV13" s="71">
        <v>0</v>
      </c>
      <c r="AW13" s="71" t="s">
        <v>327</v>
      </c>
      <c r="AX13" s="71">
        <v>0</v>
      </c>
      <c r="AY13" s="71" t="s">
        <v>317</v>
      </c>
      <c r="AZ13" s="71">
        <v>5</v>
      </c>
      <c r="BA13" s="71" t="s">
        <v>318</v>
      </c>
      <c r="BB13" s="71">
        <v>3</v>
      </c>
      <c r="BC13" s="71" t="s">
        <v>319</v>
      </c>
      <c r="BD13" s="71">
        <v>5</v>
      </c>
      <c r="BE13" s="71" t="s">
        <v>320</v>
      </c>
      <c r="BF13" s="71">
        <v>5</v>
      </c>
      <c r="BG13" s="71" t="s">
        <v>321</v>
      </c>
      <c r="BH13" s="71">
        <v>5</v>
      </c>
      <c r="BI13" s="71" t="s">
        <v>322</v>
      </c>
      <c r="BJ13" s="71">
        <v>3</v>
      </c>
      <c r="BK13" s="71" t="s">
        <v>323</v>
      </c>
      <c r="BL13" s="71">
        <v>5</v>
      </c>
      <c r="BM13" s="71" t="s">
        <v>324</v>
      </c>
      <c r="BN13" s="71"/>
      <c r="BO13" s="71" t="s">
        <v>325</v>
      </c>
      <c r="BP13" s="71">
        <v>7</v>
      </c>
      <c r="BQ13" s="71" t="s">
        <v>326</v>
      </c>
      <c r="BR13" s="71">
        <v>6.02</v>
      </c>
      <c r="BS13" s="71">
        <v>10.02</v>
      </c>
      <c r="BT13" s="71" t="s">
        <v>298</v>
      </c>
      <c r="BU13" s="71">
        <v>10</v>
      </c>
      <c r="BV13" s="71">
        <v>40</v>
      </c>
      <c r="BW13" s="71">
        <v>15</v>
      </c>
      <c r="BX13" s="71">
        <v>1</v>
      </c>
      <c r="BY13" s="71">
        <v>5</v>
      </c>
      <c r="BZ13" s="71" t="s">
        <v>328</v>
      </c>
      <c r="CA13" s="71">
        <v>0</v>
      </c>
      <c r="CB13" s="71" t="s">
        <v>329</v>
      </c>
      <c r="CC13" s="71">
        <v>3</v>
      </c>
      <c r="CD13" s="71" t="s">
        <v>340</v>
      </c>
      <c r="CE13" s="71">
        <v>0</v>
      </c>
      <c r="CF13" s="71" t="s">
        <v>330</v>
      </c>
      <c r="CG13" s="71">
        <v>5</v>
      </c>
      <c r="CH13" s="71" t="s">
        <v>331</v>
      </c>
      <c r="CI13" s="71">
        <v>3</v>
      </c>
      <c r="CJ13" s="71" t="s">
        <v>332</v>
      </c>
      <c r="CK13" s="71">
        <v>5</v>
      </c>
      <c r="CL13" s="71" t="s">
        <v>333</v>
      </c>
      <c r="CM13" s="71">
        <v>5</v>
      </c>
      <c r="CN13" s="71" t="s">
        <v>334</v>
      </c>
      <c r="CO13" s="71">
        <v>5</v>
      </c>
      <c r="CP13" s="71" t="s">
        <v>335</v>
      </c>
      <c r="CQ13" s="71">
        <v>3</v>
      </c>
      <c r="CR13" s="71" t="s">
        <v>336</v>
      </c>
      <c r="CS13" s="71">
        <v>5</v>
      </c>
      <c r="CT13" s="71" t="s">
        <v>337</v>
      </c>
      <c r="CU13" s="71"/>
      <c r="CV13" s="71" t="s">
        <v>338</v>
      </c>
      <c r="CW13" s="71">
        <v>5</v>
      </c>
      <c r="CX13" s="71" t="s">
        <v>339</v>
      </c>
      <c r="CY13" s="71">
        <v>26.03</v>
      </c>
      <c r="CZ13" s="71">
        <v>12.03</v>
      </c>
      <c r="DA13" s="71" t="s">
        <v>299</v>
      </c>
      <c r="DB13" s="71">
        <v>10</v>
      </c>
      <c r="DC13" s="71">
        <v>40</v>
      </c>
      <c r="DD13" s="71">
        <v>15</v>
      </c>
      <c r="DE13" s="71">
        <v>1</v>
      </c>
      <c r="DF13" s="71">
        <v>5</v>
      </c>
      <c r="DG13" s="71" t="s">
        <v>341</v>
      </c>
      <c r="DH13" s="71">
        <v>0</v>
      </c>
      <c r="DI13" s="71" t="s">
        <v>342</v>
      </c>
      <c r="DJ13" s="71">
        <v>3</v>
      </c>
      <c r="DK13" s="71" t="s">
        <v>343</v>
      </c>
      <c r="DL13" s="71">
        <v>0</v>
      </c>
      <c r="DM13" s="71" t="s">
        <v>344</v>
      </c>
      <c r="DN13" s="71">
        <v>5</v>
      </c>
      <c r="DO13" s="71" t="s">
        <v>345</v>
      </c>
      <c r="DP13" s="71">
        <v>3</v>
      </c>
      <c r="DQ13" s="71" t="s">
        <v>346</v>
      </c>
      <c r="DR13" s="71">
        <v>5</v>
      </c>
      <c r="DS13" s="71" t="s">
        <v>347</v>
      </c>
      <c r="DT13" s="71">
        <v>5</v>
      </c>
      <c r="DU13" s="71" t="s">
        <v>348</v>
      </c>
      <c r="DV13" s="71">
        <v>5</v>
      </c>
      <c r="DW13" s="71" t="s">
        <v>349</v>
      </c>
      <c r="DX13" s="71">
        <v>3</v>
      </c>
      <c r="DY13" s="71" t="s">
        <v>350</v>
      </c>
      <c r="DZ13" s="71">
        <v>5</v>
      </c>
      <c r="EA13" s="71" t="s">
        <v>351</v>
      </c>
      <c r="EB13" s="71"/>
      <c r="EC13" s="71" t="s">
        <v>352</v>
      </c>
      <c r="ED13" s="71">
        <v>5</v>
      </c>
      <c r="EE13" s="71" t="s">
        <v>353</v>
      </c>
      <c r="EF13" s="71">
        <v>833.04</v>
      </c>
      <c r="EG13" s="71">
        <v>820.04</v>
      </c>
      <c r="EH13" s="71" t="s">
        <v>300</v>
      </c>
      <c r="EI13" s="71">
        <v>10</v>
      </c>
      <c r="EJ13" s="71">
        <v>40</v>
      </c>
      <c r="EK13" s="71">
        <v>15</v>
      </c>
      <c r="EL13" s="71">
        <v>1</v>
      </c>
      <c r="EM13" s="71">
        <v>5</v>
      </c>
      <c r="EN13" s="71" t="s">
        <v>354</v>
      </c>
      <c r="EO13" s="71">
        <v>0</v>
      </c>
      <c r="EP13" s="71" t="s">
        <v>355</v>
      </c>
      <c r="EQ13" s="71">
        <v>3</v>
      </c>
      <c r="ER13" s="71" t="s">
        <v>356</v>
      </c>
      <c r="ES13" s="71">
        <v>0</v>
      </c>
      <c r="ET13" s="71" t="s">
        <v>357</v>
      </c>
      <c r="EU13" s="71">
        <v>5</v>
      </c>
      <c r="EV13" s="71" t="s">
        <v>358</v>
      </c>
      <c r="EW13" s="71">
        <v>3</v>
      </c>
      <c r="EX13" s="71" t="s">
        <v>359</v>
      </c>
      <c r="EY13" s="71">
        <v>5</v>
      </c>
      <c r="EZ13" s="71" t="s">
        <v>360</v>
      </c>
      <c r="FA13" s="71">
        <v>5</v>
      </c>
      <c r="FB13" s="71" t="s">
        <v>361</v>
      </c>
      <c r="FC13" s="71">
        <v>5</v>
      </c>
      <c r="FD13" s="71" t="s">
        <v>362</v>
      </c>
      <c r="FE13" s="71">
        <v>3</v>
      </c>
      <c r="FF13" s="71" t="s">
        <v>363</v>
      </c>
      <c r="FG13" s="71">
        <v>5</v>
      </c>
      <c r="FH13" s="71" t="s">
        <v>364</v>
      </c>
      <c r="FI13" s="71"/>
      <c r="FJ13" s="71" t="s">
        <v>365</v>
      </c>
      <c r="FK13" s="71">
        <v>5</v>
      </c>
      <c r="FL13" s="71" t="s">
        <v>366</v>
      </c>
      <c r="FM13" s="71">
        <v>33.049999999999997</v>
      </c>
      <c r="FN13" s="71">
        <v>15.05</v>
      </c>
      <c r="FO13" s="71" t="s">
        <v>301</v>
      </c>
      <c r="FP13" s="71">
        <v>10</v>
      </c>
      <c r="FQ13" s="71">
        <v>40</v>
      </c>
      <c r="FR13" s="71">
        <v>15</v>
      </c>
      <c r="FS13" s="71">
        <v>1</v>
      </c>
      <c r="FT13" s="71">
        <v>5</v>
      </c>
      <c r="FU13" s="71" t="s">
        <v>367</v>
      </c>
      <c r="FV13" s="71">
        <v>0</v>
      </c>
      <c r="FW13" s="71" t="s">
        <v>368</v>
      </c>
      <c r="FX13" s="71">
        <v>3</v>
      </c>
      <c r="FY13" s="71" t="s">
        <v>369</v>
      </c>
      <c r="FZ13" s="71">
        <v>0</v>
      </c>
      <c r="GA13" s="71" t="s">
        <v>370</v>
      </c>
      <c r="GB13" s="71">
        <v>5</v>
      </c>
      <c r="GC13" s="71" t="s">
        <v>371</v>
      </c>
      <c r="GD13" s="71">
        <v>3</v>
      </c>
      <c r="GE13" s="71" t="s">
        <v>372</v>
      </c>
      <c r="GF13" s="71">
        <v>5</v>
      </c>
      <c r="GG13" s="71" t="s">
        <v>373</v>
      </c>
      <c r="GH13" s="71">
        <v>5</v>
      </c>
      <c r="GI13" s="71" t="s">
        <v>374</v>
      </c>
      <c r="GJ13" s="71">
        <v>5</v>
      </c>
      <c r="GK13" s="71" t="s">
        <v>375</v>
      </c>
      <c r="GL13" s="71">
        <v>3</v>
      </c>
      <c r="GM13" s="71" t="s">
        <v>376</v>
      </c>
      <c r="GN13" s="71">
        <v>5</v>
      </c>
      <c r="GO13" s="71" t="s">
        <v>377</v>
      </c>
      <c r="GP13" s="71"/>
      <c r="GQ13" s="71" t="s">
        <v>378</v>
      </c>
      <c r="GR13" s="71">
        <v>5</v>
      </c>
      <c r="GS13" s="71" t="s">
        <v>379</v>
      </c>
      <c r="GT13" s="71">
        <v>33.06</v>
      </c>
      <c r="GU13" s="71">
        <v>18.059999999999999</v>
      </c>
    </row>
    <row r="14" spans="1:203" x14ac:dyDescent="0.25">
      <c r="A14" s="47">
        <f ca="1">MAX(A$1:OFFSET(TableauBDD[[#This Row],[N°ID]],-1,))+1</f>
        <v>11</v>
      </c>
      <c r="B14" s="5">
        <v>44781</v>
      </c>
      <c r="C14" t="s">
        <v>36</v>
      </c>
      <c r="D14" s="76" t="s">
        <v>386</v>
      </c>
      <c r="E14" t="s">
        <v>37</v>
      </c>
      <c r="F14" t="s">
        <v>40</v>
      </c>
      <c r="G14">
        <v>10</v>
      </c>
      <c r="H14">
        <v>40</v>
      </c>
      <c r="I14">
        <v>15</v>
      </c>
      <c r="J14">
        <v>1</v>
      </c>
      <c r="K14" s="71">
        <v>1</v>
      </c>
      <c r="M14" s="71">
        <v>2</v>
      </c>
      <c r="O14" s="71">
        <v>3</v>
      </c>
      <c r="Q14" s="71">
        <v>4</v>
      </c>
      <c r="S14" s="71">
        <v>5</v>
      </c>
      <c r="U14" s="71">
        <v>3</v>
      </c>
      <c r="W14" s="71">
        <v>5</v>
      </c>
      <c r="Y14" s="71">
        <v>5</v>
      </c>
      <c r="AA14" s="71">
        <v>5</v>
      </c>
      <c r="AC14" s="71">
        <v>3</v>
      </c>
      <c r="AE14">
        <v>5</v>
      </c>
      <c r="AI14">
        <v>7</v>
      </c>
      <c r="AK14" s="71">
        <v>19.5</v>
      </c>
      <c r="AL14" s="71">
        <v>10</v>
      </c>
      <c r="AM14" s="71" t="s">
        <v>384</v>
      </c>
      <c r="AN14" s="71">
        <v>10</v>
      </c>
      <c r="AO14" s="71">
        <v>40</v>
      </c>
      <c r="AP14" s="71">
        <v>15</v>
      </c>
      <c r="AQ14" s="71">
        <v>1</v>
      </c>
      <c r="AR14" s="71">
        <v>5</v>
      </c>
      <c r="AS14" s="71"/>
      <c r="AT14" s="71">
        <v>0</v>
      </c>
      <c r="AU14" s="71"/>
      <c r="AV14" s="71">
        <v>0</v>
      </c>
      <c r="AW14" s="71"/>
      <c r="AX14" s="71">
        <v>0</v>
      </c>
      <c r="AY14" s="71"/>
      <c r="AZ14" s="71">
        <v>5</v>
      </c>
      <c r="BA14" s="71"/>
      <c r="BB14" s="71">
        <v>3</v>
      </c>
      <c r="BC14" s="71"/>
      <c r="BD14" s="71">
        <v>5</v>
      </c>
      <c r="BE14" s="71"/>
      <c r="BF14" s="71">
        <v>5</v>
      </c>
      <c r="BG14" s="71"/>
      <c r="BH14" s="71">
        <v>5</v>
      </c>
      <c r="BI14" s="71"/>
      <c r="BJ14" s="71">
        <v>3</v>
      </c>
      <c r="BK14" s="71"/>
      <c r="BL14" s="71">
        <v>5</v>
      </c>
      <c r="BM14" s="71"/>
      <c r="BN14" s="71"/>
      <c r="BO14" s="71"/>
      <c r="BP14" s="71">
        <v>7</v>
      </c>
      <c r="BQ14" s="71"/>
      <c r="BR14" s="71">
        <v>6.3999999999999995</v>
      </c>
      <c r="BS14" s="71">
        <v>10</v>
      </c>
      <c r="BT14" s="71" t="s">
        <v>385</v>
      </c>
      <c r="BU14" s="71">
        <v>10</v>
      </c>
      <c r="BV14" s="71">
        <v>40</v>
      </c>
      <c r="BW14" s="71">
        <v>15</v>
      </c>
      <c r="BX14" s="71">
        <v>1</v>
      </c>
      <c r="BY14" s="71">
        <v>5</v>
      </c>
      <c r="BZ14" s="71"/>
      <c r="CA14" s="71">
        <v>0</v>
      </c>
      <c r="CB14" s="71"/>
      <c r="CC14" s="71">
        <v>3</v>
      </c>
      <c r="CD14" s="71"/>
      <c r="CE14" s="71">
        <v>0</v>
      </c>
      <c r="CF14" s="71"/>
      <c r="CG14" s="71">
        <v>5</v>
      </c>
      <c r="CH14" s="71"/>
      <c r="CI14" s="71">
        <v>3</v>
      </c>
      <c r="CJ14" s="71"/>
      <c r="CK14" s="71">
        <v>5</v>
      </c>
      <c r="CL14" s="71"/>
      <c r="CM14" s="71">
        <v>5</v>
      </c>
      <c r="CN14" s="71"/>
      <c r="CO14" s="71">
        <v>5</v>
      </c>
      <c r="CP14" s="71"/>
      <c r="CQ14" s="71">
        <v>3</v>
      </c>
      <c r="CR14" s="71"/>
      <c r="CS14" s="71">
        <v>5</v>
      </c>
      <c r="CT14" s="71"/>
      <c r="CU14" s="71"/>
      <c r="CV14" s="71"/>
      <c r="CW14" s="71">
        <v>5</v>
      </c>
      <c r="CX14" s="71"/>
      <c r="CY14" s="71">
        <v>26.133333333333336</v>
      </c>
      <c r="CZ14" s="71">
        <v>12</v>
      </c>
      <c r="DA14" s="71" t="s">
        <v>40</v>
      </c>
      <c r="DB14" s="71">
        <v>10</v>
      </c>
      <c r="DC14" s="71">
        <v>40</v>
      </c>
      <c r="DD14" s="71">
        <v>15</v>
      </c>
      <c r="DE14" s="71">
        <v>1</v>
      </c>
      <c r="DF14" s="71">
        <v>5</v>
      </c>
      <c r="DG14" s="71"/>
      <c r="DH14" s="71">
        <v>0</v>
      </c>
      <c r="DI14" s="71"/>
      <c r="DJ14" s="71">
        <v>3</v>
      </c>
      <c r="DK14" s="71"/>
      <c r="DL14" s="71">
        <v>0</v>
      </c>
      <c r="DM14" s="71"/>
      <c r="DN14" s="71">
        <v>5</v>
      </c>
      <c r="DO14" s="71"/>
      <c r="DP14" s="71">
        <v>3</v>
      </c>
      <c r="DQ14" s="71"/>
      <c r="DR14" s="71">
        <v>5</v>
      </c>
      <c r="DS14" s="71"/>
      <c r="DT14" s="71">
        <v>5</v>
      </c>
      <c r="DU14" s="71"/>
      <c r="DV14" s="71">
        <v>5</v>
      </c>
      <c r="DW14" s="71"/>
      <c r="DX14" s="71">
        <v>3</v>
      </c>
      <c r="DY14" s="71"/>
      <c r="DZ14" s="71">
        <v>5</v>
      </c>
      <c r="EA14" s="71"/>
      <c r="EB14" s="71"/>
      <c r="EC14" s="71"/>
      <c r="ED14" s="71">
        <v>5</v>
      </c>
      <c r="EE14" s="71"/>
      <c r="EF14" s="71">
        <v>33.166666666666664</v>
      </c>
      <c r="EG14" s="71">
        <v>20</v>
      </c>
      <c r="EH14" s="71" t="s">
        <v>385</v>
      </c>
      <c r="EI14" s="71">
        <v>10</v>
      </c>
      <c r="EJ14" s="71">
        <v>40</v>
      </c>
      <c r="EK14" s="71">
        <v>15</v>
      </c>
      <c r="EL14" s="71">
        <v>1</v>
      </c>
      <c r="EM14" s="71">
        <v>5</v>
      </c>
      <c r="EN14" s="71"/>
      <c r="EO14" s="71">
        <v>0</v>
      </c>
      <c r="EP14" s="71"/>
      <c r="EQ14" s="71">
        <v>3</v>
      </c>
      <c r="ER14" s="71"/>
      <c r="ES14" s="71">
        <v>0</v>
      </c>
      <c r="ET14" s="71"/>
      <c r="EU14" s="71">
        <v>5</v>
      </c>
      <c r="EV14" s="71"/>
      <c r="EW14" s="71">
        <v>3</v>
      </c>
      <c r="EX14" s="71"/>
      <c r="EY14" s="71">
        <v>5</v>
      </c>
      <c r="EZ14" s="71"/>
      <c r="FA14" s="71">
        <v>5</v>
      </c>
      <c r="FB14" s="71"/>
      <c r="FC14" s="71">
        <v>5</v>
      </c>
      <c r="FD14" s="71"/>
      <c r="FE14" s="71">
        <v>3</v>
      </c>
      <c r="FF14" s="71"/>
      <c r="FG14" s="71">
        <v>5</v>
      </c>
      <c r="FH14" s="71"/>
      <c r="FI14" s="71"/>
      <c r="FJ14" s="71"/>
      <c r="FK14" s="71">
        <v>5</v>
      </c>
      <c r="FL14" s="71"/>
      <c r="FM14" s="71">
        <v>33.166666666666664</v>
      </c>
      <c r="FN14" s="71">
        <v>15</v>
      </c>
      <c r="FO14" s="71" t="s">
        <v>385</v>
      </c>
      <c r="FP14" s="71">
        <v>10</v>
      </c>
      <c r="FQ14" s="71">
        <v>40</v>
      </c>
      <c r="FR14" s="71">
        <v>15</v>
      </c>
      <c r="FS14" s="71">
        <v>1</v>
      </c>
      <c r="FT14" s="71">
        <v>5</v>
      </c>
      <c r="FU14" s="71"/>
      <c r="FV14" s="71">
        <v>0</v>
      </c>
      <c r="FW14" s="71"/>
      <c r="FX14" s="71">
        <v>3</v>
      </c>
      <c r="FY14" s="71"/>
      <c r="FZ14" s="71">
        <v>0</v>
      </c>
      <c r="GA14" s="71"/>
      <c r="GB14" s="71">
        <v>5</v>
      </c>
      <c r="GC14" s="71"/>
      <c r="GD14" s="71">
        <v>3</v>
      </c>
      <c r="GE14" s="71"/>
      <c r="GF14" s="71">
        <v>5</v>
      </c>
      <c r="GG14" s="71"/>
      <c r="GH14" s="71">
        <v>5</v>
      </c>
      <c r="GI14" s="71"/>
      <c r="GJ14" s="71">
        <v>5</v>
      </c>
      <c r="GK14" s="71"/>
      <c r="GL14" s="71">
        <v>3</v>
      </c>
      <c r="GM14" s="71"/>
      <c r="GN14" s="71">
        <v>5</v>
      </c>
      <c r="GO14" s="71"/>
      <c r="GP14" s="71"/>
      <c r="GQ14" s="71"/>
      <c r="GR14" s="71">
        <v>5</v>
      </c>
      <c r="GS14" s="71"/>
      <c r="GT14" s="71">
        <v>33.166666666666664</v>
      </c>
      <c r="GU14" s="71">
        <v>18</v>
      </c>
    </row>
  </sheetData>
  <sortState xmlns:xlrd2="http://schemas.microsoft.com/office/spreadsheetml/2017/richdata2" ref="B4:AD4">
    <sortCondition ref="D4"/>
  </sortState>
  <mergeCells count="79">
    <mergeCell ref="K2:L2"/>
    <mergeCell ref="M2:N2"/>
    <mergeCell ref="A1:J1"/>
    <mergeCell ref="Y2:Z2"/>
    <mergeCell ref="S2:T2"/>
    <mergeCell ref="U2:V2"/>
    <mergeCell ref="W2:X2"/>
    <mergeCell ref="O2:P2"/>
    <mergeCell ref="Q2:R2"/>
    <mergeCell ref="AE2:AF2"/>
    <mergeCell ref="AG2:AH2"/>
    <mergeCell ref="AI2:AJ2"/>
    <mergeCell ref="AA2:AB2"/>
    <mergeCell ref="AC2:AD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Y2:BZ2"/>
    <mergeCell ref="CA2:CB2"/>
    <mergeCell ref="CC2:CD2"/>
    <mergeCell ref="CE2:CF2"/>
    <mergeCell ref="CG2:CH2"/>
    <mergeCell ref="CI2:CJ2"/>
    <mergeCell ref="CK2:CL2"/>
    <mergeCell ref="CM2:CN2"/>
    <mergeCell ref="CO2:CP2"/>
    <mergeCell ref="CQ2:CR2"/>
    <mergeCell ref="CS2:CT2"/>
    <mergeCell ref="CU2:CV2"/>
    <mergeCell ref="CW2:CX2"/>
    <mergeCell ref="DF2:DG2"/>
    <mergeCell ref="DH2:DI2"/>
    <mergeCell ref="DJ2:DK2"/>
    <mergeCell ref="DL2:DM2"/>
    <mergeCell ref="DN2:DO2"/>
    <mergeCell ref="DP2:DQ2"/>
    <mergeCell ref="DR2:DS2"/>
    <mergeCell ref="DT2:DU2"/>
    <mergeCell ref="DV2:DW2"/>
    <mergeCell ref="DX2:DY2"/>
    <mergeCell ref="DZ2:EA2"/>
    <mergeCell ref="EB2:EC2"/>
    <mergeCell ref="ED2:EE2"/>
    <mergeCell ref="EM2:EN2"/>
    <mergeCell ref="EO2:EP2"/>
    <mergeCell ref="EQ2:ER2"/>
    <mergeCell ref="ES2:ET2"/>
    <mergeCell ref="EU2:EV2"/>
    <mergeCell ref="EW2:EX2"/>
    <mergeCell ref="EY2:EZ2"/>
    <mergeCell ref="FA2:FB2"/>
    <mergeCell ref="FC2:FD2"/>
    <mergeCell ref="FE2:FF2"/>
    <mergeCell ref="FG2:FH2"/>
    <mergeCell ref="FI2:FJ2"/>
    <mergeCell ref="FK2:FL2"/>
    <mergeCell ref="FT2:FU2"/>
    <mergeCell ref="FV2:FW2"/>
    <mergeCell ref="FX2:FY2"/>
    <mergeCell ref="FZ2:GA2"/>
    <mergeCell ref="GB2:GC2"/>
    <mergeCell ref="GD2:GE2"/>
    <mergeCell ref="GF2:GG2"/>
    <mergeCell ref="GH2:GI2"/>
    <mergeCell ref="GJ2:GK2"/>
    <mergeCell ref="GL2:GM2"/>
    <mergeCell ref="GN2:GO2"/>
    <mergeCell ref="GP2:GQ2"/>
    <mergeCell ref="GR2:GS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Calinour</cp:lastModifiedBy>
  <dcterms:created xsi:type="dcterms:W3CDTF">2022-06-29T10:38:08Z</dcterms:created>
  <dcterms:modified xsi:type="dcterms:W3CDTF">2022-08-18T17:50:51Z</dcterms:modified>
</cp:coreProperties>
</file>