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427" codeName="{AE6600E7-7A62-396C-DE95-9942FA9DD81E}"/>
  <workbookPr codeName="ThisWorkbook"/>
  <mc:AlternateContent xmlns:mc="http://schemas.openxmlformats.org/markup-compatibility/2006">
    <mc:Choice Requires="x15">
      <x15ac:absPath xmlns:x15ac="http://schemas.microsoft.com/office/spreadsheetml/2010/11/ac" url="C:\ExcelVba\julien3500\"/>
    </mc:Choice>
  </mc:AlternateContent>
  <xr:revisionPtr revIDLastSave="0" documentId="13_ncr:1_{BE585E3A-9F79-42EA-9062-369662AD501E}" xr6:coauthVersionLast="47" xr6:coauthVersionMax="47" xr10:uidLastSave="{00000000-0000-0000-0000-000000000000}"/>
  <bookViews>
    <workbookView xWindow="-28920" yWindow="-120" windowWidth="29040" windowHeight="15720" xr2:uid="{0562D3AC-F8AA-452B-9C9F-5B5DBD436400}"/>
  </bookViews>
  <sheets>
    <sheet name="a" sheetId="7" r:id="rId1"/>
    <sheet name="PAR JOUR" sheetId="6" r:id="rId2"/>
    <sheet name="DATA" sheetId="8" r:id="rId3"/>
  </sheets>
  <definedNames>
    <definedName name="_Année" localSheetId="2">DATA!$Q$23</definedName>
    <definedName name="N">#REF!</definedName>
    <definedName name="Paques" localSheetId="2">DATA!$Q$25</definedName>
    <definedName name="_xlnm.Print_Area" localSheetId="0">a!$A$1:$AI$38</definedName>
    <definedName name="_xlnm.Print_Area" localSheetId="1">'PAR JOUR'!$E$18:$L$75,'PAR JOUR'!$E$78:$L$135,'PAR JOUR'!$E$138:$L$195,'PAR JOUR'!$E$198:$L$255,'PAR JOUR'!$E$258:$L$315,'PAR JOUR'!$E$318:$L$375,'PAR JOUR'!$E$378:$L$435,'PAR JOUR'!$E$438:$L$495,'PAR JOUR'!$E$498:$L$555,'PAR JOUR'!$E$558:$L$615,'PAR JOUR'!$E$618:$L$635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O201" i="6" l="1"/>
  <c r="C8" i="7"/>
  <c r="C9" i="7"/>
  <c r="C10" i="7"/>
  <c r="C11" i="7"/>
  <c r="C12" i="7"/>
  <c r="C13" i="7"/>
  <c r="C14" i="7"/>
  <c r="C15" i="7"/>
  <c r="C16" i="7"/>
  <c r="C17" i="7"/>
  <c r="C18" i="7"/>
  <c r="C19" i="7"/>
  <c r="C20" i="7"/>
  <c r="C21" i="7"/>
  <c r="C22" i="7"/>
  <c r="C23" i="7"/>
  <c r="C24" i="7"/>
  <c r="C7" i="7"/>
  <c r="D28" i="7" l="1"/>
  <c r="D29" i="7"/>
  <c r="D30" i="7"/>
  <c r="D31" i="7"/>
  <c r="D32" i="7"/>
  <c r="D33" i="7"/>
  <c r="D34" i="7"/>
  <c r="D35" i="7"/>
  <c r="D36" i="7"/>
  <c r="D37" i="7"/>
  <c r="D38" i="7"/>
  <c r="D27" i="7"/>
  <c r="D8" i="7"/>
  <c r="D9" i="7"/>
  <c r="D10" i="7"/>
  <c r="D11" i="7"/>
  <c r="D12" i="7"/>
  <c r="D13" i="7"/>
  <c r="D14" i="7"/>
  <c r="D15" i="7"/>
  <c r="D16" i="7"/>
  <c r="D17" i="7"/>
  <c r="D18" i="7"/>
  <c r="D19" i="7"/>
  <c r="D20" i="7"/>
  <c r="D21" i="7"/>
  <c r="D22" i="7"/>
  <c r="D23" i="7"/>
  <c r="D24" i="7"/>
  <c r="D7" i="7"/>
  <c r="C625" i="6"/>
  <c r="C624" i="6"/>
  <c r="C605" i="6"/>
  <c r="C604" i="6"/>
  <c r="C584" i="6"/>
  <c r="C585" i="6"/>
  <c r="C565" i="6"/>
  <c r="C564" i="6"/>
  <c r="C545" i="6"/>
  <c r="C544" i="6"/>
  <c r="C525" i="6"/>
  <c r="C524" i="6"/>
  <c r="AD41" i="7"/>
  <c r="B524" i="6" s="1"/>
  <c r="AE41" i="7"/>
  <c r="B544" i="6" s="1"/>
  <c r="C505" i="6"/>
  <c r="C504" i="6"/>
  <c r="C485" i="6"/>
  <c r="C484" i="6"/>
  <c r="C465" i="6"/>
  <c r="C464" i="6"/>
  <c r="C445" i="6"/>
  <c r="C444" i="6"/>
  <c r="C425" i="6"/>
  <c r="C424" i="6"/>
  <c r="C405" i="6"/>
  <c r="C404" i="6"/>
  <c r="C385" i="6"/>
  <c r="C384" i="6"/>
  <c r="C365" i="6"/>
  <c r="C364" i="6"/>
  <c r="C345" i="6"/>
  <c r="C344" i="6"/>
  <c r="C325" i="6"/>
  <c r="C324" i="6"/>
  <c r="C305" i="6"/>
  <c r="C304" i="6"/>
  <c r="C285" i="6"/>
  <c r="C284" i="6"/>
  <c r="C265" i="6"/>
  <c r="C264" i="6"/>
  <c r="C245" i="6"/>
  <c r="C244" i="6"/>
  <c r="C225" i="6"/>
  <c r="C224" i="6"/>
  <c r="C205" i="6"/>
  <c r="C204" i="6"/>
  <c r="C185" i="6"/>
  <c r="C184" i="6"/>
  <c r="C165" i="6"/>
  <c r="C164" i="6"/>
  <c r="C145" i="6"/>
  <c r="C144" i="6"/>
  <c r="C125" i="6"/>
  <c r="C124" i="6"/>
  <c r="C105" i="6"/>
  <c r="C104" i="6"/>
  <c r="C85" i="6"/>
  <c r="C84" i="6"/>
  <c r="C65" i="6"/>
  <c r="C64" i="6"/>
  <c r="C46" i="6"/>
  <c r="C47" i="6"/>
  <c r="C27" i="6"/>
  <c r="F41" i="7"/>
  <c r="B46" i="6" s="1"/>
  <c r="G41" i="7"/>
  <c r="B64" i="6" s="1"/>
  <c r="H41" i="7"/>
  <c r="B84" i="6" s="1"/>
  <c r="I41" i="7"/>
  <c r="B104" i="6" s="1"/>
  <c r="J41" i="7"/>
  <c r="B124" i="6" s="1"/>
  <c r="K41" i="7"/>
  <c r="B144" i="6" s="1"/>
  <c r="L41" i="7"/>
  <c r="B164" i="6" s="1"/>
  <c r="M41" i="7"/>
  <c r="B184" i="6" s="1"/>
  <c r="N41" i="7"/>
  <c r="B204" i="6" s="1"/>
  <c r="O41" i="7"/>
  <c r="B224" i="6" s="1"/>
  <c r="P41" i="7"/>
  <c r="B244" i="6" s="1"/>
  <c r="Q41" i="7"/>
  <c r="B264" i="6" s="1"/>
  <c r="R41" i="7"/>
  <c r="B284" i="6" s="1"/>
  <c r="S41" i="7"/>
  <c r="B304" i="6" s="1"/>
  <c r="T41" i="7"/>
  <c r="B324" i="6" s="1"/>
  <c r="U41" i="7"/>
  <c r="B344" i="6" s="1"/>
  <c r="V41" i="7"/>
  <c r="B364" i="6" s="1"/>
  <c r="W41" i="7"/>
  <c r="B384" i="6" s="1"/>
  <c r="X41" i="7"/>
  <c r="B404" i="6" s="1"/>
  <c r="Y41" i="7"/>
  <c r="B424" i="6" s="1"/>
  <c r="Z41" i="7"/>
  <c r="B444" i="6" s="1"/>
  <c r="AA41" i="7"/>
  <c r="B464" i="6" s="1"/>
  <c r="AB41" i="7"/>
  <c r="B484" i="6" s="1"/>
  <c r="AC41" i="7"/>
  <c r="B504" i="6" s="1"/>
  <c r="AF41" i="7"/>
  <c r="B564" i="6" s="1"/>
  <c r="AG41" i="7"/>
  <c r="B584" i="6" s="1"/>
  <c r="AH41" i="7"/>
  <c r="B604" i="6" s="1"/>
  <c r="AI41" i="7"/>
  <c r="B624" i="6" s="1"/>
  <c r="F42" i="7"/>
  <c r="B47" i="6" s="1"/>
  <c r="G42" i="7"/>
  <c r="B65" i="6" s="1"/>
  <c r="H42" i="7"/>
  <c r="B85" i="6" s="1"/>
  <c r="I42" i="7"/>
  <c r="B105" i="6" s="1"/>
  <c r="J42" i="7"/>
  <c r="B125" i="6" s="1"/>
  <c r="K42" i="7"/>
  <c r="B145" i="6" s="1"/>
  <c r="L42" i="7"/>
  <c r="B165" i="6" s="1"/>
  <c r="M42" i="7"/>
  <c r="B185" i="6" s="1"/>
  <c r="N42" i="7"/>
  <c r="B205" i="6" s="1"/>
  <c r="O42" i="7"/>
  <c r="B225" i="6" s="1"/>
  <c r="P42" i="7"/>
  <c r="B245" i="6" s="1"/>
  <c r="Q42" i="7"/>
  <c r="B265" i="6" s="1"/>
  <c r="R42" i="7"/>
  <c r="B285" i="6" s="1"/>
  <c r="S42" i="7"/>
  <c r="B305" i="6" s="1"/>
  <c r="T42" i="7"/>
  <c r="B325" i="6" s="1"/>
  <c r="U42" i="7"/>
  <c r="B345" i="6" s="1"/>
  <c r="V42" i="7"/>
  <c r="B365" i="6" s="1"/>
  <c r="W42" i="7"/>
  <c r="B385" i="6" s="1"/>
  <c r="X42" i="7"/>
  <c r="B405" i="6" s="1"/>
  <c r="Y42" i="7"/>
  <c r="B425" i="6" s="1"/>
  <c r="Z42" i="7"/>
  <c r="B445" i="6" s="1"/>
  <c r="AA42" i="7"/>
  <c r="B465" i="6" s="1"/>
  <c r="AB42" i="7"/>
  <c r="B485" i="6" s="1"/>
  <c r="AC42" i="7"/>
  <c r="B505" i="6" s="1"/>
  <c r="AD42" i="7"/>
  <c r="B525" i="6" s="1"/>
  <c r="AE42" i="7"/>
  <c r="B545" i="6" s="1"/>
  <c r="AF42" i="7"/>
  <c r="B565" i="6" s="1"/>
  <c r="AG42" i="7"/>
  <c r="B585" i="6" s="1"/>
  <c r="AH42" i="7"/>
  <c r="B605" i="6" s="1"/>
  <c r="AI42" i="7"/>
  <c r="B625" i="6" s="1"/>
  <c r="O256" i="6"/>
  <c r="W2" i="7"/>
  <c r="E41" i="7"/>
  <c r="B26" i="6" s="1"/>
  <c r="E42" i="7"/>
  <c r="B27" i="6" s="1"/>
  <c r="C26" i="6"/>
  <c r="B28" i="7"/>
  <c r="B29" i="7"/>
  <c r="B30" i="7"/>
  <c r="B31" i="7"/>
  <c r="B32" i="7"/>
  <c r="B33" i="7"/>
  <c r="B34" i="7"/>
  <c r="B35" i="7"/>
  <c r="B36" i="7"/>
  <c r="B37" i="7"/>
  <c r="B38" i="7"/>
  <c r="B27" i="7"/>
  <c r="B8" i="7"/>
  <c r="B9" i="7"/>
  <c r="B10" i="7"/>
  <c r="B11" i="7"/>
  <c r="B12" i="7"/>
  <c r="B13" i="7"/>
  <c r="B14" i="7"/>
  <c r="B15" i="7"/>
  <c r="B16" i="7"/>
  <c r="B17" i="7"/>
  <c r="B18" i="7"/>
  <c r="B19" i="7"/>
  <c r="B20" i="7"/>
  <c r="B21" i="7"/>
  <c r="B22" i="7"/>
  <c r="B23" i="7"/>
  <c r="B24" i="7"/>
  <c r="B7" i="7"/>
  <c r="I12" i="6" l="1"/>
  <c r="E5" i="7"/>
  <c r="G18" i="6" s="1"/>
  <c r="I3" i="6"/>
  <c r="I4" i="6"/>
  <c r="I5" i="6"/>
  <c r="I2" i="6"/>
  <c r="G3" i="6"/>
  <c r="G4" i="6"/>
  <c r="G5" i="6"/>
  <c r="G6" i="6"/>
  <c r="G7" i="6"/>
  <c r="G8" i="6"/>
  <c r="G9" i="6"/>
  <c r="G10" i="6"/>
  <c r="G2" i="6"/>
  <c r="C3" i="6"/>
  <c r="A17" i="7" s="1"/>
  <c r="C4" i="6"/>
  <c r="A18" i="7" s="1"/>
  <c r="C5" i="6"/>
  <c r="A19" i="7" s="1"/>
  <c r="C6" i="6"/>
  <c r="A20" i="7" s="1"/>
  <c r="C7" i="6"/>
  <c r="A21" i="7" s="1"/>
  <c r="C8" i="6"/>
  <c r="A22" i="7" s="1"/>
  <c r="C9" i="6"/>
  <c r="A23" i="7" s="1"/>
  <c r="C10" i="6"/>
  <c r="A24" i="7" s="1"/>
  <c r="C2" i="6"/>
  <c r="A16" i="7" s="1"/>
  <c r="A3" i="6"/>
  <c r="A8" i="7" s="1"/>
  <c r="A4" i="6"/>
  <c r="A9" i="7" s="1"/>
  <c r="A5" i="6"/>
  <c r="A10" i="7" s="1"/>
  <c r="A6" i="6"/>
  <c r="A11" i="7" s="1"/>
  <c r="A7" i="6"/>
  <c r="A12" i="7" s="1"/>
  <c r="A8" i="6"/>
  <c r="A13" i="7" s="1"/>
  <c r="A9" i="6"/>
  <c r="A14" i="7" s="1"/>
  <c r="A10" i="6"/>
  <c r="A15" i="7" s="1"/>
  <c r="A2" i="6"/>
  <c r="A7" i="7" s="1"/>
  <c r="A36" i="7"/>
  <c r="A37" i="7"/>
  <c r="A38" i="7"/>
  <c r="AS3" i="7"/>
  <c r="AS5" i="7" s="1"/>
  <c r="AS4" i="7" l="1"/>
  <c r="AS23" i="7"/>
  <c r="AS24" i="7" s="1"/>
  <c r="AS25" i="7" s="1"/>
  <c r="AS26" i="7" s="1"/>
  <c r="AS27" i="7" s="1"/>
  <c r="AS28" i="7" s="1"/>
  <c r="AS29" i="7" s="1"/>
  <c r="AS30" i="7" s="1"/>
  <c r="AS31" i="7" s="1"/>
  <c r="AS32" i="7" s="1"/>
  <c r="AS33" i="7" s="1"/>
  <c r="AS22" i="7"/>
  <c r="AS21" i="7"/>
  <c r="AS20" i="7"/>
  <c r="AS19" i="7"/>
  <c r="AS18" i="7"/>
  <c r="AS14" i="7"/>
  <c r="AS13" i="7"/>
  <c r="AS11" i="7"/>
  <c r="AS12" i="7" s="1"/>
  <c r="AS10" i="7"/>
  <c r="AS9" i="7"/>
  <c r="AS8" i="7"/>
  <c r="AS7" i="7"/>
  <c r="AS6" i="7"/>
  <c r="I538" i="6"/>
  <c r="K555" i="6"/>
  <c r="N555" i="6" s="1"/>
  <c r="O555" i="6" s="1"/>
  <c r="K554" i="6"/>
  <c r="N554" i="6" s="1"/>
  <c r="O554" i="6" s="1"/>
  <c r="K553" i="6"/>
  <c r="N553" i="6" s="1"/>
  <c r="O553" i="6" s="1"/>
  <c r="K552" i="6"/>
  <c r="N552" i="6" s="1"/>
  <c r="O552" i="6" s="1"/>
  <c r="K551" i="6"/>
  <c r="N551" i="6" s="1"/>
  <c r="O551" i="6" s="1"/>
  <c r="K550" i="6"/>
  <c r="N550" i="6" s="1"/>
  <c r="O550" i="6" s="1"/>
  <c r="K549" i="6"/>
  <c r="N549" i="6" s="1"/>
  <c r="O549" i="6" s="1"/>
  <c r="K548" i="6"/>
  <c r="N548" i="6" s="1"/>
  <c r="O548" i="6" s="1"/>
  <c r="K547" i="6"/>
  <c r="N547" i="6" s="1"/>
  <c r="O547" i="6" s="1"/>
  <c r="K546" i="6"/>
  <c r="N546" i="6" s="1"/>
  <c r="O546" i="6" s="1"/>
  <c r="K545" i="6"/>
  <c r="N545" i="6" s="1"/>
  <c r="O545" i="6" s="1"/>
  <c r="E545" i="6"/>
  <c r="E546" i="6" s="1"/>
  <c r="E547" i="6" s="1"/>
  <c r="E548" i="6" s="1"/>
  <c r="E549" i="6" s="1"/>
  <c r="E550" i="6" s="1"/>
  <c r="E551" i="6" s="1"/>
  <c r="E552" i="6" s="1"/>
  <c r="E553" i="6" s="1"/>
  <c r="E554" i="6" s="1"/>
  <c r="K544" i="6"/>
  <c r="N544" i="6" s="1"/>
  <c r="O544" i="6" s="1"/>
  <c r="K543" i="6"/>
  <c r="N543" i="6" s="1"/>
  <c r="O543" i="6" s="1"/>
  <c r="K542" i="6"/>
  <c r="N542" i="6" s="1"/>
  <c r="O542" i="6" s="1"/>
  <c r="K541" i="6"/>
  <c r="N541" i="6" s="1"/>
  <c r="O541" i="6" s="1"/>
  <c r="I398" i="6"/>
  <c r="K415" i="6"/>
  <c r="N415" i="6" s="1"/>
  <c r="O415" i="6" s="1"/>
  <c r="K414" i="6"/>
  <c r="N414" i="6" s="1"/>
  <c r="O414" i="6" s="1"/>
  <c r="K413" i="6"/>
  <c r="N413" i="6" s="1"/>
  <c r="O413" i="6" s="1"/>
  <c r="K412" i="6"/>
  <c r="N412" i="6" s="1"/>
  <c r="O412" i="6" s="1"/>
  <c r="K411" i="6"/>
  <c r="N411" i="6" s="1"/>
  <c r="O411" i="6" s="1"/>
  <c r="K410" i="6"/>
  <c r="N410" i="6" s="1"/>
  <c r="O410" i="6" s="1"/>
  <c r="K409" i="6"/>
  <c r="N409" i="6" s="1"/>
  <c r="O409" i="6" s="1"/>
  <c r="K408" i="6"/>
  <c r="N408" i="6" s="1"/>
  <c r="O408" i="6" s="1"/>
  <c r="K407" i="6"/>
  <c r="N407" i="6" s="1"/>
  <c r="O407" i="6" s="1"/>
  <c r="K406" i="6"/>
  <c r="N406" i="6" s="1"/>
  <c r="O406" i="6" s="1"/>
  <c r="K405" i="6"/>
  <c r="N405" i="6" s="1"/>
  <c r="O405" i="6" s="1"/>
  <c r="E405" i="6"/>
  <c r="E406" i="6" s="1"/>
  <c r="E407" i="6" s="1"/>
  <c r="E408" i="6" s="1"/>
  <c r="E409" i="6" s="1"/>
  <c r="E410" i="6" s="1"/>
  <c r="E411" i="6" s="1"/>
  <c r="E412" i="6" s="1"/>
  <c r="E413" i="6" s="1"/>
  <c r="E414" i="6" s="1"/>
  <c r="K404" i="6"/>
  <c r="N404" i="6" s="1"/>
  <c r="O404" i="6" s="1"/>
  <c r="K403" i="6"/>
  <c r="N403" i="6" s="1"/>
  <c r="O403" i="6" s="1"/>
  <c r="K402" i="6"/>
  <c r="N402" i="6" s="1"/>
  <c r="O402" i="6" s="1"/>
  <c r="K401" i="6"/>
  <c r="N401" i="6" s="1"/>
  <c r="O401" i="6" s="1"/>
  <c r="I258" i="6"/>
  <c r="K275" i="6"/>
  <c r="N275" i="6" s="1"/>
  <c r="O275" i="6" s="1"/>
  <c r="K274" i="6"/>
  <c r="N274" i="6" s="1"/>
  <c r="O274" i="6" s="1"/>
  <c r="K273" i="6"/>
  <c r="N273" i="6" s="1"/>
  <c r="O273" i="6" s="1"/>
  <c r="K272" i="6"/>
  <c r="N272" i="6" s="1"/>
  <c r="O272" i="6" s="1"/>
  <c r="K271" i="6"/>
  <c r="N271" i="6" s="1"/>
  <c r="O271" i="6" s="1"/>
  <c r="K270" i="6"/>
  <c r="N270" i="6" s="1"/>
  <c r="O270" i="6" s="1"/>
  <c r="K269" i="6"/>
  <c r="N269" i="6" s="1"/>
  <c r="O269" i="6" s="1"/>
  <c r="K268" i="6"/>
  <c r="N268" i="6" s="1"/>
  <c r="O268" i="6" s="1"/>
  <c r="K267" i="6"/>
  <c r="N267" i="6" s="1"/>
  <c r="O267" i="6" s="1"/>
  <c r="K266" i="6"/>
  <c r="N266" i="6" s="1"/>
  <c r="O266" i="6" s="1"/>
  <c r="K265" i="6"/>
  <c r="N265" i="6" s="1"/>
  <c r="O265" i="6" s="1"/>
  <c r="E265" i="6"/>
  <c r="E266" i="6" s="1"/>
  <c r="E267" i="6" s="1"/>
  <c r="E268" i="6" s="1"/>
  <c r="E269" i="6" s="1"/>
  <c r="E270" i="6" s="1"/>
  <c r="E271" i="6" s="1"/>
  <c r="E272" i="6" s="1"/>
  <c r="E273" i="6" s="1"/>
  <c r="E274" i="6" s="1"/>
  <c r="K264" i="6"/>
  <c r="N264" i="6" s="1"/>
  <c r="O264" i="6" s="1"/>
  <c r="K263" i="6"/>
  <c r="N263" i="6" s="1"/>
  <c r="O263" i="6" s="1"/>
  <c r="K262" i="6"/>
  <c r="N262" i="6" s="1"/>
  <c r="O262" i="6" s="1"/>
  <c r="K261" i="6"/>
  <c r="N261" i="6" s="1"/>
  <c r="O261" i="6" s="1"/>
  <c r="I118" i="6"/>
  <c r="K135" i="6"/>
  <c r="N135" i="6" s="1"/>
  <c r="O135" i="6" s="1"/>
  <c r="K134" i="6"/>
  <c r="N134" i="6" s="1"/>
  <c r="O134" i="6" s="1"/>
  <c r="K133" i="6"/>
  <c r="N133" i="6" s="1"/>
  <c r="O133" i="6" s="1"/>
  <c r="K132" i="6"/>
  <c r="N132" i="6" s="1"/>
  <c r="O132" i="6" s="1"/>
  <c r="K131" i="6"/>
  <c r="N131" i="6" s="1"/>
  <c r="O131" i="6" s="1"/>
  <c r="K130" i="6"/>
  <c r="N130" i="6" s="1"/>
  <c r="O130" i="6" s="1"/>
  <c r="K129" i="6"/>
  <c r="N129" i="6" s="1"/>
  <c r="O129" i="6" s="1"/>
  <c r="K128" i="6"/>
  <c r="N128" i="6" s="1"/>
  <c r="O128" i="6" s="1"/>
  <c r="K127" i="6"/>
  <c r="N127" i="6" s="1"/>
  <c r="O127" i="6" s="1"/>
  <c r="K126" i="6"/>
  <c r="N126" i="6" s="1"/>
  <c r="O126" i="6" s="1"/>
  <c r="K125" i="6"/>
  <c r="N125" i="6" s="1"/>
  <c r="O125" i="6" s="1"/>
  <c r="E125" i="6"/>
  <c r="E126" i="6" s="1"/>
  <c r="E127" i="6" s="1"/>
  <c r="E128" i="6" s="1"/>
  <c r="E129" i="6" s="1"/>
  <c r="E130" i="6" s="1"/>
  <c r="E131" i="6" s="1"/>
  <c r="E132" i="6" s="1"/>
  <c r="E133" i="6" s="1"/>
  <c r="E134" i="6" s="1"/>
  <c r="K124" i="6"/>
  <c r="N124" i="6" s="1"/>
  <c r="O124" i="6" s="1"/>
  <c r="K123" i="6"/>
  <c r="N123" i="6" s="1"/>
  <c r="O123" i="6" s="1"/>
  <c r="K122" i="6"/>
  <c r="N122" i="6" s="1"/>
  <c r="O122" i="6" s="1"/>
  <c r="K121" i="6"/>
  <c r="N121" i="6" s="1"/>
  <c r="O121" i="6" s="1"/>
  <c r="I138" i="6"/>
  <c r="E145" i="6"/>
  <c r="E146" i="6" s="1"/>
  <c r="E147" i="6" s="1"/>
  <c r="E148" i="6" s="1"/>
  <c r="E149" i="6" s="1"/>
  <c r="E150" i="6" s="1"/>
  <c r="E151" i="6" s="1"/>
  <c r="E152" i="6" s="1"/>
  <c r="E153" i="6" s="1"/>
  <c r="E154" i="6" s="1"/>
  <c r="K141" i="6"/>
  <c r="N141" i="6" s="1"/>
  <c r="O141" i="6" s="1"/>
  <c r="K142" i="6"/>
  <c r="N142" i="6" s="1"/>
  <c r="O142" i="6" s="1"/>
  <c r="K143" i="6"/>
  <c r="N143" i="6" s="1"/>
  <c r="O143" i="6" s="1"/>
  <c r="K144" i="6"/>
  <c r="N144" i="6" s="1"/>
  <c r="O144" i="6" s="1"/>
  <c r="K145" i="6"/>
  <c r="N145" i="6" s="1"/>
  <c r="O145" i="6" s="1"/>
  <c r="K146" i="6"/>
  <c r="N146" i="6" s="1"/>
  <c r="O146" i="6" s="1"/>
  <c r="I558" i="6"/>
  <c r="E565" i="6"/>
  <c r="E566" i="6" s="1"/>
  <c r="E567" i="6" s="1"/>
  <c r="E568" i="6" s="1"/>
  <c r="E569" i="6" s="1"/>
  <c r="E570" i="6" s="1"/>
  <c r="E571" i="6" s="1"/>
  <c r="E572" i="6" s="1"/>
  <c r="E573" i="6" s="1"/>
  <c r="E574" i="6" s="1"/>
  <c r="I618" i="6"/>
  <c r="K635" i="6"/>
  <c r="N635" i="6" s="1"/>
  <c r="O635" i="6" s="1"/>
  <c r="K634" i="6"/>
  <c r="N634" i="6" s="1"/>
  <c r="O634" i="6" s="1"/>
  <c r="K633" i="6"/>
  <c r="N633" i="6" s="1"/>
  <c r="O633" i="6" s="1"/>
  <c r="K632" i="6"/>
  <c r="N632" i="6" s="1"/>
  <c r="O632" i="6" s="1"/>
  <c r="K631" i="6"/>
  <c r="N631" i="6" s="1"/>
  <c r="O631" i="6" s="1"/>
  <c r="K630" i="6"/>
  <c r="N630" i="6" s="1"/>
  <c r="O630" i="6" s="1"/>
  <c r="K629" i="6"/>
  <c r="N629" i="6" s="1"/>
  <c r="O629" i="6" s="1"/>
  <c r="K628" i="6"/>
  <c r="N628" i="6" s="1"/>
  <c r="O628" i="6" s="1"/>
  <c r="K627" i="6"/>
  <c r="N627" i="6" s="1"/>
  <c r="O627" i="6" s="1"/>
  <c r="K626" i="6"/>
  <c r="N626" i="6" s="1"/>
  <c r="O626" i="6" s="1"/>
  <c r="K625" i="6"/>
  <c r="N625" i="6" s="1"/>
  <c r="O625" i="6" s="1"/>
  <c r="E625" i="6"/>
  <c r="E626" i="6" s="1"/>
  <c r="E627" i="6" s="1"/>
  <c r="E628" i="6" s="1"/>
  <c r="E629" i="6" s="1"/>
  <c r="E630" i="6" s="1"/>
  <c r="E631" i="6" s="1"/>
  <c r="E632" i="6" s="1"/>
  <c r="E633" i="6" s="1"/>
  <c r="E634" i="6" s="1"/>
  <c r="K624" i="6"/>
  <c r="N624" i="6" s="1"/>
  <c r="O624" i="6" s="1"/>
  <c r="K623" i="6"/>
  <c r="N623" i="6" s="1"/>
  <c r="O623" i="6" s="1"/>
  <c r="K622" i="6"/>
  <c r="N622" i="6" s="1"/>
  <c r="O622" i="6" s="1"/>
  <c r="K621" i="6"/>
  <c r="N621" i="6" s="1"/>
  <c r="O621" i="6" s="1"/>
  <c r="I598" i="6"/>
  <c r="I578" i="6"/>
  <c r="I518" i="6"/>
  <c r="I498" i="6"/>
  <c r="I478" i="6"/>
  <c r="I458" i="6"/>
  <c r="I438" i="6"/>
  <c r="I418" i="6"/>
  <c r="I378" i="6"/>
  <c r="K615" i="6"/>
  <c r="N615" i="6" s="1"/>
  <c r="O615" i="6" s="1"/>
  <c r="K614" i="6"/>
  <c r="N614" i="6" s="1"/>
  <c r="O614" i="6" s="1"/>
  <c r="K613" i="6"/>
  <c r="N613" i="6" s="1"/>
  <c r="O613" i="6" s="1"/>
  <c r="K612" i="6"/>
  <c r="N612" i="6" s="1"/>
  <c r="O612" i="6" s="1"/>
  <c r="K611" i="6"/>
  <c r="N611" i="6" s="1"/>
  <c r="O611" i="6" s="1"/>
  <c r="K610" i="6"/>
  <c r="N610" i="6" s="1"/>
  <c r="O610" i="6" s="1"/>
  <c r="K609" i="6"/>
  <c r="N609" i="6" s="1"/>
  <c r="O609" i="6" s="1"/>
  <c r="K608" i="6"/>
  <c r="N608" i="6" s="1"/>
  <c r="O608" i="6" s="1"/>
  <c r="K607" i="6"/>
  <c r="N607" i="6" s="1"/>
  <c r="O607" i="6" s="1"/>
  <c r="K606" i="6"/>
  <c r="N606" i="6" s="1"/>
  <c r="O606" i="6" s="1"/>
  <c r="K605" i="6"/>
  <c r="N605" i="6" s="1"/>
  <c r="O605" i="6" s="1"/>
  <c r="E605" i="6"/>
  <c r="E606" i="6" s="1"/>
  <c r="E607" i="6" s="1"/>
  <c r="E608" i="6" s="1"/>
  <c r="E609" i="6" s="1"/>
  <c r="E610" i="6" s="1"/>
  <c r="E611" i="6" s="1"/>
  <c r="E612" i="6" s="1"/>
  <c r="E613" i="6" s="1"/>
  <c r="E614" i="6" s="1"/>
  <c r="K604" i="6"/>
  <c r="N604" i="6" s="1"/>
  <c r="O604" i="6" s="1"/>
  <c r="K603" i="6"/>
  <c r="N603" i="6" s="1"/>
  <c r="O603" i="6" s="1"/>
  <c r="K602" i="6"/>
  <c r="N602" i="6" s="1"/>
  <c r="O602" i="6" s="1"/>
  <c r="K601" i="6"/>
  <c r="N601" i="6" s="1"/>
  <c r="O601" i="6" s="1"/>
  <c r="K595" i="6"/>
  <c r="N595" i="6" s="1"/>
  <c r="O595" i="6" s="1"/>
  <c r="K594" i="6"/>
  <c r="N594" i="6" s="1"/>
  <c r="O594" i="6" s="1"/>
  <c r="K593" i="6"/>
  <c r="N593" i="6" s="1"/>
  <c r="O593" i="6" s="1"/>
  <c r="K592" i="6"/>
  <c r="N592" i="6" s="1"/>
  <c r="O592" i="6" s="1"/>
  <c r="K591" i="6"/>
  <c r="N591" i="6" s="1"/>
  <c r="O591" i="6" s="1"/>
  <c r="K590" i="6"/>
  <c r="N590" i="6" s="1"/>
  <c r="O590" i="6" s="1"/>
  <c r="K589" i="6"/>
  <c r="N589" i="6" s="1"/>
  <c r="O589" i="6" s="1"/>
  <c r="K588" i="6"/>
  <c r="N588" i="6" s="1"/>
  <c r="O588" i="6" s="1"/>
  <c r="K587" i="6"/>
  <c r="N587" i="6" s="1"/>
  <c r="O587" i="6" s="1"/>
  <c r="K586" i="6"/>
  <c r="N586" i="6" s="1"/>
  <c r="O586" i="6" s="1"/>
  <c r="K585" i="6"/>
  <c r="N585" i="6" s="1"/>
  <c r="O585" i="6" s="1"/>
  <c r="E585" i="6"/>
  <c r="E586" i="6" s="1"/>
  <c r="E587" i="6" s="1"/>
  <c r="E588" i="6" s="1"/>
  <c r="E589" i="6" s="1"/>
  <c r="E590" i="6" s="1"/>
  <c r="E591" i="6" s="1"/>
  <c r="E592" i="6" s="1"/>
  <c r="E593" i="6" s="1"/>
  <c r="E594" i="6" s="1"/>
  <c r="K584" i="6"/>
  <c r="N584" i="6" s="1"/>
  <c r="O584" i="6" s="1"/>
  <c r="K583" i="6"/>
  <c r="N583" i="6" s="1"/>
  <c r="O583" i="6" s="1"/>
  <c r="K582" i="6"/>
  <c r="N582" i="6" s="1"/>
  <c r="O582" i="6" s="1"/>
  <c r="K581" i="6"/>
  <c r="N581" i="6" s="1"/>
  <c r="O581" i="6" s="1"/>
  <c r="K575" i="6"/>
  <c r="N575" i="6" s="1"/>
  <c r="O575" i="6" s="1"/>
  <c r="K574" i="6"/>
  <c r="N574" i="6" s="1"/>
  <c r="O574" i="6" s="1"/>
  <c r="K573" i="6"/>
  <c r="N573" i="6" s="1"/>
  <c r="O573" i="6" s="1"/>
  <c r="K572" i="6"/>
  <c r="N572" i="6" s="1"/>
  <c r="O572" i="6" s="1"/>
  <c r="K571" i="6"/>
  <c r="N571" i="6" s="1"/>
  <c r="O571" i="6" s="1"/>
  <c r="K570" i="6"/>
  <c r="N570" i="6" s="1"/>
  <c r="O570" i="6" s="1"/>
  <c r="K569" i="6"/>
  <c r="N569" i="6" s="1"/>
  <c r="O569" i="6" s="1"/>
  <c r="K568" i="6"/>
  <c r="N568" i="6" s="1"/>
  <c r="O568" i="6" s="1"/>
  <c r="K567" i="6"/>
  <c r="N567" i="6" s="1"/>
  <c r="O567" i="6" s="1"/>
  <c r="K566" i="6"/>
  <c r="N566" i="6" s="1"/>
  <c r="O566" i="6" s="1"/>
  <c r="K565" i="6"/>
  <c r="N565" i="6" s="1"/>
  <c r="O565" i="6" s="1"/>
  <c r="K564" i="6"/>
  <c r="N564" i="6" s="1"/>
  <c r="O564" i="6" s="1"/>
  <c r="K563" i="6"/>
  <c r="N563" i="6" s="1"/>
  <c r="O563" i="6" s="1"/>
  <c r="K562" i="6"/>
  <c r="N562" i="6" s="1"/>
  <c r="O562" i="6" s="1"/>
  <c r="K561" i="6"/>
  <c r="N561" i="6" s="1"/>
  <c r="O561" i="6" s="1"/>
  <c r="K535" i="6"/>
  <c r="N535" i="6" s="1"/>
  <c r="O535" i="6" s="1"/>
  <c r="K534" i="6"/>
  <c r="N534" i="6" s="1"/>
  <c r="O534" i="6" s="1"/>
  <c r="K533" i="6"/>
  <c r="N533" i="6" s="1"/>
  <c r="O533" i="6" s="1"/>
  <c r="K532" i="6"/>
  <c r="N532" i="6" s="1"/>
  <c r="O532" i="6" s="1"/>
  <c r="K531" i="6"/>
  <c r="N531" i="6" s="1"/>
  <c r="O531" i="6" s="1"/>
  <c r="K530" i="6"/>
  <c r="N530" i="6" s="1"/>
  <c r="O530" i="6" s="1"/>
  <c r="K529" i="6"/>
  <c r="N529" i="6" s="1"/>
  <c r="O529" i="6" s="1"/>
  <c r="K528" i="6"/>
  <c r="N528" i="6" s="1"/>
  <c r="O528" i="6" s="1"/>
  <c r="K527" i="6"/>
  <c r="N527" i="6" s="1"/>
  <c r="O527" i="6" s="1"/>
  <c r="K526" i="6"/>
  <c r="N526" i="6" s="1"/>
  <c r="O526" i="6" s="1"/>
  <c r="K525" i="6"/>
  <c r="N525" i="6" s="1"/>
  <c r="O525" i="6" s="1"/>
  <c r="E525" i="6"/>
  <c r="E526" i="6" s="1"/>
  <c r="E527" i="6" s="1"/>
  <c r="E528" i="6" s="1"/>
  <c r="E529" i="6" s="1"/>
  <c r="E530" i="6" s="1"/>
  <c r="E531" i="6" s="1"/>
  <c r="E532" i="6" s="1"/>
  <c r="E533" i="6" s="1"/>
  <c r="E534" i="6" s="1"/>
  <c r="K524" i="6"/>
  <c r="N524" i="6" s="1"/>
  <c r="O524" i="6" s="1"/>
  <c r="K523" i="6"/>
  <c r="N523" i="6" s="1"/>
  <c r="O523" i="6" s="1"/>
  <c r="K522" i="6"/>
  <c r="N522" i="6" s="1"/>
  <c r="O522" i="6" s="1"/>
  <c r="K521" i="6"/>
  <c r="N521" i="6" s="1"/>
  <c r="O521" i="6" s="1"/>
  <c r="K515" i="6"/>
  <c r="N515" i="6" s="1"/>
  <c r="O515" i="6" s="1"/>
  <c r="K514" i="6"/>
  <c r="N514" i="6" s="1"/>
  <c r="O514" i="6" s="1"/>
  <c r="K513" i="6"/>
  <c r="N513" i="6" s="1"/>
  <c r="O513" i="6" s="1"/>
  <c r="K512" i="6"/>
  <c r="N512" i="6" s="1"/>
  <c r="O512" i="6" s="1"/>
  <c r="K511" i="6"/>
  <c r="N511" i="6" s="1"/>
  <c r="O511" i="6" s="1"/>
  <c r="K510" i="6"/>
  <c r="N510" i="6" s="1"/>
  <c r="O510" i="6" s="1"/>
  <c r="K509" i="6"/>
  <c r="N509" i="6" s="1"/>
  <c r="O509" i="6" s="1"/>
  <c r="K508" i="6"/>
  <c r="N508" i="6" s="1"/>
  <c r="O508" i="6" s="1"/>
  <c r="K507" i="6"/>
  <c r="N507" i="6" s="1"/>
  <c r="O507" i="6" s="1"/>
  <c r="K506" i="6"/>
  <c r="N506" i="6" s="1"/>
  <c r="O506" i="6" s="1"/>
  <c r="K505" i="6"/>
  <c r="N505" i="6" s="1"/>
  <c r="O505" i="6" s="1"/>
  <c r="E505" i="6"/>
  <c r="E506" i="6" s="1"/>
  <c r="E507" i="6" s="1"/>
  <c r="E508" i="6" s="1"/>
  <c r="E509" i="6" s="1"/>
  <c r="E510" i="6" s="1"/>
  <c r="E511" i="6" s="1"/>
  <c r="E512" i="6" s="1"/>
  <c r="E513" i="6" s="1"/>
  <c r="E514" i="6" s="1"/>
  <c r="K504" i="6"/>
  <c r="N504" i="6" s="1"/>
  <c r="O504" i="6" s="1"/>
  <c r="K503" i="6"/>
  <c r="N503" i="6" s="1"/>
  <c r="O503" i="6" s="1"/>
  <c r="K502" i="6"/>
  <c r="N502" i="6" s="1"/>
  <c r="O502" i="6" s="1"/>
  <c r="K501" i="6"/>
  <c r="N501" i="6" s="1"/>
  <c r="O501" i="6" s="1"/>
  <c r="K495" i="6"/>
  <c r="N495" i="6" s="1"/>
  <c r="O495" i="6" s="1"/>
  <c r="K494" i="6"/>
  <c r="N494" i="6" s="1"/>
  <c r="O494" i="6" s="1"/>
  <c r="K493" i="6"/>
  <c r="N493" i="6" s="1"/>
  <c r="O493" i="6" s="1"/>
  <c r="K492" i="6"/>
  <c r="N492" i="6" s="1"/>
  <c r="O492" i="6" s="1"/>
  <c r="K491" i="6"/>
  <c r="N491" i="6" s="1"/>
  <c r="O491" i="6" s="1"/>
  <c r="K490" i="6"/>
  <c r="N490" i="6" s="1"/>
  <c r="O490" i="6" s="1"/>
  <c r="K489" i="6"/>
  <c r="N489" i="6" s="1"/>
  <c r="O489" i="6" s="1"/>
  <c r="K488" i="6"/>
  <c r="N488" i="6" s="1"/>
  <c r="O488" i="6" s="1"/>
  <c r="K487" i="6"/>
  <c r="N487" i="6" s="1"/>
  <c r="O487" i="6" s="1"/>
  <c r="K486" i="6"/>
  <c r="N486" i="6" s="1"/>
  <c r="O486" i="6" s="1"/>
  <c r="K485" i="6"/>
  <c r="N485" i="6" s="1"/>
  <c r="O485" i="6" s="1"/>
  <c r="E485" i="6"/>
  <c r="E486" i="6" s="1"/>
  <c r="E487" i="6" s="1"/>
  <c r="E488" i="6" s="1"/>
  <c r="E489" i="6" s="1"/>
  <c r="E490" i="6" s="1"/>
  <c r="E491" i="6" s="1"/>
  <c r="E492" i="6" s="1"/>
  <c r="E493" i="6" s="1"/>
  <c r="E494" i="6" s="1"/>
  <c r="K484" i="6"/>
  <c r="N484" i="6" s="1"/>
  <c r="O484" i="6" s="1"/>
  <c r="K483" i="6"/>
  <c r="N483" i="6" s="1"/>
  <c r="O483" i="6" s="1"/>
  <c r="K482" i="6"/>
  <c r="N482" i="6" s="1"/>
  <c r="O482" i="6" s="1"/>
  <c r="K481" i="6"/>
  <c r="N481" i="6" s="1"/>
  <c r="O481" i="6" s="1"/>
  <c r="K475" i="6"/>
  <c r="N475" i="6" s="1"/>
  <c r="O475" i="6" s="1"/>
  <c r="K474" i="6"/>
  <c r="N474" i="6" s="1"/>
  <c r="O474" i="6" s="1"/>
  <c r="K473" i="6"/>
  <c r="N473" i="6" s="1"/>
  <c r="O473" i="6" s="1"/>
  <c r="K472" i="6"/>
  <c r="N472" i="6" s="1"/>
  <c r="O472" i="6" s="1"/>
  <c r="K471" i="6"/>
  <c r="N471" i="6" s="1"/>
  <c r="O471" i="6" s="1"/>
  <c r="K470" i="6"/>
  <c r="N470" i="6" s="1"/>
  <c r="O470" i="6" s="1"/>
  <c r="K469" i="6"/>
  <c r="N469" i="6" s="1"/>
  <c r="O469" i="6" s="1"/>
  <c r="K468" i="6"/>
  <c r="N468" i="6" s="1"/>
  <c r="O468" i="6" s="1"/>
  <c r="K467" i="6"/>
  <c r="N467" i="6" s="1"/>
  <c r="O467" i="6" s="1"/>
  <c r="K466" i="6"/>
  <c r="N466" i="6" s="1"/>
  <c r="O466" i="6" s="1"/>
  <c r="K465" i="6"/>
  <c r="N465" i="6" s="1"/>
  <c r="O465" i="6" s="1"/>
  <c r="E465" i="6"/>
  <c r="E466" i="6" s="1"/>
  <c r="E467" i="6" s="1"/>
  <c r="E468" i="6" s="1"/>
  <c r="E469" i="6" s="1"/>
  <c r="E470" i="6" s="1"/>
  <c r="E471" i="6" s="1"/>
  <c r="E472" i="6" s="1"/>
  <c r="E473" i="6" s="1"/>
  <c r="E474" i="6" s="1"/>
  <c r="K464" i="6"/>
  <c r="N464" i="6" s="1"/>
  <c r="O464" i="6" s="1"/>
  <c r="K463" i="6"/>
  <c r="N463" i="6" s="1"/>
  <c r="O463" i="6" s="1"/>
  <c r="K462" i="6"/>
  <c r="N462" i="6" s="1"/>
  <c r="O462" i="6" s="1"/>
  <c r="K461" i="6"/>
  <c r="N461" i="6" s="1"/>
  <c r="O461" i="6" s="1"/>
  <c r="K455" i="6"/>
  <c r="N455" i="6" s="1"/>
  <c r="O455" i="6" s="1"/>
  <c r="K454" i="6"/>
  <c r="N454" i="6" s="1"/>
  <c r="O454" i="6" s="1"/>
  <c r="K453" i="6"/>
  <c r="N453" i="6" s="1"/>
  <c r="O453" i="6" s="1"/>
  <c r="K452" i="6"/>
  <c r="N452" i="6" s="1"/>
  <c r="O452" i="6" s="1"/>
  <c r="K451" i="6"/>
  <c r="N451" i="6" s="1"/>
  <c r="O451" i="6" s="1"/>
  <c r="K450" i="6"/>
  <c r="N450" i="6" s="1"/>
  <c r="O450" i="6" s="1"/>
  <c r="K449" i="6"/>
  <c r="N449" i="6" s="1"/>
  <c r="O449" i="6" s="1"/>
  <c r="K448" i="6"/>
  <c r="N448" i="6" s="1"/>
  <c r="O448" i="6" s="1"/>
  <c r="K447" i="6"/>
  <c r="N447" i="6" s="1"/>
  <c r="O447" i="6" s="1"/>
  <c r="K446" i="6"/>
  <c r="N446" i="6" s="1"/>
  <c r="O446" i="6" s="1"/>
  <c r="K445" i="6"/>
  <c r="N445" i="6" s="1"/>
  <c r="O445" i="6" s="1"/>
  <c r="E445" i="6"/>
  <c r="E446" i="6" s="1"/>
  <c r="E447" i="6" s="1"/>
  <c r="E448" i="6" s="1"/>
  <c r="E449" i="6" s="1"/>
  <c r="E450" i="6" s="1"/>
  <c r="E451" i="6" s="1"/>
  <c r="E452" i="6" s="1"/>
  <c r="E453" i="6" s="1"/>
  <c r="E454" i="6" s="1"/>
  <c r="K444" i="6"/>
  <c r="N444" i="6" s="1"/>
  <c r="O444" i="6" s="1"/>
  <c r="K443" i="6"/>
  <c r="N443" i="6" s="1"/>
  <c r="O443" i="6" s="1"/>
  <c r="K442" i="6"/>
  <c r="N442" i="6" s="1"/>
  <c r="O442" i="6" s="1"/>
  <c r="K441" i="6"/>
  <c r="N441" i="6" s="1"/>
  <c r="O441" i="6" s="1"/>
  <c r="K435" i="6"/>
  <c r="N435" i="6" s="1"/>
  <c r="O435" i="6" s="1"/>
  <c r="K434" i="6"/>
  <c r="N434" i="6" s="1"/>
  <c r="O434" i="6" s="1"/>
  <c r="K433" i="6"/>
  <c r="N433" i="6" s="1"/>
  <c r="O433" i="6" s="1"/>
  <c r="K432" i="6"/>
  <c r="N432" i="6" s="1"/>
  <c r="O432" i="6" s="1"/>
  <c r="K431" i="6"/>
  <c r="N431" i="6" s="1"/>
  <c r="O431" i="6" s="1"/>
  <c r="K430" i="6"/>
  <c r="N430" i="6" s="1"/>
  <c r="O430" i="6" s="1"/>
  <c r="K429" i="6"/>
  <c r="N429" i="6" s="1"/>
  <c r="O429" i="6" s="1"/>
  <c r="K428" i="6"/>
  <c r="N428" i="6" s="1"/>
  <c r="O428" i="6" s="1"/>
  <c r="K427" i="6"/>
  <c r="N427" i="6" s="1"/>
  <c r="O427" i="6" s="1"/>
  <c r="K426" i="6"/>
  <c r="N426" i="6" s="1"/>
  <c r="O426" i="6" s="1"/>
  <c r="K425" i="6"/>
  <c r="N425" i="6" s="1"/>
  <c r="O425" i="6" s="1"/>
  <c r="E425" i="6"/>
  <c r="E426" i="6" s="1"/>
  <c r="E427" i="6" s="1"/>
  <c r="E428" i="6" s="1"/>
  <c r="E429" i="6" s="1"/>
  <c r="E430" i="6" s="1"/>
  <c r="E431" i="6" s="1"/>
  <c r="E432" i="6" s="1"/>
  <c r="E433" i="6" s="1"/>
  <c r="E434" i="6" s="1"/>
  <c r="K424" i="6"/>
  <c r="N424" i="6" s="1"/>
  <c r="O424" i="6" s="1"/>
  <c r="K423" i="6"/>
  <c r="N423" i="6" s="1"/>
  <c r="O423" i="6" s="1"/>
  <c r="K422" i="6"/>
  <c r="N422" i="6" s="1"/>
  <c r="O422" i="6" s="1"/>
  <c r="K421" i="6"/>
  <c r="N421" i="6" s="1"/>
  <c r="O421" i="6" s="1"/>
  <c r="K395" i="6"/>
  <c r="N395" i="6" s="1"/>
  <c r="O395" i="6" s="1"/>
  <c r="K394" i="6"/>
  <c r="N394" i="6" s="1"/>
  <c r="O394" i="6" s="1"/>
  <c r="K393" i="6"/>
  <c r="N393" i="6" s="1"/>
  <c r="O393" i="6" s="1"/>
  <c r="K392" i="6"/>
  <c r="N392" i="6" s="1"/>
  <c r="O392" i="6" s="1"/>
  <c r="K391" i="6"/>
  <c r="N391" i="6" s="1"/>
  <c r="O391" i="6" s="1"/>
  <c r="K390" i="6"/>
  <c r="N390" i="6" s="1"/>
  <c r="O390" i="6" s="1"/>
  <c r="K389" i="6"/>
  <c r="N389" i="6" s="1"/>
  <c r="O389" i="6" s="1"/>
  <c r="K388" i="6"/>
  <c r="N388" i="6" s="1"/>
  <c r="O388" i="6" s="1"/>
  <c r="K387" i="6"/>
  <c r="N387" i="6" s="1"/>
  <c r="O387" i="6" s="1"/>
  <c r="K386" i="6"/>
  <c r="N386" i="6" s="1"/>
  <c r="O386" i="6" s="1"/>
  <c r="K385" i="6"/>
  <c r="N385" i="6" s="1"/>
  <c r="O385" i="6" s="1"/>
  <c r="E385" i="6"/>
  <c r="E386" i="6" s="1"/>
  <c r="E387" i="6" s="1"/>
  <c r="E388" i="6" s="1"/>
  <c r="E389" i="6" s="1"/>
  <c r="E390" i="6" s="1"/>
  <c r="E391" i="6" s="1"/>
  <c r="E392" i="6" s="1"/>
  <c r="E393" i="6" s="1"/>
  <c r="E394" i="6" s="1"/>
  <c r="K384" i="6"/>
  <c r="N384" i="6" s="1"/>
  <c r="O384" i="6" s="1"/>
  <c r="K383" i="6"/>
  <c r="N383" i="6" s="1"/>
  <c r="O383" i="6" s="1"/>
  <c r="K382" i="6"/>
  <c r="N382" i="6" s="1"/>
  <c r="O382" i="6" s="1"/>
  <c r="K381" i="6"/>
  <c r="N381" i="6" s="1"/>
  <c r="O381" i="6" s="1"/>
  <c r="I358" i="6"/>
  <c r="I338" i="6"/>
  <c r="I318" i="6"/>
  <c r="I298" i="6"/>
  <c r="I278" i="6"/>
  <c r="I238" i="6"/>
  <c r="I218" i="6"/>
  <c r="I198" i="6"/>
  <c r="K375" i="6"/>
  <c r="N375" i="6" s="1"/>
  <c r="O375" i="6" s="1"/>
  <c r="K374" i="6"/>
  <c r="N374" i="6" s="1"/>
  <c r="O374" i="6" s="1"/>
  <c r="K373" i="6"/>
  <c r="N373" i="6" s="1"/>
  <c r="O373" i="6" s="1"/>
  <c r="K372" i="6"/>
  <c r="N372" i="6" s="1"/>
  <c r="O372" i="6" s="1"/>
  <c r="K371" i="6"/>
  <c r="N371" i="6" s="1"/>
  <c r="O371" i="6" s="1"/>
  <c r="K370" i="6"/>
  <c r="N370" i="6" s="1"/>
  <c r="O370" i="6" s="1"/>
  <c r="K369" i="6"/>
  <c r="N369" i="6" s="1"/>
  <c r="O369" i="6" s="1"/>
  <c r="K368" i="6"/>
  <c r="N368" i="6" s="1"/>
  <c r="O368" i="6" s="1"/>
  <c r="K367" i="6"/>
  <c r="N367" i="6" s="1"/>
  <c r="O367" i="6" s="1"/>
  <c r="K366" i="6"/>
  <c r="N366" i="6" s="1"/>
  <c r="O366" i="6" s="1"/>
  <c r="K365" i="6"/>
  <c r="N365" i="6" s="1"/>
  <c r="O365" i="6" s="1"/>
  <c r="E365" i="6"/>
  <c r="E366" i="6" s="1"/>
  <c r="E367" i="6" s="1"/>
  <c r="E368" i="6" s="1"/>
  <c r="E369" i="6" s="1"/>
  <c r="E370" i="6" s="1"/>
  <c r="E371" i="6" s="1"/>
  <c r="E372" i="6" s="1"/>
  <c r="E373" i="6" s="1"/>
  <c r="E374" i="6" s="1"/>
  <c r="K364" i="6"/>
  <c r="N364" i="6" s="1"/>
  <c r="O364" i="6" s="1"/>
  <c r="K363" i="6"/>
  <c r="N363" i="6" s="1"/>
  <c r="O363" i="6" s="1"/>
  <c r="K362" i="6"/>
  <c r="N362" i="6" s="1"/>
  <c r="O362" i="6" s="1"/>
  <c r="K361" i="6"/>
  <c r="N361" i="6" s="1"/>
  <c r="O361" i="6" s="1"/>
  <c r="K355" i="6"/>
  <c r="N355" i="6" s="1"/>
  <c r="O355" i="6" s="1"/>
  <c r="K354" i="6"/>
  <c r="N354" i="6" s="1"/>
  <c r="O354" i="6" s="1"/>
  <c r="K353" i="6"/>
  <c r="N353" i="6" s="1"/>
  <c r="O353" i="6" s="1"/>
  <c r="K352" i="6"/>
  <c r="N352" i="6" s="1"/>
  <c r="O352" i="6" s="1"/>
  <c r="K351" i="6"/>
  <c r="N351" i="6" s="1"/>
  <c r="O351" i="6" s="1"/>
  <c r="K350" i="6"/>
  <c r="N350" i="6" s="1"/>
  <c r="O350" i="6" s="1"/>
  <c r="K349" i="6"/>
  <c r="N349" i="6" s="1"/>
  <c r="O349" i="6" s="1"/>
  <c r="K348" i="6"/>
  <c r="N348" i="6" s="1"/>
  <c r="O348" i="6" s="1"/>
  <c r="K347" i="6"/>
  <c r="N347" i="6" s="1"/>
  <c r="O347" i="6" s="1"/>
  <c r="K346" i="6"/>
  <c r="N346" i="6" s="1"/>
  <c r="O346" i="6" s="1"/>
  <c r="K345" i="6"/>
  <c r="N345" i="6" s="1"/>
  <c r="O345" i="6" s="1"/>
  <c r="E345" i="6"/>
  <c r="E346" i="6" s="1"/>
  <c r="E347" i="6" s="1"/>
  <c r="E348" i="6" s="1"/>
  <c r="E349" i="6" s="1"/>
  <c r="E350" i="6" s="1"/>
  <c r="E351" i="6" s="1"/>
  <c r="E352" i="6" s="1"/>
  <c r="E353" i="6" s="1"/>
  <c r="E354" i="6" s="1"/>
  <c r="K344" i="6"/>
  <c r="N344" i="6" s="1"/>
  <c r="O344" i="6" s="1"/>
  <c r="K343" i="6"/>
  <c r="N343" i="6" s="1"/>
  <c r="O343" i="6" s="1"/>
  <c r="K342" i="6"/>
  <c r="N342" i="6" s="1"/>
  <c r="O342" i="6" s="1"/>
  <c r="K341" i="6"/>
  <c r="N341" i="6" s="1"/>
  <c r="O341" i="6" s="1"/>
  <c r="K335" i="6"/>
  <c r="N335" i="6" s="1"/>
  <c r="O335" i="6" s="1"/>
  <c r="K334" i="6"/>
  <c r="N334" i="6" s="1"/>
  <c r="O334" i="6" s="1"/>
  <c r="K333" i="6"/>
  <c r="N333" i="6" s="1"/>
  <c r="O333" i="6" s="1"/>
  <c r="K332" i="6"/>
  <c r="N332" i="6" s="1"/>
  <c r="O332" i="6" s="1"/>
  <c r="K331" i="6"/>
  <c r="N331" i="6" s="1"/>
  <c r="O331" i="6" s="1"/>
  <c r="K330" i="6"/>
  <c r="N330" i="6" s="1"/>
  <c r="O330" i="6" s="1"/>
  <c r="K329" i="6"/>
  <c r="N329" i="6" s="1"/>
  <c r="O329" i="6" s="1"/>
  <c r="K328" i="6"/>
  <c r="N328" i="6" s="1"/>
  <c r="O328" i="6" s="1"/>
  <c r="K327" i="6"/>
  <c r="N327" i="6" s="1"/>
  <c r="O327" i="6" s="1"/>
  <c r="K326" i="6"/>
  <c r="N326" i="6" s="1"/>
  <c r="O326" i="6" s="1"/>
  <c r="K325" i="6"/>
  <c r="N325" i="6" s="1"/>
  <c r="O325" i="6" s="1"/>
  <c r="E325" i="6"/>
  <c r="E326" i="6" s="1"/>
  <c r="E327" i="6" s="1"/>
  <c r="E328" i="6" s="1"/>
  <c r="E329" i="6" s="1"/>
  <c r="E330" i="6" s="1"/>
  <c r="E331" i="6" s="1"/>
  <c r="E332" i="6" s="1"/>
  <c r="E333" i="6" s="1"/>
  <c r="E334" i="6" s="1"/>
  <c r="K324" i="6"/>
  <c r="N324" i="6" s="1"/>
  <c r="O324" i="6" s="1"/>
  <c r="K323" i="6"/>
  <c r="N323" i="6" s="1"/>
  <c r="O323" i="6" s="1"/>
  <c r="K322" i="6"/>
  <c r="N322" i="6" s="1"/>
  <c r="O322" i="6" s="1"/>
  <c r="K321" i="6"/>
  <c r="N321" i="6" s="1"/>
  <c r="O321" i="6" s="1"/>
  <c r="K315" i="6"/>
  <c r="N315" i="6" s="1"/>
  <c r="O315" i="6" s="1"/>
  <c r="K314" i="6"/>
  <c r="N314" i="6" s="1"/>
  <c r="O314" i="6" s="1"/>
  <c r="K313" i="6"/>
  <c r="N313" i="6" s="1"/>
  <c r="O313" i="6" s="1"/>
  <c r="K312" i="6"/>
  <c r="N312" i="6" s="1"/>
  <c r="O312" i="6" s="1"/>
  <c r="K311" i="6"/>
  <c r="N311" i="6" s="1"/>
  <c r="O311" i="6" s="1"/>
  <c r="K310" i="6"/>
  <c r="N310" i="6" s="1"/>
  <c r="O310" i="6" s="1"/>
  <c r="K309" i="6"/>
  <c r="N309" i="6" s="1"/>
  <c r="O309" i="6" s="1"/>
  <c r="K308" i="6"/>
  <c r="N308" i="6" s="1"/>
  <c r="O308" i="6" s="1"/>
  <c r="K307" i="6"/>
  <c r="N307" i="6" s="1"/>
  <c r="O307" i="6" s="1"/>
  <c r="K306" i="6"/>
  <c r="N306" i="6" s="1"/>
  <c r="O306" i="6" s="1"/>
  <c r="K305" i="6"/>
  <c r="N305" i="6" s="1"/>
  <c r="O305" i="6" s="1"/>
  <c r="E305" i="6"/>
  <c r="E306" i="6" s="1"/>
  <c r="E307" i="6" s="1"/>
  <c r="E308" i="6" s="1"/>
  <c r="E309" i="6" s="1"/>
  <c r="E310" i="6" s="1"/>
  <c r="E311" i="6" s="1"/>
  <c r="E312" i="6" s="1"/>
  <c r="E313" i="6" s="1"/>
  <c r="E314" i="6" s="1"/>
  <c r="K304" i="6"/>
  <c r="N304" i="6" s="1"/>
  <c r="O304" i="6" s="1"/>
  <c r="K303" i="6"/>
  <c r="N303" i="6" s="1"/>
  <c r="O303" i="6" s="1"/>
  <c r="K302" i="6"/>
  <c r="N302" i="6" s="1"/>
  <c r="O302" i="6" s="1"/>
  <c r="K301" i="6"/>
  <c r="N301" i="6" s="1"/>
  <c r="O301" i="6" s="1"/>
  <c r="K295" i="6"/>
  <c r="N295" i="6" s="1"/>
  <c r="O295" i="6" s="1"/>
  <c r="K294" i="6"/>
  <c r="N294" i="6" s="1"/>
  <c r="O294" i="6" s="1"/>
  <c r="K293" i="6"/>
  <c r="N293" i="6" s="1"/>
  <c r="O293" i="6" s="1"/>
  <c r="K292" i="6"/>
  <c r="N292" i="6" s="1"/>
  <c r="O292" i="6" s="1"/>
  <c r="K291" i="6"/>
  <c r="N291" i="6" s="1"/>
  <c r="O291" i="6" s="1"/>
  <c r="K290" i="6"/>
  <c r="N290" i="6" s="1"/>
  <c r="O290" i="6" s="1"/>
  <c r="K289" i="6"/>
  <c r="N289" i="6" s="1"/>
  <c r="O289" i="6" s="1"/>
  <c r="K288" i="6"/>
  <c r="N288" i="6" s="1"/>
  <c r="O288" i="6" s="1"/>
  <c r="K287" i="6"/>
  <c r="N287" i="6" s="1"/>
  <c r="O287" i="6" s="1"/>
  <c r="K286" i="6"/>
  <c r="N286" i="6" s="1"/>
  <c r="O286" i="6" s="1"/>
  <c r="K285" i="6"/>
  <c r="N285" i="6" s="1"/>
  <c r="O285" i="6" s="1"/>
  <c r="E285" i="6"/>
  <c r="E286" i="6" s="1"/>
  <c r="E287" i="6" s="1"/>
  <c r="E288" i="6" s="1"/>
  <c r="E289" i="6" s="1"/>
  <c r="E290" i="6" s="1"/>
  <c r="E291" i="6" s="1"/>
  <c r="E292" i="6" s="1"/>
  <c r="E293" i="6" s="1"/>
  <c r="E294" i="6" s="1"/>
  <c r="K284" i="6"/>
  <c r="N284" i="6" s="1"/>
  <c r="O284" i="6" s="1"/>
  <c r="K283" i="6"/>
  <c r="N283" i="6" s="1"/>
  <c r="O283" i="6" s="1"/>
  <c r="K282" i="6"/>
  <c r="N282" i="6" s="1"/>
  <c r="O282" i="6" s="1"/>
  <c r="K281" i="6"/>
  <c r="N281" i="6" s="1"/>
  <c r="O281" i="6" s="1"/>
  <c r="K255" i="6"/>
  <c r="N255" i="6" s="1"/>
  <c r="O255" i="6" s="1"/>
  <c r="K254" i="6"/>
  <c r="N254" i="6" s="1"/>
  <c r="O254" i="6" s="1"/>
  <c r="K253" i="6"/>
  <c r="N253" i="6" s="1"/>
  <c r="O253" i="6" s="1"/>
  <c r="K252" i="6"/>
  <c r="N252" i="6" s="1"/>
  <c r="O252" i="6" s="1"/>
  <c r="K251" i="6"/>
  <c r="N251" i="6" s="1"/>
  <c r="O251" i="6" s="1"/>
  <c r="K250" i="6"/>
  <c r="N250" i="6" s="1"/>
  <c r="O250" i="6" s="1"/>
  <c r="K249" i="6"/>
  <c r="N249" i="6" s="1"/>
  <c r="O249" i="6" s="1"/>
  <c r="K248" i="6"/>
  <c r="N248" i="6" s="1"/>
  <c r="O248" i="6" s="1"/>
  <c r="K247" i="6"/>
  <c r="N247" i="6" s="1"/>
  <c r="O247" i="6" s="1"/>
  <c r="K246" i="6"/>
  <c r="N246" i="6" s="1"/>
  <c r="O246" i="6" s="1"/>
  <c r="K245" i="6"/>
  <c r="N245" i="6" s="1"/>
  <c r="O245" i="6" s="1"/>
  <c r="E245" i="6"/>
  <c r="E246" i="6" s="1"/>
  <c r="E247" i="6" s="1"/>
  <c r="E248" i="6" s="1"/>
  <c r="E249" i="6" s="1"/>
  <c r="E250" i="6" s="1"/>
  <c r="E251" i="6" s="1"/>
  <c r="E252" i="6" s="1"/>
  <c r="E253" i="6" s="1"/>
  <c r="E254" i="6" s="1"/>
  <c r="K244" i="6"/>
  <c r="N244" i="6" s="1"/>
  <c r="O244" i="6" s="1"/>
  <c r="K243" i="6"/>
  <c r="N243" i="6" s="1"/>
  <c r="O243" i="6" s="1"/>
  <c r="K242" i="6"/>
  <c r="N242" i="6" s="1"/>
  <c r="O242" i="6" s="1"/>
  <c r="K241" i="6"/>
  <c r="N241" i="6" s="1"/>
  <c r="O241" i="6" s="1"/>
  <c r="K235" i="6"/>
  <c r="N235" i="6" s="1"/>
  <c r="O235" i="6" s="1"/>
  <c r="K234" i="6"/>
  <c r="N234" i="6" s="1"/>
  <c r="O234" i="6" s="1"/>
  <c r="K233" i="6"/>
  <c r="N233" i="6" s="1"/>
  <c r="O233" i="6" s="1"/>
  <c r="K232" i="6"/>
  <c r="N232" i="6" s="1"/>
  <c r="O232" i="6" s="1"/>
  <c r="K231" i="6"/>
  <c r="N231" i="6" s="1"/>
  <c r="O231" i="6" s="1"/>
  <c r="K230" i="6"/>
  <c r="N230" i="6" s="1"/>
  <c r="O230" i="6" s="1"/>
  <c r="K229" i="6"/>
  <c r="N229" i="6" s="1"/>
  <c r="O229" i="6" s="1"/>
  <c r="K228" i="6"/>
  <c r="N228" i="6" s="1"/>
  <c r="O228" i="6" s="1"/>
  <c r="K227" i="6"/>
  <c r="N227" i="6" s="1"/>
  <c r="O227" i="6" s="1"/>
  <c r="K226" i="6"/>
  <c r="N226" i="6" s="1"/>
  <c r="O226" i="6" s="1"/>
  <c r="K225" i="6"/>
  <c r="N225" i="6" s="1"/>
  <c r="O225" i="6" s="1"/>
  <c r="E225" i="6"/>
  <c r="E226" i="6" s="1"/>
  <c r="E227" i="6" s="1"/>
  <c r="E228" i="6" s="1"/>
  <c r="E229" i="6" s="1"/>
  <c r="E230" i="6" s="1"/>
  <c r="E231" i="6" s="1"/>
  <c r="E232" i="6" s="1"/>
  <c r="E233" i="6" s="1"/>
  <c r="E234" i="6" s="1"/>
  <c r="K224" i="6"/>
  <c r="N224" i="6" s="1"/>
  <c r="O224" i="6" s="1"/>
  <c r="K223" i="6"/>
  <c r="N223" i="6" s="1"/>
  <c r="O223" i="6" s="1"/>
  <c r="K222" i="6"/>
  <c r="N222" i="6" s="1"/>
  <c r="O222" i="6" s="1"/>
  <c r="K221" i="6"/>
  <c r="N221" i="6" s="1"/>
  <c r="O221" i="6" s="1"/>
  <c r="K215" i="6"/>
  <c r="N215" i="6" s="1"/>
  <c r="O215" i="6" s="1"/>
  <c r="K214" i="6"/>
  <c r="N214" i="6" s="1"/>
  <c r="O214" i="6" s="1"/>
  <c r="K213" i="6"/>
  <c r="N213" i="6" s="1"/>
  <c r="O213" i="6" s="1"/>
  <c r="K212" i="6"/>
  <c r="N212" i="6" s="1"/>
  <c r="O212" i="6" s="1"/>
  <c r="K211" i="6"/>
  <c r="N211" i="6" s="1"/>
  <c r="O211" i="6" s="1"/>
  <c r="K210" i="6"/>
  <c r="N210" i="6" s="1"/>
  <c r="O210" i="6" s="1"/>
  <c r="K209" i="6"/>
  <c r="N209" i="6" s="1"/>
  <c r="O209" i="6" s="1"/>
  <c r="K208" i="6"/>
  <c r="N208" i="6" s="1"/>
  <c r="O208" i="6" s="1"/>
  <c r="K207" i="6"/>
  <c r="N207" i="6" s="1"/>
  <c r="O207" i="6" s="1"/>
  <c r="K206" i="6"/>
  <c r="N206" i="6" s="1"/>
  <c r="O206" i="6" s="1"/>
  <c r="K205" i="6"/>
  <c r="N205" i="6" s="1"/>
  <c r="O205" i="6" s="1"/>
  <c r="E205" i="6"/>
  <c r="E206" i="6" s="1"/>
  <c r="E207" i="6" s="1"/>
  <c r="E208" i="6" s="1"/>
  <c r="E209" i="6" s="1"/>
  <c r="E210" i="6" s="1"/>
  <c r="E211" i="6" s="1"/>
  <c r="E212" i="6" s="1"/>
  <c r="E213" i="6" s="1"/>
  <c r="E214" i="6" s="1"/>
  <c r="K204" i="6"/>
  <c r="N204" i="6" s="1"/>
  <c r="O204" i="6" s="1"/>
  <c r="K203" i="6"/>
  <c r="N203" i="6" s="1"/>
  <c r="O203" i="6" s="1"/>
  <c r="K202" i="6"/>
  <c r="N202" i="6" s="1"/>
  <c r="O202" i="6" s="1"/>
  <c r="K201" i="6"/>
  <c r="N201" i="6" s="1"/>
  <c r="I178" i="6"/>
  <c r="I158" i="6"/>
  <c r="I98" i="6"/>
  <c r="K195" i="6"/>
  <c r="N195" i="6" s="1"/>
  <c r="O195" i="6" s="1"/>
  <c r="K194" i="6"/>
  <c r="N194" i="6" s="1"/>
  <c r="O194" i="6" s="1"/>
  <c r="K193" i="6"/>
  <c r="N193" i="6" s="1"/>
  <c r="O193" i="6" s="1"/>
  <c r="K192" i="6"/>
  <c r="N192" i="6" s="1"/>
  <c r="O192" i="6" s="1"/>
  <c r="K191" i="6"/>
  <c r="N191" i="6" s="1"/>
  <c r="O191" i="6" s="1"/>
  <c r="K190" i="6"/>
  <c r="N190" i="6" s="1"/>
  <c r="O190" i="6" s="1"/>
  <c r="K189" i="6"/>
  <c r="N189" i="6" s="1"/>
  <c r="O189" i="6" s="1"/>
  <c r="K188" i="6"/>
  <c r="N188" i="6" s="1"/>
  <c r="O188" i="6" s="1"/>
  <c r="K187" i="6"/>
  <c r="N187" i="6" s="1"/>
  <c r="O187" i="6" s="1"/>
  <c r="K186" i="6"/>
  <c r="N186" i="6" s="1"/>
  <c r="O186" i="6" s="1"/>
  <c r="K185" i="6"/>
  <c r="N185" i="6" s="1"/>
  <c r="O185" i="6" s="1"/>
  <c r="E185" i="6"/>
  <c r="E186" i="6" s="1"/>
  <c r="E187" i="6" s="1"/>
  <c r="E188" i="6" s="1"/>
  <c r="E189" i="6" s="1"/>
  <c r="E190" i="6" s="1"/>
  <c r="E191" i="6" s="1"/>
  <c r="E192" i="6" s="1"/>
  <c r="E193" i="6" s="1"/>
  <c r="E194" i="6" s="1"/>
  <c r="K184" i="6"/>
  <c r="N184" i="6" s="1"/>
  <c r="O184" i="6" s="1"/>
  <c r="K183" i="6"/>
  <c r="N183" i="6" s="1"/>
  <c r="O183" i="6" s="1"/>
  <c r="K182" i="6"/>
  <c r="N182" i="6" s="1"/>
  <c r="O182" i="6" s="1"/>
  <c r="K181" i="6"/>
  <c r="N181" i="6" s="1"/>
  <c r="O181" i="6" s="1"/>
  <c r="K175" i="6"/>
  <c r="N175" i="6" s="1"/>
  <c r="O175" i="6" s="1"/>
  <c r="K174" i="6"/>
  <c r="N174" i="6" s="1"/>
  <c r="O174" i="6" s="1"/>
  <c r="K173" i="6"/>
  <c r="N173" i="6" s="1"/>
  <c r="O173" i="6" s="1"/>
  <c r="K172" i="6"/>
  <c r="N172" i="6" s="1"/>
  <c r="O172" i="6" s="1"/>
  <c r="K171" i="6"/>
  <c r="N171" i="6" s="1"/>
  <c r="O171" i="6" s="1"/>
  <c r="K170" i="6"/>
  <c r="N170" i="6" s="1"/>
  <c r="O170" i="6" s="1"/>
  <c r="K169" i="6"/>
  <c r="N169" i="6" s="1"/>
  <c r="O169" i="6" s="1"/>
  <c r="K168" i="6"/>
  <c r="N168" i="6" s="1"/>
  <c r="O168" i="6" s="1"/>
  <c r="K167" i="6"/>
  <c r="N167" i="6" s="1"/>
  <c r="O167" i="6" s="1"/>
  <c r="K166" i="6"/>
  <c r="N166" i="6" s="1"/>
  <c r="O166" i="6" s="1"/>
  <c r="K165" i="6"/>
  <c r="N165" i="6" s="1"/>
  <c r="O165" i="6" s="1"/>
  <c r="E165" i="6"/>
  <c r="E166" i="6" s="1"/>
  <c r="E167" i="6" s="1"/>
  <c r="E168" i="6" s="1"/>
  <c r="E169" i="6" s="1"/>
  <c r="E170" i="6" s="1"/>
  <c r="E171" i="6" s="1"/>
  <c r="E172" i="6" s="1"/>
  <c r="E173" i="6" s="1"/>
  <c r="E174" i="6" s="1"/>
  <c r="K164" i="6"/>
  <c r="N164" i="6" s="1"/>
  <c r="O164" i="6" s="1"/>
  <c r="K163" i="6"/>
  <c r="N163" i="6" s="1"/>
  <c r="O163" i="6" s="1"/>
  <c r="K162" i="6"/>
  <c r="N162" i="6" s="1"/>
  <c r="O162" i="6" s="1"/>
  <c r="K161" i="6"/>
  <c r="N161" i="6" s="1"/>
  <c r="O161" i="6" s="1"/>
  <c r="K155" i="6"/>
  <c r="N155" i="6" s="1"/>
  <c r="O155" i="6" s="1"/>
  <c r="K154" i="6"/>
  <c r="N154" i="6" s="1"/>
  <c r="O154" i="6" s="1"/>
  <c r="K153" i="6"/>
  <c r="N153" i="6" s="1"/>
  <c r="O153" i="6" s="1"/>
  <c r="K152" i="6"/>
  <c r="N152" i="6" s="1"/>
  <c r="O152" i="6" s="1"/>
  <c r="K151" i="6"/>
  <c r="N151" i="6" s="1"/>
  <c r="O151" i="6" s="1"/>
  <c r="K150" i="6"/>
  <c r="N150" i="6" s="1"/>
  <c r="O150" i="6" s="1"/>
  <c r="K149" i="6"/>
  <c r="N149" i="6" s="1"/>
  <c r="O149" i="6" s="1"/>
  <c r="K148" i="6"/>
  <c r="N148" i="6" s="1"/>
  <c r="O148" i="6" s="1"/>
  <c r="K147" i="6"/>
  <c r="N147" i="6" s="1"/>
  <c r="O147" i="6" s="1"/>
  <c r="K115" i="6"/>
  <c r="N115" i="6" s="1"/>
  <c r="O115" i="6" s="1"/>
  <c r="K114" i="6"/>
  <c r="N114" i="6" s="1"/>
  <c r="O114" i="6" s="1"/>
  <c r="K113" i="6"/>
  <c r="N113" i="6" s="1"/>
  <c r="O113" i="6" s="1"/>
  <c r="K112" i="6"/>
  <c r="N112" i="6" s="1"/>
  <c r="O112" i="6" s="1"/>
  <c r="K111" i="6"/>
  <c r="N111" i="6" s="1"/>
  <c r="O111" i="6" s="1"/>
  <c r="K110" i="6"/>
  <c r="N110" i="6" s="1"/>
  <c r="O110" i="6" s="1"/>
  <c r="K109" i="6"/>
  <c r="N109" i="6" s="1"/>
  <c r="O109" i="6" s="1"/>
  <c r="K108" i="6"/>
  <c r="N108" i="6" s="1"/>
  <c r="O108" i="6" s="1"/>
  <c r="K107" i="6"/>
  <c r="N107" i="6" s="1"/>
  <c r="O107" i="6" s="1"/>
  <c r="K106" i="6"/>
  <c r="N106" i="6" s="1"/>
  <c r="O106" i="6" s="1"/>
  <c r="K105" i="6"/>
  <c r="N105" i="6" s="1"/>
  <c r="O105" i="6" s="1"/>
  <c r="E105" i="6"/>
  <c r="E106" i="6" s="1"/>
  <c r="E107" i="6" s="1"/>
  <c r="E108" i="6" s="1"/>
  <c r="E109" i="6" s="1"/>
  <c r="E110" i="6" s="1"/>
  <c r="E111" i="6" s="1"/>
  <c r="E112" i="6" s="1"/>
  <c r="E113" i="6" s="1"/>
  <c r="E114" i="6" s="1"/>
  <c r="K104" i="6"/>
  <c r="N104" i="6" s="1"/>
  <c r="O104" i="6" s="1"/>
  <c r="K103" i="6"/>
  <c r="N103" i="6" s="1"/>
  <c r="O103" i="6" s="1"/>
  <c r="K102" i="6"/>
  <c r="N102" i="6" s="1"/>
  <c r="O102" i="6" s="1"/>
  <c r="K101" i="6"/>
  <c r="N101" i="6" s="1"/>
  <c r="O101" i="6" s="1"/>
  <c r="I78" i="6"/>
  <c r="I58" i="6"/>
  <c r="K95" i="6"/>
  <c r="N95" i="6" s="1"/>
  <c r="O95" i="6" s="1"/>
  <c r="K94" i="6"/>
  <c r="N94" i="6" s="1"/>
  <c r="O94" i="6" s="1"/>
  <c r="K93" i="6"/>
  <c r="N93" i="6" s="1"/>
  <c r="O93" i="6" s="1"/>
  <c r="K92" i="6"/>
  <c r="N92" i="6" s="1"/>
  <c r="O92" i="6" s="1"/>
  <c r="K91" i="6"/>
  <c r="N91" i="6" s="1"/>
  <c r="O91" i="6" s="1"/>
  <c r="K90" i="6"/>
  <c r="N90" i="6" s="1"/>
  <c r="O90" i="6" s="1"/>
  <c r="K89" i="6"/>
  <c r="N89" i="6" s="1"/>
  <c r="O89" i="6" s="1"/>
  <c r="K88" i="6"/>
  <c r="N88" i="6" s="1"/>
  <c r="O88" i="6" s="1"/>
  <c r="K87" i="6"/>
  <c r="N87" i="6" s="1"/>
  <c r="O87" i="6" s="1"/>
  <c r="K86" i="6"/>
  <c r="N86" i="6" s="1"/>
  <c r="O86" i="6" s="1"/>
  <c r="K85" i="6"/>
  <c r="N85" i="6" s="1"/>
  <c r="O85" i="6" s="1"/>
  <c r="E85" i="6"/>
  <c r="E86" i="6" s="1"/>
  <c r="E87" i="6" s="1"/>
  <c r="E88" i="6" s="1"/>
  <c r="E89" i="6" s="1"/>
  <c r="E90" i="6" s="1"/>
  <c r="E91" i="6" s="1"/>
  <c r="E92" i="6" s="1"/>
  <c r="E93" i="6" s="1"/>
  <c r="E94" i="6" s="1"/>
  <c r="K84" i="6"/>
  <c r="N84" i="6" s="1"/>
  <c r="O84" i="6" s="1"/>
  <c r="K83" i="6"/>
  <c r="N83" i="6" s="1"/>
  <c r="O83" i="6" s="1"/>
  <c r="K82" i="6"/>
  <c r="N82" i="6" s="1"/>
  <c r="O82" i="6" s="1"/>
  <c r="K81" i="6"/>
  <c r="N81" i="6" s="1"/>
  <c r="O81" i="6" s="1"/>
  <c r="K75" i="6"/>
  <c r="N75" i="6" s="1"/>
  <c r="O75" i="6" s="1"/>
  <c r="K74" i="6"/>
  <c r="N74" i="6" s="1"/>
  <c r="O74" i="6" s="1"/>
  <c r="K73" i="6"/>
  <c r="N73" i="6" s="1"/>
  <c r="O73" i="6" s="1"/>
  <c r="K72" i="6"/>
  <c r="N72" i="6" s="1"/>
  <c r="O72" i="6" s="1"/>
  <c r="K71" i="6"/>
  <c r="N71" i="6" s="1"/>
  <c r="O71" i="6" s="1"/>
  <c r="K70" i="6"/>
  <c r="N70" i="6" s="1"/>
  <c r="O70" i="6" s="1"/>
  <c r="K69" i="6"/>
  <c r="N69" i="6" s="1"/>
  <c r="O69" i="6" s="1"/>
  <c r="K68" i="6"/>
  <c r="N68" i="6" s="1"/>
  <c r="O68" i="6" s="1"/>
  <c r="K67" i="6"/>
  <c r="N67" i="6" s="1"/>
  <c r="O67" i="6" s="1"/>
  <c r="K66" i="6"/>
  <c r="N66" i="6" s="1"/>
  <c r="O66" i="6" s="1"/>
  <c r="K65" i="6"/>
  <c r="N65" i="6" s="1"/>
  <c r="O65" i="6" s="1"/>
  <c r="E65" i="6"/>
  <c r="E66" i="6" s="1"/>
  <c r="E67" i="6" s="1"/>
  <c r="E68" i="6" s="1"/>
  <c r="E69" i="6" s="1"/>
  <c r="E70" i="6" s="1"/>
  <c r="E71" i="6" s="1"/>
  <c r="E72" i="6" s="1"/>
  <c r="E73" i="6" s="1"/>
  <c r="E74" i="6" s="1"/>
  <c r="K64" i="6"/>
  <c r="N64" i="6" s="1"/>
  <c r="O64" i="6" s="1"/>
  <c r="K63" i="6"/>
  <c r="N63" i="6" s="1"/>
  <c r="O63" i="6" s="1"/>
  <c r="K62" i="6"/>
  <c r="N62" i="6" s="1"/>
  <c r="O62" i="6" s="1"/>
  <c r="K61" i="6"/>
  <c r="N61" i="6" s="1"/>
  <c r="O61" i="6" s="1"/>
  <c r="I38" i="6"/>
  <c r="K55" i="6"/>
  <c r="N55" i="6" s="1"/>
  <c r="O55" i="6" s="1"/>
  <c r="K54" i="6"/>
  <c r="N54" i="6" s="1"/>
  <c r="O54" i="6" s="1"/>
  <c r="K53" i="6"/>
  <c r="N53" i="6" s="1"/>
  <c r="O53" i="6" s="1"/>
  <c r="K52" i="6"/>
  <c r="N52" i="6" s="1"/>
  <c r="O52" i="6" s="1"/>
  <c r="K51" i="6"/>
  <c r="N51" i="6" s="1"/>
  <c r="O51" i="6" s="1"/>
  <c r="K50" i="6"/>
  <c r="N50" i="6" s="1"/>
  <c r="O50" i="6" s="1"/>
  <c r="K49" i="6"/>
  <c r="N49" i="6" s="1"/>
  <c r="O49" i="6" s="1"/>
  <c r="K48" i="6"/>
  <c r="N48" i="6" s="1"/>
  <c r="O48" i="6" s="1"/>
  <c r="K47" i="6"/>
  <c r="N47" i="6" s="1"/>
  <c r="O47" i="6" s="1"/>
  <c r="K46" i="6"/>
  <c r="N46" i="6" s="1"/>
  <c r="O46" i="6" s="1"/>
  <c r="K45" i="6"/>
  <c r="N45" i="6" s="1"/>
  <c r="O45" i="6" s="1"/>
  <c r="E45" i="6"/>
  <c r="E46" i="6" s="1"/>
  <c r="E47" i="6" s="1"/>
  <c r="E48" i="6" s="1"/>
  <c r="E49" i="6" s="1"/>
  <c r="E50" i="6" s="1"/>
  <c r="E51" i="6" s="1"/>
  <c r="E52" i="6" s="1"/>
  <c r="E53" i="6" s="1"/>
  <c r="E54" i="6" s="1"/>
  <c r="K44" i="6"/>
  <c r="N44" i="6" s="1"/>
  <c r="O44" i="6" s="1"/>
  <c r="K43" i="6"/>
  <c r="N43" i="6" s="1"/>
  <c r="O43" i="6" s="1"/>
  <c r="K42" i="6"/>
  <c r="N42" i="6" s="1"/>
  <c r="O42" i="6" s="1"/>
  <c r="K41" i="6"/>
  <c r="N41" i="6" s="1"/>
  <c r="O41" i="6" s="1"/>
  <c r="AS16" i="7" l="1"/>
  <c r="AS17" i="7"/>
  <c r="AS15" i="7"/>
  <c r="A28" i="7"/>
  <c r="A29" i="7"/>
  <c r="A30" i="7"/>
  <c r="A31" i="7"/>
  <c r="A32" i="7"/>
  <c r="A33" i="7"/>
  <c r="A34" i="7"/>
  <c r="A35" i="7"/>
  <c r="A27" i="7"/>
  <c r="K22" i="6"/>
  <c r="N22" i="6" s="1"/>
  <c r="O22" i="6" s="1"/>
  <c r="K23" i="6"/>
  <c r="N23" i="6" s="1"/>
  <c r="O23" i="6" s="1"/>
  <c r="K24" i="6"/>
  <c r="N24" i="6" s="1"/>
  <c r="O24" i="6" s="1"/>
  <c r="K25" i="6"/>
  <c r="N25" i="6" s="1"/>
  <c r="O25" i="6" s="1"/>
  <c r="K26" i="6"/>
  <c r="N26" i="6" s="1"/>
  <c r="O26" i="6" s="1"/>
  <c r="K27" i="6"/>
  <c r="N27" i="6" s="1"/>
  <c r="O27" i="6" s="1"/>
  <c r="K28" i="6"/>
  <c r="N28" i="6" s="1"/>
  <c r="O28" i="6" s="1"/>
  <c r="K29" i="6"/>
  <c r="N29" i="6" s="1"/>
  <c r="O29" i="6" s="1"/>
  <c r="K30" i="6"/>
  <c r="N30" i="6" s="1"/>
  <c r="O30" i="6" s="1"/>
  <c r="K31" i="6"/>
  <c r="N31" i="6" s="1"/>
  <c r="O31" i="6" s="1"/>
  <c r="K32" i="6"/>
  <c r="N32" i="6" s="1"/>
  <c r="O32" i="6" s="1"/>
  <c r="K33" i="6"/>
  <c r="N33" i="6" s="1"/>
  <c r="O33" i="6" s="1"/>
  <c r="K34" i="6"/>
  <c r="N34" i="6" s="1"/>
  <c r="O34" i="6" s="1"/>
  <c r="K35" i="6"/>
  <c r="N35" i="6" s="1"/>
  <c r="O35" i="6" s="1"/>
  <c r="K21" i="6"/>
  <c r="N21" i="6" s="1"/>
  <c r="O21" i="6" s="1"/>
  <c r="H1" i="8" l="1"/>
  <c r="H32" i="8" s="1"/>
  <c r="H30" i="8" l="1"/>
  <c r="H31" i="8"/>
  <c r="H28" i="8"/>
  <c r="H29" i="8"/>
  <c r="H27" i="8"/>
  <c r="H25" i="8"/>
  <c r="H26" i="8"/>
  <c r="H23" i="8"/>
  <c r="H24" i="8"/>
  <c r="H21" i="8"/>
  <c r="H22" i="8"/>
  <c r="H19" i="8"/>
  <c r="H20" i="8"/>
  <c r="H17" i="8"/>
  <c r="H18" i="8"/>
  <c r="H16" i="8"/>
  <c r="H3" i="8"/>
  <c r="H15" i="8"/>
  <c r="H14" i="8"/>
  <c r="H13" i="8"/>
  <c r="H12" i="8"/>
  <c r="H11" i="8"/>
  <c r="H7" i="8"/>
  <c r="H6" i="8"/>
  <c r="H4" i="8"/>
  <c r="H9" i="8" l="1"/>
  <c r="H10" i="8"/>
  <c r="H5" i="8"/>
  <c r="H8" i="8"/>
  <c r="E1" i="8" l="1"/>
  <c r="E6" i="7" l="1"/>
  <c r="H18" i="6" s="1"/>
  <c r="F6" i="7" l="1"/>
  <c r="H38" i="6" s="1"/>
  <c r="F5" i="7"/>
  <c r="G38" i="6" s="1"/>
  <c r="E25" i="6"/>
  <c r="E26" i="6" s="1"/>
  <c r="E27" i="6" s="1"/>
  <c r="E28" i="6" s="1"/>
  <c r="E29" i="6" s="1"/>
  <c r="E30" i="6" s="1"/>
  <c r="E31" i="6" s="1"/>
  <c r="E32" i="6" s="1"/>
  <c r="E33" i="6" s="1"/>
  <c r="E34" i="6" s="1"/>
  <c r="G6" i="7" l="1"/>
  <c r="H58" i="6" s="1"/>
  <c r="G5" i="7"/>
  <c r="H6" i="7" l="1"/>
  <c r="H78" i="6" s="1"/>
  <c r="H5" i="7"/>
  <c r="G58" i="6"/>
  <c r="I6" i="7" l="1"/>
  <c r="J6" i="7" s="1"/>
  <c r="I5" i="7"/>
  <c r="G78" i="6"/>
  <c r="H98" i="6" l="1"/>
  <c r="K6" i="7"/>
  <c r="H138" i="6" s="1"/>
  <c r="H118" i="6"/>
  <c r="J5" i="7"/>
  <c r="G98" i="6"/>
  <c r="K5" i="7" l="1"/>
  <c r="G138" i="6" s="1"/>
  <c r="G118" i="6"/>
  <c r="L6" i="7"/>
  <c r="M6" i="7" s="1"/>
  <c r="H158" i="6" l="1"/>
  <c r="L5" i="7"/>
  <c r="M5" i="7" s="1"/>
  <c r="N6" i="7"/>
  <c r="H178" i="6"/>
  <c r="G158" i="6" l="1"/>
  <c r="O6" i="7"/>
  <c r="H198" i="6"/>
  <c r="N5" i="7"/>
  <c r="G178" i="6"/>
  <c r="P6" i="7" l="1"/>
  <c r="H218" i="6"/>
  <c r="O5" i="7"/>
  <c r="G198" i="6"/>
  <c r="P5" i="7" l="1"/>
  <c r="G218" i="6"/>
  <c r="Q6" i="7"/>
  <c r="H238" i="6"/>
  <c r="R6" i="7" l="1"/>
  <c r="S6" i="7" s="1"/>
  <c r="H258" i="6"/>
  <c r="Q5" i="7"/>
  <c r="G238" i="6"/>
  <c r="H278" i="6" l="1"/>
  <c r="R5" i="7"/>
  <c r="G278" i="6" s="1"/>
  <c r="G258" i="6"/>
  <c r="T6" i="7"/>
  <c r="H298" i="6"/>
  <c r="S5" i="7" l="1"/>
  <c r="T5" i="7" s="1"/>
  <c r="U6" i="7"/>
  <c r="H318" i="6"/>
  <c r="G298" i="6" l="1"/>
  <c r="U5" i="7"/>
  <c r="G318" i="6"/>
  <c r="V6" i="7"/>
  <c r="H338" i="6"/>
  <c r="V5" i="7" l="1"/>
  <c r="G338" i="6"/>
  <c r="W6" i="7"/>
  <c r="H358" i="6"/>
  <c r="X6" i="7" l="1"/>
  <c r="H378" i="6"/>
  <c r="W5" i="7"/>
  <c r="G358" i="6"/>
  <c r="Y6" i="7" l="1"/>
  <c r="Z6" i="7" s="1"/>
  <c r="H398" i="6"/>
  <c r="X5" i="7"/>
  <c r="G378" i="6"/>
  <c r="H418" i="6" l="1"/>
  <c r="Y5" i="7"/>
  <c r="G418" i="6" s="1"/>
  <c r="G398" i="6"/>
  <c r="AA6" i="7"/>
  <c r="H438" i="6"/>
  <c r="Z5" i="7" l="1"/>
  <c r="G438" i="6" s="1"/>
  <c r="AB6" i="7"/>
  <c r="H458" i="6"/>
  <c r="AA5" i="7" l="1"/>
  <c r="AB5" i="7" s="1"/>
  <c r="AC6" i="7"/>
  <c r="H478" i="6"/>
  <c r="G458" i="6" l="1"/>
  <c r="AC5" i="7"/>
  <c r="G478" i="6"/>
  <c r="AD6" i="7"/>
  <c r="H498" i="6"/>
  <c r="AE6" i="7" l="1"/>
  <c r="H518" i="6"/>
  <c r="AD5" i="7"/>
  <c r="G498" i="6"/>
  <c r="AF6" i="7" l="1"/>
  <c r="H558" i="6" s="1"/>
  <c r="H538" i="6"/>
  <c r="AE5" i="7"/>
  <c r="G518" i="6"/>
  <c r="AG6" i="7" l="1"/>
  <c r="AH6" i="7" s="1"/>
  <c r="AF5" i="7"/>
  <c r="G558" i="6" s="1"/>
  <c r="G538" i="6"/>
  <c r="H578" i="6" l="1"/>
  <c r="AG5" i="7"/>
  <c r="G578" i="6" s="1"/>
  <c r="AI6" i="7"/>
  <c r="H618" i="6" s="1"/>
  <c r="H598" i="6"/>
  <c r="AH5" i="7" l="1"/>
  <c r="G598" i="6" s="1"/>
  <c r="AI5" i="7" l="1"/>
  <c r="G618" i="6" s="1"/>
</calcChain>
</file>

<file path=xl/sharedStrings.xml><?xml version="1.0" encoding="utf-8"?>
<sst xmlns="http://schemas.openxmlformats.org/spreadsheetml/2006/main" count="550" uniqueCount="107">
  <si>
    <t>DATE</t>
  </si>
  <si>
    <t>Heure d'arrivée</t>
  </si>
  <si>
    <t>MATIN</t>
  </si>
  <si>
    <t>REPAS</t>
  </si>
  <si>
    <t>APRES MIDI</t>
  </si>
  <si>
    <t>Heure départ</t>
  </si>
  <si>
    <t>Nombre d'heure</t>
  </si>
  <si>
    <t>Feuille de présence mensuelle</t>
  </si>
  <si>
    <t>Nmbr J</t>
  </si>
  <si>
    <t>Obs.</t>
  </si>
  <si>
    <t xml:space="preserve">Accueil occasionnel </t>
  </si>
  <si>
    <t>Année</t>
  </si>
  <si>
    <t>Mois</t>
  </si>
  <si>
    <t>Janvier</t>
  </si>
  <si>
    <t>Février</t>
  </si>
  <si>
    <t>Mars</t>
  </si>
  <si>
    <t>Avril</t>
  </si>
  <si>
    <t>Mai</t>
  </si>
  <si>
    <t>Juin</t>
  </si>
  <si>
    <t>Juillet</t>
  </si>
  <si>
    <t>Août</t>
  </si>
  <si>
    <t>Septembre</t>
  </si>
  <si>
    <t>Octobre</t>
  </si>
  <si>
    <t>Novembre</t>
  </si>
  <si>
    <t>Décembre</t>
  </si>
  <si>
    <t>Pâques</t>
  </si>
  <si>
    <t>Lundi de Pâques</t>
  </si>
  <si>
    <t>1er Janvier</t>
  </si>
  <si>
    <t>1er Mai</t>
  </si>
  <si>
    <t>Ascenscion</t>
  </si>
  <si>
    <t>Pentecôte</t>
  </si>
  <si>
    <t>Lundi de la Pentecôte</t>
  </si>
  <si>
    <t>1er Novembre</t>
  </si>
  <si>
    <t xml:space="preserve">Accueil régulier </t>
  </si>
  <si>
    <t>Accueil Régulier</t>
  </si>
  <si>
    <t>Accueil Occasionnel</t>
  </si>
  <si>
    <t>NOM                               PRENOM</t>
  </si>
  <si>
    <t>Contrat</t>
  </si>
  <si>
    <t>Sup</t>
  </si>
  <si>
    <t>28 Dec</t>
  </si>
  <si>
    <t>Prénom</t>
  </si>
  <si>
    <t>Nom  Prénom</t>
  </si>
  <si>
    <t>Total matin</t>
  </si>
  <si>
    <t>Total après midi</t>
  </si>
  <si>
    <t>Contrat / jour</t>
  </si>
  <si>
    <t>Jours présent</t>
  </si>
  <si>
    <t xml:space="preserve">Arrondi </t>
  </si>
  <si>
    <t>Comparatif</t>
  </si>
  <si>
    <t>Total Matin</t>
  </si>
  <si>
    <t>Total Après midi</t>
  </si>
  <si>
    <t>Par Jours</t>
  </si>
  <si>
    <t>Par Mois</t>
  </si>
  <si>
    <t>Le planning est</t>
  </si>
  <si>
    <t>Philippe</t>
  </si>
  <si>
    <t>Eva</t>
  </si>
  <si>
    <t>Alia</t>
  </si>
  <si>
    <t>L,M,M,J,V</t>
  </si>
  <si>
    <t>Mar,Mer</t>
  </si>
  <si>
    <t>L,Mar,J,V</t>
  </si>
  <si>
    <t>L,Mar,V</t>
  </si>
  <si>
    <t>L,M,M,V</t>
  </si>
  <si>
    <t>M,M,J,V</t>
  </si>
  <si>
    <t>L,Mar,J</t>
  </si>
  <si>
    <t>L,Mer,V</t>
  </si>
  <si>
    <t>Mer</t>
  </si>
  <si>
    <t>voir obs</t>
  </si>
  <si>
    <t>Observation</t>
  </si>
  <si>
    <t>L=m,Mar,Mer uniquement semaine paire, V=m</t>
  </si>
  <si>
    <t>***</t>
  </si>
  <si>
    <t>L,Mer,J</t>
  </si>
  <si>
    <t>Mer,J</t>
  </si>
  <si>
    <t>DUPLAN</t>
  </si>
  <si>
    <t>Eric</t>
  </si>
  <si>
    <t>DURANT</t>
  </si>
  <si>
    <t>Daniel</t>
  </si>
  <si>
    <t>LEDUC</t>
  </si>
  <si>
    <t>Marc</t>
  </si>
  <si>
    <t>DURAND</t>
  </si>
  <si>
    <t>Isidore</t>
  </si>
  <si>
    <t>LEPAIN</t>
  </si>
  <si>
    <t>Henri</t>
  </si>
  <si>
    <t>MARTIN</t>
  </si>
  <si>
    <t>Laurent</t>
  </si>
  <si>
    <t>RAFALE</t>
  </si>
  <si>
    <t>Alain</t>
  </si>
  <si>
    <t>TRALALA</t>
  </si>
  <si>
    <t>Patrice</t>
  </si>
  <si>
    <t>VEUPLU</t>
  </si>
  <si>
    <t>Jean</t>
  </si>
  <si>
    <t>TARTAMPION</t>
  </si>
  <si>
    <t>Kevin</t>
  </si>
  <si>
    <t>LEJEUNE</t>
  </si>
  <si>
    <t>Barbara</t>
  </si>
  <si>
    <t>Benjamin</t>
  </si>
  <si>
    <t>LEFRANC</t>
  </si>
  <si>
    <t>Damien</t>
  </si>
  <si>
    <t>Dumont</t>
  </si>
  <si>
    <t>Pierre</t>
  </si>
  <si>
    <t>Lefevre</t>
  </si>
  <si>
    <t>Maxime</t>
  </si>
  <si>
    <t>Chauvin</t>
  </si>
  <si>
    <t>Comble</t>
  </si>
  <si>
    <t>Gaetan</t>
  </si>
  <si>
    <t>Jilou</t>
  </si>
  <si>
    <t>Dudu</t>
  </si>
  <si>
    <t xml:space="preserve">*Lorsqu'une personne est d'après midi "am" le suivant enregistré sur le fichier " a" supprime son emplacement dans le fichier "par jour" quelque soit son enregistrement soit "x" = journée, soit "m" = matin, soit "am" = après midi,  * est il possible d'enregistrer sur la dernière ligne vide de la journéee concernée, car lors d'une modification de planning sur on supprime une personne les autres ne remonte pour éviter des lignes vides. seul les cellules vides reste en cas de demi journée. </t>
  </si>
  <si>
    <t>DURAND Isidore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</si>
</sst>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4" formatCode="_-* #,##0.00\ &quot;€&quot;_-;\-* #,##0.00\ &quot;€&quot;_-;_-* &quot;-&quot;??\ &quot;€&quot;_-;_-@_-"/>
    <numFmt numFmtId="164" formatCode="[$-40C]mmm\-yy;@"/>
    <numFmt numFmtId="165" formatCode="d"/>
    <numFmt numFmtId="166" formatCode="ddd"/>
    <numFmt numFmtId="168" formatCode="h:mm;@"/>
    <numFmt numFmtId="169" formatCode="mmmm"/>
    <numFmt numFmtId="170" formatCode="[$-F800]dddd\,\ mmmm\ dd\,\ yyyy"/>
    <numFmt numFmtId="171" formatCode="[$-40C]mmmmm;@"/>
  </numFmts>
  <fonts count="19" x14ac:knownFonts="1">
    <font>
      <sz val="10"/>
      <name val="Arial"/>
    </font>
    <font>
      <sz val="11"/>
      <color theme="1"/>
      <name val="Calibri"/>
      <family val="2"/>
      <scheme val="minor"/>
    </font>
    <font>
      <sz val="10"/>
      <name val="Arial"/>
      <family val="2"/>
    </font>
    <font>
      <b/>
      <sz val="10"/>
      <name val="Arial"/>
      <family val="2"/>
    </font>
    <font>
      <sz val="10"/>
      <name val="Arial"/>
      <family val="2"/>
    </font>
    <font>
      <b/>
      <sz val="12"/>
      <name val="Arial"/>
      <family val="2"/>
    </font>
    <font>
      <b/>
      <u/>
      <sz val="12"/>
      <name val="Arial"/>
      <family val="2"/>
    </font>
    <font>
      <b/>
      <sz val="14"/>
      <name val="Arial"/>
      <family val="2"/>
    </font>
    <font>
      <sz val="8"/>
      <name val="Arial"/>
      <family val="2"/>
    </font>
    <font>
      <sz val="10"/>
      <color rgb="FFFF0000"/>
      <name val="Arial"/>
      <family val="2"/>
    </font>
    <font>
      <b/>
      <sz val="24"/>
      <name val="Arial"/>
      <family val="2"/>
    </font>
    <font>
      <b/>
      <sz val="11"/>
      <name val="Calibri"/>
      <family val="2"/>
      <scheme val="minor"/>
    </font>
    <font>
      <b/>
      <sz val="11"/>
      <color rgb="FF444444"/>
      <name val="Calibri"/>
      <family val="2"/>
      <scheme val="minor"/>
    </font>
    <font>
      <b/>
      <sz val="10"/>
      <name val="Calibri"/>
      <family val="2"/>
      <scheme val="minor"/>
    </font>
    <font>
      <sz val="10"/>
      <color theme="0"/>
      <name val="Arial"/>
      <family val="2"/>
    </font>
    <font>
      <sz val="10"/>
      <color rgb="FF0A0101"/>
      <name val="Arial"/>
      <family val="2"/>
    </font>
    <font>
      <b/>
      <sz val="14"/>
      <name val="Bahnschrift Light"/>
      <family val="2"/>
    </font>
    <font>
      <sz val="24"/>
      <name val="Arial"/>
      <family val="2"/>
    </font>
    <font>
      <sz val="20"/>
      <name val="Arial"/>
      <family val="2"/>
    </font>
  </fonts>
  <fills count="9">
    <fill>
      <patternFill patternType="none"/>
    </fill>
    <fill>
      <patternFill patternType="gray125"/>
    </fill>
    <fill>
      <patternFill patternType="solid">
        <fgColor rgb="FFFFFF00"/>
        <bgColor indexed="64"/>
      </patternFill>
    </fill>
    <fill>
      <patternFill patternType="solid">
        <fgColor rgb="FFFF0000"/>
        <bgColor indexed="64"/>
      </patternFill>
    </fill>
    <fill>
      <patternFill patternType="solid">
        <fgColor rgb="FF2AFC20"/>
        <bgColor indexed="64"/>
      </patternFill>
    </fill>
    <fill>
      <patternFill patternType="solid">
        <fgColor theme="0"/>
        <bgColor indexed="64"/>
      </patternFill>
    </fill>
    <fill>
      <patternFill patternType="solid">
        <fgColor rgb="FFFFC000"/>
        <bgColor indexed="64"/>
      </patternFill>
    </fill>
    <fill>
      <patternFill patternType="solid">
        <fgColor rgb="FF92D050"/>
        <bgColor indexed="64"/>
      </patternFill>
    </fill>
    <fill>
      <patternFill patternType="solid">
        <fgColor rgb="FF00FF00"/>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style="thin">
        <color theme="3"/>
      </left>
      <right style="thin">
        <color theme="3"/>
      </right>
      <top style="thin">
        <color theme="3"/>
      </top>
      <bottom style="thin">
        <color theme="3"/>
      </bottom>
      <diagonal/>
    </border>
    <border>
      <left style="thin">
        <color theme="3"/>
      </left>
      <right style="thin">
        <color theme="3"/>
      </right>
      <top/>
      <bottom style="thin">
        <color theme="3"/>
      </bottom>
      <diagonal/>
    </border>
    <border>
      <left style="thin">
        <color theme="3"/>
      </left>
      <right style="thin">
        <color theme="3"/>
      </right>
      <top style="thin">
        <color theme="3"/>
      </top>
      <bottom/>
      <diagonal/>
    </border>
    <border>
      <left style="thin">
        <color theme="3"/>
      </left>
      <right/>
      <top style="thin">
        <color theme="3"/>
      </top>
      <bottom style="thin">
        <color theme="3"/>
      </bottom>
      <diagonal/>
    </border>
    <border>
      <left/>
      <right style="thin">
        <color theme="3"/>
      </right>
      <top style="thin">
        <color theme="3"/>
      </top>
      <bottom style="thin">
        <color theme="3"/>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theme="3"/>
      </left>
      <right/>
      <top style="thin">
        <color theme="3"/>
      </top>
      <bottom/>
      <diagonal/>
    </border>
    <border>
      <left/>
      <right style="thin">
        <color theme="3"/>
      </right>
      <top style="thin">
        <color theme="3"/>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thin">
        <color theme="3"/>
      </top>
      <bottom style="thin">
        <color theme="3"/>
      </bottom>
      <diagonal/>
    </border>
    <border>
      <left style="thin">
        <color indexed="64"/>
      </left>
      <right/>
      <top/>
      <bottom style="thin">
        <color indexed="64"/>
      </bottom>
      <diagonal/>
    </border>
    <border>
      <left/>
      <right/>
      <top/>
      <bottom style="thin">
        <color indexed="64"/>
      </bottom>
      <diagonal/>
    </border>
    <border>
      <left/>
      <right style="thin">
        <color theme="3"/>
      </right>
      <top/>
      <bottom style="thin">
        <color theme="3"/>
      </bottom>
      <diagonal/>
    </border>
  </borders>
  <cellStyleXfs count="3">
    <xf numFmtId="0" fontId="0" fillId="0" borderId="0"/>
    <xf numFmtId="44" fontId="2" fillId="0" borderId="0" applyFont="0" applyFill="0" applyBorder="0" applyAlignment="0" applyProtection="0"/>
    <xf numFmtId="0" fontId="1" fillId="0" borderId="0"/>
  </cellStyleXfs>
  <cellXfs count="188">
    <xf numFmtId="0" fontId="0" fillId="0" borderId="0" xfId="0"/>
    <xf numFmtId="0" fontId="3" fillId="0" borderId="0" xfId="0" applyFont="1"/>
    <xf numFmtId="0" fontId="4" fillId="0" borderId="2" xfId="0" applyFont="1" applyBorder="1"/>
    <xf numFmtId="0" fontId="0" fillId="0" borderId="0" xfId="0" applyAlignment="1">
      <alignment horizontal="center" vertical="center"/>
    </xf>
    <xf numFmtId="0" fontId="3" fillId="0" borderId="2" xfId="0" applyFont="1" applyBorder="1" applyAlignment="1">
      <alignment horizontal="center"/>
    </xf>
    <xf numFmtId="0" fontId="0" fillId="0" borderId="0" xfId="0" applyAlignment="1">
      <alignment horizontal="center"/>
    </xf>
    <xf numFmtId="0" fontId="0" fillId="0" borderId="0" xfId="0" applyAlignment="1">
      <alignment horizontal="left"/>
    </xf>
    <xf numFmtId="0" fontId="4" fillId="0" borderId="0" xfId="0" applyFont="1"/>
    <xf numFmtId="0" fontId="4" fillId="0" borderId="0" xfId="0" applyFont="1" applyBorder="1"/>
    <xf numFmtId="0" fontId="0" fillId="0" borderId="1" xfId="0" applyBorder="1"/>
    <xf numFmtId="0" fontId="2" fillId="0" borderId="1" xfId="0" applyFont="1" applyBorder="1" applyAlignment="1">
      <alignment horizontal="center"/>
    </xf>
    <xf numFmtId="0" fontId="3" fillId="0" borderId="4" xfId="0" applyFont="1" applyBorder="1" applyAlignment="1">
      <alignment horizontal="center"/>
    </xf>
    <xf numFmtId="0" fontId="0" fillId="0" borderId="11" xfId="0" applyBorder="1" applyAlignment="1">
      <alignment horizontal="left"/>
    </xf>
    <xf numFmtId="0" fontId="0" fillId="0" borderId="0" xfId="0" applyBorder="1" applyAlignment="1">
      <alignment horizontal="left"/>
    </xf>
    <xf numFmtId="0" fontId="0" fillId="0" borderId="0" xfId="0" applyBorder="1"/>
    <xf numFmtId="0" fontId="3" fillId="0" borderId="0" xfId="0" applyFont="1" applyBorder="1" applyAlignment="1">
      <alignment horizontal="left"/>
    </xf>
    <xf numFmtId="0" fontId="4" fillId="0" borderId="0" xfId="0" applyFont="1" applyBorder="1" applyAlignment="1">
      <alignment horizontal="left"/>
    </xf>
    <xf numFmtId="0" fontId="3" fillId="0" borderId="0" xfId="0" applyFont="1" applyAlignment="1">
      <alignment horizontal="center" vertical="center"/>
    </xf>
    <xf numFmtId="0" fontId="7" fillId="0" borderId="0" xfId="0" applyNumberFormat="1" applyFont="1" applyAlignment="1">
      <alignment horizontal="center" vertical="center"/>
    </xf>
    <xf numFmtId="166" fontId="3" fillId="0" borderId="12" xfId="0" applyNumberFormat="1" applyFont="1" applyBorder="1" applyAlignment="1">
      <alignment horizontal="center" vertical="center"/>
    </xf>
    <xf numFmtId="165" fontId="3" fillId="5" borderId="1" xfId="0" applyNumberFormat="1" applyFont="1" applyFill="1" applyBorder="1" applyAlignment="1">
      <alignment horizontal="center" vertical="center"/>
    </xf>
    <xf numFmtId="0" fontId="3" fillId="3" borderId="1" xfId="0" applyFont="1" applyFill="1" applyBorder="1" applyAlignment="1">
      <alignment horizontal="center" vertical="center"/>
    </xf>
    <xf numFmtId="16" fontId="13" fillId="8" borderId="1" xfId="0" applyNumberFormat="1" applyFont="1" applyFill="1" applyBorder="1" applyAlignment="1">
      <alignment horizontal="center" vertical="center"/>
    </xf>
    <xf numFmtId="14" fontId="12" fillId="8" borderId="1" xfId="0" applyNumberFormat="1" applyFont="1" applyFill="1" applyBorder="1" applyAlignment="1">
      <alignment horizontal="center" vertical="center"/>
    </xf>
    <xf numFmtId="0" fontId="13" fillId="2" borderId="1" xfId="0" applyFont="1" applyFill="1" applyBorder="1" applyAlignment="1">
      <alignment horizontal="center" vertical="center"/>
    </xf>
    <xf numFmtId="14" fontId="11" fillId="2" borderId="1" xfId="0" applyNumberFormat="1" applyFont="1" applyFill="1" applyBorder="1" applyAlignment="1">
      <alignment horizontal="center" vertical="center"/>
    </xf>
    <xf numFmtId="16" fontId="13" fillId="2" borderId="1" xfId="0" applyNumberFormat="1" applyFont="1" applyFill="1" applyBorder="1" applyAlignment="1">
      <alignment horizontal="center" vertical="center"/>
    </xf>
    <xf numFmtId="14" fontId="12" fillId="2" borderId="1" xfId="0" applyNumberFormat="1" applyFont="1" applyFill="1" applyBorder="1" applyAlignment="1">
      <alignment horizontal="center" vertical="center"/>
    </xf>
    <xf numFmtId="0" fontId="4" fillId="0" borderId="1" xfId="0" applyFont="1" applyBorder="1" applyAlignment="1">
      <alignment horizontal="center" vertical="center"/>
    </xf>
    <xf numFmtId="0" fontId="0" fillId="0" borderId="0" xfId="0" applyFill="1"/>
    <xf numFmtId="14" fontId="0" fillId="4" borderId="1" xfId="0" applyNumberFormat="1" applyFill="1" applyBorder="1" applyAlignment="1">
      <alignment horizontal="center"/>
    </xf>
    <xf numFmtId="14" fontId="0" fillId="4" borderId="1" xfId="0" applyNumberFormat="1" applyFill="1" applyBorder="1" applyAlignment="1">
      <alignment horizontal="center" vertical="center"/>
    </xf>
    <xf numFmtId="168" fontId="0" fillId="6" borderId="0" xfId="0" applyNumberFormat="1" applyFill="1"/>
    <xf numFmtId="0" fontId="15" fillId="0" borderId="0" xfId="0" applyFont="1"/>
    <xf numFmtId="165" fontId="3" fillId="0" borderId="0" xfId="0" applyNumberFormat="1" applyFont="1" applyAlignment="1">
      <alignment horizontal="center" vertical="center"/>
    </xf>
    <xf numFmtId="169" fontId="3" fillId="0" borderId="0" xfId="0" applyNumberFormat="1" applyFont="1" applyAlignment="1">
      <alignment horizontal="center" vertical="center"/>
    </xf>
    <xf numFmtId="168" fontId="4" fillId="0" borderId="0" xfId="0" applyNumberFormat="1" applyFont="1" applyBorder="1" applyAlignment="1">
      <alignment horizontal="center" vertical="center"/>
    </xf>
    <xf numFmtId="168" fontId="0" fillId="0" borderId="0" xfId="0" applyNumberFormat="1" applyFill="1"/>
    <xf numFmtId="0" fontId="14" fillId="3" borderId="1" xfId="0" applyFont="1" applyFill="1" applyBorder="1"/>
    <xf numFmtId="0" fontId="3" fillId="7" borderId="0" xfId="0" applyFont="1" applyFill="1" applyBorder="1" applyAlignment="1">
      <alignment horizontal="center" vertical="center"/>
    </xf>
    <xf numFmtId="0" fontId="2" fillId="4" borderId="0" xfId="0" applyFont="1" applyFill="1"/>
    <xf numFmtId="14" fontId="0" fillId="4" borderId="0" xfId="0" applyNumberFormat="1" applyFill="1"/>
    <xf numFmtId="16" fontId="13" fillId="4" borderId="1" xfId="0" applyNumberFormat="1" applyFont="1" applyFill="1" applyBorder="1" applyAlignment="1">
      <alignment horizontal="center" vertical="center"/>
    </xf>
    <xf numFmtId="14" fontId="12" fillId="4" borderId="1" xfId="0" applyNumberFormat="1" applyFont="1" applyFill="1" applyBorder="1" applyAlignment="1">
      <alignment horizontal="center" vertical="center"/>
    </xf>
    <xf numFmtId="0" fontId="0" fillId="0" borderId="0" xfId="0" applyProtection="1">
      <protection locked="0"/>
    </xf>
    <xf numFmtId="168" fontId="0" fillId="7" borderId="1" xfId="0" applyNumberFormat="1" applyFill="1" applyBorder="1" applyProtection="1">
      <protection locked="0"/>
    </xf>
    <xf numFmtId="168" fontId="3" fillId="3" borderId="1" xfId="0" applyNumberFormat="1" applyFont="1" applyFill="1" applyBorder="1" applyAlignment="1" applyProtection="1">
      <alignment horizontal="center" vertical="center"/>
      <protection locked="0"/>
    </xf>
    <xf numFmtId="168" fontId="0" fillId="3" borderId="1" xfId="0" applyNumberFormat="1" applyFill="1" applyBorder="1" applyProtection="1">
      <protection locked="0"/>
    </xf>
    <xf numFmtId="0" fontId="0" fillId="3" borderId="1" xfId="0" applyFill="1" applyBorder="1" applyAlignment="1" applyProtection="1">
      <alignment horizontal="center" vertical="center"/>
      <protection locked="0"/>
    </xf>
    <xf numFmtId="168" fontId="0" fillId="3" borderId="1" xfId="0" applyNumberFormat="1" applyFill="1" applyBorder="1" applyAlignment="1" applyProtection="1">
      <protection locked="0"/>
    </xf>
    <xf numFmtId="0" fontId="0" fillId="3" borderId="1" xfId="0" applyFill="1" applyBorder="1" applyProtection="1">
      <protection locked="0"/>
    </xf>
    <xf numFmtId="0" fontId="3" fillId="0" borderId="0" xfId="0" applyFont="1" applyProtection="1"/>
    <xf numFmtId="0" fontId="0" fillId="0" borderId="0" xfId="0" applyProtection="1"/>
    <xf numFmtId="0" fontId="2" fillId="0" borderId="1" xfId="0" applyFont="1" applyBorder="1" applyAlignment="1" applyProtection="1">
      <alignment horizontal="center" vertical="center"/>
    </xf>
    <xf numFmtId="0" fontId="3" fillId="7" borderId="1" xfId="0" applyFont="1" applyFill="1" applyBorder="1" applyAlignment="1" applyProtection="1">
      <alignment horizontal="center" vertical="center"/>
    </xf>
    <xf numFmtId="168" fontId="3" fillId="7" borderId="1" xfId="0" applyNumberFormat="1" applyFont="1" applyFill="1" applyBorder="1" applyAlignment="1" applyProtection="1">
      <alignment horizontal="center" vertical="center"/>
    </xf>
    <xf numFmtId="0" fontId="2" fillId="7" borderId="1" xfId="0" applyFont="1" applyFill="1" applyBorder="1" applyProtection="1"/>
    <xf numFmtId="168" fontId="2" fillId="7" borderId="1" xfId="0" applyNumberFormat="1" applyFont="1" applyFill="1" applyBorder="1" applyProtection="1"/>
    <xf numFmtId="0" fontId="13" fillId="2" borderId="1" xfId="0" applyFont="1" applyFill="1" applyBorder="1" applyAlignment="1" applyProtection="1">
      <alignment horizontal="center" vertical="center"/>
    </xf>
    <xf numFmtId="14" fontId="11" fillId="2" borderId="1" xfId="0" applyNumberFormat="1" applyFont="1" applyFill="1" applyBorder="1" applyAlignment="1" applyProtection="1">
      <alignment horizontal="center" vertical="center"/>
    </xf>
    <xf numFmtId="16" fontId="13" fillId="2" borderId="1" xfId="0" applyNumberFormat="1" applyFont="1" applyFill="1" applyBorder="1" applyAlignment="1" applyProtection="1">
      <alignment horizontal="center" vertical="center"/>
    </xf>
    <xf numFmtId="14" fontId="12" fillId="2" borderId="1" xfId="0" applyNumberFormat="1" applyFont="1" applyFill="1" applyBorder="1" applyAlignment="1" applyProtection="1">
      <alignment horizontal="center" vertical="center"/>
    </xf>
    <xf numFmtId="16" fontId="13" fillId="8" borderId="1" xfId="0" applyNumberFormat="1" applyFont="1" applyFill="1" applyBorder="1" applyAlignment="1" applyProtection="1">
      <alignment horizontal="center" vertical="center"/>
    </xf>
    <xf numFmtId="14" fontId="12" fillId="8" borderId="1" xfId="0" applyNumberFormat="1" applyFont="1" applyFill="1" applyBorder="1" applyAlignment="1" applyProtection="1">
      <alignment horizontal="center" vertical="center"/>
    </xf>
    <xf numFmtId="14" fontId="0" fillId="4" borderId="1" xfId="0" applyNumberFormat="1" applyFill="1" applyBorder="1" applyAlignment="1" applyProtection="1">
      <alignment horizontal="center" vertical="center"/>
    </xf>
    <xf numFmtId="0" fontId="0" fillId="0" borderId="0" xfId="0" applyAlignment="1" applyProtection="1"/>
    <xf numFmtId="14" fontId="0" fillId="4" borderId="1" xfId="0" applyNumberFormat="1" applyFill="1" applyBorder="1" applyAlignment="1" applyProtection="1">
      <alignment horizontal="center"/>
    </xf>
    <xf numFmtId="0" fontId="0" fillId="5" borderId="1" xfId="0" applyFill="1" applyBorder="1" applyAlignment="1" applyProtection="1">
      <alignment horizontal="center" vertical="center"/>
      <protection locked="0"/>
    </xf>
    <xf numFmtId="0" fontId="0" fillId="5" borderId="1" xfId="0" applyFill="1" applyBorder="1" applyProtection="1">
      <protection locked="0"/>
    </xf>
    <xf numFmtId="0" fontId="2" fillId="5" borderId="1" xfId="0" applyFont="1" applyFill="1" applyBorder="1" applyAlignment="1" applyProtection="1">
      <alignment horizontal="center" vertical="center"/>
      <protection locked="0"/>
    </xf>
    <xf numFmtId="0" fontId="9" fillId="3" borderId="1" xfId="0" applyFont="1" applyFill="1" applyBorder="1" applyAlignment="1" applyProtection="1">
      <alignment horizontal="center" vertical="center"/>
      <protection locked="0"/>
    </xf>
    <xf numFmtId="0" fontId="5" fillId="0" borderId="0" xfId="0" applyFont="1" applyAlignment="1" applyProtection="1">
      <alignment vertical="center"/>
      <protection locked="0"/>
    </xf>
    <xf numFmtId="0" fontId="3" fillId="0" borderId="0" xfId="0" applyFont="1" applyAlignment="1" applyProtection="1">
      <alignment horizontal="center" vertical="center"/>
    </xf>
    <xf numFmtId="168" fontId="4" fillId="0" borderId="2" xfId="0" applyNumberFormat="1" applyFont="1" applyBorder="1" applyAlignment="1" applyProtection="1">
      <alignment horizontal="center" vertical="center"/>
      <protection locked="0"/>
    </xf>
    <xf numFmtId="168" fontId="4" fillId="0" borderId="5" xfId="0" applyNumberFormat="1" applyFont="1" applyBorder="1" applyAlignment="1" applyProtection="1">
      <alignment horizontal="center" vertical="center"/>
      <protection locked="0"/>
    </xf>
    <xf numFmtId="0" fontId="2" fillId="0" borderId="1" xfId="0" applyFont="1" applyBorder="1" applyAlignment="1" applyProtection="1">
      <alignment horizontal="center"/>
      <protection locked="0"/>
    </xf>
    <xf numFmtId="0" fontId="0" fillId="0" borderId="0" xfId="0" applyAlignment="1" applyProtection="1">
      <alignment horizontal="center"/>
      <protection locked="0"/>
    </xf>
    <xf numFmtId="0" fontId="4" fillId="0" borderId="1" xfId="0" applyFont="1" applyBorder="1" applyAlignment="1" applyProtection="1">
      <alignment horizontal="center"/>
      <protection locked="0"/>
    </xf>
    <xf numFmtId="0" fontId="0" fillId="0" borderId="1" xfId="0" applyBorder="1" applyAlignment="1" applyProtection="1">
      <alignment horizontal="center"/>
      <protection locked="0"/>
    </xf>
    <xf numFmtId="0" fontId="4" fillId="0" borderId="3" xfId="0" applyFont="1" applyBorder="1" applyProtection="1">
      <protection locked="0"/>
    </xf>
    <xf numFmtId="168" fontId="4" fillId="0" borderId="6" xfId="0" applyNumberFormat="1" applyFont="1" applyBorder="1" applyAlignment="1" applyProtection="1">
      <alignment horizontal="center" vertical="center"/>
      <protection locked="0"/>
    </xf>
    <xf numFmtId="168" fontId="0" fillId="0" borderId="0" xfId="0" applyNumberFormat="1" applyProtection="1">
      <protection locked="0"/>
    </xf>
    <xf numFmtId="0" fontId="4" fillId="0" borderId="0" xfId="0" applyFont="1" applyBorder="1" applyProtection="1">
      <protection locked="0"/>
    </xf>
    <xf numFmtId="0" fontId="4" fillId="0" borderId="0" xfId="0" applyFont="1" applyProtection="1">
      <protection locked="0"/>
    </xf>
    <xf numFmtId="0" fontId="3" fillId="0" borderId="2" xfId="0" applyFont="1" applyBorder="1" applyAlignment="1" applyProtection="1">
      <alignment horizontal="center"/>
      <protection locked="0"/>
    </xf>
    <xf numFmtId="168" fontId="4" fillId="0" borderId="0" xfId="0" applyNumberFormat="1" applyFont="1" applyBorder="1" applyAlignment="1" applyProtection="1">
      <alignment horizontal="center" vertical="center"/>
      <protection locked="0"/>
    </xf>
    <xf numFmtId="165" fontId="3" fillId="0" borderId="0" xfId="0" applyNumberFormat="1" applyFont="1" applyAlignment="1" applyProtection="1">
      <alignment horizontal="center" vertical="center"/>
      <protection locked="0"/>
    </xf>
    <xf numFmtId="0" fontId="3" fillId="0" borderId="4" xfId="0" applyFont="1" applyBorder="1" applyAlignment="1" applyProtection="1">
      <alignment horizontal="center"/>
      <protection locked="0"/>
    </xf>
    <xf numFmtId="0" fontId="15" fillId="0" borderId="0" xfId="0" applyFont="1" applyProtection="1">
      <protection locked="0"/>
    </xf>
    <xf numFmtId="0" fontId="0" fillId="3" borderId="1" xfId="0" applyFill="1" applyBorder="1" applyAlignment="1" applyProtection="1">
      <alignment horizontal="left" vertical="top"/>
      <protection locked="0"/>
    </xf>
    <xf numFmtId="0" fontId="0" fillId="0" borderId="0" xfId="0" applyAlignment="1" applyProtection="1">
      <alignment horizontal="center" vertical="center"/>
      <protection locked="0"/>
    </xf>
    <xf numFmtId="0" fontId="0" fillId="0" borderId="2" xfId="0" applyBorder="1" applyProtection="1">
      <protection locked="0"/>
    </xf>
    <xf numFmtId="14" fontId="0" fillId="0" borderId="0" xfId="0" applyNumberFormat="1"/>
    <xf numFmtId="170" fontId="0" fillId="0" borderId="0" xfId="0" applyNumberFormat="1" applyProtection="1"/>
    <xf numFmtId="14" fontId="6" fillId="0" borderId="0" xfId="0" applyNumberFormat="1" applyFont="1" applyAlignment="1">
      <alignment horizontal="center" vertical="center"/>
    </xf>
    <xf numFmtId="14" fontId="3" fillId="0" borderId="2" xfId="0" applyNumberFormat="1" applyFont="1" applyBorder="1" applyAlignment="1">
      <alignment horizontal="center"/>
    </xf>
    <xf numFmtId="0" fontId="2" fillId="0" borderId="7" xfId="0" applyFont="1" applyBorder="1" applyAlignment="1"/>
    <xf numFmtId="0" fontId="0" fillId="0" borderId="8" xfId="0" applyBorder="1" applyAlignment="1"/>
    <xf numFmtId="0" fontId="2" fillId="0" borderId="8" xfId="0" applyFont="1" applyBorder="1" applyAlignment="1"/>
    <xf numFmtId="14" fontId="0" fillId="0" borderId="0" xfId="0" applyNumberFormat="1" applyAlignment="1">
      <alignment horizontal="center"/>
    </xf>
    <xf numFmtId="14" fontId="4" fillId="0" borderId="0" xfId="0" applyNumberFormat="1" applyFont="1" applyAlignment="1">
      <alignment horizontal="center"/>
    </xf>
    <xf numFmtId="14" fontId="4" fillId="0" borderId="0" xfId="0" applyNumberFormat="1" applyFont="1" applyBorder="1" applyAlignment="1">
      <alignment horizontal="center"/>
    </xf>
    <xf numFmtId="171" fontId="2" fillId="0" borderId="2" xfId="0" applyNumberFormat="1" applyFont="1" applyBorder="1" applyAlignment="1" applyProtection="1">
      <alignment horizontal="center" vertical="center"/>
      <protection locked="0"/>
    </xf>
    <xf numFmtId="171" fontId="2" fillId="0" borderId="2" xfId="0" applyNumberFormat="1" applyFont="1" applyFill="1" applyBorder="1" applyAlignment="1" applyProtection="1">
      <alignment horizontal="center" vertical="center"/>
      <protection locked="0"/>
    </xf>
    <xf numFmtId="0" fontId="0" fillId="0" borderId="2" xfId="0" applyBorder="1" applyAlignment="1" applyProtection="1">
      <alignment horizontal="center" vertical="center"/>
      <protection locked="0"/>
    </xf>
    <xf numFmtId="0" fontId="0" fillId="0" borderId="2" xfId="0" applyFill="1" applyBorder="1" applyAlignment="1" applyProtection="1">
      <alignment horizontal="center" vertical="center"/>
      <protection locked="0"/>
    </xf>
    <xf numFmtId="171" fontId="2" fillId="0" borderId="2" xfId="0" applyNumberFormat="1" applyFont="1" applyBorder="1" applyProtection="1">
      <protection locked="0"/>
    </xf>
    <xf numFmtId="0" fontId="0" fillId="0" borderId="8" xfId="0" applyBorder="1" applyAlignment="1" applyProtection="1">
      <alignment horizontal="center"/>
      <protection locked="0"/>
    </xf>
    <xf numFmtId="0" fontId="4" fillId="0" borderId="22" xfId="0" applyFont="1" applyBorder="1" applyProtection="1">
      <protection locked="0"/>
    </xf>
    <xf numFmtId="168" fontId="0" fillId="0" borderId="0" xfId="0" applyNumberFormat="1" applyAlignment="1">
      <alignment horizontal="center" vertical="center"/>
    </xf>
    <xf numFmtId="0" fontId="0" fillId="0" borderId="1" xfId="0" applyBorder="1" applyAlignment="1">
      <alignment horizontal="center" vertical="center"/>
    </xf>
    <xf numFmtId="0" fontId="2" fillId="2" borderId="1" xfId="0" applyFont="1" applyFill="1" applyBorder="1"/>
    <xf numFmtId="0" fontId="2" fillId="0" borderId="2" xfId="0" applyFont="1" applyBorder="1" applyAlignment="1" applyProtection="1">
      <alignment horizontal="center" vertical="center"/>
      <protection locked="0"/>
    </xf>
    <xf numFmtId="0" fontId="2" fillId="0" borderId="1" xfId="0" applyFont="1" applyBorder="1" applyAlignment="1">
      <alignment horizontal="center" vertical="center"/>
    </xf>
    <xf numFmtId="0" fontId="0" fillId="0" borderId="0" xfId="0" applyAlignment="1">
      <alignment vertical="center"/>
    </xf>
    <xf numFmtId="0" fontId="2" fillId="0" borderId="0" xfId="0" applyFont="1" applyAlignment="1">
      <alignment vertical="center"/>
    </xf>
    <xf numFmtId="0" fontId="2" fillId="0" borderId="0" xfId="0" applyFont="1" applyProtection="1">
      <protection locked="0"/>
    </xf>
    <xf numFmtId="0" fontId="0" fillId="0" borderId="0" xfId="0" applyAlignment="1" applyProtection="1">
      <protection locked="0"/>
    </xf>
    <xf numFmtId="0" fontId="4" fillId="0" borderId="1" xfId="0" applyFont="1" applyBorder="1" applyAlignment="1">
      <alignment horizontal="center" vertical="center" wrapText="1"/>
    </xf>
    <xf numFmtId="0" fontId="0" fillId="0" borderId="1" xfId="0" applyBorder="1" applyProtection="1"/>
    <xf numFmtId="0" fontId="0" fillId="0" borderId="2" xfId="0" applyBorder="1" applyAlignment="1" applyProtection="1">
      <alignment horizontal="center"/>
    </xf>
    <xf numFmtId="0" fontId="14" fillId="3" borderId="1" xfId="0" applyFont="1" applyFill="1" applyBorder="1" applyProtection="1"/>
    <xf numFmtId="0" fontId="0" fillId="0" borderId="1" xfId="0" applyBorder="1" applyAlignment="1" applyProtection="1">
      <alignment horizontal="center" vertical="center"/>
    </xf>
    <xf numFmtId="0" fontId="0" fillId="0" borderId="0" xfId="0" applyFill="1" applyAlignment="1">
      <alignment horizontal="center" vertical="center"/>
    </xf>
    <xf numFmtId="0" fontId="14" fillId="3" borderId="1" xfId="0" applyFont="1" applyFill="1" applyBorder="1" applyAlignment="1" applyProtection="1">
      <alignment horizontal="center" vertical="center"/>
    </xf>
    <xf numFmtId="14" fontId="4" fillId="0" borderId="5" xfId="0" applyNumberFormat="1" applyFont="1" applyBorder="1" applyAlignment="1" applyProtection="1">
      <alignment horizontal="center"/>
      <protection locked="0"/>
    </xf>
    <xf numFmtId="0" fontId="4" fillId="0" borderId="6" xfId="0" applyFont="1" applyBorder="1" applyAlignment="1" applyProtection="1">
      <alignment horizontal="center"/>
      <protection locked="0"/>
    </xf>
    <xf numFmtId="14" fontId="0" fillId="0" borderId="1" xfId="0" applyNumberFormat="1" applyBorder="1" applyAlignment="1" applyProtection="1">
      <alignment horizontal="center"/>
      <protection locked="0"/>
    </xf>
    <xf numFmtId="14" fontId="2" fillId="0" borderId="5" xfId="0" applyNumberFormat="1" applyFont="1" applyBorder="1" applyAlignment="1" applyProtection="1">
      <alignment horizontal="center"/>
      <protection locked="0"/>
    </xf>
    <xf numFmtId="14" fontId="4" fillId="0" borderId="9" xfId="0" applyNumberFormat="1" applyFont="1" applyBorder="1" applyAlignment="1" applyProtection="1">
      <alignment horizontal="center"/>
      <protection locked="0"/>
    </xf>
    <xf numFmtId="0" fontId="4" fillId="0" borderId="10" xfId="0" applyFont="1" applyBorder="1" applyAlignment="1" applyProtection="1">
      <alignment horizontal="center"/>
      <protection locked="0"/>
    </xf>
    <xf numFmtId="14" fontId="4" fillId="0" borderId="7" xfId="0" applyNumberFormat="1" applyFont="1" applyBorder="1" applyAlignment="1" applyProtection="1">
      <alignment horizontal="center"/>
      <protection locked="0"/>
    </xf>
    <xf numFmtId="0" fontId="4" fillId="0" borderId="8" xfId="0" applyFont="1" applyBorder="1" applyAlignment="1" applyProtection="1">
      <alignment horizontal="center"/>
      <protection locked="0"/>
    </xf>
    <xf numFmtId="14" fontId="2" fillId="0" borderId="7" xfId="0" applyNumberFormat="1" applyFont="1" applyBorder="1" applyAlignment="1" applyProtection="1">
      <alignment horizontal="center"/>
      <protection locked="0"/>
    </xf>
    <xf numFmtId="14" fontId="4" fillId="0" borderId="1" xfId="0" applyNumberFormat="1" applyFont="1" applyBorder="1" applyAlignment="1" applyProtection="1">
      <alignment horizontal="center"/>
      <protection locked="0"/>
    </xf>
    <xf numFmtId="0" fontId="2" fillId="0" borderId="3" xfId="0" applyFont="1" applyBorder="1" applyProtection="1">
      <protection locked="0"/>
    </xf>
    <xf numFmtId="0" fontId="4" fillId="0" borderId="6" xfId="0" applyFont="1" applyFill="1" applyBorder="1" applyAlignment="1" applyProtection="1">
      <alignment horizontal="center"/>
      <protection locked="0"/>
    </xf>
    <xf numFmtId="0" fontId="4" fillId="0" borderId="8" xfId="0" applyFont="1" applyFill="1" applyBorder="1" applyAlignment="1" applyProtection="1">
      <alignment horizontal="center"/>
      <protection locked="0"/>
    </xf>
    <xf numFmtId="14" fontId="0" fillId="0" borderId="1" xfId="0" applyNumberFormat="1" applyFill="1" applyBorder="1" applyAlignment="1" applyProtection="1">
      <alignment horizontal="center"/>
      <protection locked="0"/>
    </xf>
    <xf numFmtId="14" fontId="0" fillId="0" borderId="7" xfId="0" applyNumberFormat="1" applyFill="1" applyBorder="1" applyAlignment="1" applyProtection="1">
      <alignment horizontal="center"/>
      <protection locked="0"/>
    </xf>
    <xf numFmtId="0" fontId="0" fillId="0" borderId="8" xfId="0" applyFill="1" applyBorder="1" applyAlignment="1" applyProtection="1">
      <alignment horizontal="center"/>
      <protection locked="0"/>
    </xf>
    <xf numFmtId="14" fontId="4" fillId="0" borderId="3" xfId="0" applyNumberFormat="1" applyFont="1" applyFill="1" applyBorder="1" applyAlignment="1" applyProtection="1">
      <alignment horizontal="center"/>
      <protection locked="0"/>
    </xf>
    <xf numFmtId="14" fontId="0" fillId="0" borderId="7" xfId="0" applyNumberFormat="1" applyBorder="1" applyAlignment="1" applyProtection="1">
      <alignment horizontal="center"/>
      <protection locked="0"/>
    </xf>
    <xf numFmtId="14" fontId="4" fillId="0" borderId="3" xfId="0" applyNumberFormat="1" applyFont="1" applyBorder="1" applyAlignment="1" applyProtection="1">
      <alignment horizontal="center"/>
      <protection locked="0"/>
    </xf>
    <xf numFmtId="0" fontId="0" fillId="0" borderId="1" xfId="0" applyBorder="1" applyAlignment="1" applyProtection="1">
      <alignment horizontal="center"/>
      <protection locked="0"/>
    </xf>
    <xf numFmtId="0" fontId="9" fillId="0" borderId="2" xfId="0" applyFont="1" applyFill="1" applyBorder="1" applyAlignment="1" applyProtection="1">
      <alignment horizontal="center" vertical="center"/>
      <protection locked="0"/>
    </xf>
    <xf numFmtId="0" fontId="2" fillId="0" borderId="7" xfId="0" applyFont="1" applyBorder="1" applyAlignment="1" applyProtection="1">
      <alignment horizontal="center" vertical="center"/>
    </xf>
    <xf numFmtId="0" fontId="0" fillId="0" borderId="7" xfId="0" applyBorder="1" applyAlignment="1" applyProtection="1">
      <alignment horizontal="center" vertical="center"/>
    </xf>
    <xf numFmtId="0" fontId="0" fillId="0" borderId="7" xfId="0" applyBorder="1" applyAlignment="1" applyProtection="1">
      <alignment horizontal="center" vertical="center"/>
      <protection locked="0"/>
    </xf>
    <xf numFmtId="0" fontId="3" fillId="0" borderId="1" xfId="0" applyFont="1" applyBorder="1" applyProtection="1"/>
    <xf numFmtId="0" fontId="9" fillId="0" borderId="1" xfId="0" applyFont="1" applyBorder="1" applyProtection="1"/>
    <xf numFmtId="0" fontId="2" fillId="0" borderId="7" xfId="0" applyFont="1" applyBorder="1" applyAlignment="1" applyProtection="1">
      <alignment horizontal="center" vertical="center"/>
      <protection locked="0"/>
    </xf>
    <xf numFmtId="0" fontId="2" fillId="0" borderId="2" xfId="0" applyFont="1" applyBorder="1" applyProtection="1">
      <protection locked="0"/>
    </xf>
    <xf numFmtId="0" fontId="2" fillId="0" borderId="2" xfId="0" applyFont="1" applyFill="1" applyBorder="1" applyAlignment="1" applyProtection="1">
      <alignment horizontal="center" vertical="center"/>
      <protection locked="0"/>
    </xf>
    <xf numFmtId="0" fontId="2" fillId="5" borderId="1" xfId="0" applyFont="1" applyFill="1" applyBorder="1" applyProtection="1">
      <protection locked="0"/>
    </xf>
    <xf numFmtId="0" fontId="1" fillId="7" borderId="1" xfId="2" applyFill="1" applyBorder="1"/>
    <xf numFmtId="0" fontId="0" fillId="3" borderId="3" xfId="0" applyFill="1" applyBorder="1" applyProtection="1">
      <protection locked="0"/>
    </xf>
    <xf numFmtId="0" fontId="1" fillId="3" borderId="1" xfId="2" applyFill="1" applyBorder="1"/>
    <xf numFmtId="0" fontId="0" fillId="0" borderId="1" xfId="0" applyBorder="1" applyAlignment="1" applyProtection="1">
      <alignment horizontal="center"/>
      <protection locked="0"/>
    </xf>
    <xf numFmtId="0" fontId="16" fillId="2" borderId="1" xfId="0" applyFont="1" applyFill="1" applyBorder="1" applyAlignment="1">
      <alignment horizontal="center" vertical="center"/>
    </xf>
    <xf numFmtId="0" fontId="2" fillId="0" borderId="7" xfId="0" applyFont="1" applyBorder="1" applyAlignment="1">
      <alignment horizontal="center" vertical="center"/>
    </xf>
    <xf numFmtId="0" fontId="4" fillId="0" borderId="8" xfId="0" applyFont="1" applyBorder="1" applyAlignment="1">
      <alignment horizontal="center" vertical="center"/>
    </xf>
    <xf numFmtId="0" fontId="2" fillId="0" borderId="7" xfId="0" applyFont="1" applyBorder="1" applyAlignment="1">
      <alignment horizontal="center"/>
    </xf>
    <xf numFmtId="0" fontId="2" fillId="0" borderId="8" xfId="0" applyFont="1" applyBorder="1" applyAlignment="1">
      <alignment horizontal="center"/>
    </xf>
    <xf numFmtId="164" fontId="10" fillId="2" borderId="13" xfId="0" applyNumberFormat="1" applyFont="1" applyFill="1" applyBorder="1" applyAlignment="1">
      <alignment horizontal="center" vertical="center"/>
    </xf>
    <xf numFmtId="164" fontId="10" fillId="2" borderId="14" xfId="0" applyNumberFormat="1" applyFont="1" applyFill="1" applyBorder="1" applyAlignment="1">
      <alignment horizontal="center" vertical="center"/>
    </xf>
    <xf numFmtId="164" fontId="10" fillId="2" borderId="16" xfId="0" applyNumberFormat="1" applyFont="1" applyFill="1" applyBorder="1" applyAlignment="1">
      <alignment horizontal="center" vertical="center"/>
    </xf>
    <xf numFmtId="164" fontId="10" fillId="2" borderId="17" xfId="0" applyNumberFormat="1" applyFont="1" applyFill="1" applyBorder="1" applyAlignment="1">
      <alignment horizontal="center" vertical="center"/>
    </xf>
    <xf numFmtId="164" fontId="10" fillId="2" borderId="14" xfId="0" applyNumberFormat="1" applyFont="1" applyFill="1" applyBorder="1" applyAlignment="1">
      <alignment horizontal="left" vertical="center"/>
    </xf>
    <xf numFmtId="164" fontId="10" fillId="2" borderId="15" xfId="0" applyNumberFormat="1" applyFont="1" applyFill="1" applyBorder="1" applyAlignment="1">
      <alignment horizontal="left" vertical="center"/>
    </xf>
    <xf numFmtId="164" fontId="10" fillId="2" borderId="17" xfId="0" applyNumberFormat="1" applyFont="1" applyFill="1" applyBorder="1" applyAlignment="1">
      <alignment horizontal="left" vertical="center"/>
    </xf>
    <xf numFmtId="164" fontId="10" fillId="2" borderId="18" xfId="0" applyNumberFormat="1" applyFont="1" applyFill="1" applyBorder="1" applyAlignment="1">
      <alignment horizontal="left" vertical="center"/>
    </xf>
    <xf numFmtId="168" fontId="4" fillId="0" borderId="5" xfId="0" applyNumberFormat="1" applyFont="1" applyBorder="1" applyAlignment="1">
      <alignment horizontal="center" vertical="center"/>
    </xf>
    <xf numFmtId="168" fontId="4" fillId="0" borderId="6" xfId="0" applyNumberFormat="1" applyFont="1" applyBorder="1" applyAlignment="1">
      <alignment horizontal="center" vertical="center"/>
    </xf>
    <xf numFmtId="0" fontId="3" fillId="0" borderId="5" xfId="0" applyFont="1" applyBorder="1" applyAlignment="1">
      <alignment horizontal="center"/>
    </xf>
    <xf numFmtId="0" fontId="3" fillId="0" borderId="19" xfId="0" applyFont="1" applyBorder="1" applyAlignment="1">
      <alignment horizontal="center"/>
    </xf>
    <xf numFmtId="0" fontId="0" fillId="0" borderId="11" xfId="0" applyBorder="1" applyAlignment="1">
      <alignment horizontal="center"/>
    </xf>
    <xf numFmtId="0" fontId="2" fillId="7" borderId="1" xfId="0" applyFont="1" applyFill="1" applyBorder="1" applyAlignment="1">
      <alignment horizontal="center"/>
    </xf>
    <xf numFmtId="0" fontId="0" fillId="7" borderId="1" xfId="0" applyFill="1" applyBorder="1" applyAlignment="1">
      <alignment horizontal="center"/>
    </xf>
    <xf numFmtId="0" fontId="0" fillId="0" borderId="1" xfId="0" applyBorder="1" applyAlignment="1">
      <alignment horizontal="left"/>
    </xf>
    <xf numFmtId="0" fontId="17" fillId="0" borderId="0" xfId="0" applyFont="1" applyAlignment="1">
      <alignment horizontal="left" vertical="center"/>
    </xf>
    <xf numFmtId="0" fontId="17" fillId="7" borderId="0" xfId="0" applyFont="1" applyFill="1" applyAlignment="1">
      <alignment horizontal="center" vertical="center"/>
    </xf>
    <xf numFmtId="0" fontId="18" fillId="3" borderId="0" xfId="0" applyFont="1" applyFill="1" applyAlignment="1">
      <alignment horizontal="center" vertical="top" wrapText="1"/>
    </xf>
    <xf numFmtId="0" fontId="2" fillId="3" borderId="20" xfId="0" applyFont="1" applyFill="1" applyBorder="1" applyAlignment="1">
      <alignment horizontal="center"/>
    </xf>
    <xf numFmtId="0" fontId="2" fillId="3" borderId="21" xfId="0" applyFont="1" applyFill="1" applyBorder="1" applyAlignment="1">
      <alignment horizontal="center"/>
    </xf>
    <xf numFmtId="0" fontId="0" fillId="0" borderId="1" xfId="0" applyBorder="1" applyAlignment="1" applyProtection="1">
      <alignment horizontal="center"/>
      <protection locked="0"/>
    </xf>
    <xf numFmtId="0" fontId="2" fillId="0" borderId="1" xfId="0" applyFont="1" applyBorder="1" applyAlignment="1" applyProtection="1">
      <alignment horizontal="center"/>
      <protection locked="0"/>
    </xf>
    <xf numFmtId="0" fontId="0" fillId="0" borderId="1" xfId="0" applyBorder="1" applyAlignment="1" applyProtection="1">
      <alignment horizontal="center"/>
    </xf>
  </cellXfs>
  <cellStyles count="3">
    <cellStyle name="Euro" xfId="1" xr:uid="{00000000-0005-0000-0000-000000000000}"/>
    <cellStyle name="Normal" xfId="0" builtinId="0"/>
    <cellStyle name="Normal 2" xfId="2" xr:uid="{6D5956C6-5372-49C1-8E45-E70EE3D16197}"/>
  </cellStyles>
  <dxfs count="83">
    <dxf>
      <fill>
        <patternFill>
          <bgColor rgb="FF92D05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theme="0" tint="-0.34998626667073579"/>
      </font>
      <fill>
        <patternFill>
          <bgColor theme="0" tint="-0.24994659260841701"/>
        </patternFill>
      </fill>
    </dxf>
    <dxf>
      <fill>
        <patternFill>
          <bgColor rgb="FFFFFF00"/>
        </patternFill>
      </fill>
    </dxf>
    <dxf>
      <fill>
        <patternFill>
          <bgColor rgb="FF00FF00"/>
        </patternFill>
      </fill>
    </dxf>
    <dxf>
      <fill>
        <patternFill>
          <bgColor rgb="FF00FF00"/>
        </patternFill>
      </fill>
    </dxf>
    <dxf>
      <fill>
        <patternFill>
          <bgColor rgb="FF00B0F0"/>
        </patternFill>
      </fill>
    </dxf>
    <dxf>
      <fill>
        <patternFill>
          <bgColor rgb="FF00FF00"/>
        </patternFill>
      </fill>
    </dxf>
    <dxf>
      <fill>
        <patternFill>
          <bgColor rgb="FF00FF00"/>
        </patternFill>
      </fill>
    </dxf>
    <dxf>
      <fill>
        <patternFill>
          <bgColor rgb="FFFFFF00"/>
        </patternFill>
      </fill>
    </dxf>
    <dxf>
      <fill>
        <patternFill>
          <bgColor rgb="FF00B0F0"/>
        </patternFill>
      </fill>
    </dxf>
    <dxf>
      <fill>
        <patternFill>
          <bgColor rgb="FF00FF00"/>
        </patternFill>
      </fill>
    </dxf>
    <dxf>
      <fill>
        <patternFill>
          <bgColor rgb="FF00FF00"/>
        </patternFill>
      </fill>
    </dxf>
    <dxf>
      <fill>
        <patternFill>
          <bgColor rgb="FFFFFF00"/>
        </patternFill>
      </fill>
    </dxf>
    <dxf>
      <fill>
        <patternFill>
          <bgColor rgb="FF00B0F0"/>
        </patternFill>
      </fill>
    </dxf>
    <dxf>
      <fill>
        <patternFill>
          <bgColor rgb="FF00FF00"/>
        </patternFill>
      </fill>
    </dxf>
    <dxf>
      <fill>
        <patternFill>
          <bgColor rgb="FF00FF00"/>
        </patternFill>
      </fill>
    </dxf>
    <dxf>
      <fill>
        <patternFill>
          <bgColor rgb="FFFFFF00"/>
        </patternFill>
      </fill>
    </dxf>
    <dxf>
      <fill>
        <patternFill>
          <bgColor rgb="FF00B0F0"/>
        </patternFill>
      </fill>
    </dxf>
    <dxf>
      <fill>
        <patternFill>
          <bgColor rgb="FF00FF00"/>
        </patternFill>
      </fill>
    </dxf>
    <dxf>
      <fill>
        <patternFill>
          <bgColor rgb="FF00FF00"/>
        </patternFill>
      </fill>
    </dxf>
    <dxf>
      <fill>
        <patternFill>
          <bgColor rgb="FFFFFF00"/>
        </patternFill>
      </fill>
    </dxf>
  </dxfs>
  <tableStyles count="0" defaultTableStyle="TableStyleMedium2" defaultPivotStyle="PivotStyleLight16"/>
  <colors>
    <mruColors>
      <color rgb="FF2AFC20"/>
      <color rgb="FF00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Drop" dropLines="12" dropStyle="combo" dx="26" fmlaLink="$A$1" fmlaRange="DATA!$A$1:$A$12" sel="9" val="0"/>
</file>

<file path=xl/ctrlProps/ctrlProp2.xml><?xml version="1.0" encoding="utf-8"?>
<formControlPr xmlns="http://schemas.microsoft.com/office/spreadsheetml/2009/9/main" objectType="Drop" dropStyle="combo" dx="26" fmlaLink="$A$2" fmlaRange="DATA!$C$1:$C$19" noThreeD="1" sel="1" val="0"/>
</file>

<file path=xl/drawings/drawing1.xml><?xml version="1.0" encoding="utf-8"?>
<xdr:wsDr xmlns:xdr="http://schemas.openxmlformats.org/drawingml/2006/spreadsheetDrawing" xmlns:a="http://schemas.openxmlformats.org/drawingml/2006/main">
  <xdr:twoCellAnchor>
    <xdr:from>
      <xdr:col>29</xdr:col>
      <xdr:colOff>317499</xdr:colOff>
      <xdr:row>0</xdr:row>
      <xdr:rowOff>158749</xdr:rowOff>
    </xdr:from>
    <xdr:to>
      <xdr:col>34</xdr:col>
      <xdr:colOff>285749</xdr:colOff>
      <xdr:row>2</xdr:row>
      <xdr:rowOff>190499</xdr:rowOff>
    </xdr:to>
    <xdr:sp macro="[0]!effacer" textlink="" fLocksText="0">
      <xdr:nvSpPr>
        <xdr:cNvPr id="4" name="Rectangle à coins arrondis 3">
          <a:extLst>
            <a:ext uri="{FF2B5EF4-FFF2-40B4-BE49-F238E27FC236}">
              <a16:creationId xmlns:a16="http://schemas.microsoft.com/office/drawing/2014/main" id="{00000000-0008-0000-0000-000004000000}"/>
            </a:ext>
          </a:extLst>
        </xdr:cNvPr>
        <xdr:cNvSpPr/>
      </xdr:nvSpPr>
      <xdr:spPr bwMode="auto">
        <a:xfrm>
          <a:off x="11387666" y="158749"/>
          <a:ext cx="1555750" cy="465667"/>
        </a:xfrm>
        <a:prstGeom prst="roundRect">
          <a:avLst/>
        </a:prstGeom>
        <a:solidFill>
          <a:srgbClr val="FF0000"/>
        </a:solidFill>
        <a:ln w="9525" cap="flat" cmpd="sng" algn="ctr">
          <a:solidFill>
            <a:srgbClr val="400000"/>
          </a:solidFill>
          <a:prstDash val="solid"/>
          <a:round/>
          <a:headEnd type="none" w="med" len="med"/>
          <a:tailEnd type="none" w="med" len="med"/>
        </a:ln>
        <a:effectLst/>
      </xdr:spPr>
      <xdr:txBody>
        <a:bodyPr vertOverflow="clip" wrap="square" lIns="18288" tIns="0" rIns="0" bIns="0" rtlCol="0" anchor="ctr" upright="1"/>
        <a:lstStyle/>
        <a:p>
          <a:pPr algn="ctr"/>
          <a:r>
            <a:rPr lang="fr-FR" sz="1600" b="1"/>
            <a:t>EFFACER</a:t>
          </a:r>
        </a:p>
      </xdr:txBody>
    </xdr:sp>
    <xdr:clientData fLocksWithSheet="0"/>
  </xdr:twoCellAnchor>
  <mc:AlternateContent xmlns:mc="http://schemas.openxmlformats.org/markup-compatibility/2006">
    <mc:Choice xmlns:a14="http://schemas.microsoft.com/office/drawing/2010/main" Requires="a14">
      <xdr:twoCellAnchor editAs="oneCell">
        <xdr:from>
          <xdr:col>0</xdr:col>
          <xdr:colOff>38100</xdr:colOff>
          <xdr:row>0</xdr:row>
          <xdr:rowOff>0</xdr:rowOff>
        </xdr:from>
        <xdr:to>
          <xdr:col>1</xdr:col>
          <xdr:colOff>19050</xdr:colOff>
          <xdr:row>1</xdr:row>
          <xdr:rowOff>19050</xdr:rowOff>
        </xdr:to>
        <xdr:sp macro="" textlink="">
          <xdr:nvSpPr>
            <xdr:cNvPr id="2049" name="Drop Down 1" hidden="1">
              <a:extLst>
                <a:ext uri="{63B3BB69-23CF-44E3-9099-C40C66FF867C}">
                  <a14:compatExt spid="_x0000_s2049"/>
                </a:ext>
                <a:ext uri="{FF2B5EF4-FFF2-40B4-BE49-F238E27FC236}">
                  <a16:creationId xmlns:a16="http://schemas.microsoft.com/office/drawing/2014/main" id="{00000000-0008-0000-0000-000001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1</xdr:row>
          <xdr:rowOff>19050</xdr:rowOff>
        </xdr:from>
        <xdr:to>
          <xdr:col>1</xdr:col>
          <xdr:colOff>19050</xdr:colOff>
          <xdr:row>2</xdr:row>
          <xdr:rowOff>19050</xdr:rowOff>
        </xdr:to>
        <xdr:sp macro="" textlink="">
          <xdr:nvSpPr>
            <xdr:cNvPr id="2050" name="Drop Down 2" hidden="1">
              <a:extLst>
                <a:ext uri="{63B3BB69-23CF-44E3-9099-C40C66FF867C}">
                  <a14:compatExt spid="_x0000_s2050"/>
                </a:ext>
                <a:ext uri="{FF2B5EF4-FFF2-40B4-BE49-F238E27FC236}">
                  <a16:creationId xmlns:a16="http://schemas.microsoft.com/office/drawing/2014/main" id="{00000000-0008-0000-0000-000002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8</xdr:col>
      <xdr:colOff>200025</xdr:colOff>
      <xdr:row>0</xdr:row>
      <xdr:rowOff>28575</xdr:rowOff>
    </xdr:from>
    <xdr:to>
      <xdr:col>9</xdr:col>
      <xdr:colOff>1057275</xdr:colOff>
      <xdr:row>3</xdr:row>
      <xdr:rowOff>152400</xdr:rowOff>
    </xdr:to>
    <xdr:sp macro="[0]!Bulleronde1_Clic" textlink="">
      <xdr:nvSpPr>
        <xdr:cNvPr id="2" name="Bulle ronde 1">
          <a:extLst>
            <a:ext uri="{FF2B5EF4-FFF2-40B4-BE49-F238E27FC236}">
              <a16:creationId xmlns:a16="http://schemas.microsoft.com/office/drawing/2014/main" id="{00000000-0008-0000-0200-000002000000}"/>
            </a:ext>
          </a:extLst>
        </xdr:cNvPr>
        <xdr:cNvSpPr/>
      </xdr:nvSpPr>
      <xdr:spPr bwMode="auto">
        <a:xfrm>
          <a:off x="6858000" y="28575"/>
          <a:ext cx="1076325" cy="638175"/>
        </a:xfrm>
        <a:prstGeom prst="wedgeEllipseCallout">
          <a:avLst/>
        </a:prstGeom>
        <a:solidFill>
          <a:srgbClr val="090000"/>
        </a:solidFill>
        <a:ln w="9525" cap="flat" cmpd="sng" algn="ctr">
          <a:solidFill>
            <a:srgbClr val="400000"/>
          </a:solidFill>
          <a:prstDash val="solid"/>
          <a:round/>
          <a:headEnd type="none" w="med" len="med"/>
          <a:tailEnd type="none" w="med" len="med"/>
        </a:ln>
        <a:effectLst/>
      </xdr:spPr>
      <xdr:txBody>
        <a:bodyPr vertOverflow="clip" wrap="square" lIns="18288" tIns="0" rIns="0" bIns="0" rtlCol="0" anchor="ctr" upright="1"/>
        <a:lstStyle/>
        <a:p>
          <a:pPr algn="ctr"/>
          <a:r>
            <a:rPr lang="fr-FR" sz="1400" b="1">
              <a:solidFill>
                <a:srgbClr val="C00000"/>
              </a:solidFill>
            </a:rPr>
            <a:t>Consignes</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pageSetUpPr fitToPage="1"/>
  </sheetPr>
  <dimension ref="A1:AS42"/>
  <sheetViews>
    <sheetView tabSelected="1" workbookViewId="0">
      <selection activeCell="D2" sqref="D2"/>
    </sheetView>
  </sheetViews>
  <sheetFormatPr baseColWidth="10" defaultRowHeight="12.75" x14ac:dyDescent="0.2"/>
  <cols>
    <col min="1" max="1" width="21.5703125" customWidth="1"/>
    <col min="2" max="2" width="11.85546875" customWidth="1"/>
    <col min="3" max="3" width="6.28515625" customWidth="1"/>
    <col min="4" max="4" width="11.140625" style="3" customWidth="1"/>
    <col min="5" max="5" width="4.85546875" style="3" customWidth="1"/>
    <col min="6" max="32" width="4.7109375" style="3" customWidth="1"/>
    <col min="33" max="35" width="4.7109375" customWidth="1"/>
    <col min="42" max="42" width="11" customWidth="1"/>
    <col min="43" max="43" width="4.28515625" customWidth="1"/>
    <col min="44" max="44" width="15.28515625" customWidth="1"/>
    <col min="45" max="45" width="17" customWidth="1"/>
  </cols>
  <sheetData>
    <row r="1" spans="1:45" ht="16.5" thickBot="1" x14ac:dyDescent="0.25">
      <c r="A1" s="71">
        <v>9</v>
      </c>
      <c r="B1" s="72" t="s">
        <v>12</v>
      </c>
      <c r="C1" s="3"/>
      <c r="AD1" s="90"/>
      <c r="AE1" s="90"/>
      <c r="AF1" s="90"/>
      <c r="AG1" s="44"/>
      <c r="AH1" s="44"/>
      <c r="AI1" s="44"/>
      <c r="AJ1" s="44"/>
    </row>
    <row r="2" spans="1:45" ht="17.45" customHeight="1" x14ac:dyDescent="0.2">
      <c r="A2" s="44">
        <v>1</v>
      </c>
      <c r="B2" s="72" t="s">
        <v>11</v>
      </c>
      <c r="C2" s="3"/>
      <c r="H2" s="164" t="s">
        <v>7</v>
      </c>
      <c r="I2" s="165"/>
      <c r="J2" s="165"/>
      <c r="K2" s="165"/>
      <c r="L2" s="165"/>
      <c r="M2" s="165"/>
      <c r="N2" s="165"/>
      <c r="O2" s="165"/>
      <c r="P2" s="165"/>
      <c r="Q2" s="165"/>
      <c r="R2" s="165"/>
      <c r="S2" s="165"/>
      <c r="T2" s="165"/>
      <c r="U2" s="165"/>
      <c r="V2" s="165"/>
      <c r="W2" s="168" t="str">
        <f>TEXT("1/"&amp;A1,"mmmm")</f>
        <v>septembre</v>
      </c>
      <c r="X2" s="168"/>
      <c r="Y2" s="168"/>
      <c r="Z2" s="168"/>
      <c r="AA2" s="168"/>
      <c r="AB2" s="168"/>
      <c r="AC2" s="169"/>
      <c r="AD2" s="90"/>
      <c r="AE2" s="90"/>
      <c r="AF2" s="90"/>
      <c r="AG2" s="44"/>
      <c r="AH2" s="44"/>
      <c r="AI2" s="44"/>
      <c r="AJ2" s="44"/>
    </row>
    <row r="3" spans="1:45" ht="18.75" customHeight="1" thickBot="1" x14ac:dyDescent="0.25">
      <c r="A3" s="18"/>
      <c r="B3" s="17"/>
      <c r="C3" s="3"/>
      <c r="H3" s="166"/>
      <c r="I3" s="167"/>
      <c r="J3" s="167"/>
      <c r="K3" s="167"/>
      <c r="L3" s="167"/>
      <c r="M3" s="167"/>
      <c r="N3" s="167"/>
      <c r="O3" s="167"/>
      <c r="P3" s="167"/>
      <c r="Q3" s="167"/>
      <c r="R3" s="167"/>
      <c r="S3" s="167"/>
      <c r="T3" s="167"/>
      <c r="U3" s="167"/>
      <c r="V3" s="167"/>
      <c r="W3" s="170"/>
      <c r="X3" s="170"/>
      <c r="Y3" s="170"/>
      <c r="Z3" s="170"/>
      <c r="AA3" s="170"/>
      <c r="AB3" s="170"/>
      <c r="AC3" s="171"/>
      <c r="AD3" s="90"/>
      <c r="AE3" s="90"/>
      <c r="AF3" s="90"/>
      <c r="AG3" s="44"/>
      <c r="AH3" s="44"/>
      <c r="AI3" s="44"/>
      <c r="AJ3" s="44"/>
      <c r="AS3">
        <f ca="1">YEAR(TODAY())</f>
        <v>2022</v>
      </c>
    </row>
    <row r="4" spans="1:45" x14ac:dyDescent="0.2">
      <c r="D4" s="123"/>
      <c r="AD4" s="90"/>
      <c r="AE4" s="90"/>
      <c r="AF4" s="90"/>
      <c r="AG4" s="44"/>
      <c r="AH4" s="44"/>
      <c r="AI4" s="44"/>
      <c r="AJ4" s="44"/>
      <c r="AR4" s="40" t="s">
        <v>39</v>
      </c>
      <c r="AS4" s="41">
        <f ca="1">DATE($AS$3,12,28)</f>
        <v>44923</v>
      </c>
    </row>
    <row r="5" spans="1:45" ht="29.45" customHeight="1" x14ac:dyDescent="0.2">
      <c r="A5" s="39" t="s">
        <v>33</v>
      </c>
      <c r="B5" s="159"/>
      <c r="C5" s="159"/>
      <c r="D5" s="159"/>
      <c r="E5" s="19">
        <f>DATE(A2+2021,A1,1)</f>
        <v>44805</v>
      </c>
      <c r="F5" s="19">
        <f>E5+1</f>
        <v>44806</v>
      </c>
      <c r="G5" s="19">
        <f t="shared" ref="G5:AI5" si="0">F5+1</f>
        <v>44807</v>
      </c>
      <c r="H5" s="19">
        <f t="shared" si="0"/>
        <v>44808</v>
      </c>
      <c r="I5" s="19">
        <f t="shared" si="0"/>
        <v>44809</v>
      </c>
      <c r="J5" s="19">
        <f t="shared" si="0"/>
        <v>44810</v>
      </c>
      <c r="K5" s="19">
        <f t="shared" si="0"/>
        <v>44811</v>
      </c>
      <c r="L5" s="19">
        <f t="shared" si="0"/>
        <v>44812</v>
      </c>
      <c r="M5" s="19">
        <f t="shared" si="0"/>
        <v>44813</v>
      </c>
      <c r="N5" s="19">
        <f t="shared" si="0"/>
        <v>44814</v>
      </c>
      <c r="O5" s="19">
        <f t="shared" si="0"/>
        <v>44815</v>
      </c>
      <c r="P5" s="19">
        <f t="shared" si="0"/>
        <v>44816</v>
      </c>
      <c r="Q5" s="19">
        <f t="shared" si="0"/>
        <v>44817</v>
      </c>
      <c r="R5" s="19">
        <f t="shared" si="0"/>
        <v>44818</v>
      </c>
      <c r="S5" s="19">
        <f t="shared" si="0"/>
        <v>44819</v>
      </c>
      <c r="T5" s="19">
        <f t="shared" si="0"/>
        <v>44820</v>
      </c>
      <c r="U5" s="19">
        <f t="shared" si="0"/>
        <v>44821</v>
      </c>
      <c r="V5" s="19">
        <f t="shared" si="0"/>
        <v>44822</v>
      </c>
      <c r="W5" s="19">
        <f t="shared" si="0"/>
        <v>44823</v>
      </c>
      <c r="X5" s="19">
        <f t="shared" si="0"/>
        <v>44824</v>
      </c>
      <c r="Y5" s="19">
        <f t="shared" si="0"/>
        <v>44825</v>
      </c>
      <c r="Z5" s="19">
        <f t="shared" si="0"/>
        <v>44826</v>
      </c>
      <c r="AA5" s="19">
        <f t="shared" si="0"/>
        <v>44827</v>
      </c>
      <c r="AB5" s="19">
        <f t="shared" si="0"/>
        <v>44828</v>
      </c>
      <c r="AC5" s="19">
        <f t="shared" si="0"/>
        <v>44829</v>
      </c>
      <c r="AD5" s="19">
        <f t="shared" si="0"/>
        <v>44830</v>
      </c>
      <c r="AE5" s="19">
        <f t="shared" si="0"/>
        <v>44831</v>
      </c>
      <c r="AF5" s="19">
        <f t="shared" si="0"/>
        <v>44832</v>
      </c>
      <c r="AG5" s="19">
        <f t="shared" si="0"/>
        <v>44833</v>
      </c>
      <c r="AH5" s="19">
        <f t="shared" si="0"/>
        <v>44834</v>
      </c>
      <c r="AI5" s="19">
        <f t="shared" si="0"/>
        <v>44835</v>
      </c>
      <c r="AJ5" s="14"/>
      <c r="AK5" s="92"/>
      <c r="AR5" s="42">
        <v>44921</v>
      </c>
      <c r="AS5" s="43">
        <f ca="1">DATE($AS$3,12,26)</f>
        <v>44921</v>
      </c>
    </row>
    <row r="6" spans="1:45" ht="27.6" customHeight="1" x14ac:dyDescent="0.2">
      <c r="A6" s="160" t="s">
        <v>36</v>
      </c>
      <c r="B6" s="161"/>
      <c r="C6" s="118" t="s">
        <v>8</v>
      </c>
      <c r="D6" s="28" t="s">
        <v>9</v>
      </c>
      <c r="E6" s="20">
        <f>DATA!E1</f>
        <v>3289</v>
      </c>
      <c r="F6" s="20">
        <f>E6+1</f>
        <v>3290</v>
      </c>
      <c r="G6" s="20">
        <f>F6+1</f>
        <v>3291</v>
      </c>
      <c r="H6" s="20">
        <f t="shared" ref="H6:AI6" si="1">G6+1</f>
        <v>3292</v>
      </c>
      <c r="I6" s="20">
        <f t="shared" si="1"/>
        <v>3293</v>
      </c>
      <c r="J6" s="20">
        <f t="shared" si="1"/>
        <v>3294</v>
      </c>
      <c r="K6" s="20">
        <f t="shared" si="1"/>
        <v>3295</v>
      </c>
      <c r="L6" s="20">
        <f t="shared" si="1"/>
        <v>3296</v>
      </c>
      <c r="M6" s="20">
        <f t="shared" si="1"/>
        <v>3297</v>
      </c>
      <c r="N6" s="20">
        <f t="shared" si="1"/>
        <v>3298</v>
      </c>
      <c r="O6" s="20">
        <f t="shared" si="1"/>
        <v>3299</v>
      </c>
      <c r="P6" s="20">
        <f t="shared" si="1"/>
        <v>3300</v>
      </c>
      <c r="Q6" s="20">
        <f t="shared" si="1"/>
        <v>3301</v>
      </c>
      <c r="R6" s="20">
        <f t="shared" si="1"/>
        <v>3302</v>
      </c>
      <c r="S6" s="20">
        <f t="shared" si="1"/>
        <v>3303</v>
      </c>
      <c r="T6" s="20">
        <f t="shared" si="1"/>
        <v>3304</v>
      </c>
      <c r="U6" s="20">
        <f t="shared" si="1"/>
        <v>3305</v>
      </c>
      <c r="V6" s="20">
        <f t="shared" si="1"/>
        <v>3306</v>
      </c>
      <c r="W6" s="20">
        <f t="shared" si="1"/>
        <v>3307</v>
      </c>
      <c r="X6" s="20">
        <f t="shared" si="1"/>
        <v>3308</v>
      </c>
      <c r="Y6" s="20">
        <f t="shared" si="1"/>
        <v>3309</v>
      </c>
      <c r="Z6" s="20">
        <f t="shared" si="1"/>
        <v>3310</v>
      </c>
      <c r="AA6" s="20">
        <f t="shared" si="1"/>
        <v>3311</v>
      </c>
      <c r="AB6" s="20">
        <f t="shared" si="1"/>
        <v>3312</v>
      </c>
      <c r="AC6" s="20">
        <f t="shared" si="1"/>
        <v>3313</v>
      </c>
      <c r="AD6" s="20">
        <f t="shared" si="1"/>
        <v>3314</v>
      </c>
      <c r="AE6" s="20">
        <f t="shared" si="1"/>
        <v>3315</v>
      </c>
      <c r="AF6" s="20">
        <f t="shared" si="1"/>
        <v>3316</v>
      </c>
      <c r="AG6" s="20">
        <f t="shared" si="1"/>
        <v>3317</v>
      </c>
      <c r="AH6" s="20">
        <f t="shared" si="1"/>
        <v>3318</v>
      </c>
      <c r="AI6" s="20">
        <f t="shared" si="1"/>
        <v>3319</v>
      </c>
      <c r="AJ6" s="14"/>
      <c r="AR6" s="22">
        <v>44922</v>
      </c>
      <c r="AS6" s="23">
        <f ca="1">DATE($AS$3,12,27)</f>
        <v>44922</v>
      </c>
    </row>
    <row r="7" spans="1:45" ht="15" x14ac:dyDescent="0.2">
      <c r="A7" s="96" t="str">
        <f>'PAR JOUR'!A2</f>
        <v>DUPLAN</v>
      </c>
      <c r="B7" s="98" t="str">
        <f>DATA!L3</f>
        <v>Eric</v>
      </c>
      <c r="C7" s="120" t="str">
        <f>DATA!P3</f>
        <v>***</v>
      </c>
      <c r="D7" s="122" t="str">
        <f>DATA!N3</f>
        <v>voir obs</v>
      </c>
      <c r="E7" s="102"/>
      <c r="F7" s="102"/>
      <c r="G7" s="102"/>
      <c r="H7" s="102"/>
      <c r="I7" s="103"/>
      <c r="J7" s="69"/>
      <c r="K7" s="69"/>
      <c r="L7" s="69"/>
      <c r="M7" s="69"/>
      <c r="N7" s="69"/>
      <c r="O7" s="69"/>
      <c r="P7" s="69"/>
      <c r="Q7" s="69"/>
      <c r="R7" s="69"/>
      <c r="S7" s="69"/>
      <c r="T7" s="69"/>
      <c r="U7" s="69"/>
      <c r="V7" s="69"/>
      <c r="W7" s="69"/>
      <c r="X7" s="69"/>
      <c r="Y7" s="69"/>
      <c r="Z7" s="102"/>
      <c r="AA7" s="102"/>
      <c r="AB7" s="102"/>
      <c r="AC7" s="102"/>
      <c r="AD7" s="103"/>
      <c r="AE7" s="69"/>
      <c r="AF7" s="67"/>
      <c r="AG7" s="106"/>
      <c r="AH7" s="152"/>
      <c r="AI7" s="91"/>
      <c r="AJ7" s="14"/>
      <c r="AR7" s="22">
        <v>44924</v>
      </c>
      <c r="AS7" s="23">
        <f ca="1">DATE($AS$3,12,29)</f>
        <v>44924</v>
      </c>
    </row>
    <row r="8" spans="1:45" ht="15" x14ac:dyDescent="0.2">
      <c r="A8" s="96" t="str">
        <f>'PAR JOUR'!A3</f>
        <v>DURANT</v>
      </c>
      <c r="B8" s="98" t="str">
        <f>DATA!L4</f>
        <v>Daniel</v>
      </c>
      <c r="C8" s="120">
        <f>DATA!P4</f>
        <v>5</v>
      </c>
      <c r="D8" s="122" t="str">
        <f>DATA!N4</f>
        <v>L,M,M,J,V</v>
      </c>
      <c r="E8" s="112"/>
      <c r="F8" s="104"/>
      <c r="G8" s="104"/>
      <c r="H8" s="104"/>
      <c r="I8" s="105"/>
      <c r="J8" s="69"/>
      <c r="K8" s="69"/>
      <c r="L8" s="69"/>
      <c r="M8" s="69"/>
      <c r="N8" s="69"/>
      <c r="O8" s="69"/>
      <c r="P8" s="69"/>
      <c r="Q8" s="69"/>
      <c r="R8" s="69"/>
      <c r="S8" s="69"/>
      <c r="T8" s="69"/>
      <c r="U8" s="69"/>
      <c r="V8" s="69"/>
      <c r="W8" s="69"/>
      <c r="X8" s="69"/>
      <c r="Y8" s="69"/>
      <c r="Z8" s="104"/>
      <c r="AA8" s="104"/>
      <c r="AB8" s="104"/>
      <c r="AC8" s="104"/>
      <c r="AD8" s="105"/>
      <c r="AE8" s="67"/>
      <c r="AF8" s="67"/>
      <c r="AG8" s="91"/>
      <c r="AH8" s="91"/>
      <c r="AI8" s="91"/>
      <c r="AR8" s="22">
        <v>44925</v>
      </c>
      <c r="AS8" s="23">
        <f ca="1">DATE($AS$3,12,30)</f>
        <v>44925</v>
      </c>
    </row>
    <row r="9" spans="1:45" ht="15" x14ac:dyDescent="0.2">
      <c r="A9" s="96" t="str">
        <f>'PAR JOUR'!A4</f>
        <v>LEDUC</v>
      </c>
      <c r="B9" s="98" t="str">
        <f>DATA!L5</f>
        <v>Marc</v>
      </c>
      <c r="C9" s="120">
        <f>DATA!P5</f>
        <v>2</v>
      </c>
      <c r="D9" s="122" t="str">
        <f>DATA!N5</f>
        <v>Mar,Mer</v>
      </c>
      <c r="E9" s="112"/>
      <c r="F9" s="104"/>
      <c r="G9" s="104"/>
      <c r="H9" s="104"/>
      <c r="I9" s="145"/>
      <c r="J9" s="69"/>
      <c r="K9" s="69"/>
      <c r="L9" s="69"/>
      <c r="M9" s="69"/>
      <c r="N9" s="69"/>
      <c r="O9" s="69"/>
      <c r="P9" s="69"/>
      <c r="Q9" s="69"/>
      <c r="R9" s="69"/>
      <c r="S9" s="69"/>
      <c r="T9" s="69"/>
      <c r="U9" s="69"/>
      <c r="V9" s="69"/>
      <c r="W9" s="69"/>
      <c r="X9" s="69"/>
      <c r="Y9" s="69"/>
      <c r="Z9" s="104"/>
      <c r="AA9" s="104"/>
      <c r="AB9" s="104"/>
      <c r="AC9" s="104"/>
      <c r="AD9" s="105"/>
      <c r="AE9" s="67"/>
      <c r="AF9" s="67"/>
      <c r="AG9" s="91"/>
      <c r="AH9" s="91"/>
      <c r="AI9" s="91"/>
      <c r="AR9" s="22">
        <v>44926</v>
      </c>
      <c r="AS9" s="23">
        <f ca="1">DATE($AS$3,12,31)</f>
        <v>44926</v>
      </c>
    </row>
    <row r="10" spans="1:45" ht="15" x14ac:dyDescent="0.2">
      <c r="A10" s="96" t="str">
        <f>'PAR JOUR'!A5</f>
        <v>DURAND</v>
      </c>
      <c r="B10" s="98" t="str">
        <f>DATA!L6</f>
        <v>Philippe</v>
      </c>
      <c r="C10" s="120">
        <f>DATA!P6</f>
        <v>4</v>
      </c>
      <c r="D10" s="122" t="str">
        <f>DATA!N6</f>
        <v>L,Mar,J,V</v>
      </c>
      <c r="E10" s="112"/>
      <c r="F10" s="104"/>
      <c r="G10" s="104"/>
      <c r="H10" s="104"/>
      <c r="I10" s="153"/>
      <c r="J10" s="69"/>
      <c r="K10" s="69"/>
      <c r="L10" s="69"/>
      <c r="M10" s="69"/>
      <c r="N10" s="69"/>
      <c r="O10" s="69"/>
      <c r="P10" s="69"/>
      <c r="Q10" s="69"/>
      <c r="R10" s="69"/>
      <c r="S10" s="69"/>
      <c r="T10" s="69"/>
      <c r="U10" s="69"/>
      <c r="V10" s="69"/>
      <c r="W10" s="69"/>
      <c r="X10" s="69"/>
      <c r="Y10" s="69"/>
      <c r="Z10" s="104"/>
      <c r="AA10" s="104"/>
      <c r="AB10" s="104"/>
      <c r="AC10" s="104"/>
      <c r="AD10" s="105"/>
      <c r="AE10" s="67"/>
      <c r="AF10" s="67"/>
      <c r="AG10" s="91"/>
      <c r="AH10" s="91"/>
      <c r="AI10" s="91"/>
      <c r="AR10" s="24" t="s">
        <v>27</v>
      </c>
      <c r="AS10" s="25">
        <f ca="1">DATE($AS$3,1,1)</f>
        <v>44562</v>
      </c>
    </row>
    <row r="11" spans="1:45" ht="15" x14ac:dyDescent="0.2">
      <c r="A11" s="96" t="str">
        <f>'PAR JOUR'!A6</f>
        <v>DURAND</v>
      </c>
      <c r="B11" s="98" t="str">
        <f>DATA!L7</f>
        <v>Isidore</v>
      </c>
      <c r="C11" s="120">
        <f>DATA!P7</f>
        <v>5</v>
      </c>
      <c r="D11" s="122" t="str">
        <f>DATA!N7</f>
        <v>L,M,M,J,V</v>
      </c>
      <c r="E11" s="112"/>
      <c r="F11" s="104"/>
      <c r="G11" s="104"/>
      <c r="H11" s="104"/>
      <c r="I11" s="153"/>
      <c r="J11" s="69"/>
      <c r="K11" s="69"/>
      <c r="L11" s="69"/>
      <c r="M11" s="69"/>
      <c r="N11" s="69"/>
      <c r="O11" s="69"/>
      <c r="P11" s="69"/>
      <c r="Q11" s="69"/>
      <c r="R11" s="69"/>
      <c r="S11" s="69"/>
      <c r="T11" s="69"/>
      <c r="U11" s="69"/>
      <c r="V11" s="69"/>
      <c r="W11" s="69"/>
      <c r="X11" s="69"/>
      <c r="Y11" s="69"/>
      <c r="Z11" s="104"/>
      <c r="AA11" s="104"/>
      <c r="AB11" s="104"/>
      <c r="AC11" s="104"/>
      <c r="AD11" s="105"/>
      <c r="AE11" s="67"/>
      <c r="AF11" s="67"/>
      <c r="AG11" s="91"/>
      <c r="AH11" s="91"/>
      <c r="AI11" s="91"/>
      <c r="AR11" s="24" t="s">
        <v>25</v>
      </c>
      <c r="AS11" s="25">
        <f ca="1">ROUND(DATE($AS$3,4,MOD(234-11*MOD($AS$3,19),30))/7,)*7-6</f>
        <v>44668</v>
      </c>
    </row>
    <row r="12" spans="1:45" ht="15" x14ac:dyDescent="0.2">
      <c r="A12" s="96" t="str">
        <f>'PAR JOUR'!A7</f>
        <v>LEPAIN</v>
      </c>
      <c r="B12" s="98" t="str">
        <f>DATA!L8</f>
        <v>Henri</v>
      </c>
      <c r="C12" s="120">
        <f>DATA!P8</f>
        <v>4</v>
      </c>
      <c r="D12" s="122" t="str">
        <f>DATA!N8</f>
        <v>L,Mar,J,V</v>
      </c>
      <c r="E12" s="104"/>
      <c r="F12" s="104"/>
      <c r="G12" s="104"/>
      <c r="H12" s="104"/>
      <c r="I12" s="153"/>
      <c r="J12" s="69"/>
      <c r="K12" s="69"/>
      <c r="L12" s="69"/>
      <c r="M12" s="69"/>
      <c r="N12" s="69"/>
      <c r="O12" s="69"/>
      <c r="P12" s="69"/>
      <c r="Q12" s="69"/>
      <c r="R12" s="69"/>
      <c r="S12" s="69"/>
      <c r="T12" s="69"/>
      <c r="U12" s="69"/>
      <c r="V12" s="69"/>
      <c r="W12" s="69"/>
      <c r="X12" s="69"/>
      <c r="Y12" s="69"/>
      <c r="Z12" s="104"/>
      <c r="AA12" s="104"/>
      <c r="AB12" s="104"/>
      <c r="AC12" s="104"/>
      <c r="AD12" s="105"/>
      <c r="AE12" s="67"/>
      <c r="AF12" s="67"/>
      <c r="AG12" s="91"/>
      <c r="AH12" s="91"/>
      <c r="AI12" s="91"/>
      <c r="AR12" s="24" t="s">
        <v>26</v>
      </c>
      <c r="AS12" s="25">
        <f ca="1">AS11+1</f>
        <v>44669</v>
      </c>
    </row>
    <row r="13" spans="1:45" ht="15" x14ac:dyDescent="0.2">
      <c r="A13" s="96" t="str">
        <f>'PAR JOUR'!A8</f>
        <v>MARTIN</v>
      </c>
      <c r="B13" s="98" t="str">
        <f>DATA!L9</f>
        <v>Laurent</v>
      </c>
      <c r="C13" s="120">
        <f>DATA!P9</f>
        <v>3</v>
      </c>
      <c r="D13" s="122" t="str">
        <f>DATA!N9</f>
        <v>L,Mar,V</v>
      </c>
      <c r="E13" s="104"/>
      <c r="F13" s="104"/>
      <c r="G13" s="104"/>
      <c r="H13" s="104"/>
      <c r="I13" s="105"/>
      <c r="J13" s="69"/>
      <c r="K13" s="69"/>
      <c r="L13" s="69"/>
      <c r="M13" s="69"/>
      <c r="N13" s="69"/>
      <c r="O13" s="69"/>
      <c r="P13" s="69"/>
      <c r="Q13" s="69"/>
      <c r="R13" s="69"/>
      <c r="S13" s="69"/>
      <c r="T13" s="69"/>
      <c r="U13" s="69"/>
      <c r="V13" s="69"/>
      <c r="W13" s="69"/>
      <c r="X13" s="69"/>
      <c r="Y13" s="69"/>
      <c r="Z13" s="104"/>
      <c r="AA13" s="104"/>
      <c r="AB13" s="104"/>
      <c r="AC13" s="104"/>
      <c r="AD13" s="105"/>
      <c r="AE13" s="67"/>
      <c r="AF13" s="67"/>
      <c r="AG13" s="91"/>
      <c r="AH13" s="91"/>
      <c r="AI13" s="91"/>
      <c r="AR13" s="24" t="s">
        <v>28</v>
      </c>
      <c r="AS13" s="25">
        <f ca="1">DATE($AS$3,5,1)</f>
        <v>44682</v>
      </c>
    </row>
    <row r="14" spans="1:45" ht="15" x14ac:dyDescent="0.2">
      <c r="A14" s="96" t="str">
        <f>'PAR JOUR'!A9</f>
        <v>RAFALE</v>
      </c>
      <c r="B14" s="98" t="str">
        <f>DATA!L10</f>
        <v>Alain</v>
      </c>
      <c r="C14" s="120">
        <f>DATA!P10</f>
        <v>4</v>
      </c>
      <c r="D14" s="122" t="str">
        <f>DATA!N10</f>
        <v>L,M,M,V</v>
      </c>
      <c r="E14" s="104"/>
      <c r="F14" s="104"/>
      <c r="G14" s="104"/>
      <c r="H14" s="104"/>
      <c r="I14" s="105"/>
      <c r="J14" s="69"/>
      <c r="K14" s="69"/>
      <c r="L14" s="69"/>
      <c r="M14" s="69"/>
      <c r="N14" s="69"/>
      <c r="O14" s="69"/>
      <c r="P14" s="69"/>
      <c r="Q14" s="69"/>
      <c r="R14" s="69"/>
      <c r="S14" s="69"/>
      <c r="T14" s="69"/>
      <c r="U14" s="69"/>
      <c r="V14" s="69"/>
      <c r="W14" s="69"/>
      <c r="X14" s="69"/>
      <c r="Y14" s="69"/>
      <c r="Z14" s="104"/>
      <c r="AA14" s="104"/>
      <c r="AB14" s="104"/>
      <c r="AC14" s="104"/>
      <c r="AD14" s="105"/>
      <c r="AE14" s="67"/>
      <c r="AF14" s="67"/>
      <c r="AG14" s="91"/>
      <c r="AH14" s="91"/>
      <c r="AI14" s="91"/>
      <c r="AR14" s="26">
        <v>44689</v>
      </c>
      <c r="AS14" s="27">
        <f ca="1">DATE($AS$3,5,8)</f>
        <v>44689</v>
      </c>
    </row>
    <row r="15" spans="1:45" ht="15" x14ac:dyDescent="0.2">
      <c r="A15" s="96" t="str">
        <f>'PAR JOUR'!A10</f>
        <v>TRALALA</v>
      </c>
      <c r="B15" s="98" t="str">
        <f>DATA!L11</f>
        <v>Patrice</v>
      </c>
      <c r="C15" s="120">
        <f>DATA!P11</f>
        <v>4</v>
      </c>
      <c r="D15" s="122" t="str">
        <f>DATA!N11</f>
        <v>M,M,J,V</v>
      </c>
      <c r="E15" s="104"/>
      <c r="F15" s="104"/>
      <c r="G15" s="104"/>
      <c r="H15" s="104"/>
      <c r="I15" s="105"/>
      <c r="J15" s="69"/>
      <c r="K15" s="69"/>
      <c r="L15" s="69"/>
      <c r="M15" s="69"/>
      <c r="N15" s="69"/>
      <c r="O15" s="69"/>
      <c r="P15" s="69"/>
      <c r="Q15" s="69"/>
      <c r="R15" s="69"/>
      <c r="S15" s="69"/>
      <c r="T15" s="69"/>
      <c r="U15" s="69"/>
      <c r="V15" s="69"/>
      <c r="W15" s="69"/>
      <c r="X15" s="69"/>
      <c r="Y15" s="69"/>
      <c r="Z15" s="104"/>
      <c r="AA15" s="104"/>
      <c r="AB15" s="104"/>
      <c r="AC15" s="104"/>
      <c r="AD15" s="105"/>
      <c r="AE15" s="67"/>
      <c r="AF15" s="67"/>
      <c r="AG15" s="91"/>
      <c r="AH15" s="91"/>
      <c r="AI15" s="91"/>
      <c r="AR15" s="24" t="s">
        <v>29</v>
      </c>
      <c r="AS15" s="25">
        <f ca="1">AS11+39</f>
        <v>44707</v>
      </c>
    </row>
    <row r="16" spans="1:45" ht="15" x14ac:dyDescent="0.2">
      <c r="A16" s="96" t="str">
        <f>'PAR JOUR'!C2</f>
        <v>VEUPLU</v>
      </c>
      <c r="B16" s="98" t="str">
        <f>DATA!L12</f>
        <v>Jean</v>
      </c>
      <c r="C16" s="120">
        <f>DATA!P12</f>
        <v>0</v>
      </c>
      <c r="D16" s="122">
        <f>DATA!N12</f>
        <v>0</v>
      </c>
      <c r="E16" s="104"/>
      <c r="F16" s="104"/>
      <c r="G16" s="104"/>
      <c r="H16" s="104"/>
      <c r="I16" s="105"/>
      <c r="J16" s="69"/>
      <c r="K16" s="69"/>
      <c r="L16" s="69"/>
      <c r="M16" s="69"/>
      <c r="N16" s="69"/>
      <c r="O16" s="69"/>
      <c r="P16" s="69"/>
      <c r="Q16" s="69"/>
      <c r="R16" s="69"/>
      <c r="S16" s="69"/>
      <c r="T16" s="69"/>
      <c r="U16" s="69"/>
      <c r="V16" s="69"/>
      <c r="W16" s="69"/>
      <c r="X16" s="69"/>
      <c r="Y16" s="69"/>
      <c r="Z16" s="104"/>
      <c r="AA16" s="104"/>
      <c r="AB16" s="104"/>
      <c r="AC16" s="104"/>
      <c r="AD16" s="105"/>
      <c r="AE16" s="67"/>
      <c r="AF16" s="67"/>
      <c r="AG16" s="91"/>
      <c r="AH16" s="91"/>
      <c r="AI16" s="91"/>
      <c r="AR16" s="24" t="s">
        <v>30</v>
      </c>
      <c r="AS16" s="25">
        <f ca="1">AS11+49</f>
        <v>44717</v>
      </c>
    </row>
    <row r="17" spans="1:45" ht="14.45" customHeight="1" x14ac:dyDescent="0.2">
      <c r="A17" s="96" t="str">
        <f>'PAR JOUR'!C3</f>
        <v>TARTAMPION</v>
      </c>
      <c r="B17" s="98" t="str">
        <f>DATA!L13</f>
        <v>Kevin</v>
      </c>
      <c r="C17" s="120">
        <f>DATA!P13</f>
        <v>3</v>
      </c>
      <c r="D17" s="122" t="str">
        <f>DATA!N13</f>
        <v>L,Mar,J</v>
      </c>
      <c r="E17" s="104"/>
      <c r="F17" s="104"/>
      <c r="G17" s="104"/>
      <c r="H17" s="104"/>
      <c r="I17" s="105"/>
      <c r="J17" s="69"/>
      <c r="K17" s="69"/>
      <c r="L17" s="69"/>
      <c r="M17" s="69"/>
      <c r="N17" s="69"/>
      <c r="O17" s="69"/>
      <c r="P17" s="69"/>
      <c r="Q17" s="69"/>
      <c r="R17" s="69"/>
      <c r="S17" s="69"/>
      <c r="T17" s="69"/>
      <c r="U17" s="69"/>
      <c r="V17" s="69"/>
      <c r="W17" s="69"/>
      <c r="X17" s="69"/>
      <c r="Y17" s="69"/>
      <c r="Z17" s="104"/>
      <c r="AA17" s="104"/>
      <c r="AB17" s="104"/>
      <c r="AC17" s="104"/>
      <c r="AD17" s="105"/>
      <c r="AE17" s="67"/>
      <c r="AF17" s="67"/>
      <c r="AG17" s="91"/>
      <c r="AH17" s="91"/>
      <c r="AI17" s="91"/>
      <c r="AR17" s="24" t="s">
        <v>31</v>
      </c>
      <c r="AS17" s="25">
        <f ca="1">AS11+50</f>
        <v>44718</v>
      </c>
    </row>
    <row r="18" spans="1:45" ht="15" x14ac:dyDescent="0.2">
      <c r="A18" s="96" t="str">
        <f>'PAR JOUR'!C4</f>
        <v>LEJEUNE</v>
      </c>
      <c r="B18" s="98" t="str">
        <f>DATA!L14</f>
        <v>Barbara</v>
      </c>
      <c r="C18" s="120">
        <f>DATA!P14</f>
        <v>3</v>
      </c>
      <c r="D18" s="122" t="str">
        <f>DATA!N14</f>
        <v>L,Mar,V</v>
      </c>
      <c r="E18" s="104"/>
      <c r="F18" s="112"/>
      <c r="G18" s="104"/>
      <c r="H18" s="104"/>
      <c r="I18" s="153"/>
      <c r="J18" s="69"/>
      <c r="K18" s="69"/>
      <c r="L18" s="69"/>
      <c r="M18" s="69"/>
      <c r="N18" s="69"/>
      <c r="O18" s="69"/>
      <c r="P18" s="69"/>
      <c r="Q18" s="69"/>
      <c r="R18" s="69"/>
      <c r="S18" s="69"/>
      <c r="T18" s="69"/>
      <c r="U18" s="69"/>
      <c r="V18" s="69"/>
      <c r="W18" s="69"/>
      <c r="X18" s="69"/>
      <c r="Y18" s="69"/>
      <c r="Z18" s="104"/>
      <c r="AA18" s="112"/>
      <c r="AB18" s="104"/>
      <c r="AC18" s="104"/>
      <c r="AD18" s="153"/>
      <c r="AE18" s="69"/>
      <c r="AF18" s="67"/>
      <c r="AG18" s="91"/>
      <c r="AH18" s="152"/>
      <c r="AI18" s="91"/>
      <c r="AR18" s="26">
        <v>44756</v>
      </c>
      <c r="AS18" s="27">
        <f ca="1">DATE($AS$3,7,14)</f>
        <v>44756</v>
      </c>
    </row>
    <row r="19" spans="1:45" ht="15" x14ac:dyDescent="0.2">
      <c r="A19" s="96" t="str">
        <f>'PAR JOUR'!C5</f>
        <v>MARTIN</v>
      </c>
      <c r="B19" s="98" t="str">
        <f>DATA!L15</f>
        <v>Laurent</v>
      </c>
      <c r="C19" s="120">
        <f>DATA!P15</f>
        <v>5</v>
      </c>
      <c r="D19" s="122" t="str">
        <f>DATA!N15</f>
        <v>L,M,M,J,V</v>
      </c>
      <c r="E19" s="104"/>
      <c r="F19" s="104"/>
      <c r="G19" s="104"/>
      <c r="H19" s="104"/>
      <c r="I19" s="105"/>
      <c r="J19" s="69"/>
      <c r="K19" s="69"/>
      <c r="L19" s="69"/>
      <c r="M19" s="69"/>
      <c r="N19" s="69"/>
      <c r="O19" s="69"/>
      <c r="P19" s="69"/>
      <c r="Q19" s="69"/>
      <c r="R19" s="69"/>
      <c r="S19" s="69"/>
      <c r="T19" s="69"/>
      <c r="U19" s="69"/>
      <c r="V19" s="69"/>
      <c r="W19" s="69"/>
      <c r="X19" s="69"/>
      <c r="Y19" s="69"/>
      <c r="Z19" s="104"/>
      <c r="AA19" s="104"/>
      <c r="AB19" s="104"/>
      <c r="AC19" s="104"/>
      <c r="AD19" s="105"/>
      <c r="AE19" s="67"/>
      <c r="AF19" s="67"/>
      <c r="AG19" s="91"/>
      <c r="AH19" s="91"/>
      <c r="AI19" s="91"/>
      <c r="AR19" s="26">
        <v>44788</v>
      </c>
      <c r="AS19" s="27">
        <f ca="1">DATE($AS$3,8,15)</f>
        <v>44788</v>
      </c>
    </row>
    <row r="20" spans="1:45" ht="15" x14ac:dyDescent="0.2">
      <c r="A20" s="96" t="str">
        <f>'PAR JOUR'!C6</f>
        <v>RAFALE</v>
      </c>
      <c r="B20" s="98" t="str">
        <f>DATA!L16</f>
        <v>Benjamin</v>
      </c>
      <c r="C20" s="120">
        <f>DATA!P16</f>
        <v>3</v>
      </c>
      <c r="D20" s="122" t="str">
        <f>DATA!N16</f>
        <v>L,Mer,V</v>
      </c>
      <c r="E20" s="112"/>
      <c r="F20" s="104"/>
      <c r="G20" s="104"/>
      <c r="H20" s="104"/>
      <c r="I20" s="105"/>
      <c r="J20" s="69"/>
      <c r="K20" s="69"/>
      <c r="L20" s="69"/>
      <c r="M20" s="69"/>
      <c r="N20" s="69"/>
      <c r="O20" s="69"/>
      <c r="P20" s="69"/>
      <c r="Q20" s="69"/>
      <c r="R20" s="69"/>
      <c r="S20" s="69"/>
      <c r="T20" s="69"/>
      <c r="U20" s="69"/>
      <c r="V20" s="69"/>
      <c r="W20" s="69"/>
      <c r="X20" s="69"/>
      <c r="Y20" s="69"/>
      <c r="Z20" s="104"/>
      <c r="AA20" s="104"/>
      <c r="AB20" s="104"/>
      <c r="AC20" s="104"/>
      <c r="AD20" s="105"/>
      <c r="AE20" s="67"/>
      <c r="AF20" s="67"/>
      <c r="AG20" s="91"/>
      <c r="AH20" s="91"/>
      <c r="AI20" s="91"/>
      <c r="AR20" s="24" t="s">
        <v>32</v>
      </c>
      <c r="AS20" s="27">
        <f ca="1">DATE($AS$3,11,1)</f>
        <v>44866</v>
      </c>
    </row>
    <row r="21" spans="1:45" ht="15" x14ac:dyDescent="0.2">
      <c r="A21" s="96" t="str">
        <f>'PAR JOUR'!C7</f>
        <v>TARTAMPION</v>
      </c>
      <c r="B21" s="98" t="str">
        <f>DATA!L17</f>
        <v>Kevin</v>
      </c>
      <c r="C21" s="120">
        <f>DATA!P17</f>
        <v>1</v>
      </c>
      <c r="D21" s="122" t="str">
        <f>DATA!N17</f>
        <v>Mer</v>
      </c>
      <c r="E21" s="104"/>
      <c r="F21" s="104"/>
      <c r="G21" s="104"/>
      <c r="H21" s="104"/>
      <c r="I21" s="105"/>
      <c r="J21" s="67"/>
      <c r="K21" s="67"/>
      <c r="L21" s="67"/>
      <c r="M21" s="67"/>
      <c r="N21" s="67"/>
      <c r="O21" s="67"/>
      <c r="P21" s="67"/>
      <c r="Q21" s="67"/>
      <c r="R21" s="67"/>
      <c r="S21" s="67"/>
      <c r="T21" s="67"/>
      <c r="U21" s="67"/>
      <c r="V21" s="67"/>
      <c r="W21" s="67"/>
      <c r="X21" s="67"/>
      <c r="Y21" s="67"/>
      <c r="Z21" s="104"/>
      <c r="AA21" s="104"/>
      <c r="AB21" s="104"/>
      <c r="AC21" s="104"/>
      <c r="AD21" s="105"/>
      <c r="AE21" s="67"/>
      <c r="AF21" s="67"/>
      <c r="AG21" s="91"/>
      <c r="AH21" s="91"/>
      <c r="AI21" s="91"/>
      <c r="AR21" s="26">
        <v>44876</v>
      </c>
      <c r="AS21" s="27">
        <f ca="1">DATE($AS$3,11,11)</f>
        <v>44876</v>
      </c>
    </row>
    <row r="22" spans="1:45" ht="15" x14ac:dyDescent="0.2">
      <c r="A22" s="96" t="str">
        <f>'PAR JOUR'!C8</f>
        <v>VEUPLU</v>
      </c>
      <c r="B22" s="98" t="str">
        <f>DATA!L18</f>
        <v>Jean</v>
      </c>
      <c r="C22" s="120">
        <f>DATA!P18</f>
        <v>3</v>
      </c>
      <c r="D22" s="122" t="str">
        <f>DATA!N18</f>
        <v>L,Mer,J</v>
      </c>
      <c r="E22" s="104"/>
      <c r="F22" s="104"/>
      <c r="G22" s="104"/>
      <c r="H22" s="104"/>
      <c r="I22" s="153"/>
      <c r="J22" s="67"/>
      <c r="K22" s="67"/>
      <c r="L22" s="67"/>
      <c r="M22" s="67"/>
      <c r="N22" s="67"/>
      <c r="O22" s="67"/>
      <c r="P22" s="69"/>
      <c r="Q22" s="67"/>
      <c r="R22" s="67"/>
      <c r="S22" s="67"/>
      <c r="T22" s="67"/>
      <c r="U22" s="67"/>
      <c r="V22" s="67"/>
      <c r="W22" s="69"/>
      <c r="X22" s="67"/>
      <c r="Y22" s="67"/>
      <c r="Z22" s="104"/>
      <c r="AA22" s="104"/>
      <c r="AB22" s="104"/>
      <c r="AC22" s="104"/>
      <c r="AD22" s="153"/>
      <c r="AE22" s="67"/>
      <c r="AF22" s="67"/>
      <c r="AG22" s="91"/>
      <c r="AH22" s="91"/>
      <c r="AI22" s="91"/>
      <c r="AR22" s="26">
        <v>44920</v>
      </c>
      <c r="AS22" s="27">
        <f ca="1">DATE($AS$3,12,25)</f>
        <v>44920</v>
      </c>
    </row>
    <row r="23" spans="1:45" x14ac:dyDescent="0.2">
      <c r="A23" s="96" t="str">
        <f>'PAR JOUR'!C9</f>
        <v>LEFRANC</v>
      </c>
      <c r="B23" s="98" t="str">
        <f>DATA!L19</f>
        <v>Damien</v>
      </c>
      <c r="C23" s="120">
        <f>DATA!P19</f>
        <v>2</v>
      </c>
      <c r="D23" s="122" t="str">
        <f>DATA!N19</f>
        <v>Mer,J</v>
      </c>
      <c r="E23" s="104"/>
      <c r="F23" s="104"/>
      <c r="G23" s="104"/>
      <c r="H23" s="104"/>
      <c r="I23" s="105"/>
      <c r="J23" s="67"/>
      <c r="K23" s="69"/>
      <c r="L23" s="67"/>
      <c r="M23" s="67"/>
      <c r="N23" s="67"/>
      <c r="O23" s="67"/>
      <c r="P23" s="67"/>
      <c r="Q23" s="67"/>
      <c r="R23" s="69"/>
      <c r="S23" s="67"/>
      <c r="T23" s="67"/>
      <c r="U23" s="67"/>
      <c r="V23" s="67"/>
      <c r="W23" s="67"/>
      <c r="X23" s="67"/>
      <c r="Y23" s="69"/>
      <c r="Z23" s="104"/>
      <c r="AA23" s="104"/>
      <c r="AB23" s="104"/>
      <c r="AC23" s="104"/>
      <c r="AD23" s="105"/>
      <c r="AE23" s="67"/>
      <c r="AF23" s="69"/>
      <c r="AG23" s="68"/>
      <c r="AH23" s="68"/>
      <c r="AI23" s="68"/>
      <c r="AR23" s="31">
        <v>44781</v>
      </c>
      <c r="AS23" s="31">
        <f ca="1">DATE($AS$3,8,8)</f>
        <v>44781</v>
      </c>
    </row>
    <row r="24" spans="1:45" ht="15" customHeight="1" x14ac:dyDescent="0.2">
      <c r="A24" s="96" t="str">
        <f>'PAR JOUR'!C10</f>
        <v>Dumont</v>
      </c>
      <c r="B24" s="98" t="str">
        <f>DATA!L20</f>
        <v>Pierre</v>
      </c>
      <c r="C24" s="120">
        <f>DATA!P20</f>
        <v>0</v>
      </c>
      <c r="D24" s="122">
        <f>DATA!N20</f>
        <v>0</v>
      </c>
      <c r="E24" s="67"/>
      <c r="F24" s="69"/>
      <c r="G24" s="67"/>
      <c r="H24" s="67"/>
      <c r="I24" s="67"/>
      <c r="J24" s="67"/>
      <c r="K24" s="67"/>
      <c r="L24" s="67"/>
      <c r="M24" s="67"/>
      <c r="N24" s="67"/>
      <c r="O24" s="67"/>
      <c r="P24" s="67"/>
      <c r="Q24" s="67"/>
      <c r="R24" s="67"/>
      <c r="S24" s="67"/>
      <c r="T24" s="67"/>
      <c r="U24" s="67"/>
      <c r="V24" s="67"/>
      <c r="W24" s="67"/>
      <c r="X24" s="67"/>
      <c r="Y24" s="67"/>
      <c r="Z24" s="67"/>
      <c r="AA24" s="67"/>
      <c r="AB24" s="67"/>
      <c r="AC24" s="67"/>
      <c r="AD24" s="67"/>
      <c r="AE24" s="67"/>
      <c r="AF24" s="67"/>
      <c r="AG24" s="68"/>
      <c r="AH24" s="68"/>
      <c r="AI24" s="68"/>
      <c r="AR24" s="31">
        <v>44782</v>
      </c>
      <c r="AS24" s="31">
        <f ca="1">AS23+1</f>
        <v>44782</v>
      </c>
    </row>
    <row r="25" spans="1:45" ht="15" customHeight="1" x14ac:dyDescent="0.2">
      <c r="A25" s="162"/>
      <c r="B25" s="163"/>
      <c r="C25" s="119"/>
      <c r="D25" s="122"/>
      <c r="E25" s="67"/>
      <c r="F25" s="67"/>
      <c r="G25" s="67"/>
      <c r="H25" s="67"/>
      <c r="I25" s="67"/>
      <c r="J25" s="67"/>
      <c r="K25" s="67"/>
      <c r="L25" s="67"/>
      <c r="M25" s="67"/>
      <c r="N25" s="67"/>
      <c r="O25" s="67"/>
      <c r="P25" s="67"/>
      <c r="Q25" s="67"/>
      <c r="R25" s="67"/>
      <c r="S25" s="67"/>
      <c r="T25" s="67"/>
      <c r="U25" s="67"/>
      <c r="V25" s="67"/>
      <c r="W25" s="67"/>
      <c r="X25" s="67"/>
      <c r="Y25" s="67"/>
      <c r="Z25" s="67"/>
      <c r="AA25" s="67"/>
      <c r="AB25" s="67"/>
      <c r="AC25" s="67"/>
      <c r="AD25" s="67"/>
      <c r="AE25" s="67"/>
      <c r="AF25" s="67"/>
      <c r="AG25" s="68"/>
      <c r="AH25" s="68"/>
      <c r="AI25" s="68"/>
      <c r="AR25" s="31">
        <v>44783</v>
      </c>
      <c r="AS25" s="31">
        <f ca="1">AS24+1</f>
        <v>44783</v>
      </c>
    </row>
    <row r="26" spans="1:45" ht="35.450000000000003" customHeight="1" x14ac:dyDescent="0.2">
      <c r="A26" s="21" t="s">
        <v>10</v>
      </c>
      <c r="B26" s="38"/>
      <c r="C26" s="121"/>
      <c r="D26" s="124"/>
      <c r="E26" s="48"/>
      <c r="F26" s="48"/>
      <c r="G26" s="48"/>
      <c r="H26" s="48"/>
      <c r="I26" s="70"/>
      <c r="J26" s="48"/>
      <c r="K26" s="48"/>
      <c r="L26" s="48"/>
      <c r="M26" s="48"/>
      <c r="N26" s="48"/>
      <c r="O26" s="48"/>
      <c r="P26" s="48"/>
      <c r="Q26" s="48"/>
      <c r="R26" s="48"/>
      <c r="S26" s="48"/>
      <c r="T26" s="48"/>
      <c r="U26" s="48"/>
      <c r="V26" s="48"/>
      <c r="W26" s="48"/>
      <c r="X26" s="48"/>
      <c r="Y26" s="48"/>
      <c r="Z26" s="48"/>
      <c r="AA26" s="48"/>
      <c r="AB26" s="48"/>
      <c r="AC26" s="48"/>
      <c r="AD26" s="48"/>
      <c r="AE26" s="48"/>
      <c r="AF26" s="48"/>
      <c r="AG26" s="50"/>
      <c r="AH26" s="50"/>
      <c r="AI26" s="50"/>
      <c r="AR26" s="31">
        <v>44784</v>
      </c>
      <c r="AS26" s="31">
        <f ca="1">AS25+1</f>
        <v>44784</v>
      </c>
    </row>
    <row r="27" spans="1:45" ht="15" customHeight="1" x14ac:dyDescent="0.2">
      <c r="A27" s="96" t="str">
        <f>'PAR JOUR'!G2</f>
        <v>Lefevre</v>
      </c>
      <c r="B27" s="97" t="str">
        <f>DATA!L21</f>
        <v>Maxime</v>
      </c>
      <c r="C27" s="119"/>
      <c r="D27" s="122">
        <f>DATA!N21</f>
        <v>0</v>
      </c>
      <c r="E27" s="67"/>
      <c r="F27" s="67"/>
      <c r="G27" s="67"/>
      <c r="H27" s="67"/>
      <c r="I27" s="67"/>
      <c r="J27" s="67"/>
      <c r="K27" s="67"/>
      <c r="L27" s="67"/>
      <c r="M27" s="67"/>
      <c r="N27" s="67"/>
      <c r="O27" s="67"/>
      <c r="P27" s="67"/>
      <c r="Q27" s="67"/>
      <c r="R27" s="67"/>
      <c r="S27" s="67"/>
      <c r="T27" s="67"/>
      <c r="U27" s="67"/>
      <c r="V27" s="67"/>
      <c r="W27" s="67"/>
      <c r="X27" s="67"/>
      <c r="Y27" s="67"/>
      <c r="Z27" s="67"/>
      <c r="AA27" s="67"/>
      <c r="AB27" s="67"/>
      <c r="AC27" s="67"/>
      <c r="AD27" s="67"/>
      <c r="AE27" s="67"/>
      <c r="AF27" s="67"/>
      <c r="AG27" s="68"/>
      <c r="AH27" s="68"/>
      <c r="AI27" s="68"/>
      <c r="AR27" s="31">
        <v>44785</v>
      </c>
      <c r="AS27" s="31">
        <f ca="1">AS26+1</f>
        <v>44785</v>
      </c>
    </row>
    <row r="28" spans="1:45" ht="15" customHeight="1" x14ac:dyDescent="0.2">
      <c r="A28" s="96" t="str">
        <f>'PAR JOUR'!G3</f>
        <v>Chauvin</v>
      </c>
      <c r="B28" s="97" t="str">
        <f>DATA!L22</f>
        <v>Jean</v>
      </c>
      <c r="C28" s="119"/>
      <c r="D28" s="122">
        <f>DATA!N22</f>
        <v>0</v>
      </c>
      <c r="E28" s="69"/>
      <c r="F28" s="69"/>
      <c r="G28" s="67"/>
      <c r="H28" s="67"/>
      <c r="I28" s="67"/>
      <c r="J28" s="69"/>
      <c r="K28" s="67"/>
      <c r="L28" s="69"/>
      <c r="M28" s="69"/>
      <c r="N28" s="67"/>
      <c r="O28" s="67"/>
      <c r="P28" s="69"/>
      <c r="Q28" s="69"/>
      <c r="R28" s="67"/>
      <c r="S28" s="69"/>
      <c r="T28" s="69"/>
      <c r="U28" s="67"/>
      <c r="V28" s="67"/>
      <c r="W28" s="67"/>
      <c r="X28" s="69"/>
      <c r="Y28" s="67"/>
      <c r="Z28" s="69"/>
      <c r="AA28" s="69"/>
      <c r="AB28" s="67"/>
      <c r="AC28" s="67"/>
      <c r="AD28" s="67"/>
      <c r="AE28" s="69"/>
      <c r="AF28" s="67"/>
      <c r="AG28" s="154"/>
      <c r="AH28" s="154"/>
      <c r="AI28" s="68"/>
      <c r="AR28" s="31">
        <v>44786</v>
      </c>
      <c r="AS28" s="31">
        <f ca="1">AS27+1</f>
        <v>44786</v>
      </c>
    </row>
    <row r="29" spans="1:45" ht="15" customHeight="1" x14ac:dyDescent="0.2">
      <c r="A29" s="96" t="str">
        <f>'PAR JOUR'!G4</f>
        <v>Comble</v>
      </c>
      <c r="B29" s="97" t="str">
        <f>DATA!L23</f>
        <v>Gaetan</v>
      </c>
      <c r="C29" s="119"/>
      <c r="D29" s="122">
        <f>DATA!N23</f>
        <v>0</v>
      </c>
      <c r="E29" s="67"/>
      <c r="F29" s="67"/>
      <c r="G29" s="67"/>
      <c r="H29" s="67"/>
      <c r="I29" s="67"/>
      <c r="J29" s="67"/>
      <c r="K29" s="67"/>
      <c r="L29" s="67"/>
      <c r="M29" s="67"/>
      <c r="N29" s="67"/>
      <c r="O29" s="67"/>
      <c r="P29" s="67"/>
      <c r="Q29" s="67"/>
      <c r="R29" s="67"/>
      <c r="S29" s="67"/>
      <c r="T29" s="67"/>
      <c r="U29" s="67"/>
      <c r="V29" s="67"/>
      <c r="W29" s="67"/>
      <c r="X29" s="67"/>
      <c r="Y29" s="67"/>
      <c r="Z29" s="67"/>
      <c r="AA29" s="67"/>
      <c r="AB29" s="67"/>
      <c r="AC29" s="67"/>
      <c r="AD29" s="67"/>
      <c r="AE29" s="67"/>
      <c r="AF29" s="67"/>
      <c r="AG29" s="68"/>
      <c r="AH29" s="68"/>
      <c r="AI29" s="68"/>
      <c r="AR29" s="31">
        <v>44789</v>
      </c>
      <c r="AS29" s="31">
        <f ca="1">AS28+3</f>
        <v>44789</v>
      </c>
    </row>
    <row r="30" spans="1:45" ht="15" customHeight="1" x14ac:dyDescent="0.2">
      <c r="A30" s="96" t="str">
        <f>'PAR JOUR'!G5</f>
        <v>Jilou</v>
      </c>
      <c r="B30" s="97" t="str">
        <f>DATA!L24</f>
        <v>Eva</v>
      </c>
      <c r="C30" s="119"/>
      <c r="D30" s="122">
        <f>DATA!N24</f>
        <v>0</v>
      </c>
      <c r="E30" s="67"/>
      <c r="F30" s="67"/>
      <c r="G30" s="67"/>
      <c r="H30" s="67"/>
      <c r="I30" s="67"/>
      <c r="J30" s="67"/>
      <c r="K30" s="67"/>
      <c r="L30" s="67"/>
      <c r="M30" s="67"/>
      <c r="N30" s="67"/>
      <c r="O30" s="67"/>
      <c r="P30" s="67"/>
      <c r="Q30" s="67"/>
      <c r="R30" s="67"/>
      <c r="S30" s="67"/>
      <c r="T30" s="67"/>
      <c r="U30" s="67"/>
      <c r="V30" s="67"/>
      <c r="W30" s="67"/>
      <c r="X30" s="67"/>
      <c r="Y30" s="67"/>
      <c r="Z30" s="67"/>
      <c r="AA30" s="67"/>
      <c r="AB30" s="67"/>
      <c r="AC30" s="67"/>
      <c r="AD30" s="67"/>
      <c r="AE30" s="67"/>
      <c r="AF30" s="67"/>
      <c r="AG30" s="68"/>
      <c r="AH30" s="68"/>
      <c r="AI30" s="68"/>
      <c r="AR30" s="31">
        <v>44790</v>
      </c>
      <c r="AS30" s="31">
        <f ca="1">AS29+1</f>
        <v>44790</v>
      </c>
    </row>
    <row r="31" spans="1:45" ht="15" customHeight="1" x14ac:dyDescent="0.2">
      <c r="A31" s="96" t="str">
        <f>'PAR JOUR'!G6</f>
        <v>Dudu</v>
      </c>
      <c r="B31" s="97" t="str">
        <f>DATA!L25</f>
        <v>Alia</v>
      </c>
      <c r="C31" s="119"/>
      <c r="D31" s="122">
        <f>DATA!N25</f>
        <v>0</v>
      </c>
      <c r="E31" s="67"/>
      <c r="F31" s="67"/>
      <c r="G31" s="67"/>
      <c r="H31" s="67"/>
      <c r="I31" s="67"/>
      <c r="J31" s="67"/>
      <c r="K31" s="67"/>
      <c r="L31" s="67"/>
      <c r="M31" s="67"/>
      <c r="N31" s="67"/>
      <c r="O31" s="67"/>
      <c r="P31" s="67"/>
      <c r="Q31" s="67"/>
      <c r="R31" s="67"/>
      <c r="S31" s="67"/>
      <c r="T31" s="67"/>
      <c r="U31" s="67"/>
      <c r="V31" s="67"/>
      <c r="W31" s="67"/>
      <c r="X31" s="67"/>
      <c r="Y31" s="67"/>
      <c r="Z31" s="67"/>
      <c r="AA31" s="67"/>
      <c r="AB31" s="67"/>
      <c r="AC31" s="67"/>
      <c r="AD31" s="67"/>
      <c r="AE31" s="67"/>
      <c r="AF31" s="67"/>
      <c r="AG31" s="68"/>
      <c r="AH31" s="68"/>
      <c r="AI31" s="68"/>
      <c r="AR31" s="31">
        <v>44791</v>
      </c>
      <c r="AS31" s="31">
        <f ca="1">AS30+1</f>
        <v>44791</v>
      </c>
    </row>
    <row r="32" spans="1:45" ht="15" customHeight="1" x14ac:dyDescent="0.2">
      <c r="A32" s="96">
        <f>'PAR JOUR'!G7</f>
        <v>0</v>
      </c>
      <c r="B32" s="97">
        <f>DATA!L26</f>
        <v>0</v>
      </c>
      <c r="C32" s="119"/>
      <c r="D32" s="122">
        <f>DATA!N26</f>
        <v>0</v>
      </c>
      <c r="E32" s="67"/>
      <c r="F32" s="67"/>
      <c r="G32" s="67"/>
      <c r="H32" s="67"/>
      <c r="I32" s="67"/>
      <c r="J32" s="67"/>
      <c r="K32" s="67"/>
      <c r="L32" s="67"/>
      <c r="M32" s="67"/>
      <c r="N32" s="67"/>
      <c r="O32" s="67"/>
      <c r="P32" s="67"/>
      <c r="Q32" s="67"/>
      <c r="R32" s="67"/>
      <c r="S32" s="67"/>
      <c r="T32" s="67"/>
      <c r="U32" s="67"/>
      <c r="V32" s="67"/>
      <c r="W32" s="67"/>
      <c r="X32" s="67"/>
      <c r="Y32" s="67"/>
      <c r="Z32" s="67"/>
      <c r="AA32" s="67"/>
      <c r="AB32" s="67"/>
      <c r="AC32" s="67"/>
      <c r="AD32" s="67"/>
      <c r="AE32" s="67"/>
      <c r="AF32" s="67"/>
      <c r="AG32" s="68"/>
      <c r="AH32" s="68"/>
      <c r="AI32" s="68"/>
      <c r="AR32" s="31">
        <v>44792</v>
      </c>
      <c r="AS32" s="31">
        <f ca="1">AS31+1</f>
        <v>44792</v>
      </c>
    </row>
    <row r="33" spans="1:45" ht="15" customHeight="1" x14ac:dyDescent="0.2">
      <c r="A33" s="96">
        <f>'PAR JOUR'!G8</f>
        <v>0</v>
      </c>
      <c r="B33" s="97">
        <f>DATA!L27</f>
        <v>0</v>
      </c>
      <c r="C33" s="119"/>
      <c r="D33" s="122">
        <f>DATA!N27</f>
        <v>0</v>
      </c>
      <c r="E33" s="67"/>
      <c r="F33" s="67"/>
      <c r="G33" s="67"/>
      <c r="H33" s="67"/>
      <c r="I33" s="67"/>
      <c r="J33" s="67"/>
      <c r="K33" s="67"/>
      <c r="L33" s="67"/>
      <c r="M33" s="67"/>
      <c r="N33" s="67"/>
      <c r="O33" s="67"/>
      <c r="P33" s="67"/>
      <c r="Q33" s="67"/>
      <c r="R33" s="67"/>
      <c r="S33" s="67"/>
      <c r="T33" s="67"/>
      <c r="U33" s="67"/>
      <c r="V33" s="67"/>
      <c r="W33" s="67"/>
      <c r="X33" s="67"/>
      <c r="Y33" s="67"/>
      <c r="Z33" s="67"/>
      <c r="AA33" s="67"/>
      <c r="AB33" s="67"/>
      <c r="AC33" s="67"/>
      <c r="AD33" s="67"/>
      <c r="AE33" s="67"/>
      <c r="AF33" s="67"/>
      <c r="AG33" s="68"/>
      <c r="AH33" s="68"/>
      <c r="AI33" s="68"/>
      <c r="AR33" s="30">
        <v>44793</v>
      </c>
      <c r="AS33" s="30">
        <f ca="1">AS32+1</f>
        <v>44793</v>
      </c>
    </row>
    <row r="34" spans="1:45" ht="15" customHeight="1" x14ac:dyDescent="0.2">
      <c r="A34" s="96">
        <f>'PAR JOUR'!G9</f>
        <v>0</v>
      </c>
      <c r="B34" s="97">
        <f>DATA!L28</f>
        <v>0</v>
      </c>
      <c r="C34" s="119"/>
      <c r="D34" s="122">
        <f>DATA!N28</f>
        <v>0</v>
      </c>
      <c r="E34" s="67"/>
      <c r="F34" s="67"/>
      <c r="G34" s="67"/>
      <c r="H34" s="67"/>
      <c r="I34" s="67"/>
      <c r="J34" s="67"/>
      <c r="K34" s="67"/>
      <c r="L34" s="67"/>
      <c r="M34" s="67"/>
      <c r="N34" s="67"/>
      <c r="O34" s="67"/>
      <c r="P34" s="67"/>
      <c r="Q34" s="67"/>
      <c r="R34" s="67"/>
      <c r="S34" s="67"/>
      <c r="T34" s="67"/>
      <c r="U34" s="67"/>
      <c r="V34" s="67"/>
      <c r="W34" s="67"/>
      <c r="X34" s="67"/>
      <c r="Y34" s="67"/>
      <c r="Z34" s="67"/>
      <c r="AA34" s="67"/>
      <c r="AB34" s="67"/>
      <c r="AC34" s="67"/>
      <c r="AD34" s="67"/>
      <c r="AE34" s="67"/>
      <c r="AF34" s="67"/>
      <c r="AG34" s="68"/>
      <c r="AH34" s="68"/>
      <c r="AI34" s="68"/>
    </row>
    <row r="35" spans="1:45" ht="15" customHeight="1" x14ac:dyDescent="0.2">
      <c r="A35" s="96">
        <f>'PAR JOUR'!G10</f>
        <v>0</v>
      </c>
      <c r="B35" s="97">
        <f>DATA!L29</f>
        <v>0</v>
      </c>
      <c r="C35" s="119"/>
      <c r="D35" s="122">
        <f>DATA!N29</f>
        <v>0</v>
      </c>
      <c r="E35" s="67"/>
      <c r="F35" s="67"/>
      <c r="G35" s="67"/>
      <c r="H35" s="67"/>
      <c r="I35" s="67"/>
      <c r="J35" s="67"/>
      <c r="K35" s="67"/>
      <c r="L35" s="67"/>
      <c r="M35" s="67"/>
      <c r="N35" s="67"/>
      <c r="O35" s="67"/>
      <c r="P35" s="67"/>
      <c r="Q35" s="67"/>
      <c r="R35" s="67"/>
      <c r="S35" s="67"/>
      <c r="T35" s="67"/>
      <c r="U35" s="67"/>
      <c r="V35" s="67"/>
      <c r="W35" s="67"/>
      <c r="X35" s="67"/>
      <c r="Y35" s="67"/>
      <c r="Z35" s="67"/>
      <c r="AA35" s="67"/>
      <c r="AB35" s="67"/>
      <c r="AC35" s="67"/>
      <c r="AD35" s="67"/>
      <c r="AE35" s="67"/>
      <c r="AF35" s="67"/>
      <c r="AG35" s="68"/>
      <c r="AH35" s="68"/>
      <c r="AI35" s="68"/>
    </row>
    <row r="36" spans="1:45" ht="15" customHeight="1" x14ac:dyDescent="0.2">
      <c r="A36" s="96">
        <f>'PAR JOUR'!G11</f>
        <v>0</v>
      </c>
      <c r="B36" s="97">
        <f>DATA!L30</f>
        <v>0</v>
      </c>
      <c r="C36" s="119"/>
      <c r="D36" s="122">
        <f>DATA!N30</f>
        <v>0</v>
      </c>
      <c r="E36" s="67"/>
      <c r="F36" s="67"/>
      <c r="G36" s="67"/>
      <c r="H36" s="67"/>
      <c r="I36" s="67"/>
      <c r="J36" s="67"/>
      <c r="K36" s="67"/>
      <c r="L36" s="67"/>
      <c r="M36" s="67"/>
      <c r="N36" s="67"/>
      <c r="O36" s="67"/>
      <c r="P36" s="67"/>
      <c r="Q36" s="67"/>
      <c r="R36" s="67"/>
      <c r="S36" s="67"/>
      <c r="T36" s="67"/>
      <c r="U36" s="67"/>
      <c r="V36" s="67"/>
      <c r="W36" s="67"/>
      <c r="X36" s="67"/>
      <c r="Y36" s="67"/>
      <c r="Z36" s="67"/>
      <c r="AA36" s="67"/>
      <c r="AB36" s="67"/>
      <c r="AC36" s="67"/>
      <c r="AD36" s="67"/>
      <c r="AE36" s="67"/>
      <c r="AF36" s="67"/>
      <c r="AG36" s="68"/>
      <c r="AH36" s="68"/>
      <c r="AI36" s="68"/>
    </row>
    <row r="37" spans="1:45" ht="15" customHeight="1" x14ac:dyDescent="0.2">
      <c r="A37" s="96" t="str">
        <f>'PAR JOUR'!G12</f>
        <v>Le planning est</v>
      </c>
      <c r="B37" s="97">
        <f>DATA!L31</f>
        <v>0</v>
      </c>
      <c r="C37" s="119"/>
      <c r="D37" s="122">
        <f>DATA!N31</f>
        <v>0</v>
      </c>
      <c r="E37" s="67"/>
      <c r="F37" s="67"/>
      <c r="G37" s="67"/>
      <c r="H37" s="67"/>
      <c r="I37" s="67"/>
      <c r="J37" s="67"/>
      <c r="K37" s="67"/>
      <c r="L37" s="67"/>
      <c r="M37" s="67"/>
      <c r="N37" s="67"/>
      <c r="O37" s="67"/>
      <c r="P37" s="67"/>
      <c r="Q37" s="67"/>
      <c r="R37" s="67"/>
      <c r="S37" s="67"/>
      <c r="T37" s="67"/>
      <c r="U37" s="67"/>
      <c r="V37" s="67"/>
      <c r="W37" s="67"/>
      <c r="X37" s="67"/>
      <c r="Y37" s="67"/>
      <c r="Z37" s="67"/>
      <c r="AA37" s="67"/>
      <c r="AB37" s="67"/>
      <c r="AC37" s="67"/>
      <c r="AD37" s="67"/>
      <c r="AE37" s="67"/>
      <c r="AF37" s="67"/>
      <c r="AG37" s="68"/>
      <c r="AH37" s="68"/>
      <c r="AI37" s="68"/>
    </row>
    <row r="38" spans="1:45" ht="15" customHeight="1" x14ac:dyDescent="0.2">
      <c r="A38" s="96">
        <f>'PAR JOUR'!G13</f>
        <v>0</v>
      </c>
      <c r="B38" s="97">
        <f>DATA!L32</f>
        <v>0</v>
      </c>
      <c r="C38" s="119"/>
      <c r="D38" s="122">
        <f>DATA!N32</f>
        <v>0</v>
      </c>
      <c r="E38" s="67"/>
      <c r="F38" s="67"/>
      <c r="G38" s="67"/>
      <c r="H38" s="67"/>
      <c r="I38" s="67"/>
      <c r="J38" s="67"/>
      <c r="K38" s="67"/>
      <c r="L38" s="67"/>
      <c r="M38" s="67"/>
      <c r="N38" s="67"/>
      <c r="O38" s="67"/>
      <c r="P38" s="67"/>
      <c r="Q38" s="67"/>
      <c r="R38" s="67"/>
      <c r="S38" s="67"/>
      <c r="T38" s="67"/>
      <c r="U38" s="67"/>
      <c r="V38" s="67"/>
      <c r="W38" s="67"/>
      <c r="X38" s="67"/>
      <c r="Y38" s="67"/>
      <c r="Z38" s="67"/>
      <c r="AA38" s="67"/>
      <c r="AB38" s="67"/>
      <c r="AC38" s="67"/>
      <c r="AD38" s="67"/>
      <c r="AE38" s="67"/>
      <c r="AF38" s="67"/>
      <c r="AG38" s="68"/>
      <c r="AH38" s="68"/>
      <c r="AI38" s="68"/>
    </row>
    <row r="41" spans="1:45" x14ac:dyDescent="0.2">
      <c r="A41" s="111" t="s">
        <v>42</v>
      </c>
      <c r="B41" s="9"/>
      <c r="C41" s="9"/>
      <c r="D41" s="110"/>
      <c r="E41" s="110">
        <f>COUNTIF(E7:E38,"x")+COUNTIF(E7:E38,"m")</f>
        <v>0</v>
      </c>
      <c r="F41" s="110">
        <f t="shared" ref="F41:AI41" si="2">COUNTIF(F7:F38,"x")+COUNTIF(F7:F38,"m")</f>
        <v>0</v>
      </c>
      <c r="G41" s="110">
        <f t="shared" si="2"/>
        <v>0</v>
      </c>
      <c r="H41" s="110">
        <f t="shared" si="2"/>
        <v>0</v>
      </c>
      <c r="I41" s="110">
        <f t="shared" si="2"/>
        <v>0</v>
      </c>
      <c r="J41" s="110">
        <f t="shared" si="2"/>
        <v>0</v>
      </c>
      <c r="K41" s="110">
        <f t="shared" si="2"/>
        <v>0</v>
      </c>
      <c r="L41" s="110">
        <f t="shared" si="2"/>
        <v>0</v>
      </c>
      <c r="M41" s="110">
        <f t="shared" si="2"/>
        <v>0</v>
      </c>
      <c r="N41" s="110">
        <f t="shared" si="2"/>
        <v>0</v>
      </c>
      <c r="O41" s="110">
        <f t="shared" si="2"/>
        <v>0</v>
      </c>
      <c r="P41" s="110">
        <f t="shared" si="2"/>
        <v>0</v>
      </c>
      <c r="Q41" s="110">
        <f t="shared" si="2"/>
        <v>0</v>
      </c>
      <c r="R41" s="110">
        <f t="shared" si="2"/>
        <v>0</v>
      </c>
      <c r="S41" s="110">
        <f t="shared" si="2"/>
        <v>0</v>
      </c>
      <c r="T41" s="110">
        <f t="shared" si="2"/>
        <v>0</v>
      </c>
      <c r="U41" s="110">
        <f t="shared" si="2"/>
        <v>0</v>
      </c>
      <c r="V41" s="110">
        <f t="shared" si="2"/>
        <v>0</v>
      </c>
      <c r="W41" s="110">
        <f t="shared" si="2"/>
        <v>0</v>
      </c>
      <c r="X41" s="110">
        <f t="shared" si="2"/>
        <v>0</v>
      </c>
      <c r="Y41" s="110">
        <f t="shared" si="2"/>
        <v>0</v>
      </c>
      <c r="Z41" s="110">
        <f t="shared" si="2"/>
        <v>0</v>
      </c>
      <c r="AA41" s="110">
        <f t="shared" si="2"/>
        <v>0</v>
      </c>
      <c r="AB41" s="110">
        <f t="shared" si="2"/>
        <v>0</v>
      </c>
      <c r="AC41" s="110">
        <f t="shared" si="2"/>
        <v>0</v>
      </c>
      <c r="AD41" s="110">
        <f t="shared" si="2"/>
        <v>0</v>
      </c>
      <c r="AE41" s="110">
        <f t="shared" si="2"/>
        <v>0</v>
      </c>
      <c r="AF41" s="110">
        <f t="shared" si="2"/>
        <v>0</v>
      </c>
      <c r="AG41" s="110">
        <f t="shared" si="2"/>
        <v>0</v>
      </c>
      <c r="AH41" s="110">
        <f t="shared" si="2"/>
        <v>0</v>
      </c>
      <c r="AI41" s="110">
        <f t="shared" si="2"/>
        <v>0</v>
      </c>
    </row>
    <row r="42" spans="1:45" x14ac:dyDescent="0.2">
      <c r="A42" s="111" t="s">
        <v>43</v>
      </c>
      <c r="B42" s="9"/>
      <c r="C42" s="9"/>
      <c r="D42" s="110"/>
      <c r="E42" s="110">
        <f>COUNTIF(E7:E38,"x")+COUNTIF(E7:E38,"am")</f>
        <v>0</v>
      </c>
      <c r="F42" s="110">
        <f t="shared" ref="F42:AI42" si="3">COUNTIF(F7:F38,"x")+COUNTIF(F7:F38,"am")</f>
        <v>0</v>
      </c>
      <c r="G42" s="110">
        <f t="shared" si="3"/>
        <v>0</v>
      </c>
      <c r="H42" s="110">
        <f t="shared" si="3"/>
        <v>0</v>
      </c>
      <c r="I42" s="110">
        <f t="shared" si="3"/>
        <v>0</v>
      </c>
      <c r="J42" s="110">
        <f t="shared" si="3"/>
        <v>0</v>
      </c>
      <c r="K42" s="110">
        <f t="shared" si="3"/>
        <v>0</v>
      </c>
      <c r="L42" s="110">
        <f t="shared" si="3"/>
        <v>0</v>
      </c>
      <c r="M42" s="110">
        <f t="shared" si="3"/>
        <v>0</v>
      </c>
      <c r="N42" s="110">
        <f t="shared" si="3"/>
        <v>0</v>
      </c>
      <c r="O42" s="110">
        <f t="shared" si="3"/>
        <v>0</v>
      </c>
      <c r="P42" s="110">
        <f t="shared" si="3"/>
        <v>0</v>
      </c>
      <c r="Q42" s="110">
        <f t="shared" si="3"/>
        <v>0</v>
      </c>
      <c r="R42" s="110">
        <f t="shared" si="3"/>
        <v>0</v>
      </c>
      <c r="S42" s="110">
        <f t="shared" si="3"/>
        <v>0</v>
      </c>
      <c r="T42" s="110">
        <f t="shared" si="3"/>
        <v>0</v>
      </c>
      <c r="U42" s="110">
        <f t="shared" si="3"/>
        <v>0</v>
      </c>
      <c r="V42" s="110">
        <f t="shared" si="3"/>
        <v>0</v>
      </c>
      <c r="W42" s="110">
        <f t="shared" si="3"/>
        <v>0</v>
      </c>
      <c r="X42" s="110">
        <f t="shared" si="3"/>
        <v>0</v>
      </c>
      <c r="Y42" s="110">
        <f t="shared" si="3"/>
        <v>0</v>
      </c>
      <c r="Z42" s="110">
        <f t="shared" si="3"/>
        <v>0</v>
      </c>
      <c r="AA42" s="110">
        <f t="shared" si="3"/>
        <v>0</v>
      </c>
      <c r="AB42" s="110">
        <f t="shared" si="3"/>
        <v>0</v>
      </c>
      <c r="AC42" s="110">
        <f t="shared" si="3"/>
        <v>0</v>
      </c>
      <c r="AD42" s="110">
        <f t="shared" si="3"/>
        <v>0</v>
      </c>
      <c r="AE42" s="110">
        <f t="shared" si="3"/>
        <v>0</v>
      </c>
      <c r="AF42" s="110">
        <f t="shared" si="3"/>
        <v>0</v>
      </c>
      <c r="AG42" s="110">
        <f t="shared" si="3"/>
        <v>0</v>
      </c>
      <c r="AH42" s="110">
        <f t="shared" si="3"/>
        <v>0</v>
      </c>
      <c r="AI42" s="110">
        <f t="shared" si="3"/>
        <v>0</v>
      </c>
    </row>
  </sheetData>
  <sheetProtection formatCells="0" selectLockedCells="1"/>
  <mergeCells count="5">
    <mergeCell ref="B5:D5"/>
    <mergeCell ref="A6:B6"/>
    <mergeCell ref="A25:B25"/>
    <mergeCell ref="H2:V3"/>
    <mergeCell ref="W2:AC3"/>
  </mergeCells>
  <phoneticPr fontId="8" type="noConversion"/>
  <conditionalFormatting sqref="E5:AI38">
    <cfRule type="expression" dxfId="82" priority="33">
      <formula>COUNTIFS($AS$10:$AS$22,E$5)&gt;0</formula>
    </cfRule>
    <cfRule type="expression" dxfId="81" priority="34">
      <formula>COUNTIFS($AS$23:$AS$33,E$5)&gt;0</formula>
    </cfRule>
    <cfRule type="expression" dxfId="80" priority="35">
      <formula>COUNTIFS($AS$4:$AS$9,E$5)&gt;0</formula>
    </cfRule>
    <cfRule type="expression" dxfId="79" priority="36">
      <formula>WEEKDAY(E$5,2)&gt;5</formula>
    </cfRule>
  </conditionalFormatting>
  <conditionalFormatting sqref="E7:I23">
    <cfRule type="expression" dxfId="78" priority="11">
      <formula>COUNTIFS($AS$10:$AS$22,E$5)&gt;0</formula>
    </cfRule>
    <cfRule type="expression" dxfId="77" priority="12">
      <formula>COUNTIFS($AS$23:$AS$33,E$5)&gt;0</formula>
    </cfRule>
    <cfRule type="expression" dxfId="76" priority="13">
      <formula>COUNTIFS($AS$4:$AS$9,E$5)&gt;0</formula>
    </cfRule>
    <cfRule type="expression" dxfId="75" priority="14">
      <formula>WEEKDAY(E$5,2)&gt;5</formula>
    </cfRule>
  </conditionalFormatting>
  <conditionalFormatting sqref="Z7:AD23">
    <cfRule type="expression" dxfId="74" priority="7">
      <formula>COUNTIFS($AS$10:$AS$22,Z$5)&gt;0</formula>
    </cfRule>
    <cfRule type="expression" dxfId="73" priority="8">
      <formula>COUNTIFS($AS$23:$AS$33,Z$5)&gt;0</formula>
    </cfRule>
    <cfRule type="expression" dxfId="72" priority="9">
      <formula>COUNTIFS($AS$4:$AS$9,Z$5)&gt;0</formula>
    </cfRule>
    <cfRule type="expression" dxfId="71" priority="10">
      <formula>WEEKDAY(Z$5,2)&gt;5</formula>
    </cfRule>
  </conditionalFormatting>
  <conditionalFormatting sqref="AG7:AI22">
    <cfRule type="expression" dxfId="70" priority="3">
      <formula>COUNTIFS($AS$10:$AS$22,AG$5)&gt;0</formula>
    </cfRule>
    <cfRule type="expression" dxfId="69" priority="4">
      <formula>COUNTIFS($AS$23:$AS$33,AG$5)&gt;0</formula>
    </cfRule>
    <cfRule type="expression" dxfId="68" priority="5">
      <formula>COUNTIFS($AS$4:$AS$9,AG$5)&gt;0</formula>
    </cfRule>
    <cfRule type="expression" dxfId="67" priority="6">
      <formula>WEEKDAY(AG$5,2)&gt;5</formula>
    </cfRule>
  </conditionalFormatting>
  <conditionalFormatting sqref="E41:AI42">
    <cfRule type="colorScale" priority="2">
      <colorScale>
        <cfvo type="num" val="0"/>
        <cfvo type="num" val="10"/>
        <cfvo type="num" val="12"/>
        <color rgb="FFFF0000"/>
        <color rgb="FFFFEB84"/>
        <color rgb="FF00B050"/>
      </colorScale>
    </cfRule>
  </conditionalFormatting>
  <pageMargins left="0" right="0" top="0.35433070866141736" bottom="0.15748031496062992" header="0.31496062992125984" footer="0.31496062992125984"/>
  <pageSetup paperSize="9" scale="74" fitToHeight="0" orientation="landscape" horizontalDpi="360" verticalDpi="360"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Drop Down 1">
              <controlPr locked="0" defaultSize="0" autoLine="0" autoPict="0">
                <anchor moveWithCells="1">
                  <from>
                    <xdr:col>0</xdr:col>
                    <xdr:colOff>38100</xdr:colOff>
                    <xdr:row>0</xdr:row>
                    <xdr:rowOff>0</xdr:rowOff>
                  </from>
                  <to>
                    <xdr:col>1</xdr:col>
                    <xdr:colOff>19050</xdr:colOff>
                    <xdr:row>1</xdr:row>
                    <xdr:rowOff>19050</xdr:rowOff>
                  </to>
                </anchor>
              </controlPr>
            </control>
          </mc:Choice>
        </mc:AlternateContent>
        <mc:AlternateContent xmlns:mc="http://schemas.openxmlformats.org/markup-compatibility/2006">
          <mc:Choice Requires="x14">
            <control shapeId="2050" r:id="rId5" name="Drop Down 2">
              <controlPr locked="0" defaultSize="0" autoLine="0" autoPict="0">
                <anchor moveWithCells="1">
                  <from>
                    <xdr:col>0</xdr:col>
                    <xdr:colOff>19050</xdr:colOff>
                    <xdr:row>1</xdr:row>
                    <xdr:rowOff>19050</xdr:rowOff>
                  </from>
                  <to>
                    <xdr:col>1</xdr:col>
                    <xdr:colOff>19050</xdr:colOff>
                    <xdr:row>2</xdr:row>
                    <xdr:rowOff>19050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expression" priority="37" id="{D72CF107-89EC-42FC-8061-1BA06B2D6DEF}">
            <xm:f>COUNTIFS(DATA!$H$22:$H$32,E$5)&gt;0</xm:f>
            <x14:dxf>
              <fill>
                <patternFill>
                  <bgColor rgb="FF00FF00"/>
                </patternFill>
              </fill>
            </x14:dxf>
          </x14:cfRule>
          <x14:cfRule type="expression" priority="37" id="{8A849C4A-2F92-41F8-8EE1-5A4ECE8F383F}">
            <xm:f>COUNTIFS(DATA!$H$16:$H$21,E$5)&gt;0</xm:f>
            <x14:dxf>
              <fill>
                <patternFill>
                  <bgColor rgb="FF00FF00"/>
                </patternFill>
              </fill>
            </x14:dxf>
          </x14:cfRule>
          <x14:cfRule type="expression" priority="37" id="{07940AEB-CC34-4AE1-A532-EF0C9FFCCF18}">
            <xm:f>COUNTIFS(DATA!$H$3:$H$15,E$5)&gt;0</xm:f>
            <x14:dxf>
              <fill>
                <patternFill>
                  <bgColor rgb="FFFFFF00"/>
                </patternFill>
              </fill>
            </x14:dxf>
          </x14:cfRule>
          <xm:sqref>E5:AI38</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pageSetUpPr fitToPage="1"/>
  </sheetPr>
  <dimension ref="A1:Y637"/>
  <sheetViews>
    <sheetView topLeftCell="A107" workbookViewId="0">
      <selection activeCell="G128" sqref="G128"/>
    </sheetView>
  </sheetViews>
  <sheetFormatPr baseColWidth="10" defaultRowHeight="12.75" x14ac:dyDescent="0.2"/>
  <cols>
    <col min="1" max="1" width="27.85546875" style="6" bestFit="1" customWidth="1"/>
    <col min="2" max="3" width="11.5703125" style="6"/>
    <col min="5" max="5" width="5.85546875" bestFit="1" customWidth="1"/>
    <col min="6" max="6" width="14.28515625" customWidth="1"/>
    <col min="7" max="7" width="28.140625" style="99" customWidth="1"/>
    <col min="8" max="8" width="7.42578125" bestFit="1" customWidth="1"/>
    <col min="9" max="9" width="22" customWidth="1"/>
    <col min="10" max="10" width="13.140625" customWidth="1"/>
    <col min="11" max="11" width="9.7109375" customWidth="1"/>
    <col min="15" max="15" width="11.42578125" style="3"/>
  </cols>
  <sheetData>
    <row r="1" spans="1:25" ht="13.15" customHeight="1" x14ac:dyDescent="0.2">
      <c r="A1" s="177" t="s">
        <v>34</v>
      </c>
      <c r="B1" s="178"/>
      <c r="C1" s="178"/>
      <c r="D1" s="178"/>
      <c r="E1" s="178"/>
      <c r="G1" s="183" t="s">
        <v>35</v>
      </c>
      <c r="H1" s="184"/>
      <c r="I1" s="184"/>
      <c r="J1" s="182" t="s">
        <v>105</v>
      </c>
      <c r="K1" s="182"/>
      <c r="L1" s="182"/>
      <c r="M1" s="182"/>
      <c r="N1" s="182"/>
      <c r="O1" s="182"/>
      <c r="P1" s="182"/>
      <c r="Q1" s="182"/>
      <c r="R1" s="182"/>
      <c r="S1" s="182"/>
      <c r="T1" s="182"/>
      <c r="U1" s="182"/>
      <c r="V1" s="182"/>
      <c r="W1" s="182"/>
      <c r="X1" s="182"/>
      <c r="Y1" s="182"/>
    </row>
    <row r="2" spans="1:25" ht="13.15" customHeight="1" x14ac:dyDescent="0.2">
      <c r="A2" s="12" t="str">
        <f>DATA!K3</f>
        <v>DUPLAN</v>
      </c>
      <c r="C2" s="176" t="str">
        <f>DATA!K12</f>
        <v>VEUPLU</v>
      </c>
      <c r="D2" s="176"/>
      <c r="E2" s="176"/>
      <c r="G2" s="179" t="str">
        <f>DATA!K21</f>
        <v>Lefevre</v>
      </c>
      <c r="H2" s="179"/>
      <c r="I2" s="9">
        <f>DATA!K30</f>
        <v>0</v>
      </c>
      <c r="J2" s="182"/>
      <c r="K2" s="182"/>
      <c r="L2" s="182"/>
      <c r="M2" s="182"/>
      <c r="N2" s="182"/>
      <c r="O2" s="182"/>
      <c r="P2" s="182"/>
      <c r="Q2" s="182"/>
      <c r="R2" s="182"/>
      <c r="S2" s="182"/>
      <c r="T2" s="182"/>
      <c r="U2" s="182"/>
      <c r="V2" s="182"/>
      <c r="W2" s="182"/>
      <c r="X2" s="182"/>
      <c r="Y2" s="182"/>
    </row>
    <row r="3" spans="1:25" ht="13.15" customHeight="1" x14ac:dyDescent="0.2">
      <c r="A3" s="12" t="str">
        <f>DATA!K4</f>
        <v>DURANT</v>
      </c>
      <c r="C3" s="176" t="str">
        <f>DATA!K13</f>
        <v>TARTAMPION</v>
      </c>
      <c r="D3" s="176"/>
      <c r="E3" s="176"/>
      <c r="G3" s="179" t="str">
        <f>DATA!K22</f>
        <v>Chauvin</v>
      </c>
      <c r="H3" s="179"/>
      <c r="I3" s="9">
        <f>DATA!K31</f>
        <v>0</v>
      </c>
      <c r="J3" s="182"/>
      <c r="K3" s="182"/>
      <c r="L3" s="182"/>
      <c r="M3" s="182"/>
      <c r="N3" s="182"/>
      <c r="O3" s="182"/>
      <c r="P3" s="182"/>
      <c r="Q3" s="182"/>
      <c r="R3" s="182"/>
      <c r="S3" s="182"/>
      <c r="T3" s="182"/>
      <c r="U3" s="182"/>
      <c r="V3" s="182"/>
      <c r="W3" s="182"/>
      <c r="X3" s="182"/>
      <c r="Y3" s="182"/>
    </row>
    <row r="4" spans="1:25" ht="13.15" customHeight="1" x14ac:dyDescent="0.2">
      <c r="A4" s="12" t="str">
        <f>DATA!K5</f>
        <v>LEDUC</v>
      </c>
      <c r="C4" s="176" t="str">
        <f>DATA!K14</f>
        <v>LEJEUNE</v>
      </c>
      <c r="D4" s="176"/>
      <c r="E4" s="176"/>
      <c r="G4" s="179" t="str">
        <f>DATA!K23</f>
        <v>Comble</v>
      </c>
      <c r="H4" s="179"/>
      <c r="I4" s="9">
        <f>DATA!K32</f>
        <v>0</v>
      </c>
      <c r="J4" s="182"/>
      <c r="K4" s="182"/>
      <c r="L4" s="182"/>
      <c r="M4" s="182"/>
      <c r="N4" s="182"/>
      <c r="O4" s="182"/>
      <c r="P4" s="182"/>
      <c r="Q4" s="182"/>
      <c r="R4" s="182"/>
      <c r="S4" s="182"/>
      <c r="T4" s="182"/>
      <c r="U4" s="182"/>
      <c r="V4" s="182"/>
      <c r="W4" s="182"/>
      <c r="X4" s="182"/>
      <c r="Y4" s="182"/>
    </row>
    <row r="5" spans="1:25" ht="13.15" customHeight="1" x14ac:dyDescent="0.2">
      <c r="A5" s="12" t="str">
        <f>DATA!K6</f>
        <v>DURAND</v>
      </c>
      <c r="C5" s="176" t="str">
        <f>DATA!K15</f>
        <v>MARTIN</v>
      </c>
      <c r="D5" s="176"/>
      <c r="E5" s="176"/>
      <c r="G5" s="179" t="str">
        <f>DATA!K24</f>
        <v>Jilou</v>
      </c>
      <c r="H5" s="179"/>
      <c r="I5" s="9">
        <f>DATA!K33</f>
        <v>0</v>
      </c>
      <c r="J5" s="182"/>
      <c r="K5" s="182"/>
      <c r="L5" s="182"/>
      <c r="M5" s="182"/>
      <c r="N5" s="182"/>
      <c r="O5" s="182"/>
      <c r="P5" s="182"/>
      <c r="Q5" s="182"/>
      <c r="R5" s="182"/>
      <c r="S5" s="182"/>
      <c r="T5" s="182"/>
      <c r="U5" s="182"/>
      <c r="V5" s="182"/>
      <c r="W5" s="182"/>
      <c r="X5" s="182"/>
      <c r="Y5" s="182"/>
    </row>
    <row r="6" spans="1:25" ht="13.15" customHeight="1" x14ac:dyDescent="0.2">
      <c r="A6" s="12" t="str">
        <f>DATA!K7</f>
        <v>DURAND</v>
      </c>
      <c r="C6" s="176" t="str">
        <f>DATA!K16</f>
        <v>RAFALE</v>
      </c>
      <c r="D6" s="176"/>
      <c r="E6" s="176"/>
      <c r="G6" s="179" t="str">
        <f>DATA!K25</f>
        <v>Dudu</v>
      </c>
      <c r="H6" s="179"/>
      <c r="J6" s="182"/>
      <c r="K6" s="182"/>
      <c r="L6" s="182"/>
      <c r="M6" s="182"/>
      <c r="N6" s="182"/>
      <c r="O6" s="182"/>
      <c r="P6" s="182"/>
      <c r="Q6" s="182"/>
      <c r="R6" s="182"/>
      <c r="S6" s="182"/>
      <c r="T6" s="182"/>
      <c r="U6" s="182"/>
      <c r="V6" s="182"/>
      <c r="W6" s="182"/>
      <c r="X6" s="182"/>
      <c r="Y6" s="182"/>
    </row>
    <row r="7" spans="1:25" ht="13.15" customHeight="1" x14ac:dyDescent="0.2">
      <c r="A7" s="12" t="str">
        <f>DATA!K8</f>
        <v>LEPAIN</v>
      </c>
      <c r="C7" s="176" t="str">
        <f>DATA!K17</f>
        <v>TARTAMPION</v>
      </c>
      <c r="D7" s="176"/>
      <c r="E7" s="176"/>
      <c r="G7" s="179">
        <f>DATA!K26</f>
        <v>0</v>
      </c>
      <c r="H7" s="179"/>
      <c r="J7" s="182"/>
      <c r="K7" s="182"/>
      <c r="L7" s="182"/>
      <c r="M7" s="182"/>
      <c r="N7" s="182"/>
      <c r="O7" s="182"/>
      <c r="P7" s="182"/>
      <c r="Q7" s="182"/>
      <c r="R7" s="182"/>
      <c r="S7" s="182"/>
      <c r="T7" s="182"/>
      <c r="U7" s="182"/>
      <c r="V7" s="182"/>
      <c r="W7" s="182"/>
      <c r="X7" s="182"/>
      <c r="Y7" s="182"/>
    </row>
    <row r="8" spans="1:25" ht="13.15" customHeight="1" x14ac:dyDescent="0.2">
      <c r="A8" s="12" t="str">
        <f>DATA!K9</f>
        <v>MARTIN</v>
      </c>
      <c r="C8" s="176" t="str">
        <f>DATA!K18</f>
        <v>VEUPLU</v>
      </c>
      <c r="D8" s="176"/>
      <c r="E8" s="176"/>
      <c r="G8" s="179">
        <f>DATA!K27</f>
        <v>0</v>
      </c>
      <c r="H8" s="179"/>
      <c r="J8" s="182"/>
      <c r="K8" s="182"/>
      <c r="L8" s="182"/>
      <c r="M8" s="182"/>
      <c r="N8" s="182"/>
      <c r="O8" s="182"/>
      <c r="P8" s="182"/>
      <c r="Q8" s="182"/>
      <c r="R8" s="182"/>
      <c r="S8" s="182"/>
      <c r="T8" s="182"/>
      <c r="U8" s="182"/>
      <c r="V8" s="182"/>
      <c r="W8" s="182"/>
      <c r="X8" s="182"/>
      <c r="Y8" s="182"/>
    </row>
    <row r="9" spans="1:25" ht="13.15" customHeight="1" x14ac:dyDescent="0.2">
      <c r="A9" s="12" t="str">
        <f>DATA!K10</f>
        <v>RAFALE</v>
      </c>
      <c r="C9" s="176" t="str">
        <f>DATA!K19</f>
        <v>LEFRANC</v>
      </c>
      <c r="D9" s="176"/>
      <c r="E9" s="176"/>
      <c r="G9" s="179">
        <f>DATA!K28</f>
        <v>0</v>
      </c>
      <c r="H9" s="179"/>
      <c r="J9" s="182"/>
      <c r="K9" s="182"/>
      <c r="L9" s="182"/>
      <c r="M9" s="182"/>
      <c r="N9" s="182"/>
      <c r="O9" s="182"/>
      <c r="P9" s="182"/>
      <c r="Q9" s="182"/>
      <c r="R9" s="182"/>
      <c r="S9" s="182"/>
      <c r="T9" s="182"/>
      <c r="U9" s="182"/>
      <c r="V9" s="182"/>
      <c r="W9" s="182"/>
      <c r="X9" s="182"/>
      <c r="Y9" s="182"/>
    </row>
    <row r="10" spans="1:25" ht="13.15" customHeight="1" x14ac:dyDescent="0.2">
      <c r="A10" s="12" t="str">
        <f>DATA!K11</f>
        <v>TRALALA</v>
      </c>
      <c r="C10" s="176" t="str">
        <f>DATA!K20</f>
        <v>Dumont</v>
      </c>
      <c r="D10" s="176"/>
      <c r="E10" s="176"/>
      <c r="G10" s="179">
        <f>DATA!K29</f>
        <v>0</v>
      </c>
      <c r="H10" s="179"/>
      <c r="J10" s="182"/>
      <c r="K10" s="182"/>
      <c r="L10" s="182"/>
      <c r="M10" s="182"/>
      <c r="N10" s="182"/>
      <c r="O10" s="182"/>
      <c r="P10" s="182"/>
      <c r="Q10" s="182"/>
      <c r="R10" s="182"/>
      <c r="S10" s="182"/>
      <c r="T10" s="182"/>
      <c r="U10" s="182"/>
      <c r="V10" s="182"/>
      <c r="W10" s="182"/>
      <c r="X10" s="182"/>
      <c r="Y10" s="182"/>
    </row>
    <row r="12" spans="1:25" x14ac:dyDescent="0.2">
      <c r="E12" s="115"/>
      <c r="F12" s="114"/>
      <c r="G12" s="181" t="s">
        <v>52</v>
      </c>
      <c r="H12" s="181"/>
      <c r="I12" s="180" t="str">
        <f>IF((C26=B26)*(C27=B27)*(C46=B46)*(C47=B47)*(C64=B64)*(C65=B65)*(C84=B84)*(C85=B85)*(C104=B104)*(C105=B105)*(C124=B124)*(C125=B125)*(C144=B144)*(C145=B145)*(C164=B164)*(C165=B165)*(C184=B184)*(C185=B185)*(C204=B204)*(C205=B205)*(C224=B224)*(C225=B225)*(C244=B244)*(C245=B245)*(C264=B264)*(C265=B265)*(C284=B284)*(C285=B285)*(C304=B304)*(C305=B305)*(C324=B324)*(C325=B325)*(C344=B344)*(C345=B345)*(C364=B364)*(C365=B365)*(C384=B384)*(C385=B385)*(C404=B404)*(C405=B405)*(C424=B424)*(C425=B425)*(C444=B444)*(C445=B445)*(C464=B464)*(C465=B465)*(C484=B484)*(C485=B485)*(C504=B504)*(C505=B505)*(C524=B524)*(C525=B525)*(C544=B544)*(C545=B545)*(C564=B564)*(C565=B565)*(C584=B584)*(C585=B585)*(C604=B604)*(C605=B605)*(C624=B624)*(C625=B625),"OK","NON OK")</f>
        <v>OK</v>
      </c>
      <c r="J12" s="114"/>
    </row>
    <row r="13" spans="1:25" x14ac:dyDescent="0.2">
      <c r="E13" s="114"/>
      <c r="F13" s="114"/>
      <c r="G13" s="181"/>
      <c r="H13" s="181"/>
      <c r="I13" s="180"/>
      <c r="J13" s="114"/>
    </row>
    <row r="14" spans="1:25" x14ac:dyDescent="0.2">
      <c r="E14" s="114"/>
      <c r="F14" s="114"/>
      <c r="G14" s="181"/>
      <c r="H14" s="181"/>
      <c r="I14" s="180"/>
      <c r="J14" s="114"/>
    </row>
    <row r="15" spans="1:25" x14ac:dyDescent="0.2">
      <c r="D15" s="6"/>
      <c r="E15" s="114"/>
      <c r="F15" s="114"/>
      <c r="G15" s="181"/>
      <c r="H15" s="181"/>
      <c r="I15" s="180"/>
      <c r="J15" s="114"/>
    </row>
    <row r="16" spans="1:25" x14ac:dyDescent="0.2">
      <c r="A16" s="13"/>
      <c r="B16" s="13"/>
      <c r="C16" s="13"/>
    </row>
    <row r="17" spans="1:15" x14ac:dyDescent="0.2">
      <c r="A17" s="13"/>
      <c r="B17" s="13"/>
      <c r="C17" s="13"/>
    </row>
    <row r="18" spans="1:15" ht="15.75" x14ac:dyDescent="0.2">
      <c r="A18" s="13"/>
      <c r="B18" s="13"/>
      <c r="C18" s="13"/>
      <c r="E18" s="1" t="s">
        <v>0</v>
      </c>
      <c r="F18" s="7"/>
      <c r="G18" s="94">
        <f>a!E5</f>
        <v>44805</v>
      </c>
      <c r="H18" s="34">
        <f>a!E6</f>
        <v>3289</v>
      </c>
      <c r="I18" s="35"/>
      <c r="J18" s="33"/>
      <c r="K18" s="7"/>
      <c r="L18" s="7"/>
    </row>
    <row r="19" spans="1:15" x14ac:dyDescent="0.2">
      <c r="A19" s="13"/>
      <c r="B19" s="13"/>
      <c r="C19" s="13"/>
      <c r="E19" s="7"/>
      <c r="F19" s="7"/>
      <c r="G19" s="100"/>
      <c r="H19" s="7"/>
      <c r="I19" s="7"/>
      <c r="J19" s="7"/>
      <c r="K19" s="7"/>
      <c r="L19" s="7"/>
    </row>
    <row r="20" spans="1:15" s="5" customFormat="1" x14ac:dyDescent="0.2">
      <c r="A20" s="13"/>
      <c r="B20" s="13"/>
      <c r="C20" s="13"/>
      <c r="E20" s="4"/>
      <c r="F20" s="4" t="s">
        <v>1</v>
      </c>
      <c r="G20" s="95" t="s">
        <v>2</v>
      </c>
      <c r="H20" s="11" t="s">
        <v>3</v>
      </c>
      <c r="I20" s="4" t="s">
        <v>4</v>
      </c>
      <c r="J20" s="4" t="s">
        <v>5</v>
      </c>
      <c r="K20" s="174" t="s">
        <v>6</v>
      </c>
      <c r="L20" s="175"/>
      <c r="M20" s="10" t="s">
        <v>37</v>
      </c>
      <c r="N20" s="10" t="s">
        <v>38</v>
      </c>
      <c r="O20" s="109" t="s">
        <v>46</v>
      </c>
    </row>
    <row r="21" spans="1:15" x14ac:dyDescent="0.2">
      <c r="A21" s="13"/>
      <c r="B21" s="13"/>
      <c r="C21" s="13"/>
      <c r="E21" s="2">
        <v>1</v>
      </c>
      <c r="F21" s="73"/>
      <c r="G21" s="125"/>
      <c r="H21" s="75"/>
      <c r="I21" s="126"/>
      <c r="J21" s="73"/>
      <c r="K21" s="172">
        <f>J21-F21</f>
        <v>0</v>
      </c>
      <c r="L21" s="173"/>
      <c r="M21" s="81"/>
      <c r="N21" s="32">
        <f>K21-M21</f>
        <v>0</v>
      </c>
      <c r="O21" s="109">
        <f t="shared" ref="O21:O35" si="0">ROUNDUP(N21*48,0)/48</f>
        <v>0</v>
      </c>
    </row>
    <row r="22" spans="1:15" x14ac:dyDescent="0.2">
      <c r="A22" s="13"/>
      <c r="B22" s="13"/>
      <c r="C22" s="13"/>
      <c r="E22" s="2">
        <v>2</v>
      </c>
      <c r="F22" s="73"/>
      <c r="G22" s="127"/>
      <c r="H22" s="76"/>
      <c r="I22" s="144"/>
      <c r="J22" s="73"/>
      <c r="K22" s="172">
        <f t="shared" ref="K22:K35" si="1">J22-F22</f>
        <v>0</v>
      </c>
      <c r="L22" s="173"/>
      <c r="M22" s="81"/>
      <c r="N22" s="32">
        <f t="shared" ref="N22:N35" si="2">K22-M22</f>
        <v>0</v>
      </c>
      <c r="O22" s="109">
        <f t="shared" si="0"/>
        <v>0</v>
      </c>
    </row>
    <row r="23" spans="1:15" x14ac:dyDescent="0.2">
      <c r="A23" s="13"/>
      <c r="B23" s="13"/>
      <c r="C23" s="13"/>
      <c r="E23" s="2">
        <v>3</v>
      </c>
      <c r="F23" s="73"/>
      <c r="G23" s="125"/>
      <c r="H23" s="77"/>
      <c r="I23" s="126"/>
      <c r="J23" s="73"/>
      <c r="K23" s="172">
        <f t="shared" si="1"/>
        <v>0</v>
      </c>
      <c r="L23" s="173"/>
      <c r="M23" s="81"/>
      <c r="N23" s="32">
        <f t="shared" si="2"/>
        <v>0</v>
      </c>
      <c r="O23" s="109">
        <f t="shared" si="0"/>
        <v>0</v>
      </c>
    </row>
    <row r="24" spans="1:15" x14ac:dyDescent="0.2">
      <c r="A24" s="13"/>
      <c r="B24" s="13"/>
      <c r="C24" s="13"/>
      <c r="E24" s="2">
        <v>4</v>
      </c>
      <c r="F24" s="73"/>
      <c r="G24" s="125"/>
      <c r="H24" s="77"/>
      <c r="I24" s="126"/>
      <c r="J24" s="73"/>
      <c r="K24" s="172">
        <f t="shared" si="1"/>
        <v>0</v>
      </c>
      <c r="L24" s="173"/>
      <c r="M24" s="81"/>
      <c r="N24" s="32">
        <f t="shared" si="2"/>
        <v>0</v>
      </c>
      <c r="O24" s="109">
        <f t="shared" si="0"/>
        <v>0</v>
      </c>
    </row>
    <row r="25" spans="1:15" x14ac:dyDescent="0.2">
      <c r="A25" s="110" t="s">
        <v>47</v>
      </c>
      <c r="B25" s="110" t="s">
        <v>50</v>
      </c>
      <c r="C25" s="110" t="s">
        <v>51</v>
      </c>
      <c r="E25" s="2">
        <f t="shared" ref="E25:E34" si="3">+E24+1</f>
        <v>5</v>
      </c>
      <c r="F25" s="73"/>
      <c r="G25" s="128"/>
      <c r="H25" s="77"/>
      <c r="I25" s="126"/>
      <c r="J25" s="73"/>
      <c r="K25" s="172">
        <f t="shared" si="1"/>
        <v>0</v>
      </c>
      <c r="L25" s="173"/>
      <c r="M25" s="81"/>
      <c r="N25" s="32">
        <f t="shared" si="2"/>
        <v>0</v>
      </c>
      <c r="O25" s="109">
        <f t="shared" si="0"/>
        <v>0</v>
      </c>
    </row>
    <row r="26" spans="1:15" x14ac:dyDescent="0.2">
      <c r="A26" s="110" t="s">
        <v>48</v>
      </c>
      <c r="B26" s="110">
        <f>a!E41</f>
        <v>0</v>
      </c>
      <c r="C26" s="110">
        <f>COUNTA(G21:G35)</f>
        <v>0</v>
      </c>
      <c r="E26" s="2">
        <f t="shared" si="3"/>
        <v>6</v>
      </c>
      <c r="F26" s="73"/>
      <c r="G26" s="129"/>
      <c r="H26" s="77"/>
      <c r="I26" s="130"/>
      <c r="J26" s="73"/>
      <c r="K26" s="172">
        <f t="shared" si="1"/>
        <v>0</v>
      </c>
      <c r="L26" s="173"/>
      <c r="M26" s="81"/>
      <c r="N26" s="32">
        <f t="shared" si="2"/>
        <v>0</v>
      </c>
      <c r="O26" s="109">
        <f t="shared" si="0"/>
        <v>0</v>
      </c>
    </row>
    <row r="27" spans="1:15" x14ac:dyDescent="0.2">
      <c r="A27" s="110" t="s">
        <v>49</v>
      </c>
      <c r="B27" s="110">
        <f>a!E42</f>
        <v>0</v>
      </c>
      <c r="C27" s="110">
        <f>COUNTA(I21:I35)</f>
        <v>0</v>
      </c>
      <c r="E27" s="2">
        <f t="shared" si="3"/>
        <v>7</v>
      </c>
      <c r="F27" s="73"/>
      <c r="G27" s="131"/>
      <c r="H27" s="77"/>
      <c r="I27" s="132"/>
      <c r="J27" s="73"/>
      <c r="K27" s="172">
        <f t="shared" si="1"/>
        <v>0</v>
      </c>
      <c r="L27" s="173"/>
      <c r="M27" s="81"/>
      <c r="N27" s="32">
        <f t="shared" si="2"/>
        <v>0</v>
      </c>
      <c r="O27" s="109">
        <f t="shared" si="0"/>
        <v>0</v>
      </c>
    </row>
    <row r="28" spans="1:15" x14ac:dyDescent="0.2">
      <c r="A28" s="13"/>
      <c r="B28" s="13"/>
      <c r="C28" s="13"/>
      <c r="E28" s="2">
        <f t="shared" si="3"/>
        <v>8</v>
      </c>
      <c r="F28" s="74"/>
      <c r="G28" s="133"/>
      <c r="H28" s="77"/>
      <c r="I28" s="132"/>
      <c r="J28" s="80"/>
      <c r="K28" s="172">
        <f t="shared" si="1"/>
        <v>0</v>
      </c>
      <c r="L28" s="173"/>
      <c r="M28" s="81"/>
      <c r="N28" s="32">
        <f t="shared" si="2"/>
        <v>0</v>
      </c>
      <c r="O28" s="109">
        <f t="shared" si="0"/>
        <v>0</v>
      </c>
    </row>
    <row r="29" spans="1:15" x14ac:dyDescent="0.2">
      <c r="A29" s="13"/>
      <c r="B29" s="13"/>
      <c r="C29" s="13"/>
      <c r="E29" s="2">
        <f t="shared" si="3"/>
        <v>9</v>
      </c>
      <c r="F29" s="74"/>
      <c r="G29" s="127"/>
      <c r="H29" s="78"/>
      <c r="I29" s="144"/>
      <c r="J29" s="80"/>
      <c r="K29" s="172">
        <f t="shared" si="1"/>
        <v>0</v>
      </c>
      <c r="L29" s="173"/>
      <c r="M29" s="81"/>
      <c r="N29" s="32">
        <f t="shared" si="2"/>
        <v>0</v>
      </c>
      <c r="O29" s="109">
        <f t="shared" si="0"/>
        <v>0</v>
      </c>
    </row>
    <row r="30" spans="1:15" x14ac:dyDescent="0.2">
      <c r="A30" s="13"/>
      <c r="B30" s="13"/>
      <c r="C30" s="13"/>
      <c r="E30" s="2">
        <f t="shared" si="3"/>
        <v>10</v>
      </c>
      <c r="F30" s="74"/>
      <c r="G30" s="127"/>
      <c r="H30" s="78"/>
      <c r="I30" s="144"/>
      <c r="J30" s="80"/>
      <c r="K30" s="172">
        <f t="shared" si="1"/>
        <v>0</v>
      </c>
      <c r="L30" s="173"/>
      <c r="M30" s="81"/>
      <c r="N30" s="32">
        <f t="shared" si="2"/>
        <v>0</v>
      </c>
      <c r="O30" s="109">
        <f t="shared" si="0"/>
        <v>0</v>
      </c>
    </row>
    <row r="31" spans="1:15" x14ac:dyDescent="0.2">
      <c r="A31" s="13"/>
      <c r="B31" s="13"/>
      <c r="C31" s="13"/>
      <c r="E31" s="2">
        <f t="shared" si="3"/>
        <v>11</v>
      </c>
      <c r="F31" s="74"/>
      <c r="G31" s="127"/>
      <c r="H31" s="78"/>
      <c r="I31" s="78"/>
      <c r="J31" s="80"/>
      <c r="K31" s="172">
        <f t="shared" si="1"/>
        <v>0</v>
      </c>
      <c r="L31" s="173"/>
      <c r="M31" s="81"/>
      <c r="N31" s="32">
        <f t="shared" si="2"/>
        <v>0</v>
      </c>
      <c r="O31" s="109">
        <f t="shared" si="0"/>
        <v>0</v>
      </c>
    </row>
    <row r="32" spans="1:15" x14ac:dyDescent="0.2">
      <c r="A32" s="13"/>
      <c r="B32" s="13"/>
      <c r="C32" s="13"/>
      <c r="E32" s="2">
        <f t="shared" si="3"/>
        <v>12</v>
      </c>
      <c r="F32" s="74"/>
      <c r="G32" s="127"/>
      <c r="H32" s="78"/>
      <c r="I32" s="75"/>
      <c r="J32" s="80"/>
      <c r="K32" s="172">
        <f t="shared" si="1"/>
        <v>0</v>
      </c>
      <c r="L32" s="173"/>
      <c r="M32" s="81"/>
      <c r="N32" s="32">
        <f t="shared" si="2"/>
        <v>0</v>
      </c>
      <c r="O32" s="109">
        <f t="shared" si="0"/>
        <v>0</v>
      </c>
    </row>
    <row r="33" spans="1:15" x14ac:dyDescent="0.2">
      <c r="A33" s="13"/>
      <c r="B33" s="13"/>
      <c r="C33" s="13"/>
      <c r="E33" s="2">
        <f t="shared" si="3"/>
        <v>13</v>
      </c>
      <c r="F33" s="74"/>
      <c r="G33" s="127"/>
      <c r="H33" s="78"/>
      <c r="I33" s="78"/>
      <c r="J33" s="80"/>
      <c r="K33" s="172">
        <f t="shared" si="1"/>
        <v>0</v>
      </c>
      <c r="L33" s="173"/>
      <c r="M33" s="81"/>
      <c r="N33" s="32">
        <f t="shared" si="2"/>
        <v>0</v>
      </c>
      <c r="O33" s="109">
        <f t="shared" si="0"/>
        <v>0</v>
      </c>
    </row>
    <row r="34" spans="1:15" x14ac:dyDescent="0.2">
      <c r="A34" s="13"/>
      <c r="B34" s="13"/>
      <c r="C34" s="13"/>
      <c r="E34" s="2">
        <f t="shared" si="3"/>
        <v>14</v>
      </c>
      <c r="F34" s="74"/>
      <c r="G34" s="134"/>
      <c r="H34" s="107"/>
      <c r="I34" s="107"/>
      <c r="J34" s="80"/>
      <c r="K34" s="172">
        <f t="shared" si="1"/>
        <v>0</v>
      </c>
      <c r="L34" s="173"/>
      <c r="M34" s="81"/>
      <c r="N34" s="32">
        <f t="shared" si="2"/>
        <v>0</v>
      </c>
      <c r="O34" s="109">
        <f t="shared" si="0"/>
        <v>0</v>
      </c>
    </row>
    <row r="35" spans="1:15" x14ac:dyDescent="0.2">
      <c r="A35" s="13"/>
      <c r="B35" s="13"/>
      <c r="C35" s="13"/>
      <c r="E35" s="2">
        <v>15</v>
      </c>
      <c r="F35" s="74"/>
      <c r="G35" s="134"/>
      <c r="H35" s="108"/>
      <c r="I35" s="135"/>
      <c r="J35" s="73"/>
      <c r="K35" s="172">
        <f t="shared" si="1"/>
        <v>0</v>
      </c>
      <c r="L35" s="173"/>
      <c r="M35" s="81"/>
      <c r="N35" s="32">
        <f t="shared" si="2"/>
        <v>0</v>
      </c>
      <c r="O35" s="109">
        <f t="shared" si="0"/>
        <v>0</v>
      </c>
    </row>
    <row r="36" spans="1:15" x14ac:dyDescent="0.2">
      <c r="A36" s="15"/>
      <c r="B36" s="13"/>
      <c r="C36" s="13"/>
      <c r="E36" s="8"/>
      <c r="F36" s="82"/>
      <c r="G36" s="101"/>
      <c r="H36" s="82"/>
      <c r="I36" s="8"/>
      <c r="J36" s="8"/>
      <c r="K36" s="8"/>
      <c r="L36" s="8"/>
      <c r="M36" s="44"/>
      <c r="O36" s="109"/>
    </row>
    <row r="37" spans="1:15" x14ac:dyDescent="0.2">
      <c r="A37" s="16"/>
      <c r="B37" s="13"/>
      <c r="C37" s="13"/>
      <c r="E37" s="8"/>
      <c r="F37" s="82"/>
      <c r="G37" s="101"/>
      <c r="H37" s="82"/>
      <c r="I37" s="8"/>
      <c r="J37" s="8"/>
      <c r="K37" s="8"/>
      <c r="L37" s="8"/>
      <c r="M37" s="44"/>
      <c r="O37" s="109"/>
    </row>
    <row r="38" spans="1:15" ht="15.75" x14ac:dyDescent="0.2">
      <c r="A38" s="13"/>
      <c r="B38" s="13"/>
      <c r="C38" s="13"/>
      <c r="E38" s="1" t="s">
        <v>0</v>
      </c>
      <c r="F38" s="83"/>
      <c r="G38" s="94">
        <f>a!F5</f>
        <v>44806</v>
      </c>
      <c r="H38" s="86">
        <f>a!F6</f>
        <v>3290</v>
      </c>
      <c r="I38" s="35" t="str">
        <f>TEXT("1/"&amp;a!A1,"mmmm")</f>
        <v>septembre</v>
      </c>
      <c r="J38" s="33"/>
      <c r="K38" s="7"/>
      <c r="L38" s="7"/>
      <c r="M38" s="44"/>
      <c r="O38" s="109"/>
    </row>
    <row r="39" spans="1:15" x14ac:dyDescent="0.2">
      <c r="E39" s="7"/>
      <c r="F39" s="83"/>
      <c r="G39" s="100"/>
      <c r="H39" s="83"/>
      <c r="I39" s="7"/>
      <c r="J39" s="7"/>
      <c r="K39" s="7"/>
      <c r="L39" s="7"/>
      <c r="M39" s="44"/>
      <c r="O39" s="109"/>
    </row>
    <row r="40" spans="1:15" x14ac:dyDescent="0.2">
      <c r="E40" s="4"/>
      <c r="F40" s="84" t="s">
        <v>1</v>
      </c>
      <c r="G40" s="95" t="s">
        <v>2</v>
      </c>
      <c r="H40" s="87" t="s">
        <v>3</v>
      </c>
      <c r="I40" s="4" t="s">
        <v>4</v>
      </c>
      <c r="J40" s="4" t="s">
        <v>5</v>
      </c>
      <c r="K40" s="174" t="s">
        <v>6</v>
      </c>
      <c r="L40" s="175"/>
      <c r="M40" s="75" t="s">
        <v>37</v>
      </c>
      <c r="N40" s="10" t="s">
        <v>38</v>
      </c>
      <c r="O40" s="109"/>
    </row>
    <row r="41" spans="1:15" x14ac:dyDescent="0.2">
      <c r="E41" s="2">
        <v>1</v>
      </c>
      <c r="F41" s="73"/>
      <c r="G41" s="125"/>
      <c r="H41" s="75"/>
      <c r="I41" s="126"/>
      <c r="J41" s="73"/>
      <c r="K41" s="172">
        <f>J41-F41</f>
        <v>0</v>
      </c>
      <c r="L41" s="173"/>
      <c r="M41" s="81"/>
      <c r="N41" s="32">
        <f>K41-M41</f>
        <v>0</v>
      </c>
      <c r="O41" s="109">
        <f>ROUNDUP(N41*48,0)/48</f>
        <v>0</v>
      </c>
    </row>
    <row r="42" spans="1:15" x14ac:dyDescent="0.2">
      <c r="E42" s="2">
        <v>2</v>
      </c>
      <c r="F42" s="73"/>
      <c r="G42" s="127"/>
      <c r="H42" s="76"/>
      <c r="I42" s="144"/>
      <c r="J42" s="73"/>
      <c r="K42" s="172">
        <f t="shared" ref="K42:K55" si="4">J42-F42</f>
        <v>0</v>
      </c>
      <c r="L42" s="173"/>
      <c r="M42" s="81"/>
      <c r="N42" s="32">
        <f t="shared" ref="N42:N55" si="5">K42-M42</f>
        <v>0</v>
      </c>
      <c r="O42" s="109">
        <f t="shared" ref="O42:O105" si="6">ROUNDUP(N42*48,0)/48</f>
        <v>0</v>
      </c>
    </row>
    <row r="43" spans="1:15" x14ac:dyDescent="0.2">
      <c r="E43" s="2">
        <v>3</v>
      </c>
      <c r="F43" s="73"/>
      <c r="G43" s="125"/>
      <c r="H43" s="77"/>
      <c r="I43" s="136"/>
      <c r="J43" s="73"/>
      <c r="K43" s="172">
        <f t="shared" si="4"/>
        <v>0</v>
      </c>
      <c r="L43" s="173"/>
      <c r="M43" s="81"/>
      <c r="N43" s="32">
        <f t="shared" si="5"/>
        <v>0</v>
      </c>
      <c r="O43" s="109">
        <f t="shared" si="6"/>
        <v>0</v>
      </c>
    </row>
    <row r="44" spans="1:15" x14ac:dyDescent="0.2">
      <c r="E44" s="2">
        <v>4</v>
      </c>
      <c r="F44" s="73"/>
      <c r="G44" s="125"/>
      <c r="H44" s="77"/>
      <c r="I44" s="126"/>
      <c r="J44" s="73"/>
      <c r="K44" s="172">
        <f t="shared" si="4"/>
        <v>0</v>
      </c>
      <c r="L44" s="173"/>
      <c r="M44" s="81"/>
      <c r="N44" s="32">
        <f t="shared" si="5"/>
        <v>0</v>
      </c>
      <c r="O44" s="109">
        <f t="shared" si="6"/>
        <v>0</v>
      </c>
    </row>
    <row r="45" spans="1:15" x14ac:dyDescent="0.2">
      <c r="A45" s="113" t="s">
        <v>47</v>
      </c>
      <c r="B45" s="113" t="s">
        <v>50</v>
      </c>
      <c r="C45" s="113" t="s">
        <v>51</v>
      </c>
      <c r="E45" s="2">
        <f t="shared" ref="E45:E54" si="7">+E44+1</f>
        <v>5</v>
      </c>
      <c r="F45" s="73"/>
      <c r="G45" s="128"/>
      <c r="H45" s="77"/>
      <c r="I45" s="126"/>
      <c r="J45" s="73"/>
      <c r="K45" s="172">
        <f t="shared" si="4"/>
        <v>0</v>
      </c>
      <c r="L45" s="173"/>
      <c r="M45" s="81"/>
      <c r="N45" s="32">
        <f t="shared" si="5"/>
        <v>0</v>
      </c>
      <c r="O45" s="109">
        <f t="shared" si="6"/>
        <v>0</v>
      </c>
    </row>
    <row r="46" spans="1:15" x14ac:dyDescent="0.2">
      <c r="A46" s="110" t="s">
        <v>48</v>
      </c>
      <c r="B46" s="110">
        <f>a!F41</f>
        <v>0</v>
      </c>
      <c r="C46" s="110">
        <f>COUNTA(G41:G55)</f>
        <v>0</v>
      </c>
      <c r="E46" s="2">
        <f t="shared" si="7"/>
        <v>6</v>
      </c>
      <c r="F46" s="73"/>
      <c r="G46" s="129"/>
      <c r="H46" s="77"/>
      <c r="I46" s="130"/>
      <c r="J46" s="73"/>
      <c r="K46" s="172">
        <f t="shared" si="4"/>
        <v>0</v>
      </c>
      <c r="L46" s="173"/>
      <c r="M46" s="81"/>
      <c r="N46" s="32">
        <f t="shared" si="5"/>
        <v>0</v>
      </c>
      <c r="O46" s="109">
        <f t="shared" si="6"/>
        <v>0</v>
      </c>
    </row>
    <row r="47" spans="1:15" x14ac:dyDescent="0.2">
      <c r="A47" s="110" t="s">
        <v>49</v>
      </c>
      <c r="B47" s="110">
        <f>a!F42</f>
        <v>0</v>
      </c>
      <c r="C47" s="110">
        <f>COUNTA(I41:I55)</f>
        <v>0</v>
      </c>
      <c r="E47" s="2">
        <f t="shared" si="7"/>
        <v>7</v>
      </c>
      <c r="F47" s="73"/>
      <c r="G47" s="131"/>
      <c r="H47" s="77"/>
      <c r="I47" s="137"/>
      <c r="J47" s="73"/>
      <c r="K47" s="172">
        <f t="shared" si="4"/>
        <v>0</v>
      </c>
      <c r="L47" s="173"/>
      <c r="M47" s="81"/>
      <c r="N47" s="32">
        <f t="shared" si="5"/>
        <v>0</v>
      </c>
      <c r="O47" s="109">
        <f t="shared" si="6"/>
        <v>0</v>
      </c>
    </row>
    <row r="48" spans="1:15" x14ac:dyDescent="0.2">
      <c r="E48" s="2">
        <f t="shared" si="7"/>
        <v>8</v>
      </c>
      <c r="F48" s="74"/>
      <c r="G48" s="131"/>
      <c r="H48" s="77"/>
      <c r="I48" s="137"/>
      <c r="J48" s="80"/>
      <c r="K48" s="172">
        <f t="shared" si="4"/>
        <v>0</v>
      </c>
      <c r="L48" s="173"/>
      <c r="M48" s="81"/>
      <c r="N48" s="32">
        <f t="shared" si="5"/>
        <v>0</v>
      </c>
      <c r="O48" s="109">
        <f t="shared" si="6"/>
        <v>0</v>
      </c>
    </row>
    <row r="49" spans="1:15" x14ac:dyDescent="0.2">
      <c r="E49" s="2">
        <f t="shared" si="7"/>
        <v>9</v>
      </c>
      <c r="F49" s="74"/>
      <c r="G49" s="127"/>
      <c r="H49" s="78"/>
      <c r="I49" s="144"/>
      <c r="J49" s="80"/>
      <c r="K49" s="172">
        <f t="shared" si="4"/>
        <v>0</v>
      </c>
      <c r="L49" s="173"/>
      <c r="M49" s="81"/>
      <c r="N49" s="32">
        <f t="shared" si="5"/>
        <v>0</v>
      </c>
      <c r="O49" s="109">
        <f t="shared" si="6"/>
        <v>0</v>
      </c>
    </row>
    <row r="50" spans="1:15" x14ac:dyDescent="0.2">
      <c r="E50" s="2">
        <f t="shared" si="7"/>
        <v>10</v>
      </c>
      <c r="F50" s="74"/>
      <c r="G50" s="127"/>
      <c r="H50" s="78"/>
      <c r="I50" s="78"/>
      <c r="J50" s="80"/>
      <c r="K50" s="172">
        <f t="shared" si="4"/>
        <v>0</v>
      </c>
      <c r="L50" s="173"/>
      <c r="M50" s="81"/>
      <c r="N50" s="32">
        <f t="shared" si="5"/>
        <v>0</v>
      </c>
      <c r="O50" s="109">
        <f t="shared" si="6"/>
        <v>0</v>
      </c>
    </row>
    <row r="51" spans="1:15" x14ac:dyDescent="0.2">
      <c r="E51" s="2">
        <f t="shared" si="7"/>
        <v>11</v>
      </c>
      <c r="F51" s="74"/>
      <c r="G51" s="127"/>
      <c r="H51" s="78"/>
      <c r="I51" s="144"/>
      <c r="J51" s="80"/>
      <c r="K51" s="172">
        <f t="shared" si="4"/>
        <v>0</v>
      </c>
      <c r="L51" s="173"/>
      <c r="M51" s="81"/>
      <c r="N51" s="32">
        <f t="shared" si="5"/>
        <v>0</v>
      </c>
      <c r="O51" s="109">
        <f t="shared" si="6"/>
        <v>0</v>
      </c>
    </row>
    <row r="52" spans="1:15" x14ac:dyDescent="0.2">
      <c r="E52" s="2">
        <f t="shared" si="7"/>
        <v>12</v>
      </c>
      <c r="F52" s="74"/>
      <c r="G52" s="138"/>
      <c r="H52" s="78"/>
      <c r="I52" s="78"/>
      <c r="J52" s="80"/>
      <c r="K52" s="172">
        <f t="shared" si="4"/>
        <v>0</v>
      </c>
      <c r="L52" s="173"/>
      <c r="M52" s="81"/>
      <c r="N52" s="32">
        <f t="shared" si="5"/>
        <v>0</v>
      </c>
      <c r="O52" s="109">
        <f t="shared" si="6"/>
        <v>0</v>
      </c>
    </row>
    <row r="53" spans="1:15" x14ac:dyDescent="0.2">
      <c r="E53" s="2">
        <f t="shared" si="7"/>
        <v>13</v>
      </c>
      <c r="F53" s="74"/>
      <c r="G53" s="138"/>
      <c r="H53" s="78"/>
      <c r="I53" s="78"/>
      <c r="J53" s="80"/>
      <c r="K53" s="172">
        <f t="shared" si="4"/>
        <v>0</v>
      </c>
      <c r="L53" s="173"/>
      <c r="M53" s="81"/>
      <c r="N53" s="32">
        <f t="shared" si="5"/>
        <v>0</v>
      </c>
      <c r="O53" s="109">
        <f t="shared" si="6"/>
        <v>0</v>
      </c>
    </row>
    <row r="54" spans="1:15" x14ac:dyDescent="0.2">
      <c r="E54" s="2">
        <f t="shared" si="7"/>
        <v>14</v>
      </c>
      <c r="F54" s="74"/>
      <c r="G54" s="139"/>
      <c r="H54" s="78"/>
      <c r="I54" s="140"/>
      <c r="J54" s="80"/>
      <c r="K54" s="172">
        <f t="shared" si="4"/>
        <v>0</v>
      </c>
      <c r="L54" s="173"/>
      <c r="M54" s="81"/>
      <c r="N54" s="32">
        <f t="shared" si="5"/>
        <v>0</v>
      </c>
      <c r="O54" s="109">
        <f t="shared" si="6"/>
        <v>0</v>
      </c>
    </row>
    <row r="55" spans="1:15" x14ac:dyDescent="0.2">
      <c r="E55" s="2">
        <v>15</v>
      </c>
      <c r="F55" s="73"/>
      <c r="G55" s="141"/>
      <c r="H55" s="79"/>
      <c r="I55" s="79"/>
      <c r="J55" s="73"/>
      <c r="K55" s="172">
        <f t="shared" si="4"/>
        <v>0</v>
      </c>
      <c r="L55" s="173"/>
      <c r="M55" s="81"/>
      <c r="N55" s="32">
        <f t="shared" si="5"/>
        <v>0</v>
      </c>
      <c r="O55" s="109">
        <f t="shared" si="6"/>
        <v>0</v>
      </c>
    </row>
    <row r="56" spans="1:15" x14ac:dyDescent="0.2">
      <c r="F56" s="44"/>
      <c r="H56" s="44"/>
      <c r="J56" s="44"/>
      <c r="M56" s="44"/>
      <c r="O56" s="109"/>
    </row>
    <row r="57" spans="1:15" x14ac:dyDescent="0.2">
      <c r="F57" s="44"/>
      <c r="H57" s="44"/>
      <c r="J57" s="44"/>
      <c r="M57" s="44"/>
      <c r="O57" s="109"/>
    </row>
    <row r="58" spans="1:15" ht="15.75" x14ac:dyDescent="0.2">
      <c r="E58" s="1" t="s">
        <v>0</v>
      </c>
      <c r="F58" s="83"/>
      <c r="G58" s="94">
        <f>a!G5</f>
        <v>44807</v>
      </c>
      <c r="H58" s="86">
        <f>a!G6</f>
        <v>3291</v>
      </c>
      <c r="I58" s="35" t="str">
        <f>TEXT("1/"&amp;a!A1,"mmmm")</f>
        <v>septembre</v>
      </c>
      <c r="J58" s="88"/>
      <c r="K58" s="7"/>
      <c r="L58" s="7"/>
      <c r="M58" s="44"/>
      <c r="O58" s="109"/>
    </row>
    <row r="59" spans="1:15" x14ac:dyDescent="0.2">
      <c r="E59" s="7"/>
      <c r="F59" s="83"/>
      <c r="G59" s="100"/>
      <c r="H59" s="83"/>
      <c r="I59" s="7"/>
      <c r="J59" s="83"/>
      <c r="K59" s="7"/>
      <c r="L59" s="7"/>
      <c r="M59" s="44"/>
      <c r="O59" s="109"/>
    </row>
    <row r="60" spans="1:15" x14ac:dyDescent="0.2">
      <c r="E60" s="4"/>
      <c r="F60" s="84" t="s">
        <v>1</v>
      </c>
      <c r="G60" s="95" t="s">
        <v>2</v>
      </c>
      <c r="H60" s="87" t="s">
        <v>3</v>
      </c>
      <c r="I60" s="4" t="s">
        <v>4</v>
      </c>
      <c r="J60" s="84" t="s">
        <v>5</v>
      </c>
      <c r="K60" s="174" t="s">
        <v>6</v>
      </c>
      <c r="L60" s="175"/>
      <c r="M60" s="75" t="s">
        <v>37</v>
      </c>
      <c r="N60" s="10" t="s">
        <v>38</v>
      </c>
      <c r="O60" s="109"/>
    </row>
    <row r="61" spans="1:15" x14ac:dyDescent="0.2">
      <c r="E61" s="2">
        <v>1</v>
      </c>
      <c r="F61" s="73"/>
      <c r="G61" s="125"/>
      <c r="H61" s="75"/>
      <c r="I61" s="126"/>
      <c r="J61" s="73"/>
      <c r="K61" s="172">
        <f>J61-F61</f>
        <v>0</v>
      </c>
      <c r="L61" s="173"/>
      <c r="M61" s="81"/>
      <c r="N61" s="32">
        <f>K61-M61</f>
        <v>0</v>
      </c>
      <c r="O61" s="109">
        <f t="shared" si="6"/>
        <v>0</v>
      </c>
    </row>
    <row r="62" spans="1:15" x14ac:dyDescent="0.2">
      <c r="E62" s="2">
        <v>2</v>
      </c>
      <c r="F62" s="73"/>
      <c r="G62" s="127"/>
      <c r="H62" s="76"/>
      <c r="I62" s="78"/>
      <c r="J62" s="73"/>
      <c r="K62" s="172">
        <f t="shared" ref="K62:K75" si="8">J62-F62</f>
        <v>0</v>
      </c>
      <c r="L62" s="173"/>
      <c r="M62" s="81"/>
      <c r="N62" s="32">
        <f t="shared" ref="N62:N75" si="9">K62-M62</f>
        <v>0</v>
      </c>
      <c r="O62" s="109">
        <f t="shared" si="6"/>
        <v>0</v>
      </c>
    </row>
    <row r="63" spans="1:15" x14ac:dyDescent="0.2">
      <c r="A63" s="113" t="s">
        <v>47</v>
      </c>
      <c r="B63" s="113" t="s">
        <v>50</v>
      </c>
      <c r="C63" s="113" t="s">
        <v>51</v>
      </c>
      <c r="E63" s="2">
        <v>3</v>
      </c>
      <c r="F63" s="73"/>
      <c r="G63" s="125"/>
      <c r="H63" s="77"/>
      <c r="I63" s="126"/>
      <c r="J63" s="73"/>
      <c r="K63" s="172">
        <f t="shared" si="8"/>
        <v>0</v>
      </c>
      <c r="L63" s="173"/>
      <c r="M63" s="81"/>
      <c r="N63" s="32">
        <f t="shared" si="9"/>
        <v>0</v>
      </c>
      <c r="O63" s="109">
        <f t="shared" si="6"/>
        <v>0</v>
      </c>
    </row>
    <row r="64" spans="1:15" x14ac:dyDescent="0.2">
      <c r="A64" s="110" t="s">
        <v>48</v>
      </c>
      <c r="B64" s="110">
        <f>a!G41</f>
        <v>0</v>
      </c>
      <c r="C64" s="110">
        <f>COUNTA(G61:G75)</f>
        <v>0</v>
      </c>
      <c r="E64" s="2">
        <v>4</v>
      </c>
      <c r="F64" s="73"/>
      <c r="G64" s="125"/>
      <c r="H64" s="77"/>
      <c r="I64" s="126"/>
      <c r="J64" s="73"/>
      <c r="K64" s="172">
        <f t="shared" si="8"/>
        <v>0</v>
      </c>
      <c r="L64" s="173"/>
      <c r="M64" s="81"/>
      <c r="N64" s="32">
        <f t="shared" si="9"/>
        <v>0</v>
      </c>
      <c r="O64" s="109">
        <f t="shared" si="6"/>
        <v>0</v>
      </c>
    </row>
    <row r="65" spans="1:15" x14ac:dyDescent="0.2">
      <c r="A65" s="110" t="s">
        <v>49</v>
      </c>
      <c r="B65" s="110">
        <f>a!G42</f>
        <v>0</v>
      </c>
      <c r="C65" s="110">
        <f>COUNTA(I61:I75)</f>
        <v>0</v>
      </c>
      <c r="E65" s="2">
        <f t="shared" ref="E65:E74" si="10">+E64+1</f>
        <v>5</v>
      </c>
      <c r="F65" s="73"/>
      <c r="G65" s="128"/>
      <c r="H65" s="77"/>
      <c r="I65" s="126"/>
      <c r="J65" s="73"/>
      <c r="K65" s="172">
        <f t="shared" si="8"/>
        <v>0</v>
      </c>
      <c r="L65" s="173"/>
      <c r="M65" s="81"/>
      <c r="N65" s="32">
        <f t="shared" si="9"/>
        <v>0</v>
      </c>
      <c r="O65" s="109">
        <f t="shared" si="6"/>
        <v>0</v>
      </c>
    </row>
    <row r="66" spans="1:15" x14ac:dyDescent="0.2">
      <c r="E66" s="2">
        <f t="shared" si="10"/>
        <v>6</v>
      </c>
      <c r="F66" s="73"/>
      <c r="G66" s="129"/>
      <c r="H66" s="77"/>
      <c r="I66" s="130"/>
      <c r="J66" s="73"/>
      <c r="K66" s="172">
        <f t="shared" si="8"/>
        <v>0</v>
      </c>
      <c r="L66" s="173"/>
      <c r="M66" s="81"/>
      <c r="N66" s="32">
        <f t="shared" si="9"/>
        <v>0</v>
      </c>
      <c r="O66" s="109">
        <f t="shared" si="6"/>
        <v>0</v>
      </c>
    </row>
    <row r="67" spans="1:15" x14ac:dyDescent="0.2">
      <c r="E67" s="2">
        <f t="shared" si="10"/>
        <v>7</v>
      </c>
      <c r="F67" s="73"/>
      <c r="G67" s="131"/>
      <c r="H67" s="77"/>
      <c r="I67" s="132"/>
      <c r="J67" s="73"/>
      <c r="K67" s="172">
        <f t="shared" si="8"/>
        <v>0</v>
      </c>
      <c r="L67" s="173"/>
      <c r="M67" s="81"/>
      <c r="N67" s="32">
        <f t="shared" si="9"/>
        <v>0</v>
      </c>
      <c r="O67" s="109">
        <f t="shared" si="6"/>
        <v>0</v>
      </c>
    </row>
    <row r="68" spans="1:15" x14ac:dyDescent="0.2">
      <c r="E68" s="2">
        <f t="shared" si="10"/>
        <v>8</v>
      </c>
      <c r="F68" s="74"/>
      <c r="G68" s="131"/>
      <c r="H68" s="77"/>
      <c r="I68" s="132"/>
      <c r="J68" s="80"/>
      <c r="K68" s="172">
        <f t="shared" si="8"/>
        <v>0</v>
      </c>
      <c r="L68" s="173"/>
      <c r="M68" s="81"/>
      <c r="N68" s="32">
        <f t="shared" si="9"/>
        <v>0</v>
      </c>
      <c r="O68" s="109">
        <f t="shared" si="6"/>
        <v>0</v>
      </c>
    </row>
    <row r="69" spans="1:15" x14ac:dyDescent="0.2">
      <c r="E69" s="2">
        <f t="shared" si="10"/>
        <v>9</v>
      </c>
      <c r="F69" s="74"/>
      <c r="G69" s="127"/>
      <c r="H69" s="78"/>
      <c r="I69" s="78"/>
      <c r="J69" s="80"/>
      <c r="K69" s="172">
        <f t="shared" si="8"/>
        <v>0</v>
      </c>
      <c r="L69" s="173"/>
      <c r="M69" s="81"/>
      <c r="N69" s="32">
        <f t="shared" si="9"/>
        <v>0</v>
      </c>
      <c r="O69" s="109">
        <f t="shared" si="6"/>
        <v>0</v>
      </c>
    </row>
    <row r="70" spans="1:15" x14ac:dyDescent="0.2">
      <c r="E70" s="2">
        <f t="shared" si="10"/>
        <v>10</v>
      </c>
      <c r="F70" s="74"/>
      <c r="G70" s="127"/>
      <c r="H70" s="78"/>
      <c r="I70" s="78"/>
      <c r="J70" s="80"/>
      <c r="K70" s="172">
        <f t="shared" si="8"/>
        <v>0</v>
      </c>
      <c r="L70" s="173"/>
      <c r="M70" s="81"/>
      <c r="N70" s="32">
        <f t="shared" si="9"/>
        <v>0</v>
      </c>
      <c r="O70" s="109">
        <f t="shared" si="6"/>
        <v>0</v>
      </c>
    </row>
    <row r="71" spans="1:15" x14ac:dyDescent="0.2">
      <c r="E71" s="2">
        <f t="shared" si="10"/>
        <v>11</v>
      </c>
      <c r="F71" s="74"/>
      <c r="G71" s="127"/>
      <c r="H71" s="78"/>
      <c r="I71" s="78"/>
      <c r="J71" s="80"/>
      <c r="K71" s="172">
        <f t="shared" si="8"/>
        <v>0</v>
      </c>
      <c r="L71" s="173"/>
      <c r="M71" s="81"/>
      <c r="N71" s="32">
        <f t="shared" si="9"/>
        <v>0</v>
      </c>
      <c r="O71" s="109">
        <f t="shared" si="6"/>
        <v>0</v>
      </c>
    </row>
    <row r="72" spans="1:15" x14ac:dyDescent="0.2">
      <c r="E72" s="2">
        <f t="shared" si="10"/>
        <v>12</v>
      </c>
      <c r="F72" s="74"/>
      <c r="G72" s="127"/>
      <c r="H72" s="78"/>
      <c r="I72" s="78"/>
      <c r="J72" s="80"/>
      <c r="K72" s="172">
        <f t="shared" si="8"/>
        <v>0</v>
      </c>
      <c r="L72" s="173"/>
      <c r="M72" s="81"/>
      <c r="N72" s="32">
        <f t="shared" si="9"/>
        <v>0</v>
      </c>
      <c r="O72" s="109">
        <f t="shared" si="6"/>
        <v>0</v>
      </c>
    </row>
    <row r="73" spans="1:15" x14ac:dyDescent="0.2">
      <c r="E73" s="2">
        <f t="shared" si="10"/>
        <v>13</v>
      </c>
      <c r="F73" s="74"/>
      <c r="G73" s="127"/>
      <c r="H73" s="78"/>
      <c r="I73" s="78"/>
      <c r="J73" s="80"/>
      <c r="K73" s="172">
        <f t="shared" si="8"/>
        <v>0</v>
      </c>
      <c r="L73" s="173"/>
      <c r="M73" s="81"/>
      <c r="N73" s="32">
        <f t="shared" si="9"/>
        <v>0</v>
      </c>
      <c r="O73" s="109">
        <f t="shared" si="6"/>
        <v>0</v>
      </c>
    </row>
    <row r="74" spans="1:15" x14ac:dyDescent="0.2">
      <c r="E74" s="2">
        <f t="shared" si="10"/>
        <v>14</v>
      </c>
      <c r="F74" s="74"/>
      <c r="G74" s="142"/>
      <c r="H74" s="78"/>
      <c r="I74" s="107"/>
      <c r="J74" s="80"/>
      <c r="K74" s="172">
        <f t="shared" si="8"/>
        <v>0</v>
      </c>
      <c r="L74" s="173"/>
      <c r="M74" s="81"/>
      <c r="N74" s="32">
        <f t="shared" si="9"/>
        <v>0</v>
      </c>
      <c r="O74" s="109">
        <f t="shared" si="6"/>
        <v>0</v>
      </c>
    </row>
    <row r="75" spans="1:15" x14ac:dyDescent="0.2">
      <c r="E75" s="2">
        <v>15</v>
      </c>
      <c r="F75" s="73"/>
      <c r="G75" s="143"/>
      <c r="H75" s="79"/>
      <c r="I75" s="79"/>
      <c r="J75" s="73"/>
      <c r="K75" s="172">
        <f t="shared" si="8"/>
        <v>0</v>
      </c>
      <c r="L75" s="173"/>
      <c r="M75" s="81"/>
      <c r="N75" s="32">
        <f t="shared" si="9"/>
        <v>0</v>
      </c>
      <c r="O75" s="109">
        <f t="shared" si="6"/>
        <v>0</v>
      </c>
    </row>
    <row r="76" spans="1:15" x14ac:dyDescent="0.2">
      <c r="E76" s="8"/>
      <c r="F76" s="82"/>
      <c r="G76" s="101"/>
      <c r="H76" s="82"/>
      <c r="I76" s="8"/>
      <c r="J76" s="82"/>
      <c r="K76" s="8"/>
      <c r="L76" s="8"/>
      <c r="M76" s="44"/>
      <c r="O76" s="109"/>
    </row>
    <row r="77" spans="1:15" x14ac:dyDescent="0.2">
      <c r="E77" s="8"/>
      <c r="F77" s="82"/>
      <c r="G77" s="101"/>
      <c r="H77" s="82"/>
      <c r="I77" s="8"/>
      <c r="J77" s="82"/>
      <c r="K77" s="8"/>
      <c r="L77" s="8"/>
      <c r="M77" s="44"/>
      <c r="O77" s="109"/>
    </row>
    <row r="78" spans="1:15" ht="15.75" x14ac:dyDescent="0.2">
      <c r="E78" s="1" t="s">
        <v>0</v>
      </c>
      <c r="F78" s="83"/>
      <c r="G78" s="94">
        <f>a!H5</f>
        <v>44808</v>
      </c>
      <c r="H78" s="86">
        <f>a!H6</f>
        <v>3292</v>
      </c>
      <c r="I78" s="35" t="str">
        <f>TEXT("1/"&amp;a!A1,"mmmm")</f>
        <v>septembre</v>
      </c>
      <c r="J78" s="88"/>
      <c r="K78" s="7"/>
      <c r="L78" s="7"/>
      <c r="M78" s="44"/>
      <c r="O78" s="109"/>
    </row>
    <row r="79" spans="1:15" x14ac:dyDescent="0.2">
      <c r="E79" s="7"/>
      <c r="F79" s="83"/>
      <c r="G79" s="100"/>
      <c r="H79" s="83"/>
      <c r="I79" s="7"/>
      <c r="J79" s="83"/>
      <c r="K79" s="7"/>
      <c r="L79" s="7"/>
      <c r="M79" s="44"/>
      <c r="O79" s="109"/>
    </row>
    <row r="80" spans="1:15" x14ac:dyDescent="0.2">
      <c r="E80" s="4"/>
      <c r="F80" s="84" t="s">
        <v>1</v>
      </c>
      <c r="G80" s="95" t="s">
        <v>2</v>
      </c>
      <c r="H80" s="87" t="s">
        <v>3</v>
      </c>
      <c r="I80" s="4" t="s">
        <v>4</v>
      </c>
      <c r="J80" s="84" t="s">
        <v>5</v>
      </c>
      <c r="K80" s="174" t="s">
        <v>6</v>
      </c>
      <c r="L80" s="175"/>
      <c r="M80" s="75" t="s">
        <v>37</v>
      </c>
      <c r="N80" s="10" t="s">
        <v>38</v>
      </c>
      <c r="O80" s="109"/>
    </row>
    <row r="81" spans="1:15" x14ac:dyDescent="0.2">
      <c r="E81" s="2">
        <v>1</v>
      </c>
      <c r="F81" s="73"/>
      <c r="G81" s="125"/>
      <c r="H81" s="75"/>
      <c r="I81" s="126"/>
      <c r="J81" s="73"/>
      <c r="K81" s="172">
        <f>J81-F81</f>
        <v>0</v>
      </c>
      <c r="L81" s="173"/>
      <c r="M81" s="81"/>
      <c r="N81" s="32">
        <f>K81-M81</f>
        <v>0</v>
      </c>
      <c r="O81" s="109">
        <f t="shared" si="6"/>
        <v>0</v>
      </c>
    </row>
    <row r="82" spans="1:15" x14ac:dyDescent="0.2">
      <c r="E82" s="2">
        <v>2</v>
      </c>
      <c r="F82" s="73"/>
      <c r="G82" s="127"/>
      <c r="H82" s="76"/>
      <c r="I82" s="78"/>
      <c r="J82" s="73"/>
      <c r="K82" s="172">
        <f t="shared" ref="K82:K95" si="11">J82-F82</f>
        <v>0</v>
      </c>
      <c r="L82" s="173"/>
      <c r="M82" s="81"/>
      <c r="N82" s="32">
        <f t="shared" ref="N82:N95" si="12">K82-M82</f>
        <v>0</v>
      </c>
      <c r="O82" s="109">
        <f t="shared" si="6"/>
        <v>0</v>
      </c>
    </row>
    <row r="83" spans="1:15" x14ac:dyDescent="0.2">
      <c r="A83" s="113" t="s">
        <v>47</v>
      </c>
      <c r="B83" s="113" t="s">
        <v>50</v>
      </c>
      <c r="C83" s="113" t="s">
        <v>51</v>
      </c>
      <c r="E83" s="2">
        <v>3</v>
      </c>
      <c r="F83" s="73"/>
      <c r="G83" s="125"/>
      <c r="H83" s="77"/>
      <c r="I83" s="126"/>
      <c r="J83" s="73"/>
      <c r="K83" s="172">
        <f t="shared" si="11"/>
        <v>0</v>
      </c>
      <c r="L83" s="173"/>
      <c r="M83" s="81"/>
      <c r="N83" s="32">
        <f t="shared" si="12"/>
        <v>0</v>
      </c>
      <c r="O83" s="109">
        <f t="shared" si="6"/>
        <v>0</v>
      </c>
    </row>
    <row r="84" spans="1:15" x14ac:dyDescent="0.2">
      <c r="A84" s="110" t="s">
        <v>48</v>
      </c>
      <c r="B84" s="110">
        <f>a!H41</f>
        <v>0</v>
      </c>
      <c r="C84" s="110">
        <f>COUNTA(G81:G95)</f>
        <v>0</v>
      </c>
      <c r="E84" s="2">
        <v>4</v>
      </c>
      <c r="F84" s="73"/>
      <c r="G84" s="125"/>
      <c r="H84" s="77"/>
      <c r="I84" s="126"/>
      <c r="J84" s="73"/>
      <c r="K84" s="172">
        <f t="shared" si="11"/>
        <v>0</v>
      </c>
      <c r="L84" s="173"/>
      <c r="M84" s="81"/>
      <c r="N84" s="32">
        <f t="shared" si="12"/>
        <v>0</v>
      </c>
      <c r="O84" s="109">
        <f t="shared" si="6"/>
        <v>0</v>
      </c>
    </row>
    <row r="85" spans="1:15" x14ac:dyDescent="0.2">
      <c r="A85" s="110" t="s">
        <v>49</v>
      </c>
      <c r="B85" s="110">
        <f>a!H42</f>
        <v>0</v>
      </c>
      <c r="C85" s="110">
        <f>COUNTA(I81:I95)</f>
        <v>0</v>
      </c>
      <c r="E85" s="2">
        <f t="shared" ref="E85:E94" si="13">+E84+1</f>
        <v>5</v>
      </c>
      <c r="F85" s="73"/>
      <c r="G85" s="128"/>
      <c r="H85" s="77"/>
      <c r="I85" s="126"/>
      <c r="J85" s="73"/>
      <c r="K85" s="172">
        <f t="shared" si="11"/>
        <v>0</v>
      </c>
      <c r="L85" s="173"/>
      <c r="M85" s="81"/>
      <c r="N85" s="32">
        <f t="shared" si="12"/>
        <v>0</v>
      </c>
      <c r="O85" s="109">
        <f t="shared" si="6"/>
        <v>0</v>
      </c>
    </row>
    <row r="86" spans="1:15" x14ac:dyDescent="0.2">
      <c r="E86" s="2">
        <f t="shared" si="13"/>
        <v>6</v>
      </c>
      <c r="F86" s="73"/>
      <c r="G86" s="129"/>
      <c r="H86" s="77"/>
      <c r="I86" s="130"/>
      <c r="J86" s="73"/>
      <c r="K86" s="172">
        <f t="shared" si="11"/>
        <v>0</v>
      </c>
      <c r="L86" s="173"/>
      <c r="M86" s="81"/>
      <c r="N86" s="32">
        <f t="shared" si="12"/>
        <v>0</v>
      </c>
      <c r="O86" s="109">
        <f t="shared" si="6"/>
        <v>0</v>
      </c>
    </row>
    <row r="87" spans="1:15" x14ac:dyDescent="0.2">
      <c r="E87" s="2">
        <f t="shared" si="13"/>
        <v>7</v>
      </c>
      <c r="F87" s="73"/>
      <c r="G87" s="131"/>
      <c r="H87" s="77"/>
      <c r="I87" s="132"/>
      <c r="J87" s="73"/>
      <c r="K87" s="172">
        <f t="shared" si="11"/>
        <v>0</v>
      </c>
      <c r="L87" s="173"/>
      <c r="M87" s="81"/>
      <c r="N87" s="32">
        <f t="shared" si="12"/>
        <v>0</v>
      </c>
      <c r="O87" s="109">
        <f t="shared" si="6"/>
        <v>0</v>
      </c>
    </row>
    <row r="88" spans="1:15" x14ac:dyDescent="0.2">
      <c r="E88" s="2">
        <f t="shared" si="13"/>
        <v>8</v>
      </c>
      <c r="F88" s="74"/>
      <c r="G88" s="131"/>
      <c r="H88" s="77"/>
      <c r="I88" s="132"/>
      <c r="J88" s="80"/>
      <c r="K88" s="172">
        <f t="shared" si="11"/>
        <v>0</v>
      </c>
      <c r="L88" s="173"/>
      <c r="M88" s="81"/>
      <c r="N88" s="32">
        <f t="shared" si="12"/>
        <v>0</v>
      </c>
      <c r="O88" s="109">
        <f t="shared" si="6"/>
        <v>0</v>
      </c>
    </row>
    <row r="89" spans="1:15" x14ac:dyDescent="0.2">
      <c r="E89" s="2">
        <f t="shared" si="13"/>
        <v>9</v>
      </c>
      <c r="F89" s="74"/>
      <c r="G89" s="127"/>
      <c r="H89" s="78"/>
      <c r="I89" s="78"/>
      <c r="J89" s="80"/>
      <c r="K89" s="172">
        <f t="shared" si="11"/>
        <v>0</v>
      </c>
      <c r="L89" s="173"/>
      <c r="M89" s="81"/>
      <c r="N89" s="32">
        <f t="shared" si="12"/>
        <v>0</v>
      </c>
      <c r="O89" s="109">
        <f t="shared" si="6"/>
        <v>0</v>
      </c>
    </row>
    <row r="90" spans="1:15" x14ac:dyDescent="0.2">
      <c r="E90" s="2">
        <f t="shared" si="13"/>
        <v>10</v>
      </c>
      <c r="F90" s="74"/>
      <c r="G90" s="127"/>
      <c r="H90" s="78"/>
      <c r="I90" s="78"/>
      <c r="J90" s="80"/>
      <c r="K90" s="172">
        <f t="shared" si="11"/>
        <v>0</v>
      </c>
      <c r="L90" s="173"/>
      <c r="M90" s="81"/>
      <c r="N90" s="32">
        <f t="shared" si="12"/>
        <v>0</v>
      </c>
      <c r="O90" s="109">
        <f t="shared" si="6"/>
        <v>0</v>
      </c>
    </row>
    <row r="91" spans="1:15" x14ac:dyDescent="0.2">
      <c r="E91" s="2">
        <f t="shared" si="13"/>
        <v>11</v>
      </c>
      <c r="F91" s="74"/>
      <c r="G91" s="127"/>
      <c r="H91" s="78"/>
      <c r="I91" s="78"/>
      <c r="J91" s="80"/>
      <c r="K91" s="172">
        <f t="shared" si="11"/>
        <v>0</v>
      </c>
      <c r="L91" s="173"/>
      <c r="M91" s="81"/>
      <c r="N91" s="32">
        <f t="shared" si="12"/>
        <v>0</v>
      </c>
      <c r="O91" s="109">
        <f t="shared" si="6"/>
        <v>0</v>
      </c>
    </row>
    <row r="92" spans="1:15" x14ac:dyDescent="0.2">
      <c r="E92" s="2">
        <f t="shared" si="13"/>
        <v>12</v>
      </c>
      <c r="F92" s="74"/>
      <c r="G92" s="127"/>
      <c r="H92" s="78"/>
      <c r="I92" s="78"/>
      <c r="J92" s="80"/>
      <c r="K92" s="172">
        <f t="shared" si="11"/>
        <v>0</v>
      </c>
      <c r="L92" s="173"/>
      <c r="M92" s="81"/>
      <c r="N92" s="32">
        <f t="shared" si="12"/>
        <v>0</v>
      </c>
      <c r="O92" s="109">
        <f t="shared" si="6"/>
        <v>0</v>
      </c>
    </row>
    <row r="93" spans="1:15" x14ac:dyDescent="0.2">
      <c r="E93" s="2">
        <f t="shared" si="13"/>
        <v>13</v>
      </c>
      <c r="F93" s="74"/>
      <c r="G93" s="127"/>
      <c r="H93" s="78"/>
      <c r="I93" s="78"/>
      <c r="J93" s="80"/>
      <c r="K93" s="172">
        <f t="shared" si="11"/>
        <v>0</v>
      </c>
      <c r="L93" s="173"/>
      <c r="M93" s="81"/>
      <c r="N93" s="32">
        <f t="shared" si="12"/>
        <v>0</v>
      </c>
      <c r="O93" s="109">
        <f t="shared" si="6"/>
        <v>0</v>
      </c>
    </row>
    <row r="94" spans="1:15" x14ac:dyDescent="0.2">
      <c r="E94" s="2">
        <f t="shared" si="13"/>
        <v>14</v>
      </c>
      <c r="F94" s="74"/>
      <c r="G94" s="142"/>
      <c r="H94" s="78"/>
      <c r="I94" s="107"/>
      <c r="J94" s="80"/>
      <c r="K94" s="172">
        <f t="shared" si="11"/>
        <v>0</v>
      </c>
      <c r="L94" s="173"/>
      <c r="M94" s="81"/>
      <c r="N94" s="32">
        <f t="shared" si="12"/>
        <v>0</v>
      </c>
      <c r="O94" s="109">
        <f t="shared" si="6"/>
        <v>0</v>
      </c>
    </row>
    <row r="95" spans="1:15" x14ac:dyDescent="0.2">
      <c r="E95" s="2">
        <v>15</v>
      </c>
      <c r="F95" s="73"/>
      <c r="G95" s="143"/>
      <c r="H95" s="79"/>
      <c r="I95" s="79"/>
      <c r="J95" s="73"/>
      <c r="K95" s="172">
        <f t="shared" si="11"/>
        <v>0</v>
      </c>
      <c r="L95" s="173"/>
      <c r="M95" s="81"/>
      <c r="N95" s="32">
        <f t="shared" si="12"/>
        <v>0</v>
      </c>
      <c r="O95" s="109">
        <f t="shared" si="6"/>
        <v>0</v>
      </c>
    </row>
    <row r="96" spans="1:15" x14ac:dyDescent="0.2">
      <c r="F96" s="44"/>
      <c r="H96" s="44"/>
      <c r="J96" s="44"/>
      <c r="M96" s="44"/>
      <c r="O96" s="109"/>
    </row>
    <row r="97" spans="1:15" x14ac:dyDescent="0.2">
      <c r="F97" s="44"/>
      <c r="H97" s="44"/>
      <c r="J97" s="44"/>
      <c r="M97" s="44"/>
      <c r="O97" s="109"/>
    </row>
    <row r="98" spans="1:15" ht="15.75" x14ac:dyDescent="0.2">
      <c r="E98" s="1" t="s">
        <v>0</v>
      </c>
      <c r="F98" s="83"/>
      <c r="G98" s="94">
        <f>a!I5</f>
        <v>44809</v>
      </c>
      <c r="H98" s="86">
        <f>a!I6</f>
        <v>3293</v>
      </c>
      <c r="I98" s="35" t="str">
        <f>TEXT("1/"&amp;a!A1,"mmmm")</f>
        <v>septembre</v>
      </c>
      <c r="J98" s="88"/>
      <c r="K98" s="7"/>
      <c r="L98" s="7"/>
      <c r="M98" s="44"/>
      <c r="O98" s="109"/>
    </row>
    <row r="99" spans="1:15" x14ac:dyDescent="0.2">
      <c r="E99" s="7"/>
      <c r="F99" s="83"/>
      <c r="G99" s="100"/>
      <c r="H99" s="83"/>
      <c r="I99" s="7"/>
      <c r="J99" s="83"/>
      <c r="K99" s="7"/>
      <c r="L99" s="7"/>
      <c r="M99" s="44"/>
      <c r="O99" s="109"/>
    </row>
    <row r="100" spans="1:15" x14ac:dyDescent="0.2">
      <c r="E100" s="4"/>
      <c r="F100" s="84" t="s">
        <v>1</v>
      </c>
      <c r="G100" s="95" t="s">
        <v>2</v>
      </c>
      <c r="H100" s="87" t="s">
        <v>3</v>
      </c>
      <c r="I100" s="4" t="s">
        <v>4</v>
      </c>
      <c r="J100" s="84" t="s">
        <v>5</v>
      </c>
      <c r="K100" s="174" t="s">
        <v>6</v>
      </c>
      <c r="L100" s="175"/>
      <c r="M100" s="75" t="s">
        <v>37</v>
      </c>
      <c r="N100" s="10" t="s">
        <v>38</v>
      </c>
      <c r="O100" s="109"/>
    </row>
    <row r="101" spans="1:15" x14ac:dyDescent="0.2">
      <c r="A101" s="6" t="s">
        <v>106</v>
      </c>
      <c r="E101" s="2">
        <v>1</v>
      </c>
      <c r="F101" s="73"/>
      <c r="G101" s="127"/>
      <c r="H101" s="158"/>
      <c r="I101" s="158"/>
      <c r="J101" s="73"/>
      <c r="K101" s="172">
        <f>J101-F101</f>
        <v>0</v>
      </c>
      <c r="L101" s="173"/>
      <c r="M101" s="81"/>
      <c r="N101" s="32">
        <f>K101-M101</f>
        <v>0</v>
      </c>
      <c r="O101" s="109">
        <f t="shared" si="6"/>
        <v>0</v>
      </c>
    </row>
    <row r="102" spans="1:15" x14ac:dyDescent="0.2">
      <c r="E102" s="2">
        <v>2</v>
      </c>
      <c r="F102" s="73"/>
      <c r="G102" s="127"/>
      <c r="H102" s="158"/>
      <c r="I102" s="158"/>
      <c r="J102" s="73"/>
      <c r="K102" s="172">
        <f t="shared" ref="K102:K115" si="14">J102-F102</f>
        <v>0</v>
      </c>
      <c r="L102" s="173"/>
      <c r="M102" s="81"/>
      <c r="N102" s="32">
        <f t="shared" ref="N102:N115" si="15">K102-M102</f>
        <v>0</v>
      </c>
      <c r="O102" s="109">
        <f t="shared" si="6"/>
        <v>0</v>
      </c>
    </row>
    <row r="103" spans="1:15" x14ac:dyDescent="0.2">
      <c r="A103" s="113" t="s">
        <v>47</v>
      </c>
      <c r="B103" s="113" t="s">
        <v>50</v>
      </c>
      <c r="C103" s="113" t="s">
        <v>51</v>
      </c>
      <c r="E103" s="2">
        <v>3</v>
      </c>
      <c r="F103" s="73"/>
      <c r="G103" s="127"/>
      <c r="H103" s="158"/>
      <c r="I103" s="158"/>
      <c r="J103" s="73"/>
      <c r="K103" s="172">
        <f t="shared" si="14"/>
        <v>0</v>
      </c>
      <c r="L103" s="173"/>
      <c r="M103" s="81"/>
      <c r="N103" s="32">
        <f t="shared" si="15"/>
        <v>0</v>
      </c>
      <c r="O103" s="109">
        <f t="shared" si="6"/>
        <v>0</v>
      </c>
    </row>
    <row r="104" spans="1:15" x14ac:dyDescent="0.2">
      <c r="A104" s="110" t="s">
        <v>48</v>
      </c>
      <c r="B104" s="110">
        <f>a!I41</f>
        <v>0</v>
      </c>
      <c r="C104" s="110">
        <f>COUNTA(G101:G115)</f>
        <v>0</v>
      </c>
      <c r="E104" s="2">
        <v>4</v>
      </c>
      <c r="F104" s="73"/>
      <c r="G104" s="127"/>
      <c r="H104" s="158"/>
      <c r="I104" s="158"/>
      <c r="J104" s="73"/>
      <c r="K104" s="172">
        <f t="shared" si="14"/>
        <v>0</v>
      </c>
      <c r="L104" s="173"/>
      <c r="M104" s="81"/>
      <c r="N104" s="32">
        <f t="shared" si="15"/>
        <v>0</v>
      </c>
      <c r="O104" s="109">
        <f t="shared" si="6"/>
        <v>0</v>
      </c>
    </row>
    <row r="105" spans="1:15" x14ac:dyDescent="0.2">
      <c r="A105" s="110" t="s">
        <v>49</v>
      </c>
      <c r="B105" s="110">
        <f>a!I42</f>
        <v>0</v>
      </c>
      <c r="C105" s="110">
        <f>COUNTA(I101:I115)</f>
        <v>0</v>
      </c>
      <c r="E105" s="2">
        <f t="shared" ref="E105:E114" si="16">+E104+1</f>
        <v>5</v>
      </c>
      <c r="F105" s="73"/>
      <c r="G105" s="127"/>
      <c r="H105" s="158"/>
      <c r="I105" s="158"/>
      <c r="J105" s="73"/>
      <c r="K105" s="172">
        <f t="shared" si="14"/>
        <v>0</v>
      </c>
      <c r="L105" s="173"/>
      <c r="M105" s="81"/>
      <c r="N105" s="32">
        <f t="shared" si="15"/>
        <v>0</v>
      </c>
      <c r="O105" s="109">
        <f t="shared" si="6"/>
        <v>0</v>
      </c>
    </row>
    <row r="106" spans="1:15" x14ac:dyDescent="0.2">
      <c r="E106" s="2">
        <f t="shared" si="16"/>
        <v>6</v>
      </c>
      <c r="F106" s="73"/>
      <c r="G106" s="127"/>
      <c r="H106" s="158"/>
      <c r="I106" s="158"/>
      <c r="J106" s="73"/>
      <c r="K106" s="172">
        <f t="shared" si="14"/>
        <v>0</v>
      </c>
      <c r="L106" s="173"/>
      <c r="M106" s="81"/>
      <c r="N106" s="32">
        <f t="shared" si="15"/>
        <v>0</v>
      </c>
      <c r="O106" s="109">
        <f t="shared" ref="O106:O169" si="17">ROUNDUP(N106*48,0)/48</f>
        <v>0</v>
      </c>
    </row>
    <row r="107" spans="1:15" x14ac:dyDescent="0.2">
      <c r="E107" s="2">
        <f t="shared" si="16"/>
        <v>7</v>
      </c>
      <c r="F107" s="73"/>
      <c r="G107" s="127"/>
      <c r="H107" s="158"/>
      <c r="I107" s="158"/>
      <c r="J107" s="73"/>
      <c r="K107" s="172">
        <f t="shared" si="14"/>
        <v>0</v>
      </c>
      <c r="L107" s="173"/>
      <c r="M107" s="81"/>
      <c r="N107" s="32">
        <f t="shared" si="15"/>
        <v>0</v>
      </c>
      <c r="O107" s="109">
        <f t="shared" si="17"/>
        <v>0</v>
      </c>
    </row>
    <row r="108" spans="1:15" x14ac:dyDescent="0.2">
      <c r="E108" s="2">
        <f t="shared" si="16"/>
        <v>8</v>
      </c>
      <c r="F108" s="74"/>
      <c r="G108" s="127"/>
      <c r="H108" s="158"/>
      <c r="I108" s="158"/>
      <c r="J108" s="80"/>
      <c r="K108" s="172">
        <f t="shared" si="14"/>
        <v>0</v>
      </c>
      <c r="L108" s="173"/>
      <c r="M108" s="81"/>
      <c r="N108" s="32">
        <f t="shared" si="15"/>
        <v>0</v>
      </c>
      <c r="O108" s="109">
        <f t="shared" si="17"/>
        <v>0</v>
      </c>
    </row>
    <row r="109" spans="1:15" x14ac:dyDescent="0.2">
      <c r="E109" s="2">
        <f t="shared" si="16"/>
        <v>9</v>
      </c>
      <c r="F109" s="74"/>
      <c r="G109" s="127"/>
      <c r="H109" s="158"/>
      <c r="I109" s="158"/>
      <c r="J109" s="80"/>
      <c r="K109" s="172">
        <f t="shared" si="14"/>
        <v>0</v>
      </c>
      <c r="L109" s="173"/>
      <c r="M109" s="81"/>
      <c r="N109" s="32">
        <f t="shared" si="15"/>
        <v>0</v>
      </c>
      <c r="O109" s="109">
        <f t="shared" si="17"/>
        <v>0</v>
      </c>
    </row>
    <row r="110" spans="1:15" x14ac:dyDescent="0.2">
      <c r="E110" s="2">
        <f t="shared" si="16"/>
        <v>10</v>
      </c>
      <c r="F110" s="74"/>
      <c r="G110" s="127"/>
      <c r="H110" s="158"/>
      <c r="I110" s="158"/>
      <c r="J110" s="80"/>
      <c r="K110" s="172">
        <f t="shared" si="14"/>
        <v>0</v>
      </c>
      <c r="L110" s="173"/>
      <c r="M110" s="81"/>
      <c r="N110" s="32">
        <f t="shared" si="15"/>
        <v>0</v>
      </c>
      <c r="O110" s="109">
        <f t="shared" si="17"/>
        <v>0</v>
      </c>
    </row>
    <row r="111" spans="1:15" x14ac:dyDescent="0.2">
      <c r="E111" s="2">
        <f t="shared" si="16"/>
        <v>11</v>
      </c>
      <c r="F111" s="74"/>
      <c r="G111" s="127"/>
      <c r="H111" s="158"/>
      <c r="I111" s="158"/>
      <c r="J111" s="80"/>
      <c r="K111" s="172">
        <f t="shared" si="14"/>
        <v>0</v>
      </c>
      <c r="L111" s="173"/>
      <c r="M111" s="81"/>
      <c r="N111" s="32">
        <f t="shared" si="15"/>
        <v>0</v>
      </c>
      <c r="O111" s="109">
        <f t="shared" si="17"/>
        <v>0</v>
      </c>
    </row>
    <row r="112" spans="1:15" x14ac:dyDescent="0.2">
      <c r="E112" s="2">
        <f t="shared" si="16"/>
        <v>12</v>
      </c>
      <c r="F112" s="74"/>
      <c r="G112" s="127"/>
      <c r="H112" s="158"/>
      <c r="I112" s="158"/>
      <c r="J112" s="80"/>
      <c r="K112" s="172">
        <f t="shared" si="14"/>
        <v>0</v>
      </c>
      <c r="L112" s="173"/>
      <c r="M112" s="81"/>
      <c r="N112" s="32">
        <f t="shared" si="15"/>
        <v>0</v>
      </c>
      <c r="O112" s="109">
        <f t="shared" si="17"/>
        <v>0</v>
      </c>
    </row>
    <row r="113" spans="1:15" x14ac:dyDescent="0.2">
      <c r="E113" s="2">
        <f t="shared" si="16"/>
        <v>13</v>
      </c>
      <c r="F113" s="74"/>
      <c r="G113" s="127"/>
      <c r="H113" s="158"/>
      <c r="I113" s="158"/>
      <c r="J113" s="80"/>
      <c r="K113" s="172">
        <f t="shared" si="14"/>
        <v>0</v>
      </c>
      <c r="L113" s="173"/>
      <c r="M113" s="81"/>
      <c r="N113" s="32">
        <f t="shared" si="15"/>
        <v>0</v>
      </c>
      <c r="O113" s="109">
        <f t="shared" si="17"/>
        <v>0</v>
      </c>
    </row>
    <row r="114" spans="1:15" x14ac:dyDescent="0.2">
      <c r="E114" s="2">
        <f t="shared" si="16"/>
        <v>14</v>
      </c>
      <c r="F114" s="74"/>
      <c r="G114" s="127"/>
      <c r="H114" s="158"/>
      <c r="I114" s="158"/>
      <c r="J114" s="80"/>
      <c r="K114" s="172">
        <f t="shared" si="14"/>
        <v>0</v>
      </c>
      <c r="L114" s="173"/>
      <c r="M114" s="81"/>
      <c r="N114" s="32">
        <f t="shared" si="15"/>
        <v>0</v>
      </c>
      <c r="O114" s="109">
        <f t="shared" si="17"/>
        <v>0</v>
      </c>
    </row>
    <row r="115" spans="1:15" x14ac:dyDescent="0.2">
      <c r="E115" s="2">
        <v>15</v>
      </c>
      <c r="F115" s="73"/>
      <c r="G115" s="127"/>
      <c r="H115" s="158"/>
      <c r="I115" s="158"/>
      <c r="J115" s="73"/>
      <c r="K115" s="172">
        <f t="shared" si="14"/>
        <v>0</v>
      </c>
      <c r="L115" s="173"/>
      <c r="M115" s="81"/>
      <c r="N115" s="32">
        <f t="shared" si="15"/>
        <v>0</v>
      </c>
      <c r="O115" s="109">
        <f t="shared" si="17"/>
        <v>0</v>
      </c>
    </row>
    <row r="116" spans="1:15" x14ac:dyDescent="0.2">
      <c r="E116" s="8"/>
      <c r="F116" s="85"/>
      <c r="G116" s="101"/>
      <c r="H116" s="82"/>
      <c r="I116" s="8"/>
      <c r="J116" s="85"/>
      <c r="K116" s="36"/>
      <c r="L116" s="36"/>
      <c r="M116" s="81"/>
      <c r="N116" s="37"/>
      <c r="O116" s="109"/>
    </row>
    <row r="117" spans="1:15" x14ac:dyDescent="0.2">
      <c r="E117" s="8"/>
      <c r="F117" s="85"/>
      <c r="G117" s="101"/>
      <c r="H117" s="82"/>
      <c r="I117" s="8"/>
      <c r="J117" s="85"/>
      <c r="K117" s="36"/>
      <c r="L117" s="36"/>
      <c r="M117" s="81"/>
      <c r="N117" s="37"/>
      <c r="O117" s="109"/>
    </row>
    <row r="118" spans="1:15" ht="15.75" x14ac:dyDescent="0.2">
      <c r="E118" s="1" t="s">
        <v>0</v>
      </c>
      <c r="F118" s="83"/>
      <c r="G118" s="94">
        <f>a!J5</f>
        <v>44810</v>
      </c>
      <c r="H118" s="86">
        <f>a!J6</f>
        <v>3294</v>
      </c>
      <c r="I118" s="35" t="str">
        <f>TEXT("1/"&amp;a!A1,"mmmm")</f>
        <v>septembre</v>
      </c>
      <c r="J118" s="88"/>
      <c r="K118" s="7"/>
      <c r="L118" s="7"/>
      <c r="M118" s="44"/>
      <c r="O118" s="109"/>
    </row>
    <row r="119" spans="1:15" x14ac:dyDescent="0.2">
      <c r="E119" s="7"/>
      <c r="F119" s="83"/>
      <c r="G119" s="100"/>
      <c r="H119" s="83"/>
      <c r="I119" s="7"/>
      <c r="J119" s="83"/>
      <c r="K119" s="7"/>
      <c r="L119" s="7"/>
      <c r="M119" s="44"/>
      <c r="O119" s="109"/>
    </row>
    <row r="120" spans="1:15" x14ac:dyDescent="0.2">
      <c r="E120" s="4"/>
      <c r="F120" s="84" t="s">
        <v>1</v>
      </c>
      <c r="G120" s="95" t="s">
        <v>2</v>
      </c>
      <c r="H120" s="87" t="s">
        <v>3</v>
      </c>
      <c r="I120" s="4" t="s">
        <v>4</v>
      </c>
      <c r="J120" s="84" t="s">
        <v>5</v>
      </c>
      <c r="K120" s="174" t="s">
        <v>6</v>
      </c>
      <c r="L120" s="175"/>
      <c r="M120" s="75" t="s">
        <v>37</v>
      </c>
      <c r="N120" s="10" t="s">
        <v>38</v>
      </c>
      <c r="O120" s="109"/>
    </row>
    <row r="121" spans="1:15" x14ac:dyDescent="0.2">
      <c r="E121" s="2">
        <v>1</v>
      </c>
      <c r="F121" s="73"/>
      <c r="G121" s="127"/>
      <c r="H121" s="158"/>
      <c r="I121" s="158"/>
      <c r="J121" s="73"/>
      <c r="K121" s="172">
        <f>J121-F121</f>
        <v>0</v>
      </c>
      <c r="L121" s="173"/>
      <c r="M121" s="81"/>
      <c r="N121" s="32">
        <f>K121-M121</f>
        <v>0</v>
      </c>
      <c r="O121" s="109">
        <f t="shared" si="17"/>
        <v>0</v>
      </c>
    </row>
    <row r="122" spans="1:15" x14ac:dyDescent="0.2">
      <c r="E122" s="2">
        <v>2</v>
      </c>
      <c r="F122" s="73"/>
      <c r="G122" s="127"/>
      <c r="H122" s="158"/>
      <c r="I122" s="158"/>
      <c r="J122" s="73"/>
      <c r="K122" s="172">
        <f t="shared" ref="K122:K135" si="18">J122-F122</f>
        <v>0</v>
      </c>
      <c r="L122" s="173"/>
      <c r="M122" s="81"/>
      <c r="N122" s="32">
        <f t="shared" ref="N122:N135" si="19">K122-M122</f>
        <v>0</v>
      </c>
      <c r="O122" s="109">
        <f t="shared" si="17"/>
        <v>0</v>
      </c>
    </row>
    <row r="123" spans="1:15" x14ac:dyDescent="0.2">
      <c r="A123" s="113" t="s">
        <v>47</v>
      </c>
      <c r="B123" s="113" t="s">
        <v>50</v>
      </c>
      <c r="C123" s="113" t="s">
        <v>51</v>
      </c>
      <c r="E123" s="2">
        <v>3</v>
      </c>
      <c r="F123" s="73"/>
      <c r="G123" s="127"/>
      <c r="H123" s="158"/>
      <c r="I123" s="158"/>
      <c r="J123" s="73"/>
      <c r="K123" s="172">
        <f t="shared" si="18"/>
        <v>0</v>
      </c>
      <c r="L123" s="173"/>
      <c r="M123" s="81"/>
      <c r="N123" s="32">
        <f t="shared" si="19"/>
        <v>0</v>
      </c>
      <c r="O123" s="109">
        <f t="shared" si="17"/>
        <v>0</v>
      </c>
    </row>
    <row r="124" spans="1:15" x14ac:dyDescent="0.2">
      <c r="A124" s="110" t="s">
        <v>48</v>
      </c>
      <c r="B124" s="110">
        <f>a!J41</f>
        <v>0</v>
      </c>
      <c r="C124" s="110">
        <f>COUNTA(G121:G135)</f>
        <v>0</v>
      </c>
      <c r="E124" s="2">
        <v>4</v>
      </c>
      <c r="F124" s="73"/>
      <c r="G124" s="127"/>
      <c r="H124" s="158"/>
      <c r="I124" s="158"/>
      <c r="J124" s="73"/>
      <c r="K124" s="172">
        <f t="shared" si="18"/>
        <v>0</v>
      </c>
      <c r="L124" s="173"/>
      <c r="M124" s="81"/>
      <c r="N124" s="32">
        <f t="shared" si="19"/>
        <v>0</v>
      </c>
      <c r="O124" s="109">
        <f t="shared" si="17"/>
        <v>0</v>
      </c>
    </row>
    <row r="125" spans="1:15" x14ac:dyDescent="0.2">
      <c r="A125" s="110" t="s">
        <v>49</v>
      </c>
      <c r="B125" s="110">
        <f>a!J42</f>
        <v>0</v>
      </c>
      <c r="C125" s="110">
        <f>COUNTA(I121:I135)</f>
        <v>0</v>
      </c>
      <c r="E125" s="2">
        <f t="shared" ref="E125:E134" si="20">+E124+1</f>
        <v>5</v>
      </c>
      <c r="F125" s="73"/>
      <c r="G125" s="127"/>
      <c r="H125" s="158"/>
      <c r="I125" s="158"/>
      <c r="J125" s="73"/>
      <c r="K125" s="172">
        <f t="shared" si="18"/>
        <v>0</v>
      </c>
      <c r="L125" s="173"/>
      <c r="M125" s="81"/>
      <c r="N125" s="32">
        <f t="shared" si="19"/>
        <v>0</v>
      </c>
      <c r="O125" s="109">
        <f t="shared" si="17"/>
        <v>0</v>
      </c>
    </row>
    <row r="126" spans="1:15" x14ac:dyDescent="0.2">
      <c r="E126" s="2">
        <f t="shared" si="20"/>
        <v>6</v>
      </c>
      <c r="F126" s="73"/>
      <c r="G126" s="127"/>
      <c r="H126" s="158"/>
      <c r="I126" s="158"/>
      <c r="J126" s="73"/>
      <c r="K126" s="172">
        <f t="shared" si="18"/>
        <v>0</v>
      </c>
      <c r="L126" s="173"/>
      <c r="M126" s="81"/>
      <c r="N126" s="32">
        <f t="shared" si="19"/>
        <v>0</v>
      </c>
      <c r="O126" s="109">
        <f t="shared" si="17"/>
        <v>0</v>
      </c>
    </row>
    <row r="127" spans="1:15" x14ac:dyDescent="0.2">
      <c r="E127" s="2">
        <f t="shared" si="20"/>
        <v>7</v>
      </c>
      <c r="F127" s="73"/>
      <c r="G127" s="127"/>
      <c r="H127" s="158"/>
      <c r="I127" s="158"/>
      <c r="J127" s="73"/>
      <c r="K127" s="172">
        <f t="shared" si="18"/>
        <v>0</v>
      </c>
      <c r="L127" s="173"/>
      <c r="M127" s="81"/>
      <c r="N127" s="32">
        <f t="shared" si="19"/>
        <v>0</v>
      </c>
      <c r="O127" s="109">
        <f t="shared" si="17"/>
        <v>0</v>
      </c>
    </row>
    <row r="128" spans="1:15" x14ac:dyDescent="0.2">
      <c r="E128" s="2">
        <f t="shared" si="20"/>
        <v>8</v>
      </c>
      <c r="F128" s="74"/>
      <c r="G128" s="127"/>
      <c r="H128" s="158"/>
      <c r="I128" s="158"/>
      <c r="J128" s="80"/>
      <c r="K128" s="172">
        <f t="shared" si="18"/>
        <v>0</v>
      </c>
      <c r="L128" s="173"/>
      <c r="M128" s="81"/>
      <c r="N128" s="32">
        <f t="shared" si="19"/>
        <v>0</v>
      </c>
      <c r="O128" s="109">
        <f t="shared" si="17"/>
        <v>0</v>
      </c>
    </row>
    <row r="129" spans="1:15" x14ac:dyDescent="0.2">
      <c r="E129" s="2">
        <f t="shared" si="20"/>
        <v>9</v>
      </c>
      <c r="F129" s="74"/>
      <c r="G129" s="127"/>
      <c r="H129" s="78"/>
      <c r="I129" s="144"/>
      <c r="J129" s="80"/>
      <c r="K129" s="172">
        <f t="shared" si="18"/>
        <v>0</v>
      </c>
      <c r="L129" s="173"/>
      <c r="M129" s="81"/>
      <c r="N129" s="32">
        <f t="shared" si="19"/>
        <v>0</v>
      </c>
      <c r="O129" s="109">
        <f t="shared" si="17"/>
        <v>0</v>
      </c>
    </row>
    <row r="130" spans="1:15" x14ac:dyDescent="0.2">
      <c r="E130" s="2">
        <f t="shared" si="20"/>
        <v>10</v>
      </c>
      <c r="F130" s="74"/>
      <c r="G130" s="127"/>
      <c r="H130" s="78"/>
      <c r="I130" s="144"/>
      <c r="J130" s="80"/>
      <c r="K130" s="172">
        <f t="shared" si="18"/>
        <v>0</v>
      </c>
      <c r="L130" s="173"/>
      <c r="M130" s="81"/>
      <c r="N130" s="32">
        <f t="shared" si="19"/>
        <v>0</v>
      </c>
      <c r="O130" s="109">
        <f t="shared" si="17"/>
        <v>0</v>
      </c>
    </row>
    <row r="131" spans="1:15" x14ac:dyDescent="0.2">
      <c r="E131" s="2">
        <f t="shared" si="20"/>
        <v>11</v>
      </c>
      <c r="F131" s="74"/>
      <c r="G131" s="127"/>
      <c r="H131" s="78"/>
      <c r="I131" s="144"/>
      <c r="J131" s="80"/>
      <c r="K131" s="172">
        <f t="shared" si="18"/>
        <v>0</v>
      </c>
      <c r="L131" s="173"/>
      <c r="M131" s="81"/>
      <c r="N131" s="32">
        <f t="shared" si="19"/>
        <v>0</v>
      </c>
      <c r="O131" s="109">
        <f t="shared" si="17"/>
        <v>0</v>
      </c>
    </row>
    <row r="132" spans="1:15" x14ac:dyDescent="0.2">
      <c r="E132" s="2">
        <f t="shared" si="20"/>
        <v>12</v>
      </c>
      <c r="F132" s="74"/>
      <c r="G132" s="127"/>
      <c r="H132" s="78"/>
      <c r="I132" s="144"/>
      <c r="J132" s="80"/>
      <c r="K132" s="172">
        <f t="shared" si="18"/>
        <v>0</v>
      </c>
      <c r="L132" s="173"/>
      <c r="M132" s="81"/>
      <c r="N132" s="32">
        <f t="shared" si="19"/>
        <v>0</v>
      </c>
      <c r="O132" s="109">
        <f t="shared" si="17"/>
        <v>0</v>
      </c>
    </row>
    <row r="133" spans="1:15" x14ac:dyDescent="0.2">
      <c r="E133" s="2">
        <f t="shared" si="20"/>
        <v>13</v>
      </c>
      <c r="F133" s="74"/>
      <c r="G133" s="127"/>
      <c r="H133" s="78"/>
      <c r="I133" s="78"/>
      <c r="J133" s="80"/>
      <c r="K133" s="172">
        <f t="shared" si="18"/>
        <v>0</v>
      </c>
      <c r="L133" s="173"/>
      <c r="M133" s="81"/>
      <c r="N133" s="32">
        <f t="shared" si="19"/>
        <v>0</v>
      </c>
      <c r="O133" s="109">
        <f t="shared" si="17"/>
        <v>0</v>
      </c>
    </row>
    <row r="134" spans="1:15" x14ac:dyDescent="0.2">
      <c r="E134" s="2">
        <f t="shared" si="20"/>
        <v>14</v>
      </c>
      <c r="F134" s="74"/>
      <c r="G134" s="142"/>
      <c r="H134" s="78"/>
      <c r="I134" s="107"/>
      <c r="J134" s="80"/>
      <c r="K134" s="172">
        <f t="shared" si="18"/>
        <v>0</v>
      </c>
      <c r="L134" s="173"/>
      <c r="M134" s="81"/>
      <c r="N134" s="32">
        <f t="shared" si="19"/>
        <v>0</v>
      </c>
      <c r="O134" s="109">
        <f t="shared" si="17"/>
        <v>0</v>
      </c>
    </row>
    <row r="135" spans="1:15" x14ac:dyDescent="0.2">
      <c r="E135" s="2">
        <v>15</v>
      </c>
      <c r="F135" s="73"/>
      <c r="G135" s="143"/>
      <c r="H135" s="79"/>
      <c r="I135" s="79"/>
      <c r="J135" s="73"/>
      <c r="K135" s="172">
        <f t="shared" si="18"/>
        <v>0</v>
      </c>
      <c r="L135" s="173"/>
      <c r="M135" s="81"/>
      <c r="N135" s="32">
        <f t="shared" si="19"/>
        <v>0</v>
      </c>
      <c r="O135" s="109">
        <f t="shared" si="17"/>
        <v>0</v>
      </c>
    </row>
    <row r="136" spans="1:15" x14ac:dyDescent="0.2">
      <c r="E136" s="8"/>
      <c r="F136" s="85"/>
      <c r="G136" s="101"/>
      <c r="H136" s="82"/>
      <c r="I136" s="8"/>
      <c r="J136" s="85"/>
      <c r="K136" s="36"/>
      <c r="L136" s="36"/>
      <c r="M136" s="81"/>
      <c r="N136" s="37"/>
      <c r="O136" s="109"/>
    </row>
    <row r="137" spans="1:15" x14ac:dyDescent="0.2">
      <c r="E137" s="8"/>
      <c r="F137" s="82"/>
      <c r="G137" s="101"/>
      <c r="H137" s="82"/>
      <c r="I137" s="8"/>
      <c r="J137" s="82"/>
      <c r="K137" s="8"/>
      <c r="L137" s="8"/>
      <c r="M137" s="44"/>
      <c r="N137" s="29"/>
      <c r="O137" s="109"/>
    </row>
    <row r="138" spans="1:15" ht="15.75" x14ac:dyDescent="0.2">
      <c r="E138" s="1" t="s">
        <v>0</v>
      </c>
      <c r="F138" s="83"/>
      <c r="G138" s="94">
        <f>a!K5</f>
        <v>44811</v>
      </c>
      <c r="H138" s="86">
        <f>a!K6</f>
        <v>3295</v>
      </c>
      <c r="I138" s="35" t="str">
        <f>TEXT("1/"&amp;a!A1,"mmmm")</f>
        <v>septembre</v>
      </c>
      <c r="J138" s="88"/>
      <c r="K138" s="7"/>
      <c r="L138" s="7"/>
      <c r="M138" s="44"/>
      <c r="O138" s="109"/>
    </row>
    <row r="139" spans="1:15" x14ac:dyDescent="0.2">
      <c r="E139" s="7"/>
      <c r="F139" s="83"/>
      <c r="G139" s="100"/>
      <c r="H139" s="83"/>
      <c r="I139" s="7"/>
      <c r="J139" s="83"/>
      <c r="K139" s="7"/>
      <c r="L139" s="7"/>
      <c r="M139" s="44"/>
      <c r="O139" s="109"/>
    </row>
    <row r="140" spans="1:15" x14ac:dyDescent="0.2">
      <c r="E140" s="4"/>
      <c r="F140" s="84" t="s">
        <v>1</v>
      </c>
      <c r="G140" s="95" t="s">
        <v>2</v>
      </c>
      <c r="H140" s="87" t="s">
        <v>3</v>
      </c>
      <c r="I140" s="4" t="s">
        <v>4</v>
      </c>
      <c r="J140" s="84" t="s">
        <v>5</v>
      </c>
      <c r="K140" s="174" t="s">
        <v>6</v>
      </c>
      <c r="L140" s="175"/>
      <c r="M140" s="75" t="s">
        <v>37</v>
      </c>
      <c r="N140" s="10" t="s">
        <v>38</v>
      </c>
      <c r="O140" s="109"/>
    </row>
    <row r="141" spans="1:15" x14ac:dyDescent="0.2">
      <c r="E141" s="2">
        <v>1</v>
      </c>
      <c r="F141" s="73"/>
      <c r="G141" s="125"/>
      <c r="H141" s="75"/>
      <c r="I141" s="126"/>
      <c r="J141" s="73"/>
      <c r="K141" s="172">
        <f>J141-F141</f>
        <v>0</v>
      </c>
      <c r="L141" s="173"/>
      <c r="M141" s="81"/>
      <c r="N141" s="32">
        <f>K141-M141</f>
        <v>0</v>
      </c>
      <c r="O141" s="109">
        <f t="shared" si="17"/>
        <v>0</v>
      </c>
    </row>
    <row r="142" spans="1:15" x14ac:dyDescent="0.2">
      <c r="E142" s="2">
        <v>2</v>
      </c>
      <c r="F142" s="73"/>
      <c r="G142" s="127"/>
      <c r="H142" s="76"/>
      <c r="I142" s="144"/>
      <c r="J142" s="73"/>
      <c r="K142" s="172">
        <f t="shared" ref="K142:K155" si="21">J142-F142</f>
        <v>0</v>
      </c>
      <c r="L142" s="173"/>
      <c r="M142" s="81"/>
      <c r="N142" s="32">
        <f t="shared" ref="N142:N155" si="22">K142-M142</f>
        <v>0</v>
      </c>
      <c r="O142" s="109">
        <f t="shared" si="17"/>
        <v>0</v>
      </c>
    </row>
    <row r="143" spans="1:15" x14ac:dyDescent="0.2">
      <c r="A143" s="113" t="s">
        <v>47</v>
      </c>
      <c r="B143" s="113" t="s">
        <v>50</v>
      </c>
      <c r="C143" s="113" t="s">
        <v>51</v>
      </c>
      <c r="E143" s="2">
        <v>3</v>
      </c>
      <c r="F143" s="73"/>
      <c r="G143" s="125"/>
      <c r="H143" s="77"/>
      <c r="I143" s="126"/>
      <c r="J143" s="73"/>
      <c r="K143" s="172">
        <f t="shared" si="21"/>
        <v>0</v>
      </c>
      <c r="L143" s="173"/>
      <c r="M143" s="81"/>
      <c r="N143" s="32">
        <f t="shared" si="22"/>
        <v>0</v>
      </c>
      <c r="O143" s="109">
        <f t="shared" si="17"/>
        <v>0</v>
      </c>
    </row>
    <row r="144" spans="1:15" x14ac:dyDescent="0.2">
      <c r="A144" s="110" t="s">
        <v>48</v>
      </c>
      <c r="B144" s="110">
        <f>a!K41</f>
        <v>0</v>
      </c>
      <c r="C144" s="110">
        <f>COUNTA(G141:G155)</f>
        <v>0</v>
      </c>
      <c r="E144" s="2">
        <v>4</v>
      </c>
      <c r="F144" s="73"/>
      <c r="G144" s="125"/>
      <c r="H144" s="77"/>
      <c r="I144" s="126"/>
      <c r="J144" s="73"/>
      <c r="K144" s="172">
        <f t="shared" si="21"/>
        <v>0</v>
      </c>
      <c r="L144" s="173"/>
      <c r="M144" s="81"/>
      <c r="N144" s="32">
        <f t="shared" si="22"/>
        <v>0</v>
      </c>
      <c r="O144" s="109">
        <f t="shared" si="17"/>
        <v>0</v>
      </c>
    </row>
    <row r="145" spans="1:15" x14ac:dyDescent="0.2">
      <c r="A145" s="110" t="s">
        <v>49</v>
      </c>
      <c r="B145" s="110">
        <f>a!K42</f>
        <v>0</v>
      </c>
      <c r="C145" s="110">
        <f>COUNTA(I141:I155)</f>
        <v>0</v>
      </c>
      <c r="E145" s="2">
        <f t="shared" ref="E145:E154" si="23">+E144+1</f>
        <v>5</v>
      </c>
      <c r="F145" s="73"/>
      <c r="G145" s="128"/>
      <c r="H145" s="77"/>
      <c r="I145" s="126"/>
      <c r="J145" s="73"/>
      <c r="K145" s="172">
        <f t="shared" si="21"/>
        <v>0</v>
      </c>
      <c r="L145" s="173"/>
      <c r="M145" s="81"/>
      <c r="N145" s="32">
        <f t="shared" si="22"/>
        <v>0</v>
      </c>
      <c r="O145" s="109">
        <f t="shared" si="17"/>
        <v>0</v>
      </c>
    </row>
    <row r="146" spans="1:15" x14ac:dyDescent="0.2">
      <c r="E146" s="2">
        <f t="shared" si="23"/>
        <v>6</v>
      </c>
      <c r="F146" s="73"/>
      <c r="G146" s="129"/>
      <c r="H146" s="77"/>
      <c r="I146" s="130"/>
      <c r="J146" s="73"/>
      <c r="K146" s="172">
        <f t="shared" si="21"/>
        <v>0</v>
      </c>
      <c r="L146" s="173"/>
      <c r="M146" s="81"/>
      <c r="N146" s="32">
        <f t="shared" si="22"/>
        <v>0</v>
      </c>
      <c r="O146" s="109">
        <f t="shared" si="17"/>
        <v>0</v>
      </c>
    </row>
    <row r="147" spans="1:15" x14ac:dyDescent="0.2">
      <c r="E147" s="2">
        <f t="shared" si="23"/>
        <v>7</v>
      </c>
      <c r="F147" s="73"/>
      <c r="G147" s="131"/>
      <c r="H147" s="77"/>
      <c r="I147" s="132"/>
      <c r="J147" s="73"/>
      <c r="K147" s="172">
        <f t="shared" si="21"/>
        <v>0</v>
      </c>
      <c r="L147" s="173"/>
      <c r="M147" s="81"/>
      <c r="N147" s="32">
        <f t="shared" si="22"/>
        <v>0</v>
      </c>
      <c r="O147" s="109">
        <f t="shared" si="17"/>
        <v>0</v>
      </c>
    </row>
    <row r="148" spans="1:15" x14ac:dyDescent="0.2">
      <c r="E148" s="2">
        <f t="shared" si="23"/>
        <v>8</v>
      </c>
      <c r="F148" s="74"/>
      <c r="G148" s="131"/>
      <c r="H148" s="77"/>
      <c r="I148" s="132"/>
      <c r="J148" s="80"/>
      <c r="K148" s="172">
        <f t="shared" si="21"/>
        <v>0</v>
      </c>
      <c r="L148" s="173"/>
      <c r="M148" s="81"/>
      <c r="N148" s="32">
        <f t="shared" si="22"/>
        <v>0</v>
      </c>
      <c r="O148" s="109">
        <f t="shared" si="17"/>
        <v>0</v>
      </c>
    </row>
    <row r="149" spans="1:15" x14ac:dyDescent="0.2">
      <c r="E149" s="2">
        <f t="shared" si="23"/>
        <v>9</v>
      </c>
      <c r="F149" s="74"/>
      <c r="G149" s="127"/>
      <c r="H149" s="78"/>
      <c r="I149" s="144"/>
      <c r="J149" s="80"/>
      <c r="K149" s="172">
        <f t="shared" si="21"/>
        <v>0</v>
      </c>
      <c r="L149" s="173"/>
      <c r="M149" s="81"/>
      <c r="N149" s="32">
        <f t="shared" si="22"/>
        <v>0</v>
      </c>
      <c r="O149" s="109">
        <f t="shared" si="17"/>
        <v>0</v>
      </c>
    </row>
    <row r="150" spans="1:15" x14ac:dyDescent="0.2">
      <c r="E150" s="2">
        <f t="shared" si="23"/>
        <v>10</v>
      </c>
      <c r="F150" s="74"/>
      <c r="G150" s="127"/>
      <c r="H150" s="78"/>
      <c r="I150" s="144"/>
      <c r="J150" s="80"/>
      <c r="K150" s="172">
        <f t="shared" si="21"/>
        <v>0</v>
      </c>
      <c r="L150" s="173"/>
      <c r="M150" s="81"/>
      <c r="N150" s="32">
        <f t="shared" si="22"/>
        <v>0</v>
      </c>
      <c r="O150" s="109">
        <f t="shared" si="17"/>
        <v>0</v>
      </c>
    </row>
    <row r="151" spans="1:15" x14ac:dyDescent="0.2">
      <c r="E151" s="2">
        <f t="shared" si="23"/>
        <v>11</v>
      </c>
      <c r="F151" s="74"/>
      <c r="G151" s="127"/>
      <c r="H151" s="78"/>
      <c r="I151" s="144"/>
      <c r="J151" s="80"/>
      <c r="K151" s="172">
        <f t="shared" si="21"/>
        <v>0</v>
      </c>
      <c r="L151" s="173"/>
      <c r="M151" s="81"/>
      <c r="N151" s="32">
        <f t="shared" si="22"/>
        <v>0</v>
      </c>
      <c r="O151" s="109">
        <f t="shared" si="17"/>
        <v>0</v>
      </c>
    </row>
    <row r="152" spans="1:15" x14ac:dyDescent="0.2">
      <c r="E152" s="2">
        <f t="shared" si="23"/>
        <v>12</v>
      </c>
      <c r="F152" s="74"/>
      <c r="G152" s="127"/>
      <c r="H152" s="78"/>
      <c r="I152" s="78"/>
      <c r="J152" s="80"/>
      <c r="K152" s="172">
        <f t="shared" si="21"/>
        <v>0</v>
      </c>
      <c r="L152" s="173"/>
      <c r="M152" s="81"/>
      <c r="N152" s="32">
        <f t="shared" si="22"/>
        <v>0</v>
      </c>
      <c r="O152" s="109">
        <f t="shared" si="17"/>
        <v>0</v>
      </c>
    </row>
    <row r="153" spans="1:15" x14ac:dyDescent="0.2">
      <c r="E153" s="2">
        <f t="shared" si="23"/>
        <v>13</v>
      </c>
      <c r="F153" s="74"/>
      <c r="G153" s="127"/>
      <c r="H153" s="78"/>
      <c r="I153" s="78"/>
      <c r="J153" s="80"/>
      <c r="K153" s="172">
        <f t="shared" si="21"/>
        <v>0</v>
      </c>
      <c r="L153" s="173"/>
      <c r="M153" s="81"/>
      <c r="N153" s="32">
        <f t="shared" si="22"/>
        <v>0</v>
      </c>
      <c r="O153" s="109">
        <f t="shared" si="17"/>
        <v>0</v>
      </c>
    </row>
    <row r="154" spans="1:15" x14ac:dyDescent="0.2">
      <c r="E154" s="2">
        <f t="shared" si="23"/>
        <v>14</v>
      </c>
      <c r="F154" s="74"/>
      <c r="G154" s="142"/>
      <c r="H154" s="78"/>
      <c r="I154" s="107"/>
      <c r="J154" s="80"/>
      <c r="K154" s="172">
        <f t="shared" si="21"/>
        <v>0</v>
      </c>
      <c r="L154" s="173"/>
      <c r="M154" s="81"/>
      <c r="N154" s="32">
        <f t="shared" si="22"/>
        <v>0</v>
      </c>
      <c r="O154" s="109">
        <f t="shared" si="17"/>
        <v>0</v>
      </c>
    </row>
    <row r="155" spans="1:15" x14ac:dyDescent="0.2">
      <c r="E155" s="2">
        <v>15</v>
      </c>
      <c r="F155" s="73"/>
      <c r="G155" s="143"/>
      <c r="H155" s="79"/>
      <c r="I155" s="79"/>
      <c r="J155" s="73"/>
      <c r="K155" s="172">
        <f t="shared" si="21"/>
        <v>0</v>
      </c>
      <c r="L155" s="173"/>
      <c r="M155" s="81"/>
      <c r="N155" s="32">
        <f t="shared" si="22"/>
        <v>0</v>
      </c>
      <c r="O155" s="109">
        <f t="shared" si="17"/>
        <v>0</v>
      </c>
    </row>
    <row r="156" spans="1:15" x14ac:dyDescent="0.2">
      <c r="F156" s="44"/>
      <c r="H156" s="44"/>
      <c r="J156" s="44"/>
      <c r="M156" s="44"/>
      <c r="O156" s="109"/>
    </row>
    <row r="157" spans="1:15" x14ac:dyDescent="0.2">
      <c r="F157" s="44"/>
      <c r="H157" s="44"/>
      <c r="J157" s="44"/>
      <c r="M157" s="44"/>
      <c r="O157" s="109"/>
    </row>
    <row r="158" spans="1:15" ht="15.75" x14ac:dyDescent="0.2">
      <c r="E158" s="1" t="s">
        <v>0</v>
      </c>
      <c r="F158" s="83"/>
      <c r="G158" s="94">
        <f>a!L5</f>
        <v>44812</v>
      </c>
      <c r="H158" s="86">
        <f>a!L6</f>
        <v>3296</v>
      </c>
      <c r="I158" s="35" t="str">
        <f>TEXT("1/"&amp;a!A1,"mmmm")</f>
        <v>septembre</v>
      </c>
      <c r="J158" s="88"/>
      <c r="K158" s="7"/>
      <c r="L158" s="7"/>
      <c r="M158" s="44"/>
      <c r="O158" s="109"/>
    </row>
    <row r="159" spans="1:15" x14ac:dyDescent="0.2">
      <c r="E159" s="7"/>
      <c r="F159" s="83"/>
      <c r="G159" s="100"/>
      <c r="H159" s="83"/>
      <c r="I159" s="7"/>
      <c r="J159" s="83"/>
      <c r="K159" s="7"/>
      <c r="L159" s="7"/>
      <c r="M159" s="44"/>
      <c r="O159" s="109"/>
    </row>
    <row r="160" spans="1:15" x14ac:dyDescent="0.2">
      <c r="E160" s="4"/>
      <c r="F160" s="84" t="s">
        <v>1</v>
      </c>
      <c r="G160" s="95" t="s">
        <v>2</v>
      </c>
      <c r="H160" s="87" t="s">
        <v>3</v>
      </c>
      <c r="I160" s="4" t="s">
        <v>4</v>
      </c>
      <c r="J160" s="84" t="s">
        <v>5</v>
      </c>
      <c r="K160" s="174" t="s">
        <v>6</v>
      </c>
      <c r="L160" s="175"/>
      <c r="M160" s="75" t="s">
        <v>37</v>
      </c>
      <c r="N160" s="10" t="s">
        <v>38</v>
      </c>
      <c r="O160" s="109"/>
    </row>
    <row r="161" spans="1:15" x14ac:dyDescent="0.2">
      <c r="E161" s="2">
        <v>1</v>
      </c>
      <c r="F161" s="73"/>
      <c r="G161" s="125"/>
      <c r="H161" s="75"/>
      <c r="I161" s="126"/>
      <c r="J161" s="73"/>
      <c r="K161" s="172">
        <f>J161-F161</f>
        <v>0</v>
      </c>
      <c r="L161" s="173"/>
      <c r="M161" s="81"/>
      <c r="N161" s="32">
        <f>K161-M161</f>
        <v>0</v>
      </c>
      <c r="O161" s="109">
        <f t="shared" si="17"/>
        <v>0</v>
      </c>
    </row>
    <row r="162" spans="1:15" x14ac:dyDescent="0.2">
      <c r="E162" s="2">
        <v>2</v>
      </c>
      <c r="F162" s="73"/>
      <c r="G162" s="127"/>
      <c r="H162" s="76"/>
      <c r="I162" s="144"/>
      <c r="J162" s="73"/>
      <c r="K162" s="172">
        <f t="shared" ref="K162:K175" si="24">J162-F162</f>
        <v>0</v>
      </c>
      <c r="L162" s="173"/>
      <c r="M162" s="81"/>
      <c r="N162" s="32">
        <f t="shared" ref="N162:N175" si="25">K162-M162</f>
        <v>0</v>
      </c>
      <c r="O162" s="109">
        <f t="shared" si="17"/>
        <v>0</v>
      </c>
    </row>
    <row r="163" spans="1:15" x14ac:dyDescent="0.2">
      <c r="A163" s="113" t="s">
        <v>47</v>
      </c>
      <c r="B163" s="113" t="s">
        <v>50</v>
      </c>
      <c r="C163" s="113" t="s">
        <v>51</v>
      </c>
      <c r="E163" s="2">
        <v>3</v>
      </c>
      <c r="F163" s="73"/>
      <c r="G163" s="125"/>
      <c r="H163" s="77"/>
      <c r="I163" s="126"/>
      <c r="J163" s="73"/>
      <c r="K163" s="172">
        <f t="shared" si="24"/>
        <v>0</v>
      </c>
      <c r="L163" s="173"/>
      <c r="M163" s="81"/>
      <c r="N163" s="32">
        <f t="shared" si="25"/>
        <v>0</v>
      </c>
      <c r="O163" s="109">
        <f t="shared" si="17"/>
        <v>0</v>
      </c>
    </row>
    <row r="164" spans="1:15" x14ac:dyDescent="0.2">
      <c r="A164" s="110" t="s">
        <v>48</v>
      </c>
      <c r="B164" s="110">
        <f>a!L41</f>
        <v>0</v>
      </c>
      <c r="C164" s="110">
        <f>COUNTA(G161:G175)</f>
        <v>0</v>
      </c>
      <c r="E164" s="2">
        <v>4</v>
      </c>
      <c r="F164" s="73"/>
      <c r="G164" s="125"/>
      <c r="H164" s="77"/>
      <c r="I164" s="126"/>
      <c r="J164" s="73"/>
      <c r="K164" s="172">
        <f t="shared" si="24"/>
        <v>0</v>
      </c>
      <c r="L164" s="173"/>
      <c r="M164" s="81"/>
      <c r="N164" s="32">
        <f t="shared" si="25"/>
        <v>0</v>
      </c>
      <c r="O164" s="109">
        <f t="shared" si="17"/>
        <v>0</v>
      </c>
    </row>
    <row r="165" spans="1:15" x14ac:dyDescent="0.2">
      <c r="A165" s="110" t="s">
        <v>49</v>
      </c>
      <c r="B165" s="110">
        <f>a!L42</f>
        <v>0</v>
      </c>
      <c r="C165" s="110">
        <f>COUNTA(I161:I175)</f>
        <v>0</v>
      </c>
      <c r="E165" s="2">
        <f t="shared" ref="E165:E174" si="26">+E164+1</f>
        <v>5</v>
      </c>
      <c r="F165" s="73"/>
      <c r="G165" s="128"/>
      <c r="H165" s="77"/>
      <c r="I165" s="126"/>
      <c r="J165" s="73"/>
      <c r="K165" s="172">
        <f t="shared" si="24"/>
        <v>0</v>
      </c>
      <c r="L165" s="173"/>
      <c r="M165" s="81"/>
      <c r="N165" s="32">
        <f t="shared" si="25"/>
        <v>0</v>
      </c>
      <c r="O165" s="109">
        <f t="shared" si="17"/>
        <v>0</v>
      </c>
    </row>
    <row r="166" spans="1:15" x14ac:dyDescent="0.2">
      <c r="E166" s="2">
        <f t="shared" si="26"/>
        <v>6</v>
      </c>
      <c r="F166" s="73"/>
      <c r="G166" s="129"/>
      <c r="H166" s="77"/>
      <c r="I166" s="130"/>
      <c r="J166" s="73"/>
      <c r="K166" s="172">
        <f t="shared" si="24"/>
        <v>0</v>
      </c>
      <c r="L166" s="173"/>
      <c r="M166" s="81"/>
      <c r="N166" s="32">
        <f t="shared" si="25"/>
        <v>0</v>
      </c>
      <c r="O166" s="109">
        <f t="shared" si="17"/>
        <v>0</v>
      </c>
    </row>
    <row r="167" spans="1:15" x14ac:dyDescent="0.2">
      <c r="E167" s="2">
        <f t="shared" si="26"/>
        <v>7</v>
      </c>
      <c r="F167" s="73"/>
      <c r="G167" s="131"/>
      <c r="H167" s="77"/>
      <c r="I167" s="132"/>
      <c r="J167" s="73"/>
      <c r="K167" s="172">
        <f t="shared" si="24"/>
        <v>0</v>
      </c>
      <c r="L167" s="173"/>
      <c r="M167" s="81"/>
      <c r="N167" s="32">
        <f t="shared" si="25"/>
        <v>0</v>
      </c>
      <c r="O167" s="109">
        <f t="shared" si="17"/>
        <v>0</v>
      </c>
    </row>
    <row r="168" spans="1:15" x14ac:dyDescent="0.2">
      <c r="E168" s="2">
        <f t="shared" si="26"/>
        <v>8</v>
      </c>
      <c r="F168" s="74"/>
      <c r="G168" s="131"/>
      <c r="H168" s="77"/>
      <c r="I168" s="132"/>
      <c r="J168" s="80"/>
      <c r="K168" s="172">
        <f t="shared" si="24"/>
        <v>0</v>
      </c>
      <c r="L168" s="173"/>
      <c r="M168" s="81"/>
      <c r="N168" s="32">
        <f t="shared" si="25"/>
        <v>0</v>
      </c>
      <c r="O168" s="109">
        <f t="shared" si="17"/>
        <v>0</v>
      </c>
    </row>
    <row r="169" spans="1:15" x14ac:dyDescent="0.2">
      <c r="E169" s="2">
        <f t="shared" si="26"/>
        <v>9</v>
      </c>
      <c r="F169" s="74"/>
      <c r="G169" s="127"/>
      <c r="H169" s="78"/>
      <c r="I169" s="144"/>
      <c r="J169" s="80"/>
      <c r="K169" s="172">
        <f t="shared" si="24"/>
        <v>0</v>
      </c>
      <c r="L169" s="173"/>
      <c r="M169" s="81"/>
      <c r="N169" s="32">
        <f t="shared" si="25"/>
        <v>0</v>
      </c>
      <c r="O169" s="109">
        <f t="shared" si="17"/>
        <v>0</v>
      </c>
    </row>
    <row r="170" spans="1:15" x14ac:dyDescent="0.2">
      <c r="E170" s="2">
        <f t="shared" si="26"/>
        <v>10</v>
      </c>
      <c r="F170" s="74"/>
      <c r="G170" s="127"/>
      <c r="H170" s="78"/>
      <c r="I170" s="144"/>
      <c r="J170" s="80"/>
      <c r="K170" s="172">
        <f t="shared" si="24"/>
        <v>0</v>
      </c>
      <c r="L170" s="173"/>
      <c r="M170" s="81"/>
      <c r="N170" s="32">
        <f t="shared" si="25"/>
        <v>0</v>
      </c>
      <c r="O170" s="109">
        <f t="shared" ref="O170:O233" si="27">ROUNDUP(N170*48,0)/48</f>
        <v>0</v>
      </c>
    </row>
    <row r="171" spans="1:15" x14ac:dyDescent="0.2">
      <c r="E171" s="2">
        <f t="shared" si="26"/>
        <v>11</v>
      </c>
      <c r="F171" s="74"/>
      <c r="G171" s="127"/>
      <c r="H171" s="78"/>
      <c r="I171" s="78"/>
      <c r="J171" s="80"/>
      <c r="K171" s="172">
        <f t="shared" si="24"/>
        <v>0</v>
      </c>
      <c r="L171" s="173"/>
      <c r="M171" s="81"/>
      <c r="N171" s="32">
        <f t="shared" si="25"/>
        <v>0</v>
      </c>
      <c r="O171" s="109">
        <f t="shared" si="27"/>
        <v>0</v>
      </c>
    </row>
    <row r="172" spans="1:15" x14ac:dyDescent="0.2">
      <c r="E172" s="2">
        <f t="shared" si="26"/>
        <v>12</v>
      </c>
      <c r="F172" s="74"/>
      <c r="G172" s="127"/>
      <c r="H172" s="78"/>
      <c r="I172" s="78"/>
      <c r="J172" s="80"/>
      <c r="K172" s="172">
        <f t="shared" si="24"/>
        <v>0</v>
      </c>
      <c r="L172" s="173"/>
      <c r="M172" s="81"/>
      <c r="N172" s="32">
        <f t="shared" si="25"/>
        <v>0</v>
      </c>
      <c r="O172" s="109">
        <f t="shared" si="27"/>
        <v>0</v>
      </c>
    </row>
    <row r="173" spans="1:15" x14ac:dyDescent="0.2">
      <c r="E173" s="2">
        <f t="shared" si="26"/>
        <v>13</v>
      </c>
      <c r="F173" s="74"/>
      <c r="G173" s="127"/>
      <c r="H173" s="78"/>
      <c r="I173" s="78"/>
      <c r="J173" s="80"/>
      <c r="K173" s="172">
        <f t="shared" si="24"/>
        <v>0</v>
      </c>
      <c r="L173" s="173"/>
      <c r="M173" s="81"/>
      <c r="N173" s="32">
        <f t="shared" si="25"/>
        <v>0</v>
      </c>
      <c r="O173" s="109">
        <f t="shared" si="27"/>
        <v>0</v>
      </c>
    </row>
    <row r="174" spans="1:15" x14ac:dyDescent="0.2">
      <c r="E174" s="2">
        <f t="shared" si="26"/>
        <v>14</v>
      </c>
      <c r="F174" s="74"/>
      <c r="G174" s="142"/>
      <c r="H174" s="78"/>
      <c r="I174" s="107"/>
      <c r="J174" s="80"/>
      <c r="K174" s="172">
        <f t="shared" si="24"/>
        <v>0</v>
      </c>
      <c r="L174" s="173"/>
      <c r="M174" s="81"/>
      <c r="N174" s="32">
        <f t="shared" si="25"/>
        <v>0</v>
      </c>
      <c r="O174" s="109">
        <f t="shared" si="27"/>
        <v>0</v>
      </c>
    </row>
    <row r="175" spans="1:15" x14ac:dyDescent="0.2">
      <c r="E175" s="2">
        <v>15</v>
      </c>
      <c r="F175" s="73"/>
      <c r="G175" s="143"/>
      <c r="H175" s="79"/>
      <c r="I175" s="79"/>
      <c r="J175" s="73"/>
      <c r="K175" s="172">
        <f t="shared" si="24"/>
        <v>0</v>
      </c>
      <c r="L175" s="173"/>
      <c r="M175" s="81"/>
      <c r="N175" s="32">
        <f t="shared" si="25"/>
        <v>0</v>
      </c>
      <c r="O175" s="109">
        <f t="shared" si="27"/>
        <v>0</v>
      </c>
    </row>
    <row r="176" spans="1:15" x14ac:dyDescent="0.2">
      <c r="E176" s="8"/>
      <c r="F176" s="82"/>
      <c r="G176" s="101"/>
      <c r="H176" s="82"/>
      <c r="I176" s="8"/>
      <c r="J176" s="82"/>
      <c r="K176" s="8"/>
      <c r="L176" s="8"/>
      <c r="M176" s="44"/>
      <c r="O176" s="109"/>
    </row>
    <row r="177" spans="1:15" x14ac:dyDescent="0.2">
      <c r="E177" s="8"/>
      <c r="F177" s="82"/>
      <c r="G177" s="101"/>
      <c r="H177" s="82"/>
      <c r="I177" s="8"/>
      <c r="J177" s="82"/>
      <c r="K177" s="8"/>
      <c r="L177" s="8"/>
      <c r="M177" s="44"/>
      <c r="O177" s="109"/>
    </row>
    <row r="178" spans="1:15" ht="15.75" x14ac:dyDescent="0.2">
      <c r="E178" s="1" t="s">
        <v>0</v>
      </c>
      <c r="F178" s="83"/>
      <c r="G178" s="94">
        <f>a!M5</f>
        <v>44813</v>
      </c>
      <c r="H178" s="86">
        <f>a!M6</f>
        <v>3297</v>
      </c>
      <c r="I178" s="35" t="str">
        <f>TEXT("1/"&amp;a!A1,"mmmm")</f>
        <v>septembre</v>
      </c>
      <c r="J178" s="88"/>
      <c r="K178" s="7"/>
      <c r="L178" s="7"/>
      <c r="M178" s="44"/>
      <c r="O178" s="109"/>
    </row>
    <row r="179" spans="1:15" x14ac:dyDescent="0.2">
      <c r="E179" s="7"/>
      <c r="F179" s="83"/>
      <c r="G179" s="100"/>
      <c r="H179" s="83"/>
      <c r="I179" s="7"/>
      <c r="J179" s="83"/>
      <c r="K179" s="7"/>
      <c r="L179" s="7"/>
      <c r="M179" s="44"/>
      <c r="O179" s="109"/>
    </row>
    <row r="180" spans="1:15" x14ac:dyDescent="0.2">
      <c r="E180" s="4"/>
      <c r="F180" s="84" t="s">
        <v>1</v>
      </c>
      <c r="G180" s="95" t="s">
        <v>2</v>
      </c>
      <c r="H180" s="87" t="s">
        <v>3</v>
      </c>
      <c r="I180" s="4" t="s">
        <v>4</v>
      </c>
      <c r="J180" s="84" t="s">
        <v>5</v>
      </c>
      <c r="K180" s="174" t="s">
        <v>6</v>
      </c>
      <c r="L180" s="175"/>
      <c r="M180" s="75" t="s">
        <v>37</v>
      </c>
      <c r="N180" s="10" t="s">
        <v>38</v>
      </c>
      <c r="O180" s="109"/>
    </row>
    <row r="181" spans="1:15" x14ac:dyDescent="0.2">
      <c r="E181" s="2">
        <v>1</v>
      </c>
      <c r="F181" s="73"/>
      <c r="G181" s="125"/>
      <c r="H181" s="75"/>
      <c r="I181" s="126"/>
      <c r="J181" s="73"/>
      <c r="K181" s="172">
        <f>J181-F181</f>
        <v>0</v>
      </c>
      <c r="L181" s="173"/>
      <c r="M181" s="81"/>
      <c r="N181" s="32">
        <f>K181-M181</f>
        <v>0</v>
      </c>
      <c r="O181" s="109">
        <f t="shared" si="27"/>
        <v>0</v>
      </c>
    </row>
    <row r="182" spans="1:15" x14ac:dyDescent="0.2">
      <c r="E182" s="2">
        <v>2</v>
      </c>
      <c r="F182" s="73"/>
      <c r="G182" s="127"/>
      <c r="H182" s="76"/>
      <c r="I182" s="144"/>
      <c r="J182" s="73"/>
      <c r="K182" s="172">
        <f t="shared" ref="K182:K195" si="28">J182-F182</f>
        <v>0</v>
      </c>
      <c r="L182" s="173"/>
      <c r="M182" s="81"/>
      <c r="N182" s="32">
        <f t="shared" ref="N182:N195" si="29">K182-M182</f>
        <v>0</v>
      </c>
      <c r="O182" s="109">
        <f t="shared" si="27"/>
        <v>0</v>
      </c>
    </row>
    <row r="183" spans="1:15" x14ac:dyDescent="0.2">
      <c r="A183" s="113" t="s">
        <v>47</v>
      </c>
      <c r="B183" s="113" t="s">
        <v>50</v>
      </c>
      <c r="C183" s="113" t="s">
        <v>51</v>
      </c>
      <c r="E183" s="2">
        <v>3</v>
      </c>
      <c r="F183" s="73"/>
      <c r="G183" s="125"/>
      <c r="H183" s="77"/>
      <c r="I183" s="126"/>
      <c r="J183" s="73"/>
      <c r="K183" s="172">
        <f t="shared" si="28"/>
        <v>0</v>
      </c>
      <c r="L183" s="173"/>
      <c r="M183" s="81"/>
      <c r="N183" s="32">
        <f t="shared" si="29"/>
        <v>0</v>
      </c>
      <c r="O183" s="109">
        <f t="shared" si="27"/>
        <v>0</v>
      </c>
    </row>
    <row r="184" spans="1:15" x14ac:dyDescent="0.2">
      <c r="A184" s="110" t="s">
        <v>48</v>
      </c>
      <c r="B184" s="110">
        <f>a!M41</f>
        <v>0</v>
      </c>
      <c r="C184" s="110">
        <f>COUNTA(G181:G195)</f>
        <v>0</v>
      </c>
      <c r="E184" s="2">
        <v>4</v>
      </c>
      <c r="F184" s="73"/>
      <c r="G184" s="125"/>
      <c r="H184" s="77"/>
      <c r="I184" s="126"/>
      <c r="J184" s="73"/>
      <c r="K184" s="172">
        <f t="shared" si="28"/>
        <v>0</v>
      </c>
      <c r="L184" s="173"/>
      <c r="M184" s="81"/>
      <c r="N184" s="32">
        <f t="shared" si="29"/>
        <v>0</v>
      </c>
      <c r="O184" s="109">
        <f t="shared" si="27"/>
        <v>0</v>
      </c>
    </row>
    <row r="185" spans="1:15" x14ac:dyDescent="0.2">
      <c r="A185" s="110" t="s">
        <v>49</v>
      </c>
      <c r="B185" s="110">
        <f>a!M42</f>
        <v>0</v>
      </c>
      <c r="C185" s="110">
        <f>COUNTA(I181:I195)</f>
        <v>0</v>
      </c>
      <c r="E185" s="2">
        <f t="shared" ref="E185:E194" si="30">+E184+1</f>
        <v>5</v>
      </c>
      <c r="F185" s="73"/>
      <c r="G185" s="128"/>
      <c r="H185" s="77"/>
      <c r="I185" s="126"/>
      <c r="J185" s="73"/>
      <c r="K185" s="172">
        <f t="shared" si="28"/>
        <v>0</v>
      </c>
      <c r="L185" s="173"/>
      <c r="M185" s="81"/>
      <c r="N185" s="32">
        <f t="shared" si="29"/>
        <v>0</v>
      </c>
      <c r="O185" s="109">
        <f t="shared" si="27"/>
        <v>0</v>
      </c>
    </row>
    <row r="186" spans="1:15" x14ac:dyDescent="0.2">
      <c r="E186" s="2">
        <f t="shared" si="30"/>
        <v>6</v>
      </c>
      <c r="F186" s="73"/>
      <c r="G186" s="129"/>
      <c r="H186" s="77"/>
      <c r="I186" s="130"/>
      <c r="J186" s="73"/>
      <c r="K186" s="172">
        <f t="shared" si="28"/>
        <v>0</v>
      </c>
      <c r="L186" s="173"/>
      <c r="M186" s="81"/>
      <c r="N186" s="32">
        <f t="shared" si="29"/>
        <v>0</v>
      </c>
      <c r="O186" s="109">
        <f t="shared" si="27"/>
        <v>0</v>
      </c>
    </row>
    <row r="187" spans="1:15" x14ac:dyDescent="0.2">
      <c r="E187" s="2">
        <f t="shared" si="30"/>
        <v>7</v>
      </c>
      <c r="F187" s="73"/>
      <c r="G187" s="131"/>
      <c r="H187" s="77"/>
      <c r="I187" s="132"/>
      <c r="J187" s="73"/>
      <c r="K187" s="172">
        <f t="shared" si="28"/>
        <v>0</v>
      </c>
      <c r="L187" s="173"/>
      <c r="M187" s="81"/>
      <c r="N187" s="32">
        <f t="shared" si="29"/>
        <v>0</v>
      </c>
      <c r="O187" s="109">
        <f t="shared" si="27"/>
        <v>0</v>
      </c>
    </row>
    <row r="188" spans="1:15" x14ac:dyDescent="0.2">
      <c r="E188" s="2">
        <f t="shared" si="30"/>
        <v>8</v>
      </c>
      <c r="F188" s="74"/>
      <c r="G188" s="131"/>
      <c r="H188" s="77"/>
      <c r="I188" s="132"/>
      <c r="J188" s="80"/>
      <c r="K188" s="172">
        <f t="shared" si="28"/>
        <v>0</v>
      </c>
      <c r="L188" s="173"/>
      <c r="M188" s="81"/>
      <c r="N188" s="32">
        <f t="shared" si="29"/>
        <v>0</v>
      </c>
      <c r="O188" s="109">
        <f t="shared" si="27"/>
        <v>0</v>
      </c>
    </row>
    <row r="189" spans="1:15" x14ac:dyDescent="0.2">
      <c r="E189" s="2">
        <f t="shared" si="30"/>
        <v>9</v>
      </c>
      <c r="F189" s="74"/>
      <c r="G189" s="127"/>
      <c r="H189" s="78"/>
      <c r="I189" s="144"/>
      <c r="J189" s="80"/>
      <c r="K189" s="172">
        <f t="shared" si="28"/>
        <v>0</v>
      </c>
      <c r="L189" s="173"/>
      <c r="M189" s="81"/>
      <c r="N189" s="32">
        <f t="shared" si="29"/>
        <v>0</v>
      </c>
      <c r="O189" s="109">
        <f t="shared" si="27"/>
        <v>0</v>
      </c>
    </row>
    <row r="190" spans="1:15" x14ac:dyDescent="0.2">
      <c r="E190" s="2">
        <f t="shared" si="30"/>
        <v>10</v>
      </c>
      <c r="F190" s="74"/>
      <c r="G190" s="127"/>
      <c r="H190" s="78"/>
      <c r="I190" s="78"/>
      <c r="J190" s="80"/>
      <c r="K190" s="172">
        <f t="shared" si="28"/>
        <v>0</v>
      </c>
      <c r="L190" s="173"/>
      <c r="M190" s="81"/>
      <c r="N190" s="32">
        <f t="shared" si="29"/>
        <v>0</v>
      </c>
      <c r="O190" s="109">
        <f t="shared" si="27"/>
        <v>0</v>
      </c>
    </row>
    <row r="191" spans="1:15" x14ac:dyDescent="0.2">
      <c r="E191" s="2">
        <f t="shared" si="30"/>
        <v>11</v>
      </c>
      <c r="F191" s="74"/>
      <c r="G191" s="127"/>
      <c r="H191" s="78"/>
      <c r="I191" s="144"/>
      <c r="J191" s="80"/>
      <c r="K191" s="172">
        <f t="shared" si="28"/>
        <v>0</v>
      </c>
      <c r="L191" s="173"/>
      <c r="M191" s="81"/>
      <c r="N191" s="32">
        <f t="shared" si="29"/>
        <v>0</v>
      </c>
      <c r="O191" s="109">
        <f t="shared" si="27"/>
        <v>0</v>
      </c>
    </row>
    <row r="192" spans="1:15" x14ac:dyDescent="0.2">
      <c r="E192" s="2">
        <f t="shared" si="30"/>
        <v>12</v>
      </c>
      <c r="F192" s="74"/>
      <c r="G192" s="127"/>
      <c r="H192" s="78"/>
      <c r="I192" s="78"/>
      <c r="J192" s="80"/>
      <c r="K192" s="172">
        <f t="shared" si="28"/>
        <v>0</v>
      </c>
      <c r="L192" s="173"/>
      <c r="M192" s="81"/>
      <c r="N192" s="32">
        <f t="shared" si="29"/>
        <v>0</v>
      </c>
      <c r="O192" s="109">
        <f t="shared" si="27"/>
        <v>0</v>
      </c>
    </row>
    <row r="193" spans="1:15" x14ac:dyDescent="0.2">
      <c r="E193" s="2">
        <f t="shared" si="30"/>
        <v>13</v>
      </c>
      <c r="F193" s="74"/>
      <c r="G193" s="127"/>
      <c r="H193" s="78"/>
      <c r="I193" s="78"/>
      <c r="J193" s="80"/>
      <c r="K193" s="172">
        <f t="shared" si="28"/>
        <v>0</v>
      </c>
      <c r="L193" s="173"/>
      <c r="M193" s="81"/>
      <c r="N193" s="32">
        <f t="shared" si="29"/>
        <v>0</v>
      </c>
      <c r="O193" s="109">
        <f t="shared" si="27"/>
        <v>0</v>
      </c>
    </row>
    <row r="194" spans="1:15" x14ac:dyDescent="0.2">
      <c r="E194" s="2">
        <f t="shared" si="30"/>
        <v>14</v>
      </c>
      <c r="F194" s="74"/>
      <c r="G194" s="142"/>
      <c r="H194" s="78"/>
      <c r="I194" s="107"/>
      <c r="J194" s="80"/>
      <c r="K194" s="172">
        <f t="shared" si="28"/>
        <v>0</v>
      </c>
      <c r="L194" s="173"/>
      <c r="M194" s="81"/>
      <c r="N194" s="32">
        <f t="shared" si="29"/>
        <v>0</v>
      </c>
      <c r="O194" s="109">
        <f t="shared" si="27"/>
        <v>0</v>
      </c>
    </row>
    <row r="195" spans="1:15" x14ac:dyDescent="0.2">
      <c r="E195" s="2">
        <v>15</v>
      </c>
      <c r="F195" s="73"/>
      <c r="G195" s="143"/>
      <c r="H195" s="79"/>
      <c r="I195" s="79"/>
      <c r="J195" s="73"/>
      <c r="K195" s="172">
        <f t="shared" si="28"/>
        <v>0</v>
      </c>
      <c r="L195" s="173"/>
      <c r="M195" s="81"/>
      <c r="N195" s="32">
        <f t="shared" si="29"/>
        <v>0</v>
      </c>
      <c r="O195" s="109">
        <f t="shared" si="27"/>
        <v>0</v>
      </c>
    </row>
    <row r="196" spans="1:15" x14ac:dyDescent="0.2">
      <c r="F196" s="44"/>
      <c r="H196" s="44"/>
      <c r="J196" s="44"/>
      <c r="M196" s="44"/>
      <c r="O196" s="109"/>
    </row>
    <row r="197" spans="1:15" x14ac:dyDescent="0.2">
      <c r="F197" s="44"/>
      <c r="H197" s="44"/>
      <c r="J197" s="44"/>
      <c r="M197" s="44"/>
      <c r="O197" s="109"/>
    </row>
    <row r="198" spans="1:15" ht="15.75" x14ac:dyDescent="0.2">
      <c r="E198" s="1" t="s">
        <v>0</v>
      </c>
      <c r="F198" s="83"/>
      <c r="G198" s="94">
        <f>a!N5</f>
        <v>44814</v>
      </c>
      <c r="H198" s="86">
        <f>a!N6</f>
        <v>3298</v>
      </c>
      <c r="I198" s="35" t="str">
        <f>TEXT("1/"&amp;a!A1,"mmmm")</f>
        <v>septembre</v>
      </c>
      <c r="J198" s="88"/>
      <c r="K198" s="7"/>
      <c r="L198" s="7"/>
      <c r="M198" s="44"/>
      <c r="O198" s="109"/>
    </row>
    <row r="199" spans="1:15" x14ac:dyDescent="0.2">
      <c r="E199" s="7"/>
      <c r="F199" s="83"/>
      <c r="G199" s="100"/>
      <c r="H199" s="83"/>
      <c r="I199" s="7"/>
      <c r="J199" s="83"/>
      <c r="K199" s="7"/>
      <c r="L199" s="7"/>
      <c r="M199" s="44"/>
      <c r="O199" s="109"/>
    </row>
    <row r="200" spans="1:15" x14ac:dyDescent="0.2">
      <c r="E200" s="4"/>
      <c r="F200" s="84" t="s">
        <v>1</v>
      </c>
      <c r="G200" s="95" t="s">
        <v>2</v>
      </c>
      <c r="H200" s="87" t="s">
        <v>3</v>
      </c>
      <c r="I200" s="4" t="s">
        <v>4</v>
      </c>
      <c r="J200" s="84" t="s">
        <v>5</v>
      </c>
      <c r="K200" s="174" t="s">
        <v>6</v>
      </c>
      <c r="L200" s="175"/>
      <c r="M200" s="75" t="s">
        <v>37</v>
      </c>
      <c r="N200" s="10" t="s">
        <v>38</v>
      </c>
      <c r="O200" s="109"/>
    </row>
    <row r="201" spans="1:15" x14ac:dyDescent="0.2">
      <c r="E201" s="2">
        <v>1</v>
      </c>
      <c r="F201" s="73"/>
      <c r="G201" s="125"/>
      <c r="H201" s="75"/>
      <c r="I201" s="126"/>
      <c r="J201" s="73"/>
      <c r="K201" s="172">
        <f>J201-F201</f>
        <v>0</v>
      </c>
      <c r="L201" s="173"/>
      <c r="M201" s="81"/>
      <c r="N201" s="32">
        <f>K201-M201</f>
        <v>0</v>
      </c>
      <c r="O201" s="109">
        <f t="shared" si="27"/>
        <v>0</v>
      </c>
    </row>
    <row r="202" spans="1:15" x14ac:dyDescent="0.2">
      <c r="E202" s="2">
        <v>2</v>
      </c>
      <c r="F202" s="73"/>
      <c r="G202" s="127"/>
      <c r="H202" s="76"/>
      <c r="I202" s="78"/>
      <c r="J202" s="73"/>
      <c r="K202" s="172">
        <f t="shared" ref="K202:K215" si="31">J202-F202</f>
        <v>0</v>
      </c>
      <c r="L202" s="173"/>
      <c r="M202" s="81"/>
      <c r="N202" s="32">
        <f t="shared" ref="N202:N215" si="32">K202-M202</f>
        <v>0</v>
      </c>
      <c r="O202" s="109">
        <f t="shared" si="27"/>
        <v>0</v>
      </c>
    </row>
    <row r="203" spans="1:15" x14ac:dyDescent="0.2">
      <c r="A203" s="113" t="s">
        <v>47</v>
      </c>
      <c r="B203" s="113" t="s">
        <v>50</v>
      </c>
      <c r="C203" s="113" t="s">
        <v>51</v>
      </c>
      <c r="E203" s="2">
        <v>3</v>
      </c>
      <c r="F203" s="73"/>
      <c r="G203" s="125"/>
      <c r="H203" s="77"/>
      <c r="I203" s="126"/>
      <c r="J203" s="73"/>
      <c r="K203" s="172">
        <f t="shared" si="31"/>
        <v>0</v>
      </c>
      <c r="L203" s="173"/>
      <c r="M203" s="81"/>
      <c r="N203" s="32">
        <f t="shared" si="32"/>
        <v>0</v>
      </c>
      <c r="O203" s="109">
        <f t="shared" si="27"/>
        <v>0</v>
      </c>
    </row>
    <row r="204" spans="1:15" x14ac:dyDescent="0.2">
      <c r="A204" s="110" t="s">
        <v>48</v>
      </c>
      <c r="B204" s="110">
        <f>a!N41</f>
        <v>0</v>
      </c>
      <c r="C204" s="110">
        <f>COUNTA(G201:G215)</f>
        <v>0</v>
      </c>
      <c r="E204" s="2">
        <v>4</v>
      </c>
      <c r="F204" s="73"/>
      <c r="G204" s="125"/>
      <c r="H204" s="77"/>
      <c r="I204" s="126"/>
      <c r="J204" s="73"/>
      <c r="K204" s="172">
        <f t="shared" si="31"/>
        <v>0</v>
      </c>
      <c r="L204" s="173"/>
      <c r="M204" s="81"/>
      <c r="N204" s="32">
        <f t="shared" si="32"/>
        <v>0</v>
      </c>
      <c r="O204" s="109">
        <f t="shared" si="27"/>
        <v>0</v>
      </c>
    </row>
    <row r="205" spans="1:15" x14ac:dyDescent="0.2">
      <c r="A205" s="110" t="s">
        <v>49</v>
      </c>
      <c r="B205" s="110">
        <f>a!N42</f>
        <v>0</v>
      </c>
      <c r="C205" s="110">
        <f>COUNTA(I201:I215)</f>
        <v>0</v>
      </c>
      <c r="E205" s="2">
        <f t="shared" ref="E205:E214" si="33">+E204+1</f>
        <v>5</v>
      </c>
      <c r="F205" s="73"/>
      <c r="G205" s="128"/>
      <c r="H205" s="77"/>
      <c r="I205" s="126"/>
      <c r="J205" s="73"/>
      <c r="K205" s="172">
        <f t="shared" si="31"/>
        <v>0</v>
      </c>
      <c r="L205" s="173"/>
      <c r="M205" s="81"/>
      <c r="N205" s="32">
        <f t="shared" si="32"/>
        <v>0</v>
      </c>
      <c r="O205" s="109">
        <f t="shared" si="27"/>
        <v>0</v>
      </c>
    </row>
    <row r="206" spans="1:15" x14ac:dyDescent="0.2">
      <c r="E206" s="2">
        <f t="shared" si="33"/>
        <v>6</v>
      </c>
      <c r="F206" s="73"/>
      <c r="G206" s="129"/>
      <c r="H206" s="77"/>
      <c r="I206" s="130"/>
      <c r="J206" s="73"/>
      <c r="K206" s="172">
        <f t="shared" si="31"/>
        <v>0</v>
      </c>
      <c r="L206" s="173"/>
      <c r="M206" s="81"/>
      <c r="N206" s="32">
        <f t="shared" si="32"/>
        <v>0</v>
      </c>
      <c r="O206" s="109">
        <f t="shared" si="27"/>
        <v>0</v>
      </c>
    </row>
    <row r="207" spans="1:15" x14ac:dyDescent="0.2">
      <c r="E207" s="2">
        <f t="shared" si="33"/>
        <v>7</v>
      </c>
      <c r="F207" s="73"/>
      <c r="G207" s="131"/>
      <c r="H207" s="77"/>
      <c r="I207" s="132"/>
      <c r="J207" s="73"/>
      <c r="K207" s="172">
        <f t="shared" si="31"/>
        <v>0</v>
      </c>
      <c r="L207" s="173"/>
      <c r="M207" s="81"/>
      <c r="N207" s="32">
        <f t="shared" si="32"/>
        <v>0</v>
      </c>
      <c r="O207" s="109">
        <f t="shared" si="27"/>
        <v>0</v>
      </c>
    </row>
    <row r="208" spans="1:15" x14ac:dyDescent="0.2">
      <c r="E208" s="2">
        <f t="shared" si="33"/>
        <v>8</v>
      </c>
      <c r="F208" s="74"/>
      <c r="G208" s="131"/>
      <c r="H208" s="77"/>
      <c r="I208" s="132"/>
      <c r="J208" s="80"/>
      <c r="K208" s="172">
        <f t="shared" si="31"/>
        <v>0</v>
      </c>
      <c r="L208" s="173"/>
      <c r="M208" s="81"/>
      <c r="N208" s="32">
        <f t="shared" si="32"/>
        <v>0</v>
      </c>
      <c r="O208" s="109">
        <f t="shared" si="27"/>
        <v>0</v>
      </c>
    </row>
    <row r="209" spans="1:15" x14ac:dyDescent="0.2">
      <c r="E209" s="2">
        <f t="shared" si="33"/>
        <v>9</v>
      </c>
      <c r="F209" s="74"/>
      <c r="G209" s="127"/>
      <c r="H209" s="78"/>
      <c r="I209" s="78"/>
      <c r="J209" s="80"/>
      <c r="K209" s="172">
        <f t="shared" si="31"/>
        <v>0</v>
      </c>
      <c r="L209" s="173"/>
      <c r="M209" s="81"/>
      <c r="N209" s="32">
        <f t="shared" si="32"/>
        <v>0</v>
      </c>
      <c r="O209" s="109">
        <f t="shared" si="27"/>
        <v>0</v>
      </c>
    </row>
    <row r="210" spans="1:15" x14ac:dyDescent="0.2">
      <c r="E210" s="2">
        <f t="shared" si="33"/>
        <v>10</v>
      </c>
      <c r="F210" s="74"/>
      <c r="G210" s="127"/>
      <c r="H210" s="78"/>
      <c r="I210" s="78"/>
      <c r="J210" s="80"/>
      <c r="K210" s="172">
        <f t="shared" si="31"/>
        <v>0</v>
      </c>
      <c r="L210" s="173"/>
      <c r="M210" s="81"/>
      <c r="N210" s="32">
        <f t="shared" si="32"/>
        <v>0</v>
      </c>
      <c r="O210" s="109">
        <f t="shared" si="27"/>
        <v>0</v>
      </c>
    </row>
    <row r="211" spans="1:15" x14ac:dyDescent="0.2">
      <c r="E211" s="2">
        <f t="shared" si="33"/>
        <v>11</v>
      </c>
      <c r="F211" s="74"/>
      <c r="G211" s="127"/>
      <c r="H211" s="78"/>
      <c r="I211" s="78"/>
      <c r="J211" s="80"/>
      <c r="K211" s="172">
        <f t="shared" si="31"/>
        <v>0</v>
      </c>
      <c r="L211" s="173"/>
      <c r="M211" s="81"/>
      <c r="N211" s="32">
        <f t="shared" si="32"/>
        <v>0</v>
      </c>
      <c r="O211" s="109">
        <f t="shared" si="27"/>
        <v>0</v>
      </c>
    </row>
    <row r="212" spans="1:15" x14ac:dyDescent="0.2">
      <c r="E212" s="2">
        <f t="shared" si="33"/>
        <v>12</v>
      </c>
      <c r="F212" s="74"/>
      <c r="G212" s="127"/>
      <c r="H212" s="78"/>
      <c r="I212" s="78"/>
      <c r="J212" s="80"/>
      <c r="K212" s="172">
        <f t="shared" si="31"/>
        <v>0</v>
      </c>
      <c r="L212" s="173"/>
      <c r="M212" s="81"/>
      <c r="N212" s="32">
        <f t="shared" si="32"/>
        <v>0</v>
      </c>
      <c r="O212" s="109">
        <f t="shared" si="27"/>
        <v>0</v>
      </c>
    </row>
    <row r="213" spans="1:15" x14ac:dyDescent="0.2">
      <c r="E213" s="2">
        <f t="shared" si="33"/>
        <v>13</v>
      </c>
      <c r="F213" s="74"/>
      <c r="G213" s="127"/>
      <c r="H213" s="78"/>
      <c r="I213" s="78"/>
      <c r="J213" s="80"/>
      <c r="K213" s="172">
        <f t="shared" si="31"/>
        <v>0</v>
      </c>
      <c r="L213" s="173"/>
      <c r="M213" s="81"/>
      <c r="N213" s="32">
        <f t="shared" si="32"/>
        <v>0</v>
      </c>
      <c r="O213" s="109">
        <f t="shared" si="27"/>
        <v>0</v>
      </c>
    </row>
    <row r="214" spans="1:15" x14ac:dyDescent="0.2">
      <c r="E214" s="2">
        <f t="shared" si="33"/>
        <v>14</v>
      </c>
      <c r="F214" s="74"/>
      <c r="G214" s="142"/>
      <c r="H214" s="78"/>
      <c r="I214" s="107"/>
      <c r="J214" s="80"/>
      <c r="K214" s="172">
        <f t="shared" si="31"/>
        <v>0</v>
      </c>
      <c r="L214" s="173"/>
      <c r="M214" s="81"/>
      <c r="N214" s="32">
        <f t="shared" si="32"/>
        <v>0</v>
      </c>
      <c r="O214" s="109">
        <f t="shared" si="27"/>
        <v>0</v>
      </c>
    </row>
    <row r="215" spans="1:15" x14ac:dyDescent="0.2">
      <c r="E215" s="2">
        <v>15</v>
      </c>
      <c r="F215" s="73"/>
      <c r="G215" s="143"/>
      <c r="H215" s="79"/>
      <c r="I215" s="79"/>
      <c r="J215" s="73"/>
      <c r="K215" s="172">
        <f t="shared" si="31"/>
        <v>0</v>
      </c>
      <c r="L215" s="173"/>
      <c r="M215" s="81"/>
      <c r="N215" s="32">
        <f t="shared" si="32"/>
        <v>0</v>
      </c>
      <c r="O215" s="109">
        <f t="shared" si="27"/>
        <v>0</v>
      </c>
    </row>
    <row r="216" spans="1:15" x14ac:dyDescent="0.2">
      <c r="E216" s="8"/>
      <c r="F216" s="82"/>
      <c r="G216" s="101"/>
      <c r="H216" s="82"/>
      <c r="I216" s="8"/>
      <c r="J216" s="82"/>
      <c r="K216" s="8"/>
      <c r="L216" s="8"/>
      <c r="M216" s="44"/>
      <c r="O216" s="109"/>
    </row>
    <row r="217" spans="1:15" x14ac:dyDescent="0.2">
      <c r="E217" s="8"/>
      <c r="F217" s="82"/>
      <c r="G217" s="101"/>
      <c r="H217" s="82"/>
      <c r="I217" s="8"/>
      <c r="J217" s="82"/>
      <c r="K217" s="8"/>
      <c r="L217" s="8"/>
      <c r="M217" s="44"/>
      <c r="O217" s="109"/>
    </row>
    <row r="218" spans="1:15" ht="15.75" x14ac:dyDescent="0.2">
      <c r="E218" s="1" t="s">
        <v>0</v>
      </c>
      <c r="F218" s="83"/>
      <c r="G218" s="94">
        <f>a!O5</f>
        <v>44815</v>
      </c>
      <c r="H218" s="86">
        <f>a!O6</f>
        <v>3299</v>
      </c>
      <c r="I218" s="35" t="str">
        <f>TEXT("1/"&amp;a!A1,"mmmm")</f>
        <v>septembre</v>
      </c>
      <c r="J218" s="88"/>
      <c r="K218" s="7"/>
      <c r="L218" s="7"/>
      <c r="M218" s="44"/>
      <c r="O218" s="109"/>
    </row>
    <row r="219" spans="1:15" x14ac:dyDescent="0.2">
      <c r="E219" s="7"/>
      <c r="F219" s="83"/>
      <c r="G219" s="100"/>
      <c r="H219" s="83"/>
      <c r="I219" s="7"/>
      <c r="J219" s="83"/>
      <c r="K219" s="7"/>
      <c r="L219" s="7"/>
      <c r="M219" s="44"/>
      <c r="O219" s="109"/>
    </row>
    <row r="220" spans="1:15" x14ac:dyDescent="0.2">
      <c r="E220" s="4"/>
      <c r="F220" s="84" t="s">
        <v>1</v>
      </c>
      <c r="G220" s="95" t="s">
        <v>2</v>
      </c>
      <c r="H220" s="87" t="s">
        <v>3</v>
      </c>
      <c r="I220" s="4" t="s">
        <v>4</v>
      </c>
      <c r="J220" s="84" t="s">
        <v>5</v>
      </c>
      <c r="K220" s="174" t="s">
        <v>6</v>
      </c>
      <c r="L220" s="175"/>
      <c r="M220" s="75" t="s">
        <v>37</v>
      </c>
      <c r="N220" s="10" t="s">
        <v>38</v>
      </c>
      <c r="O220" s="109"/>
    </row>
    <row r="221" spans="1:15" x14ac:dyDescent="0.2">
      <c r="E221" s="2">
        <v>1</v>
      </c>
      <c r="F221" s="73"/>
      <c r="G221" s="125"/>
      <c r="H221" s="75"/>
      <c r="I221" s="126"/>
      <c r="J221" s="73"/>
      <c r="K221" s="172">
        <f>J221-F221</f>
        <v>0</v>
      </c>
      <c r="L221" s="173"/>
      <c r="M221" s="81"/>
      <c r="N221" s="32">
        <f>K221-M221</f>
        <v>0</v>
      </c>
      <c r="O221" s="109">
        <f t="shared" si="27"/>
        <v>0</v>
      </c>
    </row>
    <row r="222" spans="1:15" x14ac:dyDescent="0.2">
      <c r="E222" s="2">
        <v>2</v>
      </c>
      <c r="F222" s="73"/>
      <c r="G222" s="127"/>
      <c r="H222" s="76"/>
      <c r="I222" s="78"/>
      <c r="J222" s="73"/>
      <c r="K222" s="172">
        <f t="shared" ref="K222:K235" si="34">J222-F222</f>
        <v>0</v>
      </c>
      <c r="L222" s="173"/>
      <c r="M222" s="81"/>
      <c r="N222" s="32">
        <f t="shared" ref="N222:N235" si="35">K222-M222</f>
        <v>0</v>
      </c>
      <c r="O222" s="109">
        <f t="shared" si="27"/>
        <v>0</v>
      </c>
    </row>
    <row r="223" spans="1:15" x14ac:dyDescent="0.2">
      <c r="A223" s="113" t="s">
        <v>47</v>
      </c>
      <c r="B223" s="113" t="s">
        <v>50</v>
      </c>
      <c r="C223" s="113" t="s">
        <v>51</v>
      </c>
      <c r="E223" s="2">
        <v>3</v>
      </c>
      <c r="F223" s="73"/>
      <c r="G223" s="125"/>
      <c r="H223" s="77"/>
      <c r="I223" s="126"/>
      <c r="J223" s="73"/>
      <c r="K223" s="172">
        <f t="shared" si="34"/>
        <v>0</v>
      </c>
      <c r="L223" s="173"/>
      <c r="M223" s="81"/>
      <c r="N223" s="32">
        <f t="shared" si="35"/>
        <v>0</v>
      </c>
      <c r="O223" s="109">
        <f t="shared" si="27"/>
        <v>0</v>
      </c>
    </row>
    <row r="224" spans="1:15" x14ac:dyDescent="0.2">
      <c r="A224" s="110" t="s">
        <v>48</v>
      </c>
      <c r="B224" s="110">
        <f>a!O41</f>
        <v>0</v>
      </c>
      <c r="C224" s="110">
        <f>COUNTA(G221:G235)</f>
        <v>0</v>
      </c>
      <c r="E224" s="2">
        <v>4</v>
      </c>
      <c r="F224" s="73"/>
      <c r="G224" s="125"/>
      <c r="H224" s="77"/>
      <c r="I224" s="126"/>
      <c r="J224" s="73"/>
      <c r="K224" s="172">
        <f t="shared" si="34"/>
        <v>0</v>
      </c>
      <c r="L224" s="173"/>
      <c r="M224" s="81"/>
      <c r="N224" s="32">
        <f t="shared" si="35"/>
        <v>0</v>
      </c>
      <c r="O224" s="109">
        <f t="shared" si="27"/>
        <v>0</v>
      </c>
    </row>
    <row r="225" spans="1:15" x14ac:dyDescent="0.2">
      <c r="A225" s="110" t="s">
        <v>49</v>
      </c>
      <c r="B225" s="110">
        <f>a!O42</f>
        <v>0</v>
      </c>
      <c r="C225" s="110">
        <f>COUNTA(I221:I235)</f>
        <v>0</v>
      </c>
      <c r="E225" s="2">
        <f t="shared" ref="E225:E234" si="36">+E224+1</f>
        <v>5</v>
      </c>
      <c r="F225" s="73"/>
      <c r="G225" s="128"/>
      <c r="H225" s="77"/>
      <c r="I225" s="126"/>
      <c r="J225" s="73"/>
      <c r="K225" s="172">
        <f t="shared" si="34"/>
        <v>0</v>
      </c>
      <c r="L225" s="173"/>
      <c r="M225" s="81"/>
      <c r="N225" s="32">
        <f t="shared" si="35"/>
        <v>0</v>
      </c>
      <c r="O225" s="109">
        <f t="shared" si="27"/>
        <v>0</v>
      </c>
    </row>
    <row r="226" spans="1:15" x14ac:dyDescent="0.2">
      <c r="E226" s="2">
        <f t="shared" si="36"/>
        <v>6</v>
      </c>
      <c r="F226" s="73"/>
      <c r="G226" s="129"/>
      <c r="H226" s="77"/>
      <c r="I226" s="130"/>
      <c r="J226" s="73"/>
      <c r="K226" s="172">
        <f t="shared" si="34"/>
        <v>0</v>
      </c>
      <c r="L226" s="173"/>
      <c r="M226" s="81"/>
      <c r="N226" s="32">
        <f t="shared" si="35"/>
        <v>0</v>
      </c>
      <c r="O226" s="109">
        <f t="shared" si="27"/>
        <v>0</v>
      </c>
    </row>
    <row r="227" spans="1:15" x14ac:dyDescent="0.2">
      <c r="E227" s="2">
        <f t="shared" si="36"/>
        <v>7</v>
      </c>
      <c r="F227" s="73"/>
      <c r="G227" s="131"/>
      <c r="H227" s="77"/>
      <c r="I227" s="132"/>
      <c r="J227" s="73"/>
      <c r="K227" s="172">
        <f t="shared" si="34"/>
        <v>0</v>
      </c>
      <c r="L227" s="173"/>
      <c r="M227" s="81"/>
      <c r="N227" s="32">
        <f t="shared" si="35"/>
        <v>0</v>
      </c>
      <c r="O227" s="109">
        <f t="shared" si="27"/>
        <v>0</v>
      </c>
    </row>
    <row r="228" spans="1:15" x14ac:dyDescent="0.2">
      <c r="E228" s="2">
        <f t="shared" si="36"/>
        <v>8</v>
      </c>
      <c r="F228" s="74"/>
      <c r="G228" s="131"/>
      <c r="H228" s="77"/>
      <c r="I228" s="132"/>
      <c r="J228" s="80"/>
      <c r="K228" s="172">
        <f t="shared" si="34"/>
        <v>0</v>
      </c>
      <c r="L228" s="173"/>
      <c r="M228" s="81"/>
      <c r="N228" s="32">
        <f t="shared" si="35"/>
        <v>0</v>
      </c>
      <c r="O228" s="109">
        <f t="shared" si="27"/>
        <v>0</v>
      </c>
    </row>
    <row r="229" spans="1:15" x14ac:dyDescent="0.2">
      <c r="E229" s="2">
        <f t="shared" si="36"/>
        <v>9</v>
      </c>
      <c r="F229" s="74"/>
      <c r="G229" s="127"/>
      <c r="H229" s="78"/>
      <c r="I229" s="78"/>
      <c r="J229" s="80"/>
      <c r="K229" s="172">
        <f t="shared" si="34"/>
        <v>0</v>
      </c>
      <c r="L229" s="173"/>
      <c r="M229" s="81"/>
      <c r="N229" s="32">
        <f t="shared" si="35"/>
        <v>0</v>
      </c>
      <c r="O229" s="109">
        <f t="shared" si="27"/>
        <v>0</v>
      </c>
    </row>
    <row r="230" spans="1:15" x14ac:dyDescent="0.2">
      <c r="E230" s="2">
        <f t="shared" si="36"/>
        <v>10</v>
      </c>
      <c r="F230" s="74"/>
      <c r="G230" s="127"/>
      <c r="H230" s="78"/>
      <c r="I230" s="78"/>
      <c r="J230" s="80"/>
      <c r="K230" s="172">
        <f t="shared" si="34"/>
        <v>0</v>
      </c>
      <c r="L230" s="173"/>
      <c r="M230" s="81"/>
      <c r="N230" s="32">
        <f t="shared" si="35"/>
        <v>0</v>
      </c>
      <c r="O230" s="109">
        <f t="shared" si="27"/>
        <v>0</v>
      </c>
    </row>
    <row r="231" spans="1:15" x14ac:dyDescent="0.2">
      <c r="E231" s="2">
        <f t="shared" si="36"/>
        <v>11</v>
      </c>
      <c r="F231" s="74"/>
      <c r="G231" s="127"/>
      <c r="H231" s="78"/>
      <c r="I231" s="78"/>
      <c r="J231" s="80"/>
      <c r="K231" s="172">
        <f t="shared" si="34"/>
        <v>0</v>
      </c>
      <c r="L231" s="173"/>
      <c r="M231" s="81"/>
      <c r="N231" s="32">
        <f t="shared" si="35"/>
        <v>0</v>
      </c>
      <c r="O231" s="109">
        <f t="shared" si="27"/>
        <v>0</v>
      </c>
    </row>
    <row r="232" spans="1:15" x14ac:dyDescent="0.2">
      <c r="E232" s="2">
        <f t="shared" si="36"/>
        <v>12</v>
      </c>
      <c r="F232" s="74"/>
      <c r="G232" s="127"/>
      <c r="H232" s="78"/>
      <c r="I232" s="78"/>
      <c r="J232" s="80"/>
      <c r="K232" s="172">
        <f t="shared" si="34"/>
        <v>0</v>
      </c>
      <c r="L232" s="173"/>
      <c r="M232" s="81"/>
      <c r="N232" s="32">
        <f t="shared" si="35"/>
        <v>0</v>
      </c>
      <c r="O232" s="109">
        <f t="shared" si="27"/>
        <v>0</v>
      </c>
    </row>
    <row r="233" spans="1:15" x14ac:dyDescent="0.2">
      <c r="E233" s="2">
        <f t="shared" si="36"/>
        <v>13</v>
      </c>
      <c r="F233" s="74"/>
      <c r="G233" s="127"/>
      <c r="H233" s="78"/>
      <c r="I233" s="78"/>
      <c r="J233" s="80"/>
      <c r="K233" s="172">
        <f t="shared" si="34"/>
        <v>0</v>
      </c>
      <c r="L233" s="173"/>
      <c r="M233" s="81"/>
      <c r="N233" s="32">
        <f t="shared" si="35"/>
        <v>0</v>
      </c>
      <c r="O233" s="109">
        <f t="shared" si="27"/>
        <v>0</v>
      </c>
    </row>
    <row r="234" spans="1:15" x14ac:dyDescent="0.2">
      <c r="E234" s="2">
        <f t="shared" si="36"/>
        <v>14</v>
      </c>
      <c r="F234" s="74"/>
      <c r="G234" s="142"/>
      <c r="H234" s="78"/>
      <c r="I234" s="107"/>
      <c r="J234" s="80"/>
      <c r="K234" s="172">
        <f t="shared" si="34"/>
        <v>0</v>
      </c>
      <c r="L234" s="173"/>
      <c r="M234" s="81"/>
      <c r="N234" s="32">
        <f t="shared" si="35"/>
        <v>0</v>
      </c>
      <c r="O234" s="109">
        <f t="shared" ref="O234:O295" si="37">ROUNDUP(N234*48,0)/48</f>
        <v>0</v>
      </c>
    </row>
    <row r="235" spans="1:15" x14ac:dyDescent="0.2">
      <c r="E235" s="2">
        <v>15</v>
      </c>
      <c r="F235" s="73"/>
      <c r="G235" s="143"/>
      <c r="H235" s="79"/>
      <c r="I235" s="79"/>
      <c r="J235" s="73"/>
      <c r="K235" s="172">
        <f t="shared" si="34"/>
        <v>0</v>
      </c>
      <c r="L235" s="173"/>
      <c r="M235" s="81"/>
      <c r="N235" s="32">
        <f t="shared" si="35"/>
        <v>0</v>
      </c>
      <c r="O235" s="109">
        <f t="shared" si="37"/>
        <v>0</v>
      </c>
    </row>
    <row r="236" spans="1:15" x14ac:dyDescent="0.2">
      <c r="F236" s="44"/>
      <c r="H236" s="44"/>
      <c r="J236" s="44"/>
      <c r="M236" s="44"/>
      <c r="O236" s="109"/>
    </row>
    <row r="237" spans="1:15" x14ac:dyDescent="0.2">
      <c r="F237" s="44"/>
      <c r="H237" s="44"/>
      <c r="J237" s="44"/>
      <c r="M237" s="44"/>
      <c r="O237" s="109"/>
    </row>
    <row r="238" spans="1:15" ht="15.75" x14ac:dyDescent="0.2">
      <c r="E238" s="1" t="s">
        <v>0</v>
      </c>
      <c r="F238" s="83"/>
      <c r="G238" s="94">
        <f>a!P5</f>
        <v>44816</v>
      </c>
      <c r="H238" s="86">
        <f>a!P6</f>
        <v>3300</v>
      </c>
      <c r="I238" s="35" t="str">
        <f>TEXT("1/"&amp;a!A1,"mmmm")</f>
        <v>septembre</v>
      </c>
      <c r="J238" s="88"/>
      <c r="K238" s="7"/>
      <c r="L238" s="7"/>
      <c r="M238" s="44"/>
      <c r="O238" s="109"/>
    </row>
    <row r="239" spans="1:15" x14ac:dyDescent="0.2">
      <c r="E239" s="7"/>
      <c r="F239" s="83"/>
      <c r="G239" s="100"/>
      <c r="H239" s="83"/>
      <c r="I239" s="7"/>
      <c r="J239" s="83"/>
      <c r="K239" s="7"/>
      <c r="L239" s="7"/>
      <c r="M239" s="44"/>
      <c r="O239" s="109"/>
    </row>
    <row r="240" spans="1:15" x14ac:dyDescent="0.2">
      <c r="E240" s="4"/>
      <c r="F240" s="84" t="s">
        <v>1</v>
      </c>
      <c r="G240" s="95" t="s">
        <v>2</v>
      </c>
      <c r="H240" s="87" t="s">
        <v>3</v>
      </c>
      <c r="I240" s="4" t="s">
        <v>4</v>
      </c>
      <c r="J240" s="84" t="s">
        <v>5</v>
      </c>
      <c r="K240" s="174" t="s">
        <v>6</v>
      </c>
      <c r="L240" s="175"/>
      <c r="M240" s="75" t="s">
        <v>37</v>
      </c>
      <c r="N240" s="10" t="s">
        <v>38</v>
      </c>
      <c r="O240" s="109"/>
    </row>
    <row r="241" spans="1:15" x14ac:dyDescent="0.2">
      <c r="E241" s="2">
        <v>1</v>
      </c>
      <c r="F241" s="73"/>
      <c r="G241" s="125"/>
      <c r="H241" s="75"/>
      <c r="I241" s="126"/>
      <c r="J241" s="73"/>
      <c r="K241" s="172">
        <f>J241-F241</f>
        <v>0</v>
      </c>
      <c r="L241" s="173"/>
      <c r="M241" s="81"/>
      <c r="N241" s="32">
        <f>K241-M241</f>
        <v>0</v>
      </c>
      <c r="O241" s="109">
        <f t="shared" si="37"/>
        <v>0</v>
      </c>
    </row>
    <row r="242" spans="1:15" x14ac:dyDescent="0.2">
      <c r="E242" s="2">
        <v>2</v>
      </c>
      <c r="F242" s="73"/>
      <c r="G242" s="127"/>
      <c r="H242" s="76"/>
      <c r="I242" s="144"/>
      <c r="J242" s="73"/>
      <c r="K242" s="172">
        <f t="shared" ref="K242:K255" si="38">J242-F242</f>
        <v>0</v>
      </c>
      <c r="L242" s="173"/>
      <c r="M242" s="81"/>
      <c r="N242" s="32">
        <f t="shared" ref="N242:N255" si="39">K242-M242</f>
        <v>0</v>
      </c>
      <c r="O242" s="109">
        <f t="shared" si="37"/>
        <v>0</v>
      </c>
    </row>
    <row r="243" spans="1:15" x14ac:dyDescent="0.2">
      <c r="A243" s="113" t="s">
        <v>47</v>
      </c>
      <c r="B243" s="113" t="s">
        <v>50</v>
      </c>
      <c r="C243" s="113" t="s">
        <v>51</v>
      </c>
      <c r="E243" s="2">
        <v>3</v>
      </c>
      <c r="F243" s="73"/>
      <c r="G243" s="125"/>
      <c r="H243" s="77"/>
      <c r="I243" s="126"/>
      <c r="J243" s="73"/>
      <c r="K243" s="172">
        <f t="shared" si="38"/>
        <v>0</v>
      </c>
      <c r="L243" s="173"/>
      <c r="M243" s="81"/>
      <c r="N243" s="32">
        <f t="shared" si="39"/>
        <v>0</v>
      </c>
      <c r="O243" s="109">
        <f t="shared" si="37"/>
        <v>0</v>
      </c>
    </row>
    <row r="244" spans="1:15" x14ac:dyDescent="0.2">
      <c r="A244" s="110" t="s">
        <v>48</v>
      </c>
      <c r="B244" s="110">
        <f>a!P41</f>
        <v>0</v>
      </c>
      <c r="C244" s="110">
        <f>COUNTA(G241:G255)</f>
        <v>0</v>
      </c>
      <c r="E244" s="2">
        <v>4</v>
      </c>
      <c r="F244" s="73"/>
      <c r="G244" s="125"/>
      <c r="H244" s="77"/>
      <c r="I244" s="126"/>
      <c r="J244" s="73"/>
      <c r="K244" s="172">
        <f t="shared" si="38"/>
        <v>0</v>
      </c>
      <c r="L244" s="173"/>
      <c r="M244" s="81"/>
      <c r="N244" s="32">
        <f t="shared" si="39"/>
        <v>0</v>
      </c>
      <c r="O244" s="109">
        <f t="shared" si="37"/>
        <v>0</v>
      </c>
    </row>
    <row r="245" spans="1:15" x14ac:dyDescent="0.2">
      <c r="A245" s="110" t="s">
        <v>49</v>
      </c>
      <c r="B245" s="110">
        <f>a!P42</f>
        <v>0</v>
      </c>
      <c r="C245" s="110">
        <f>COUNTA(I241:I255)</f>
        <v>0</v>
      </c>
      <c r="E245" s="2">
        <f t="shared" ref="E245:E254" si="40">+E244+1</f>
        <v>5</v>
      </c>
      <c r="F245" s="73"/>
      <c r="G245" s="128"/>
      <c r="H245" s="77"/>
      <c r="I245" s="126"/>
      <c r="J245" s="73"/>
      <c r="K245" s="172">
        <f t="shared" si="38"/>
        <v>0</v>
      </c>
      <c r="L245" s="173"/>
      <c r="M245" s="81"/>
      <c r="N245" s="32">
        <f t="shared" si="39"/>
        <v>0</v>
      </c>
      <c r="O245" s="109">
        <f t="shared" si="37"/>
        <v>0</v>
      </c>
    </row>
    <row r="246" spans="1:15" x14ac:dyDescent="0.2">
      <c r="E246" s="2">
        <f t="shared" si="40"/>
        <v>6</v>
      </c>
      <c r="F246" s="73"/>
      <c r="G246" s="129"/>
      <c r="H246" s="77"/>
      <c r="I246" s="130"/>
      <c r="J246" s="73"/>
      <c r="K246" s="172">
        <f t="shared" si="38"/>
        <v>0</v>
      </c>
      <c r="L246" s="173"/>
      <c r="M246" s="81"/>
      <c r="N246" s="32">
        <f t="shared" si="39"/>
        <v>0</v>
      </c>
      <c r="O246" s="109">
        <f t="shared" si="37"/>
        <v>0</v>
      </c>
    </row>
    <row r="247" spans="1:15" x14ac:dyDescent="0.2">
      <c r="E247" s="2">
        <f t="shared" si="40"/>
        <v>7</v>
      </c>
      <c r="F247" s="73"/>
      <c r="G247" s="131"/>
      <c r="H247" s="77"/>
      <c r="I247" s="132"/>
      <c r="J247" s="73"/>
      <c r="K247" s="172">
        <f t="shared" si="38"/>
        <v>0</v>
      </c>
      <c r="L247" s="173"/>
      <c r="M247" s="81"/>
      <c r="N247" s="32">
        <f t="shared" si="39"/>
        <v>0</v>
      </c>
      <c r="O247" s="109">
        <f t="shared" si="37"/>
        <v>0</v>
      </c>
    </row>
    <row r="248" spans="1:15" x14ac:dyDescent="0.2">
      <c r="E248" s="2">
        <f t="shared" si="40"/>
        <v>8</v>
      </c>
      <c r="F248" s="74"/>
      <c r="G248" s="131"/>
      <c r="H248" s="77"/>
      <c r="I248" s="132"/>
      <c r="J248" s="80"/>
      <c r="K248" s="172">
        <f t="shared" si="38"/>
        <v>0</v>
      </c>
      <c r="L248" s="173"/>
      <c r="M248" s="81"/>
      <c r="N248" s="32">
        <f t="shared" si="39"/>
        <v>0</v>
      </c>
      <c r="O248" s="109">
        <f t="shared" si="37"/>
        <v>0</v>
      </c>
    </row>
    <row r="249" spans="1:15" x14ac:dyDescent="0.2">
      <c r="E249" s="2">
        <f t="shared" si="40"/>
        <v>9</v>
      </c>
      <c r="F249" s="74"/>
      <c r="G249" s="127"/>
      <c r="H249" s="78"/>
      <c r="I249" s="144"/>
      <c r="J249" s="80"/>
      <c r="K249" s="172">
        <f t="shared" si="38"/>
        <v>0</v>
      </c>
      <c r="L249" s="173"/>
      <c r="M249" s="81"/>
      <c r="N249" s="32">
        <f t="shared" si="39"/>
        <v>0</v>
      </c>
      <c r="O249" s="109">
        <f t="shared" si="37"/>
        <v>0</v>
      </c>
    </row>
    <row r="250" spans="1:15" x14ac:dyDescent="0.2">
      <c r="E250" s="2">
        <f t="shared" si="40"/>
        <v>10</v>
      </c>
      <c r="F250" s="74"/>
      <c r="G250" s="127"/>
      <c r="H250" s="78"/>
      <c r="I250" s="144"/>
      <c r="J250" s="80"/>
      <c r="K250" s="172">
        <f t="shared" si="38"/>
        <v>0</v>
      </c>
      <c r="L250" s="173"/>
      <c r="M250" s="81"/>
      <c r="N250" s="32">
        <f t="shared" si="39"/>
        <v>0</v>
      </c>
      <c r="O250" s="109">
        <f t="shared" si="37"/>
        <v>0</v>
      </c>
    </row>
    <row r="251" spans="1:15" x14ac:dyDescent="0.2">
      <c r="E251" s="2">
        <f t="shared" si="40"/>
        <v>11</v>
      </c>
      <c r="F251" s="74"/>
      <c r="G251" s="127"/>
      <c r="H251" s="78"/>
      <c r="I251" s="78"/>
      <c r="J251" s="80"/>
      <c r="K251" s="172">
        <f t="shared" si="38"/>
        <v>0</v>
      </c>
      <c r="L251" s="173"/>
      <c r="M251" s="81"/>
      <c r="N251" s="32">
        <f t="shared" si="39"/>
        <v>0</v>
      </c>
      <c r="O251" s="109">
        <f t="shared" si="37"/>
        <v>0</v>
      </c>
    </row>
    <row r="252" spans="1:15" x14ac:dyDescent="0.2">
      <c r="E252" s="2">
        <f t="shared" si="40"/>
        <v>12</v>
      </c>
      <c r="F252" s="74"/>
      <c r="G252" s="127"/>
      <c r="H252" s="78"/>
      <c r="I252" s="144"/>
      <c r="J252" s="80"/>
      <c r="K252" s="172">
        <f t="shared" si="38"/>
        <v>0</v>
      </c>
      <c r="L252" s="173"/>
      <c r="M252" s="81"/>
      <c r="N252" s="32">
        <f t="shared" si="39"/>
        <v>0</v>
      </c>
      <c r="O252" s="109">
        <f t="shared" si="37"/>
        <v>0</v>
      </c>
    </row>
    <row r="253" spans="1:15" x14ac:dyDescent="0.2">
      <c r="E253" s="2">
        <f t="shared" si="40"/>
        <v>13</v>
      </c>
      <c r="F253" s="74"/>
      <c r="G253" s="127"/>
      <c r="H253" s="78"/>
      <c r="I253" s="144"/>
      <c r="J253" s="80"/>
      <c r="K253" s="172">
        <f t="shared" si="38"/>
        <v>0</v>
      </c>
      <c r="L253" s="173"/>
      <c r="M253" s="81"/>
      <c r="N253" s="32">
        <f t="shared" si="39"/>
        <v>0</v>
      </c>
      <c r="O253" s="109">
        <f t="shared" si="37"/>
        <v>0</v>
      </c>
    </row>
    <row r="254" spans="1:15" x14ac:dyDescent="0.2">
      <c r="E254" s="2">
        <f t="shared" si="40"/>
        <v>14</v>
      </c>
      <c r="F254" s="74"/>
      <c r="G254" s="142"/>
      <c r="H254" s="78"/>
      <c r="I254" s="107"/>
      <c r="J254" s="80"/>
      <c r="K254" s="172">
        <f t="shared" si="38"/>
        <v>0</v>
      </c>
      <c r="L254" s="173"/>
      <c r="M254" s="81"/>
      <c r="N254" s="32">
        <f t="shared" si="39"/>
        <v>0</v>
      </c>
      <c r="O254" s="109">
        <f t="shared" si="37"/>
        <v>0</v>
      </c>
    </row>
    <row r="255" spans="1:15" x14ac:dyDescent="0.2">
      <c r="E255" s="2">
        <v>15</v>
      </c>
      <c r="F255" s="73"/>
      <c r="G255" s="143"/>
      <c r="H255" s="79"/>
      <c r="I255" s="79"/>
      <c r="J255" s="73"/>
      <c r="K255" s="172">
        <f t="shared" si="38"/>
        <v>0</v>
      </c>
      <c r="L255" s="173"/>
      <c r="M255" s="81"/>
      <c r="N255" s="32">
        <f t="shared" si="39"/>
        <v>0</v>
      </c>
      <c r="O255" s="109">
        <f t="shared" si="37"/>
        <v>0</v>
      </c>
    </row>
    <row r="256" spans="1:15" x14ac:dyDescent="0.2">
      <c r="E256" s="8"/>
      <c r="F256" s="85"/>
      <c r="G256" s="101"/>
      <c r="H256" s="82"/>
      <c r="I256" s="8"/>
      <c r="J256" s="85"/>
      <c r="K256" s="36"/>
      <c r="L256" s="36"/>
      <c r="M256" s="81"/>
      <c r="N256" s="32"/>
      <c r="O256" s="109">
        <f t="shared" si="37"/>
        <v>0</v>
      </c>
    </row>
    <row r="257" spans="1:15" x14ac:dyDescent="0.2">
      <c r="E257" s="8"/>
      <c r="F257" s="85"/>
      <c r="G257" s="101"/>
      <c r="H257" s="82"/>
      <c r="I257" s="8"/>
      <c r="J257" s="85"/>
      <c r="K257" s="36"/>
      <c r="L257" s="36"/>
      <c r="M257" s="81"/>
      <c r="N257" s="37"/>
      <c r="O257" s="109"/>
    </row>
    <row r="258" spans="1:15" ht="15.75" x14ac:dyDescent="0.2">
      <c r="E258" s="1" t="s">
        <v>0</v>
      </c>
      <c r="F258" s="83"/>
      <c r="G258" s="94">
        <f>a!Q5</f>
        <v>44817</v>
      </c>
      <c r="H258" s="86">
        <f>a!Q6</f>
        <v>3301</v>
      </c>
      <c r="I258" s="35" t="str">
        <f>TEXT("1/"&amp;a!A1,"mmmm")</f>
        <v>septembre</v>
      </c>
      <c r="J258" s="88"/>
      <c r="K258" s="7"/>
      <c r="L258" s="7"/>
      <c r="M258" s="44"/>
      <c r="O258" s="109"/>
    </row>
    <row r="259" spans="1:15" x14ac:dyDescent="0.2">
      <c r="E259" s="7"/>
      <c r="F259" s="83"/>
      <c r="G259" s="100"/>
      <c r="H259" s="83"/>
      <c r="I259" s="7"/>
      <c r="J259" s="83"/>
      <c r="K259" s="7"/>
      <c r="L259" s="7"/>
      <c r="M259" s="44"/>
      <c r="O259" s="109"/>
    </row>
    <row r="260" spans="1:15" x14ac:dyDescent="0.2">
      <c r="E260" s="4"/>
      <c r="F260" s="84" t="s">
        <v>1</v>
      </c>
      <c r="G260" s="95" t="s">
        <v>2</v>
      </c>
      <c r="H260" s="87" t="s">
        <v>3</v>
      </c>
      <c r="I260" s="4" t="s">
        <v>4</v>
      </c>
      <c r="J260" s="84" t="s">
        <v>5</v>
      </c>
      <c r="K260" s="174" t="s">
        <v>6</v>
      </c>
      <c r="L260" s="175"/>
      <c r="M260" s="75" t="s">
        <v>37</v>
      </c>
      <c r="N260" s="10" t="s">
        <v>38</v>
      </c>
      <c r="O260" s="109"/>
    </row>
    <row r="261" spans="1:15" x14ac:dyDescent="0.2">
      <c r="E261" s="2">
        <v>1</v>
      </c>
      <c r="F261" s="73"/>
      <c r="G261" s="125"/>
      <c r="H261" s="75"/>
      <c r="I261" s="126"/>
      <c r="J261" s="73"/>
      <c r="K261" s="172">
        <f>J261-F261</f>
        <v>0</v>
      </c>
      <c r="L261" s="173"/>
      <c r="M261" s="81"/>
      <c r="N261" s="32">
        <f>K261-M261</f>
        <v>0</v>
      </c>
      <c r="O261" s="109">
        <f t="shared" si="37"/>
        <v>0</v>
      </c>
    </row>
    <row r="262" spans="1:15" x14ac:dyDescent="0.2">
      <c r="E262" s="2">
        <v>2</v>
      </c>
      <c r="F262" s="73"/>
      <c r="G262" s="127"/>
      <c r="H262" s="76"/>
      <c r="I262" s="144"/>
      <c r="J262" s="73"/>
      <c r="K262" s="172">
        <f t="shared" ref="K262:K275" si="41">J262-F262</f>
        <v>0</v>
      </c>
      <c r="L262" s="173"/>
      <c r="M262" s="81"/>
      <c r="N262" s="32">
        <f t="shared" ref="N262:N275" si="42">K262-M262</f>
        <v>0</v>
      </c>
      <c r="O262" s="109">
        <f t="shared" si="37"/>
        <v>0</v>
      </c>
    </row>
    <row r="263" spans="1:15" x14ac:dyDescent="0.2">
      <c r="A263" s="113" t="s">
        <v>47</v>
      </c>
      <c r="B263" s="113" t="s">
        <v>50</v>
      </c>
      <c r="C263" s="113" t="s">
        <v>51</v>
      </c>
      <c r="E263" s="2">
        <v>3</v>
      </c>
      <c r="F263" s="73"/>
      <c r="G263" s="125"/>
      <c r="H263" s="77"/>
      <c r="I263" s="126"/>
      <c r="J263" s="73"/>
      <c r="K263" s="172">
        <f t="shared" si="41"/>
        <v>0</v>
      </c>
      <c r="L263" s="173"/>
      <c r="M263" s="81"/>
      <c r="N263" s="32">
        <f t="shared" si="42"/>
        <v>0</v>
      </c>
      <c r="O263" s="109">
        <f t="shared" si="37"/>
        <v>0</v>
      </c>
    </row>
    <row r="264" spans="1:15" x14ac:dyDescent="0.2">
      <c r="A264" s="110" t="s">
        <v>48</v>
      </c>
      <c r="B264" s="110">
        <f>a!Q41</f>
        <v>0</v>
      </c>
      <c r="C264" s="110">
        <f>COUNTA(G261:G275)</f>
        <v>0</v>
      </c>
      <c r="E264" s="2">
        <v>4</v>
      </c>
      <c r="F264" s="73"/>
      <c r="G264" s="125"/>
      <c r="H264" s="77"/>
      <c r="I264" s="126"/>
      <c r="J264" s="73"/>
      <c r="K264" s="172">
        <f t="shared" si="41"/>
        <v>0</v>
      </c>
      <c r="L264" s="173"/>
      <c r="M264" s="81"/>
      <c r="N264" s="32">
        <f t="shared" si="42"/>
        <v>0</v>
      </c>
      <c r="O264" s="109">
        <f t="shared" si="37"/>
        <v>0</v>
      </c>
    </row>
    <row r="265" spans="1:15" x14ac:dyDescent="0.2">
      <c r="A265" s="110" t="s">
        <v>49</v>
      </c>
      <c r="B265" s="110">
        <f>a!Q42</f>
        <v>0</v>
      </c>
      <c r="C265" s="110">
        <f>COUNTA(I261:I275)</f>
        <v>0</v>
      </c>
      <c r="E265" s="2">
        <f t="shared" ref="E265:E274" si="43">+E264+1</f>
        <v>5</v>
      </c>
      <c r="F265" s="73"/>
      <c r="G265" s="128"/>
      <c r="H265" s="77"/>
      <c r="I265" s="126"/>
      <c r="J265" s="73"/>
      <c r="K265" s="172">
        <f t="shared" si="41"/>
        <v>0</v>
      </c>
      <c r="L265" s="173"/>
      <c r="M265" s="81"/>
      <c r="N265" s="32">
        <f t="shared" si="42"/>
        <v>0</v>
      </c>
      <c r="O265" s="109">
        <f t="shared" si="37"/>
        <v>0</v>
      </c>
    </row>
    <row r="266" spans="1:15" x14ac:dyDescent="0.2">
      <c r="E266" s="2">
        <f t="shared" si="43"/>
        <v>6</v>
      </c>
      <c r="F266" s="73"/>
      <c r="G266" s="129"/>
      <c r="H266" s="77"/>
      <c r="I266" s="130"/>
      <c r="J266" s="73"/>
      <c r="K266" s="172">
        <f t="shared" si="41"/>
        <v>0</v>
      </c>
      <c r="L266" s="173"/>
      <c r="M266" s="81"/>
      <c r="N266" s="32">
        <f t="shared" si="42"/>
        <v>0</v>
      </c>
      <c r="O266" s="109">
        <f t="shared" si="37"/>
        <v>0</v>
      </c>
    </row>
    <row r="267" spans="1:15" x14ac:dyDescent="0.2">
      <c r="E267" s="2">
        <f t="shared" si="43"/>
        <v>7</v>
      </c>
      <c r="F267" s="73"/>
      <c r="G267" s="131"/>
      <c r="H267" s="77"/>
      <c r="I267" s="132"/>
      <c r="J267" s="73"/>
      <c r="K267" s="172">
        <f t="shared" si="41"/>
        <v>0</v>
      </c>
      <c r="L267" s="173"/>
      <c r="M267" s="81"/>
      <c r="N267" s="32">
        <f t="shared" si="42"/>
        <v>0</v>
      </c>
      <c r="O267" s="109">
        <f t="shared" si="37"/>
        <v>0</v>
      </c>
    </row>
    <row r="268" spans="1:15" x14ac:dyDescent="0.2">
      <c r="E268" s="2">
        <f t="shared" si="43"/>
        <v>8</v>
      </c>
      <c r="F268" s="74"/>
      <c r="G268" s="131"/>
      <c r="H268" s="77"/>
      <c r="I268" s="132"/>
      <c r="J268" s="80"/>
      <c r="K268" s="172">
        <f t="shared" si="41"/>
        <v>0</v>
      </c>
      <c r="L268" s="173"/>
      <c r="M268" s="81"/>
      <c r="N268" s="32">
        <f t="shared" si="42"/>
        <v>0</v>
      </c>
      <c r="O268" s="109">
        <f t="shared" si="37"/>
        <v>0</v>
      </c>
    </row>
    <row r="269" spans="1:15" x14ac:dyDescent="0.2">
      <c r="E269" s="2">
        <f t="shared" si="43"/>
        <v>9</v>
      </c>
      <c r="F269" s="74"/>
      <c r="G269" s="127"/>
      <c r="H269" s="78"/>
      <c r="I269" s="144"/>
      <c r="J269" s="80"/>
      <c r="K269" s="172">
        <f t="shared" si="41"/>
        <v>0</v>
      </c>
      <c r="L269" s="173"/>
      <c r="M269" s="81"/>
      <c r="N269" s="32">
        <f t="shared" si="42"/>
        <v>0</v>
      </c>
      <c r="O269" s="109">
        <f t="shared" si="37"/>
        <v>0</v>
      </c>
    </row>
    <row r="270" spans="1:15" x14ac:dyDescent="0.2">
      <c r="E270" s="2">
        <f t="shared" si="43"/>
        <v>10</v>
      </c>
      <c r="F270" s="74"/>
      <c r="G270" s="127"/>
      <c r="H270" s="78"/>
      <c r="I270" s="144"/>
      <c r="J270" s="80"/>
      <c r="K270" s="172">
        <f t="shared" si="41"/>
        <v>0</v>
      </c>
      <c r="L270" s="173"/>
      <c r="M270" s="81"/>
      <c r="N270" s="32">
        <f t="shared" si="42"/>
        <v>0</v>
      </c>
      <c r="O270" s="109">
        <f t="shared" si="37"/>
        <v>0</v>
      </c>
    </row>
    <row r="271" spans="1:15" x14ac:dyDescent="0.2">
      <c r="E271" s="2">
        <f t="shared" si="43"/>
        <v>11</v>
      </c>
      <c r="F271" s="74"/>
      <c r="G271" s="127"/>
      <c r="H271" s="78"/>
      <c r="I271" s="144"/>
      <c r="J271" s="80"/>
      <c r="K271" s="172">
        <f t="shared" si="41"/>
        <v>0</v>
      </c>
      <c r="L271" s="173"/>
      <c r="M271" s="81"/>
      <c r="N271" s="32">
        <f t="shared" si="42"/>
        <v>0</v>
      </c>
      <c r="O271" s="109">
        <f t="shared" si="37"/>
        <v>0</v>
      </c>
    </row>
    <row r="272" spans="1:15" x14ac:dyDescent="0.2">
      <c r="E272" s="2">
        <f t="shared" si="43"/>
        <v>12</v>
      </c>
      <c r="F272" s="74"/>
      <c r="G272" s="127"/>
      <c r="H272" s="78"/>
      <c r="I272" s="144"/>
      <c r="J272" s="80"/>
      <c r="K272" s="172">
        <f t="shared" si="41"/>
        <v>0</v>
      </c>
      <c r="L272" s="173"/>
      <c r="M272" s="81"/>
      <c r="N272" s="32">
        <f t="shared" si="42"/>
        <v>0</v>
      </c>
      <c r="O272" s="109">
        <f t="shared" si="37"/>
        <v>0</v>
      </c>
    </row>
    <row r="273" spans="1:15" x14ac:dyDescent="0.2">
      <c r="E273" s="2">
        <f t="shared" si="43"/>
        <v>13</v>
      </c>
      <c r="F273" s="74"/>
      <c r="G273" s="127"/>
      <c r="H273" s="78"/>
      <c r="I273" s="78"/>
      <c r="J273" s="80"/>
      <c r="K273" s="172">
        <f t="shared" si="41"/>
        <v>0</v>
      </c>
      <c r="L273" s="173"/>
      <c r="M273" s="81"/>
      <c r="N273" s="32">
        <f t="shared" si="42"/>
        <v>0</v>
      </c>
      <c r="O273" s="109">
        <f t="shared" si="37"/>
        <v>0</v>
      </c>
    </row>
    <row r="274" spans="1:15" x14ac:dyDescent="0.2">
      <c r="E274" s="2">
        <f t="shared" si="43"/>
        <v>14</v>
      </c>
      <c r="F274" s="74"/>
      <c r="G274" s="142"/>
      <c r="H274" s="78"/>
      <c r="I274" s="107"/>
      <c r="J274" s="80"/>
      <c r="K274" s="172">
        <f t="shared" si="41"/>
        <v>0</v>
      </c>
      <c r="L274" s="173"/>
      <c r="M274" s="81"/>
      <c r="N274" s="32">
        <f t="shared" si="42"/>
        <v>0</v>
      </c>
      <c r="O274" s="109">
        <f t="shared" si="37"/>
        <v>0</v>
      </c>
    </row>
    <row r="275" spans="1:15" x14ac:dyDescent="0.2">
      <c r="E275" s="2">
        <v>15</v>
      </c>
      <c r="F275" s="73"/>
      <c r="G275" s="143"/>
      <c r="H275" s="79"/>
      <c r="I275" s="79"/>
      <c r="J275" s="73"/>
      <c r="K275" s="172">
        <f t="shared" si="41"/>
        <v>0</v>
      </c>
      <c r="L275" s="173"/>
      <c r="M275" s="81"/>
      <c r="N275" s="32">
        <f t="shared" si="42"/>
        <v>0</v>
      </c>
      <c r="O275" s="109">
        <f t="shared" si="37"/>
        <v>0</v>
      </c>
    </row>
    <row r="276" spans="1:15" x14ac:dyDescent="0.2">
      <c r="E276" s="8"/>
      <c r="F276" s="85"/>
      <c r="G276" s="101"/>
      <c r="H276" s="82"/>
      <c r="I276" s="8"/>
      <c r="J276" s="85"/>
      <c r="K276" s="36"/>
      <c r="L276" s="36"/>
      <c r="M276" s="81"/>
      <c r="N276" s="37"/>
      <c r="O276" s="109"/>
    </row>
    <row r="277" spans="1:15" x14ac:dyDescent="0.2">
      <c r="E277" s="8"/>
      <c r="F277" s="85"/>
      <c r="G277" s="101"/>
      <c r="H277" s="82"/>
      <c r="I277" s="8"/>
      <c r="J277" s="85"/>
      <c r="K277" s="36"/>
      <c r="L277" s="36"/>
      <c r="M277" s="81"/>
      <c r="N277" s="37"/>
      <c r="O277" s="109"/>
    </row>
    <row r="278" spans="1:15" ht="15.75" x14ac:dyDescent="0.2">
      <c r="E278" s="1" t="s">
        <v>0</v>
      </c>
      <c r="F278" s="83"/>
      <c r="G278" s="94">
        <f>a!R5</f>
        <v>44818</v>
      </c>
      <c r="H278" s="86">
        <f>a!R6</f>
        <v>3302</v>
      </c>
      <c r="I278" s="35" t="str">
        <f>TEXT("1/"&amp;a!A1,"mmmm")</f>
        <v>septembre</v>
      </c>
      <c r="J278" s="88"/>
      <c r="K278" s="7"/>
      <c r="L278" s="7"/>
      <c r="M278" s="44"/>
      <c r="O278" s="109"/>
    </row>
    <row r="279" spans="1:15" x14ac:dyDescent="0.2">
      <c r="E279" s="7"/>
      <c r="F279" s="83"/>
      <c r="G279" s="100"/>
      <c r="H279" s="83"/>
      <c r="I279" s="7"/>
      <c r="J279" s="83"/>
      <c r="K279" s="7"/>
      <c r="L279" s="7"/>
      <c r="M279" s="44"/>
      <c r="O279" s="109"/>
    </row>
    <row r="280" spans="1:15" x14ac:dyDescent="0.2">
      <c r="E280" s="4"/>
      <c r="F280" s="84" t="s">
        <v>1</v>
      </c>
      <c r="G280" s="95" t="s">
        <v>2</v>
      </c>
      <c r="H280" s="87" t="s">
        <v>3</v>
      </c>
      <c r="I280" s="4" t="s">
        <v>4</v>
      </c>
      <c r="J280" s="84" t="s">
        <v>5</v>
      </c>
      <c r="K280" s="174" t="s">
        <v>6</v>
      </c>
      <c r="L280" s="175"/>
      <c r="M280" s="75" t="s">
        <v>37</v>
      </c>
      <c r="N280" s="10" t="s">
        <v>38</v>
      </c>
      <c r="O280" s="109"/>
    </row>
    <row r="281" spans="1:15" x14ac:dyDescent="0.2">
      <c r="E281" s="2">
        <v>1</v>
      </c>
      <c r="F281" s="73"/>
      <c r="G281" s="125"/>
      <c r="H281" s="75"/>
      <c r="I281" s="126"/>
      <c r="J281" s="73"/>
      <c r="K281" s="172">
        <f>J281-F281</f>
        <v>0</v>
      </c>
      <c r="L281" s="173"/>
      <c r="M281" s="81"/>
      <c r="N281" s="32">
        <f>K281-M281</f>
        <v>0</v>
      </c>
      <c r="O281" s="109">
        <f t="shared" si="37"/>
        <v>0</v>
      </c>
    </row>
    <row r="282" spans="1:15" x14ac:dyDescent="0.2">
      <c r="E282" s="2">
        <v>2</v>
      </c>
      <c r="F282" s="73"/>
      <c r="G282" s="127"/>
      <c r="H282" s="76"/>
      <c r="I282" s="144"/>
      <c r="J282" s="73"/>
      <c r="K282" s="172">
        <f t="shared" ref="K282:K295" si="44">J282-F282</f>
        <v>0</v>
      </c>
      <c r="L282" s="173"/>
      <c r="M282" s="81"/>
      <c r="N282" s="32">
        <f t="shared" ref="N282:N295" si="45">K282-M282</f>
        <v>0</v>
      </c>
      <c r="O282" s="109">
        <f t="shared" si="37"/>
        <v>0</v>
      </c>
    </row>
    <row r="283" spans="1:15" x14ac:dyDescent="0.2">
      <c r="A283" s="113" t="s">
        <v>47</v>
      </c>
      <c r="B283" s="113" t="s">
        <v>50</v>
      </c>
      <c r="C283" s="113" t="s">
        <v>51</v>
      </c>
      <c r="E283" s="2">
        <v>3</v>
      </c>
      <c r="F283" s="73"/>
      <c r="G283" s="125"/>
      <c r="H283" s="77"/>
      <c r="I283" s="126"/>
      <c r="J283" s="73"/>
      <c r="K283" s="172">
        <f t="shared" si="44"/>
        <v>0</v>
      </c>
      <c r="L283" s="173"/>
      <c r="M283" s="81"/>
      <c r="N283" s="32">
        <f t="shared" si="45"/>
        <v>0</v>
      </c>
      <c r="O283" s="109">
        <f t="shared" si="37"/>
        <v>0</v>
      </c>
    </row>
    <row r="284" spans="1:15" x14ac:dyDescent="0.2">
      <c r="A284" s="110" t="s">
        <v>48</v>
      </c>
      <c r="B284" s="110">
        <f>a!R41</f>
        <v>0</v>
      </c>
      <c r="C284" s="110">
        <f>COUNTA(G281:G295)</f>
        <v>0</v>
      </c>
      <c r="E284" s="2">
        <v>4</v>
      </c>
      <c r="F284" s="73"/>
      <c r="G284" s="125"/>
      <c r="H284" s="77"/>
      <c r="I284" s="126"/>
      <c r="J284" s="73"/>
      <c r="K284" s="172">
        <f t="shared" si="44"/>
        <v>0</v>
      </c>
      <c r="L284" s="173"/>
      <c r="M284" s="81"/>
      <c r="N284" s="32">
        <f t="shared" si="45"/>
        <v>0</v>
      </c>
      <c r="O284" s="109">
        <f t="shared" si="37"/>
        <v>0</v>
      </c>
    </row>
    <row r="285" spans="1:15" x14ac:dyDescent="0.2">
      <c r="A285" s="110" t="s">
        <v>49</v>
      </c>
      <c r="B285" s="110">
        <f>a!R42</f>
        <v>0</v>
      </c>
      <c r="C285" s="110">
        <f>COUNTA(I281:I295)</f>
        <v>0</v>
      </c>
      <c r="E285" s="2">
        <f t="shared" ref="E285:E294" si="46">+E284+1</f>
        <v>5</v>
      </c>
      <c r="F285" s="73"/>
      <c r="G285" s="128"/>
      <c r="H285" s="77"/>
      <c r="I285" s="126"/>
      <c r="J285" s="73"/>
      <c r="K285" s="172">
        <f t="shared" si="44"/>
        <v>0</v>
      </c>
      <c r="L285" s="173"/>
      <c r="M285" s="81"/>
      <c r="N285" s="32">
        <f t="shared" si="45"/>
        <v>0</v>
      </c>
      <c r="O285" s="109">
        <f t="shared" si="37"/>
        <v>0</v>
      </c>
    </row>
    <row r="286" spans="1:15" x14ac:dyDescent="0.2">
      <c r="E286" s="2">
        <f t="shared" si="46"/>
        <v>6</v>
      </c>
      <c r="F286" s="73"/>
      <c r="G286" s="129"/>
      <c r="H286" s="77"/>
      <c r="I286" s="130"/>
      <c r="J286" s="73"/>
      <c r="K286" s="172">
        <f t="shared" si="44"/>
        <v>0</v>
      </c>
      <c r="L286" s="173"/>
      <c r="M286" s="81"/>
      <c r="N286" s="32">
        <f t="shared" si="45"/>
        <v>0</v>
      </c>
      <c r="O286" s="109">
        <f t="shared" si="37"/>
        <v>0</v>
      </c>
    </row>
    <row r="287" spans="1:15" x14ac:dyDescent="0.2">
      <c r="E287" s="2">
        <f t="shared" si="46"/>
        <v>7</v>
      </c>
      <c r="F287" s="73"/>
      <c r="G287" s="131"/>
      <c r="H287" s="77"/>
      <c r="I287" s="132"/>
      <c r="J287" s="73"/>
      <c r="K287" s="172">
        <f t="shared" si="44"/>
        <v>0</v>
      </c>
      <c r="L287" s="173"/>
      <c r="M287" s="81"/>
      <c r="N287" s="32">
        <f t="shared" si="45"/>
        <v>0</v>
      </c>
      <c r="O287" s="109">
        <f t="shared" si="37"/>
        <v>0</v>
      </c>
    </row>
    <row r="288" spans="1:15" x14ac:dyDescent="0.2">
      <c r="E288" s="2">
        <f t="shared" si="46"/>
        <v>8</v>
      </c>
      <c r="F288" s="74"/>
      <c r="G288" s="131"/>
      <c r="H288" s="77"/>
      <c r="I288" s="132"/>
      <c r="J288" s="80"/>
      <c r="K288" s="172">
        <f t="shared" si="44"/>
        <v>0</v>
      </c>
      <c r="L288" s="173"/>
      <c r="M288" s="81"/>
      <c r="N288" s="32">
        <f t="shared" si="45"/>
        <v>0</v>
      </c>
      <c r="O288" s="109">
        <f t="shared" si="37"/>
        <v>0</v>
      </c>
    </row>
    <row r="289" spans="1:15" x14ac:dyDescent="0.2">
      <c r="E289" s="2">
        <f t="shared" si="46"/>
        <v>9</v>
      </c>
      <c r="F289" s="74"/>
      <c r="G289" s="127"/>
      <c r="H289" s="78"/>
      <c r="I289" s="144"/>
      <c r="J289" s="80"/>
      <c r="K289" s="172">
        <f t="shared" si="44"/>
        <v>0</v>
      </c>
      <c r="L289" s="173"/>
      <c r="M289" s="81"/>
      <c r="N289" s="32">
        <f t="shared" si="45"/>
        <v>0</v>
      </c>
      <c r="O289" s="109">
        <f t="shared" si="37"/>
        <v>0</v>
      </c>
    </row>
    <row r="290" spans="1:15" x14ac:dyDescent="0.2">
      <c r="E290" s="2">
        <f t="shared" si="46"/>
        <v>10</v>
      </c>
      <c r="F290" s="74"/>
      <c r="G290" s="127"/>
      <c r="H290" s="78"/>
      <c r="I290" s="144"/>
      <c r="J290" s="80"/>
      <c r="K290" s="172">
        <f t="shared" si="44"/>
        <v>0</v>
      </c>
      <c r="L290" s="173"/>
      <c r="M290" s="81"/>
      <c r="N290" s="32">
        <f t="shared" si="45"/>
        <v>0</v>
      </c>
      <c r="O290" s="109">
        <f t="shared" si="37"/>
        <v>0</v>
      </c>
    </row>
    <row r="291" spans="1:15" x14ac:dyDescent="0.2">
      <c r="E291" s="2">
        <f t="shared" si="46"/>
        <v>11</v>
      </c>
      <c r="F291" s="74"/>
      <c r="G291" s="127"/>
      <c r="H291" s="78"/>
      <c r="I291" s="78"/>
      <c r="J291" s="80"/>
      <c r="K291" s="172">
        <f t="shared" si="44"/>
        <v>0</v>
      </c>
      <c r="L291" s="173"/>
      <c r="M291" s="81"/>
      <c r="N291" s="32">
        <f t="shared" si="45"/>
        <v>0</v>
      </c>
      <c r="O291" s="109">
        <f t="shared" si="37"/>
        <v>0</v>
      </c>
    </row>
    <row r="292" spans="1:15" x14ac:dyDescent="0.2">
      <c r="E292" s="2">
        <f t="shared" si="46"/>
        <v>12</v>
      </c>
      <c r="F292" s="74"/>
      <c r="G292" s="127"/>
      <c r="H292" s="78"/>
      <c r="I292" s="78"/>
      <c r="J292" s="80"/>
      <c r="K292" s="172">
        <f t="shared" si="44"/>
        <v>0</v>
      </c>
      <c r="L292" s="173"/>
      <c r="M292" s="81"/>
      <c r="N292" s="32">
        <f t="shared" si="45"/>
        <v>0</v>
      </c>
      <c r="O292" s="109">
        <f t="shared" si="37"/>
        <v>0</v>
      </c>
    </row>
    <row r="293" spans="1:15" x14ac:dyDescent="0.2">
      <c r="E293" s="2">
        <f t="shared" si="46"/>
        <v>13</v>
      </c>
      <c r="F293" s="74"/>
      <c r="G293" s="127"/>
      <c r="H293" s="78"/>
      <c r="I293" s="78"/>
      <c r="J293" s="80"/>
      <c r="K293" s="172">
        <f t="shared" si="44"/>
        <v>0</v>
      </c>
      <c r="L293" s="173"/>
      <c r="M293" s="81"/>
      <c r="N293" s="32">
        <f t="shared" si="45"/>
        <v>0</v>
      </c>
      <c r="O293" s="109">
        <f t="shared" si="37"/>
        <v>0</v>
      </c>
    </row>
    <row r="294" spans="1:15" x14ac:dyDescent="0.2">
      <c r="E294" s="2">
        <f t="shared" si="46"/>
        <v>14</v>
      </c>
      <c r="F294" s="74"/>
      <c r="G294" s="142"/>
      <c r="H294" s="78"/>
      <c r="I294" s="107"/>
      <c r="J294" s="80"/>
      <c r="K294" s="172">
        <f t="shared" si="44"/>
        <v>0</v>
      </c>
      <c r="L294" s="173"/>
      <c r="M294" s="81"/>
      <c r="N294" s="32">
        <f t="shared" si="45"/>
        <v>0</v>
      </c>
      <c r="O294" s="109">
        <f t="shared" si="37"/>
        <v>0</v>
      </c>
    </row>
    <row r="295" spans="1:15" x14ac:dyDescent="0.2">
      <c r="E295" s="2">
        <v>15</v>
      </c>
      <c r="F295" s="73"/>
      <c r="G295" s="143"/>
      <c r="H295" s="79"/>
      <c r="I295" s="79"/>
      <c r="J295" s="73"/>
      <c r="K295" s="172">
        <f t="shared" si="44"/>
        <v>0</v>
      </c>
      <c r="L295" s="173"/>
      <c r="M295" s="81"/>
      <c r="N295" s="32">
        <f t="shared" si="45"/>
        <v>0</v>
      </c>
      <c r="O295" s="109">
        <f t="shared" si="37"/>
        <v>0</v>
      </c>
    </row>
    <row r="296" spans="1:15" x14ac:dyDescent="0.2">
      <c r="F296" s="44"/>
      <c r="H296" s="44"/>
      <c r="J296" s="44"/>
      <c r="M296" s="44"/>
      <c r="O296" s="109"/>
    </row>
    <row r="297" spans="1:15" x14ac:dyDescent="0.2">
      <c r="F297" s="44"/>
      <c r="H297" s="44"/>
      <c r="J297" s="44"/>
      <c r="M297" s="44"/>
      <c r="O297" s="109"/>
    </row>
    <row r="298" spans="1:15" ht="15.75" x14ac:dyDescent="0.2">
      <c r="E298" s="1" t="s">
        <v>0</v>
      </c>
      <c r="F298" s="83"/>
      <c r="G298" s="94">
        <f>a!S5</f>
        <v>44819</v>
      </c>
      <c r="H298" s="86">
        <f>a!S6</f>
        <v>3303</v>
      </c>
      <c r="I298" s="35" t="str">
        <f>TEXT("1/"&amp;a!A1,"mmmm")</f>
        <v>septembre</v>
      </c>
      <c r="J298" s="88"/>
      <c r="K298" s="7"/>
      <c r="L298" s="7"/>
      <c r="M298" s="44"/>
      <c r="O298" s="109"/>
    </row>
    <row r="299" spans="1:15" x14ac:dyDescent="0.2">
      <c r="E299" s="7"/>
      <c r="F299" s="83"/>
      <c r="G299" s="100"/>
      <c r="H299" s="83"/>
      <c r="I299" s="7"/>
      <c r="J299" s="83"/>
      <c r="K299" s="7"/>
      <c r="L299" s="7"/>
      <c r="M299" s="44"/>
      <c r="O299" s="109"/>
    </row>
    <row r="300" spans="1:15" x14ac:dyDescent="0.2">
      <c r="E300" s="4"/>
      <c r="F300" s="84" t="s">
        <v>1</v>
      </c>
      <c r="G300" s="95" t="s">
        <v>2</v>
      </c>
      <c r="H300" s="87" t="s">
        <v>3</v>
      </c>
      <c r="I300" s="4" t="s">
        <v>4</v>
      </c>
      <c r="J300" s="84" t="s">
        <v>5</v>
      </c>
      <c r="K300" s="174" t="s">
        <v>6</v>
      </c>
      <c r="L300" s="175"/>
      <c r="M300" s="75" t="s">
        <v>37</v>
      </c>
      <c r="N300" s="10" t="s">
        <v>38</v>
      </c>
      <c r="O300" s="109"/>
    </row>
    <row r="301" spans="1:15" x14ac:dyDescent="0.2">
      <c r="E301" s="2">
        <v>1</v>
      </c>
      <c r="F301" s="73"/>
      <c r="G301" s="125"/>
      <c r="H301" s="75"/>
      <c r="I301" s="126"/>
      <c r="J301" s="73"/>
      <c r="K301" s="172">
        <f>J301-F301</f>
        <v>0</v>
      </c>
      <c r="L301" s="173"/>
      <c r="M301" s="81"/>
      <c r="N301" s="32">
        <f>K301-M301</f>
        <v>0</v>
      </c>
      <c r="O301" s="109">
        <f t="shared" ref="O301:O361" si="47">ROUNDUP(N301*48,0)/48</f>
        <v>0</v>
      </c>
    </row>
    <row r="302" spans="1:15" x14ac:dyDescent="0.2">
      <c r="E302" s="2">
        <v>2</v>
      </c>
      <c r="F302" s="73"/>
      <c r="G302" s="127"/>
      <c r="H302" s="76"/>
      <c r="I302" s="144"/>
      <c r="J302" s="73"/>
      <c r="K302" s="172">
        <f t="shared" ref="K302:K315" si="48">J302-F302</f>
        <v>0</v>
      </c>
      <c r="L302" s="173"/>
      <c r="M302" s="81"/>
      <c r="N302" s="32">
        <f t="shared" ref="N302:N315" si="49">K302-M302</f>
        <v>0</v>
      </c>
      <c r="O302" s="109">
        <f t="shared" si="47"/>
        <v>0</v>
      </c>
    </row>
    <row r="303" spans="1:15" x14ac:dyDescent="0.2">
      <c r="A303" s="113" t="s">
        <v>47</v>
      </c>
      <c r="B303" s="113" t="s">
        <v>50</v>
      </c>
      <c r="C303" s="113" t="s">
        <v>51</v>
      </c>
      <c r="E303" s="2">
        <v>3</v>
      </c>
      <c r="F303" s="73"/>
      <c r="G303" s="125"/>
      <c r="H303" s="77"/>
      <c r="I303" s="126"/>
      <c r="J303" s="73"/>
      <c r="K303" s="172">
        <f t="shared" si="48"/>
        <v>0</v>
      </c>
      <c r="L303" s="173"/>
      <c r="M303" s="81"/>
      <c r="N303" s="32">
        <f t="shared" si="49"/>
        <v>0</v>
      </c>
      <c r="O303" s="109">
        <f t="shared" si="47"/>
        <v>0</v>
      </c>
    </row>
    <row r="304" spans="1:15" x14ac:dyDescent="0.2">
      <c r="A304" s="110" t="s">
        <v>48</v>
      </c>
      <c r="B304" s="110">
        <f>a!S41</f>
        <v>0</v>
      </c>
      <c r="C304" s="110">
        <f>COUNTA(G301:G315)</f>
        <v>0</v>
      </c>
      <c r="E304" s="2">
        <v>4</v>
      </c>
      <c r="F304" s="73"/>
      <c r="G304" s="125"/>
      <c r="H304" s="77"/>
      <c r="I304" s="126"/>
      <c r="J304" s="73"/>
      <c r="K304" s="172">
        <f t="shared" si="48"/>
        <v>0</v>
      </c>
      <c r="L304" s="173"/>
      <c r="M304" s="81"/>
      <c r="N304" s="32">
        <f t="shared" si="49"/>
        <v>0</v>
      </c>
      <c r="O304" s="109">
        <f t="shared" si="47"/>
        <v>0</v>
      </c>
    </row>
    <row r="305" spans="1:15" x14ac:dyDescent="0.2">
      <c r="A305" s="110" t="s">
        <v>49</v>
      </c>
      <c r="B305" s="110">
        <f>a!S42</f>
        <v>0</v>
      </c>
      <c r="C305" s="110">
        <f>COUNTA(I301:I315)</f>
        <v>0</v>
      </c>
      <c r="E305" s="2">
        <f t="shared" ref="E305:E314" si="50">+E304+1</f>
        <v>5</v>
      </c>
      <c r="F305" s="73"/>
      <c r="G305" s="128"/>
      <c r="H305" s="77"/>
      <c r="I305" s="126"/>
      <c r="J305" s="73"/>
      <c r="K305" s="172">
        <f t="shared" si="48"/>
        <v>0</v>
      </c>
      <c r="L305" s="173"/>
      <c r="M305" s="81"/>
      <c r="N305" s="32">
        <f t="shared" si="49"/>
        <v>0</v>
      </c>
      <c r="O305" s="109">
        <f t="shared" si="47"/>
        <v>0</v>
      </c>
    </row>
    <row r="306" spans="1:15" x14ac:dyDescent="0.2">
      <c r="E306" s="2">
        <f t="shared" si="50"/>
        <v>6</v>
      </c>
      <c r="F306" s="73"/>
      <c r="G306" s="129"/>
      <c r="H306" s="77"/>
      <c r="I306" s="130"/>
      <c r="J306" s="73"/>
      <c r="K306" s="172">
        <f t="shared" si="48"/>
        <v>0</v>
      </c>
      <c r="L306" s="173"/>
      <c r="M306" s="81"/>
      <c r="N306" s="32">
        <f t="shared" si="49"/>
        <v>0</v>
      </c>
      <c r="O306" s="109">
        <f t="shared" si="47"/>
        <v>0</v>
      </c>
    </row>
    <row r="307" spans="1:15" x14ac:dyDescent="0.2">
      <c r="E307" s="2">
        <f t="shared" si="50"/>
        <v>7</v>
      </c>
      <c r="F307" s="73"/>
      <c r="G307" s="131"/>
      <c r="H307" s="77"/>
      <c r="I307" s="132"/>
      <c r="J307" s="73"/>
      <c r="K307" s="172">
        <f t="shared" si="48"/>
        <v>0</v>
      </c>
      <c r="L307" s="173"/>
      <c r="M307" s="81"/>
      <c r="N307" s="32">
        <f t="shared" si="49"/>
        <v>0</v>
      </c>
      <c r="O307" s="109">
        <f t="shared" si="47"/>
        <v>0</v>
      </c>
    </row>
    <row r="308" spans="1:15" x14ac:dyDescent="0.2">
      <c r="E308" s="2">
        <f t="shared" si="50"/>
        <v>8</v>
      </c>
      <c r="F308" s="74"/>
      <c r="G308" s="131"/>
      <c r="H308" s="77"/>
      <c r="I308" s="132"/>
      <c r="J308" s="80"/>
      <c r="K308" s="172">
        <f t="shared" si="48"/>
        <v>0</v>
      </c>
      <c r="L308" s="173"/>
      <c r="M308" s="81"/>
      <c r="N308" s="32">
        <f t="shared" si="49"/>
        <v>0</v>
      </c>
      <c r="O308" s="109">
        <f t="shared" si="47"/>
        <v>0</v>
      </c>
    </row>
    <row r="309" spans="1:15" x14ac:dyDescent="0.2">
      <c r="E309" s="2">
        <f t="shared" si="50"/>
        <v>9</v>
      </c>
      <c r="F309" s="74"/>
      <c r="G309" s="127"/>
      <c r="H309" s="78"/>
      <c r="I309" s="144"/>
      <c r="J309" s="80"/>
      <c r="K309" s="172">
        <f t="shared" si="48"/>
        <v>0</v>
      </c>
      <c r="L309" s="173"/>
      <c r="M309" s="81"/>
      <c r="N309" s="32">
        <f t="shared" si="49"/>
        <v>0</v>
      </c>
      <c r="O309" s="109">
        <f t="shared" si="47"/>
        <v>0</v>
      </c>
    </row>
    <row r="310" spans="1:15" x14ac:dyDescent="0.2">
      <c r="E310" s="2">
        <f t="shared" si="50"/>
        <v>10</v>
      </c>
      <c r="F310" s="74"/>
      <c r="G310" s="127"/>
      <c r="H310" s="78"/>
      <c r="I310" s="144"/>
      <c r="J310" s="80"/>
      <c r="K310" s="172">
        <f t="shared" si="48"/>
        <v>0</v>
      </c>
      <c r="L310" s="173"/>
      <c r="M310" s="81"/>
      <c r="N310" s="32">
        <f t="shared" si="49"/>
        <v>0</v>
      </c>
      <c r="O310" s="109">
        <f t="shared" si="47"/>
        <v>0</v>
      </c>
    </row>
    <row r="311" spans="1:15" x14ac:dyDescent="0.2">
      <c r="E311" s="2">
        <f t="shared" si="50"/>
        <v>11</v>
      </c>
      <c r="F311" s="74"/>
      <c r="G311" s="127"/>
      <c r="H311" s="78"/>
      <c r="I311" s="78"/>
      <c r="J311" s="80"/>
      <c r="K311" s="172">
        <f t="shared" si="48"/>
        <v>0</v>
      </c>
      <c r="L311" s="173"/>
      <c r="M311" s="81"/>
      <c r="N311" s="32">
        <f t="shared" si="49"/>
        <v>0</v>
      </c>
      <c r="O311" s="109">
        <f t="shared" si="47"/>
        <v>0</v>
      </c>
    </row>
    <row r="312" spans="1:15" x14ac:dyDescent="0.2">
      <c r="E312" s="2">
        <f t="shared" si="50"/>
        <v>12</v>
      </c>
      <c r="F312" s="74"/>
      <c r="G312" s="127"/>
      <c r="H312" s="78"/>
      <c r="I312" s="78"/>
      <c r="J312" s="80"/>
      <c r="K312" s="172">
        <f t="shared" si="48"/>
        <v>0</v>
      </c>
      <c r="L312" s="173"/>
      <c r="M312" s="81"/>
      <c r="N312" s="32">
        <f t="shared" si="49"/>
        <v>0</v>
      </c>
      <c r="O312" s="109">
        <f t="shared" si="47"/>
        <v>0</v>
      </c>
    </row>
    <row r="313" spans="1:15" x14ac:dyDescent="0.2">
      <c r="E313" s="2">
        <f t="shared" si="50"/>
        <v>13</v>
      </c>
      <c r="F313" s="74"/>
      <c r="G313" s="127"/>
      <c r="H313" s="78"/>
      <c r="I313" s="78"/>
      <c r="J313" s="80"/>
      <c r="K313" s="172">
        <f t="shared" si="48"/>
        <v>0</v>
      </c>
      <c r="L313" s="173"/>
      <c r="M313" s="81"/>
      <c r="N313" s="32">
        <f t="shared" si="49"/>
        <v>0</v>
      </c>
      <c r="O313" s="109">
        <f t="shared" si="47"/>
        <v>0</v>
      </c>
    </row>
    <row r="314" spans="1:15" x14ac:dyDescent="0.2">
      <c r="E314" s="2">
        <f t="shared" si="50"/>
        <v>14</v>
      </c>
      <c r="F314" s="74"/>
      <c r="G314" s="142"/>
      <c r="H314" s="78"/>
      <c r="I314" s="107"/>
      <c r="J314" s="80"/>
      <c r="K314" s="172">
        <f t="shared" si="48"/>
        <v>0</v>
      </c>
      <c r="L314" s="173"/>
      <c r="M314" s="81"/>
      <c r="N314" s="32">
        <f t="shared" si="49"/>
        <v>0</v>
      </c>
      <c r="O314" s="109">
        <f t="shared" si="47"/>
        <v>0</v>
      </c>
    </row>
    <row r="315" spans="1:15" x14ac:dyDescent="0.2">
      <c r="E315" s="2">
        <v>15</v>
      </c>
      <c r="F315" s="73"/>
      <c r="G315" s="143"/>
      <c r="H315" s="79"/>
      <c r="I315" s="79"/>
      <c r="J315" s="73"/>
      <c r="K315" s="172">
        <f t="shared" si="48"/>
        <v>0</v>
      </c>
      <c r="L315" s="173"/>
      <c r="M315" s="81"/>
      <c r="N315" s="32">
        <f t="shared" si="49"/>
        <v>0</v>
      </c>
      <c r="O315" s="109">
        <f t="shared" si="47"/>
        <v>0</v>
      </c>
    </row>
    <row r="316" spans="1:15" x14ac:dyDescent="0.2">
      <c r="E316" s="8"/>
      <c r="F316" s="8"/>
      <c r="G316" s="101"/>
      <c r="H316" s="82"/>
      <c r="I316" s="8"/>
      <c r="J316" s="82"/>
      <c r="K316" s="8"/>
      <c r="L316" s="8"/>
      <c r="M316" s="44"/>
      <c r="O316" s="109"/>
    </row>
    <row r="317" spans="1:15" x14ac:dyDescent="0.2">
      <c r="E317" s="8"/>
      <c r="F317" s="8"/>
      <c r="G317" s="101"/>
      <c r="H317" s="82"/>
      <c r="I317" s="8"/>
      <c r="J317" s="82"/>
      <c r="K317" s="8"/>
      <c r="L317" s="8"/>
      <c r="M317" s="44"/>
      <c r="O317" s="109"/>
    </row>
    <row r="318" spans="1:15" ht="15.75" x14ac:dyDescent="0.2">
      <c r="E318" s="1" t="s">
        <v>0</v>
      </c>
      <c r="F318" s="7"/>
      <c r="G318" s="94">
        <f>a!T5</f>
        <v>44820</v>
      </c>
      <c r="H318" s="86">
        <f>a!T6</f>
        <v>3304</v>
      </c>
      <c r="I318" s="35" t="str">
        <f>TEXT("1/"&amp;a!A1,"mmmm")</f>
        <v>septembre</v>
      </c>
      <c r="J318" s="88"/>
      <c r="K318" s="7"/>
      <c r="L318" s="7"/>
      <c r="M318" s="44"/>
      <c r="O318" s="109"/>
    </row>
    <row r="319" spans="1:15" x14ac:dyDescent="0.2">
      <c r="E319" s="7"/>
      <c r="F319" s="7"/>
      <c r="G319" s="100"/>
      <c r="H319" s="83"/>
      <c r="I319" s="7"/>
      <c r="J319" s="83"/>
      <c r="K319" s="7"/>
      <c r="L319" s="7"/>
      <c r="M319" s="44"/>
      <c r="O319" s="109"/>
    </row>
    <row r="320" spans="1:15" x14ac:dyDescent="0.2">
      <c r="E320" s="4"/>
      <c r="F320" s="4" t="s">
        <v>1</v>
      </c>
      <c r="G320" s="95" t="s">
        <v>2</v>
      </c>
      <c r="H320" s="87" t="s">
        <v>3</v>
      </c>
      <c r="I320" s="4" t="s">
        <v>4</v>
      </c>
      <c r="J320" s="84" t="s">
        <v>5</v>
      </c>
      <c r="K320" s="174" t="s">
        <v>6</v>
      </c>
      <c r="L320" s="175"/>
      <c r="M320" s="75" t="s">
        <v>37</v>
      </c>
      <c r="N320" s="10" t="s">
        <v>38</v>
      </c>
      <c r="O320" s="109"/>
    </row>
    <row r="321" spans="1:15" x14ac:dyDescent="0.2">
      <c r="E321" s="2">
        <v>1</v>
      </c>
      <c r="F321" s="73"/>
      <c r="G321" s="125"/>
      <c r="H321" s="75"/>
      <c r="I321" s="126"/>
      <c r="J321" s="73"/>
      <c r="K321" s="172">
        <f>J321-F321</f>
        <v>0</v>
      </c>
      <c r="L321" s="173"/>
      <c r="M321" s="81"/>
      <c r="N321" s="32">
        <f>K321-M321</f>
        <v>0</v>
      </c>
      <c r="O321" s="109">
        <f t="shared" si="47"/>
        <v>0</v>
      </c>
    </row>
    <row r="322" spans="1:15" x14ac:dyDescent="0.2">
      <c r="E322" s="2">
        <v>2</v>
      </c>
      <c r="F322" s="73"/>
      <c r="G322" s="127"/>
      <c r="H322" s="76"/>
      <c r="I322" s="144"/>
      <c r="J322" s="73"/>
      <c r="K322" s="172">
        <f t="shared" ref="K322:K335" si="51">J322-F322</f>
        <v>0</v>
      </c>
      <c r="L322" s="173"/>
      <c r="M322" s="81"/>
      <c r="N322" s="32">
        <f t="shared" ref="N322:N335" si="52">K322-M322</f>
        <v>0</v>
      </c>
      <c r="O322" s="109">
        <f t="shared" si="47"/>
        <v>0</v>
      </c>
    </row>
    <row r="323" spans="1:15" x14ac:dyDescent="0.2">
      <c r="A323" s="113" t="s">
        <v>47</v>
      </c>
      <c r="B323" s="113" t="s">
        <v>50</v>
      </c>
      <c r="C323" s="113" t="s">
        <v>51</v>
      </c>
      <c r="E323" s="2">
        <v>3</v>
      </c>
      <c r="F323" s="73"/>
      <c r="G323" s="125"/>
      <c r="H323" s="77"/>
      <c r="I323" s="126"/>
      <c r="J323" s="73"/>
      <c r="K323" s="172">
        <f t="shared" si="51"/>
        <v>0</v>
      </c>
      <c r="L323" s="173"/>
      <c r="M323" s="81"/>
      <c r="N323" s="32">
        <f t="shared" si="52"/>
        <v>0</v>
      </c>
      <c r="O323" s="109">
        <f t="shared" si="47"/>
        <v>0</v>
      </c>
    </row>
    <row r="324" spans="1:15" x14ac:dyDescent="0.2">
      <c r="A324" s="110" t="s">
        <v>48</v>
      </c>
      <c r="B324" s="110">
        <f>a!T41</f>
        <v>0</v>
      </c>
      <c r="C324" s="110">
        <f>COUNTA(G321:G335)</f>
        <v>0</v>
      </c>
      <c r="E324" s="2">
        <v>4</v>
      </c>
      <c r="F324" s="73"/>
      <c r="G324" s="125"/>
      <c r="H324" s="77"/>
      <c r="I324" s="126"/>
      <c r="J324" s="73"/>
      <c r="K324" s="172">
        <f t="shared" si="51"/>
        <v>0</v>
      </c>
      <c r="L324" s="173"/>
      <c r="M324" s="81"/>
      <c r="N324" s="32">
        <f t="shared" si="52"/>
        <v>0</v>
      </c>
      <c r="O324" s="109">
        <f t="shared" si="47"/>
        <v>0</v>
      </c>
    </row>
    <row r="325" spans="1:15" x14ac:dyDescent="0.2">
      <c r="A325" s="110" t="s">
        <v>49</v>
      </c>
      <c r="B325" s="110">
        <f>a!T42</f>
        <v>0</v>
      </c>
      <c r="C325" s="110">
        <f>COUNTA(I321:I335)</f>
        <v>0</v>
      </c>
      <c r="E325" s="2">
        <f t="shared" ref="E325:E334" si="53">+E324+1</f>
        <v>5</v>
      </c>
      <c r="F325" s="73"/>
      <c r="G325" s="128"/>
      <c r="H325" s="77"/>
      <c r="I325" s="126"/>
      <c r="J325" s="73"/>
      <c r="K325" s="172">
        <f t="shared" si="51"/>
        <v>0</v>
      </c>
      <c r="L325" s="173"/>
      <c r="M325" s="81"/>
      <c r="N325" s="32">
        <f t="shared" si="52"/>
        <v>0</v>
      </c>
      <c r="O325" s="109">
        <f t="shared" si="47"/>
        <v>0</v>
      </c>
    </row>
    <row r="326" spans="1:15" x14ac:dyDescent="0.2">
      <c r="E326" s="2">
        <f t="shared" si="53"/>
        <v>6</v>
      </c>
      <c r="F326" s="73"/>
      <c r="G326" s="129"/>
      <c r="H326" s="77"/>
      <c r="I326" s="130"/>
      <c r="J326" s="73"/>
      <c r="K326" s="172">
        <f t="shared" si="51"/>
        <v>0</v>
      </c>
      <c r="L326" s="173"/>
      <c r="M326" s="81"/>
      <c r="N326" s="32">
        <f t="shared" si="52"/>
        <v>0</v>
      </c>
      <c r="O326" s="109">
        <f t="shared" si="47"/>
        <v>0</v>
      </c>
    </row>
    <row r="327" spans="1:15" x14ac:dyDescent="0.2">
      <c r="E327" s="2">
        <f t="shared" si="53"/>
        <v>7</v>
      </c>
      <c r="F327" s="73"/>
      <c r="G327" s="131"/>
      <c r="H327" s="77"/>
      <c r="I327" s="132"/>
      <c r="J327" s="73"/>
      <c r="K327" s="172">
        <f t="shared" si="51"/>
        <v>0</v>
      </c>
      <c r="L327" s="173"/>
      <c r="M327" s="81"/>
      <c r="N327" s="32">
        <f t="shared" si="52"/>
        <v>0</v>
      </c>
      <c r="O327" s="109">
        <f t="shared" si="47"/>
        <v>0</v>
      </c>
    </row>
    <row r="328" spans="1:15" x14ac:dyDescent="0.2">
      <c r="E328" s="2">
        <f t="shared" si="53"/>
        <v>8</v>
      </c>
      <c r="F328" s="74"/>
      <c r="G328" s="131"/>
      <c r="H328" s="77"/>
      <c r="I328" s="132"/>
      <c r="J328" s="80"/>
      <c r="K328" s="172">
        <f t="shared" si="51"/>
        <v>0</v>
      </c>
      <c r="L328" s="173"/>
      <c r="M328" s="81"/>
      <c r="N328" s="32">
        <f t="shared" si="52"/>
        <v>0</v>
      </c>
      <c r="O328" s="109">
        <f t="shared" si="47"/>
        <v>0</v>
      </c>
    </row>
    <row r="329" spans="1:15" x14ac:dyDescent="0.2">
      <c r="E329" s="2">
        <f t="shared" si="53"/>
        <v>9</v>
      </c>
      <c r="F329" s="74"/>
      <c r="G329" s="127"/>
      <c r="H329" s="78"/>
      <c r="I329" s="144"/>
      <c r="J329" s="80"/>
      <c r="K329" s="172">
        <f t="shared" si="51"/>
        <v>0</v>
      </c>
      <c r="L329" s="173"/>
      <c r="M329" s="81"/>
      <c r="N329" s="32">
        <f t="shared" si="52"/>
        <v>0</v>
      </c>
      <c r="O329" s="109">
        <f t="shared" si="47"/>
        <v>0</v>
      </c>
    </row>
    <row r="330" spans="1:15" x14ac:dyDescent="0.2">
      <c r="E330" s="2">
        <f t="shared" si="53"/>
        <v>10</v>
      </c>
      <c r="F330" s="74"/>
      <c r="G330" s="127"/>
      <c r="H330" s="78"/>
      <c r="I330" s="78"/>
      <c r="J330" s="80"/>
      <c r="K330" s="172">
        <f t="shared" si="51"/>
        <v>0</v>
      </c>
      <c r="L330" s="173"/>
      <c r="M330" s="81"/>
      <c r="N330" s="32">
        <f t="shared" si="52"/>
        <v>0</v>
      </c>
      <c r="O330" s="109">
        <f t="shared" si="47"/>
        <v>0</v>
      </c>
    </row>
    <row r="331" spans="1:15" x14ac:dyDescent="0.2">
      <c r="E331" s="2">
        <f t="shared" si="53"/>
        <v>11</v>
      </c>
      <c r="F331" s="74"/>
      <c r="G331" s="127"/>
      <c r="H331" s="78"/>
      <c r="I331" s="144"/>
      <c r="J331" s="80"/>
      <c r="K331" s="172">
        <f t="shared" si="51"/>
        <v>0</v>
      </c>
      <c r="L331" s="173"/>
      <c r="M331" s="81"/>
      <c r="N331" s="32">
        <f t="shared" si="52"/>
        <v>0</v>
      </c>
      <c r="O331" s="109">
        <f t="shared" si="47"/>
        <v>0</v>
      </c>
    </row>
    <row r="332" spans="1:15" x14ac:dyDescent="0.2">
      <c r="E332" s="2">
        <f t="shared" si="53"/>
        <v>12</v>
      </c>
      <c r="F332" s="74"/>
      <c r="G332" s="127"/>
      <c r="H332" s="78"/>
      <c r="I332" s="78"/>
      <c r="J332" s="80"/>
      <c r="K332" s="172">
        <f t="shared" si="51"/>
        <v>0</v>
      </c>
      <c r="L332" s="173"/>
      <c r="M332" s="81"/>
      <c r="N332" s="32">
        <f t="shared" si="52"/>
        <v>0</v>
      </c>
      <c r="O332" s="109">
        <f t="shared" si="47"/>
        <v>0</v>
      </c>
    </row>
    <row r="333" spans="1:15" x14ac:dyDescent="0.2">
      <c r="E333" s="2">
        <f t="shared" si="53"/>
        <v>13</v>
      </c>
      <c r="F333" s="74"/>
      <c r="G333" s="127"/>
      <c r="H333" s="78"/>
      <c r="I333" s="78"/>
      <c r="J333" s="80"/>
      <c r="K333" s="172">
        <f t="shared" si="51"/>
        <v>0</v>
      </c>
      <c r="L333" s="173"/>
      <c r="M333" s="81"/>
      <c r="N333" s="32">
        <f t="shared" si="52"/>
        <v>0</v>
      </c>
      <c r="O333" s="109">
        <f t="shared" si="47"/>
        <v>0</v>
      </c>
    </row>
    <row r="334" spans="1:15" x14ac:dyDescent="0.2">
      <c r="E334" s="2">
        <f t="shared" si="53"/>
        <v>14</v>
      </c>
      <c r="F334" s="74"/>
      <c r="G334" s="142"/>
      <c r="H334" s="78"/>
      <c r="I334" s="107"/>
      <c r="J334" s="80"/>
      <c r="K334" s="172">
        <f t="shared" si="51"/>
        <v>0</v>
      </c>
      <c r="L334" s="173"/>
      <c r="M334" s="81"/>
      <c r="N334" s="32">
        <f t="shared" si="52"/>
        <v>0</v>
      </c>
      <c r="O334" s="109">
        <f t="shared" si="47"/>
        <v>0</v>
      </c>
    </row>
    <row r="335" spans="1:15" x14ac:dyDescent="0.2">
      <c r="E335" s="2">
        <v>15</v>
      </c>
      <c r="F335" s="73"/>
      <c r="G335" s="143"/>
      <c r="H335" s="79"/>
      <c r="I335" s="79"/>
      <c r="J335" s="73"/>
      <c r="K335" s="172">
        <f t="shared" si="51"/>
        <v>0</v>
      </c>
      <c r="L335" s="173"/>
      <c r="M335" s="81"/>
      <c r="N335" s="32">
        <f t="shared" si="52"/>
        <v>0</v>
      </c>
      <c r="O335" s="109">
        <f t="shared" si="47"/>
        <v>0</v>
      </c>
    </row>
    <row r="336" spans="1:15" x14ac:dyDescent="0.2">
      <c r="F336" s="44"/>
      <c r="H336" s="44"/>
      <c r="J336" s="44"/>
      <c r="M336" s="44"/>
      <c r="O336" s="109"/>
    </row>
    <row r="337" spans="1:15" x14ac:dyDescent="0.2">
      <c r="F337" s="44"/>
      <c r="H337" s="44"/>
      <c r="J337" s="44"/>
      <c r="M337" s="44"/>
      <c r="O337" s="109"/>
    </row>
    <row r="338" spans="1:15" ht="15.75" x14ac:dyDescent="0.2">
      <c r="E338" s="1" t="s">
        <v>0</v>
      </c>
      <c r="F338" s="83"/>
      <c r="G338" s="94">
        <f>a!U5</f>
        <v>44821</v>
      </c>
      <c r="H338" s="86">
        <f>a!U6</f>
        <v>3305</v>
      </c>
      <c r="I338" s="35" t="str">
        <f>TEXT("1/"&amp;a!A1,"mmmm")</f>
        <v>septembre</v>
      </c>
      <c r="J338" s="88"/>
      <c r="K338" s="7"/>
      <c r="L338" s="7"/>
      <c r="M338" s="44"/>
      <c r="O338" s="109"/>
    </row>
    <row r="339" spans="1:15" x14ac:dyDescent="0.2">
      <c r="E339" s="7"/>
      <c r="F339" s="83"/>
      <c r="G339" s="100"/>
      <c r="H339" s="83"/>
      <c r="I339" s="7"/>
      <c r="J339" s="83"/>
      <c r="K339" s="7"/>
      <c r="L339" s="7"/>
      <c r="M339" s="44"/>
      <c r="O339" s="109"/>
    </row>
    <row r="340" spans="1:15" x14ac:dyDescent="0.2">
      <c r="E340" s="4"/>
      <c r="F340" s="84" t="s">
        <v>1</v>
      </c>
      <c r="G340" s="95" t="s">
        <v>2</v>
      </c>
      <c r="H340" s="87" t="s">
        <v>3</v>
      </c>
      <c r="I340" s="4" t="s">
        <v>4</v>
      </c>
      <c r="J340" s="84" t="s">
        <v>5</v>
      </c>
      <c r="K340" s="174" t="s">
        <v>6</v>
      </c>
      <c r="L340" s="175"/>
      <c r="M340" s="75" t="s">
        <v>37</v>
      </c>
      <c r="N340" s="10" t="s">
        <v>38</v>
      </c>
      <c r="O340" s="109"/>
    </row>
    <row r="341" spans="1:15" x14ac:dyDescent="0.2">
      <c r="E341" s="2">
        <v>1</v>
      </c>
      <c r="F341" s="73"/>
      <c r="G341" s="125"/>
      <c r="H341" s="75"/>
      <c r="I341" s="126"/>
      <c r="J341" s="73"/>
      <c r="K341" s="172">
        <f>J341-F341</f>
        <v>0</v>
      </c>
      <c r="L341" s="173"/>
      <c r="M341" s="81"/>
      <c r="N341" s="32">
        <f>K341-M341</f>
        <v>0</v>
      </c>
      <c r="O341" s="109">
        <f t="shared" si="47"/>
        <v>0</v>
      </c>
    </row>
    <row r="342" spans="1:15" x14ac:dyDescent="0.2">
      <c r="E342" s="2">
        <v>2</v>
      </c>
      <c r="F342" s="73"/>
      <c r="G342" s="127"/>
      <c r="H342" s="76"/>
      <c r="I342" s="78"/>
      <c r="J342" s="73"/>
      <c r="K342" s="172">
        <f t="shared" ref="K342:K355" si="54">J342-F342</f>
        <v>0</v>
      </c>
      <c r="L342" s="173"/>
      <c r="M342" s="81"/>
      <c r="N342" s="32">
        <f t="shared" ref="N342:N355" si="55">K342-M342</f>
        <v>0</v>
      </c>
      <c r="O342" s="109">
        <f t="shared" si="47"/>
        <v>0</v>
      </c>
    </row>
    <row r="343" spans="1:15" x14ac:dyDescent="0.2">
      <c r="A343" s="113" t="s">
        <v>47</v>
      </c>
      <c r="B343" s="113" t="s">
        <v>50</v>
      </c>
      <c r="C343" s="113" t="s">
        <v>51</v>
      </c>
      <c r="E343" s="2">
        <v>3</v>
      </c>
      <c r="F343" s="73"/>
      <c r="G343" s="125"/>
      <c r="H343" s="77"/>
      <c r="I343" s="126"/>
      <c r="J343" s="73"/>
      <c r="K343" s="172">
        <f t="shared" si="54"/>
        <v>0</v>
      </c>
      <c r="L343" s="173"/>
      <c r="M343" s="81"/>
      <c r="N343" s="32">
        <f t="shared" si="55"/>
        <v>0</v>
      </c>
      <c r="O343" s="109">
        <f t="shared" si="47"/>
        <v>0</v>
      </c>
    </row>
    <row r="344" spans="1:15" x14ac:dyDescent="0.2">
      <c r="A344" s="110" t="s">
        <v>48</v>
      </c>
      <c r="B344" s="110">
        <f>a!U41</f>
        <v>0</v>
      </c>
      <c r="C344" s="110">
        <f>COUNTA(G341:G355)</f>
        <v>0</v>
      </c>
      <c r="E344" s="2">
        <v>4</v>
      </c>
      <c r="F344" s="73"/>
      <c r="G344" s="125"/>
      <c r="H344" s="77"/>
      <c r="I344" s="126"/>
      <c r="J344" s="73"/>
      <c r="K344" s="172">
        <f t="shared" si="54"/>
        <v>0</v>
      </c>
      <c r="L344" s="173"/>
      <c r="M344" s="81"/>
      <c r="N344" s="32">
        <f t="shared" si="55"/>
        <v>0</v>
      </c>
      <c r="O344" s="109">
        <f t="shared" si="47"/>
        <v>0</v>
      </c>
    </row>
    <row r="345" spans="1:15" x14ac:dyDescent="0.2">
      <c r="A345" s="110" t="s">
        <v>49</v>
      </c>
      <c r="B345" s="110">
        <f>a!U42</f>
        <v>0</v>
      </c>
      <c r="C345" s="110">
        <f>COUNTA(I341:I355)</f>
        <v>0</v>
      </c>
      <c r="E345" s="2">
        <f t="shared" ref="E345:E354" si="56">+E344+1</f>
        <v>5</v>
      </c>
      <c r="F345" s="73"/>
      <c r="G345" s="128"/>
      <c r="H345" s="77"/>
      <c r="I345" s="126"/>
      <c r="J345" s="73"/>
      <c r="K345" s="172">
        <f t="shared" si="54"/>
        <v>0</v>
      </c>
      <c r="L345" s="173"/>
      <c r="M345" s="81"/>
      <c r="N345" s="32">
        <f t="shared" si="55"/>
        <v>0</v>
      </c>
      <c r="O345" s="109">
        <f t="shared" si="47"/>
        <v>0</v>
      </c>
    </row>
    <row r="346" spans="1:15" x14ac:dyDescent="0.2">
      <c r="E346" s="2">
        <f t="shared" si="56"/>
        <v>6</v>
      </c>
      <c r="F346" s="73"/>
      <c r="G346" s="129"/>
      <c r="H346" s="77"/>
      <c r="I346" s="130"/>
      <c r="J346" s="73"/>
      <c r="K346" s="172">
        <f t="shared" si="54"/>
        <v>0</v>
      </c>
      <c r="L346" s="173"/>
      <c r="M346" s="81"/>
      <c r="N346" s="32">
        <f t="shared" si="55"/>
        <v>0</v>
      </c>
      <c r="O346" s="109">
        <f t="shared" si="47"/>
        <v>0</v>
      </c>
    </row>
    <row r="347" spans="1:15" x14ac:dyDescent="0.2">
      <c r="E347" s="2">
        <f t="shared" si="56"/>
        <v>7</v>
      </c>
      <c r="F347" s="73"/>
      <c r="G347" s="131"/>
      <c r="H347" s="77"/>
      <c r="I347" s="132"/>
      <c r="J347" s="73"/>
      <c r="K347" s="172">
        <f t="shared" si="54"/>
        <v>0</v>
      </c>
      <c r="L347" s="173"/>
      <c r="M347" s="81"/>
      <c r="N347" s="32">
        <f t="shared" si="55"/>
        <v>0</v>
      </c>
      <c r="O347" s="109">
        <f t="shared" si="47"/>
        <v>0</v>
      </c>
    </row>
    <row r="348" spans="1:15" x14ac:dyDescent="0.2">
      <c r="E348" s="2">
        <f t="shared" si="56"/>
        <v>8</v>
      </c>
      <c r="F348" s="74"/>
      <c r="G348" s="131"/>
      <c r="H348" s="77"/>
      <c r="I348" s="132"/>
      <c r="J348" s="80"/>
      <c r="K348" s="172">
        <f t="shared" si="54"/>
        <v>0</v>
      </c>
      <c r="L348" s="173"/>
      <c r="M348" s="81"/>
      <c r="N348" s="32">
        <f t="shared" si="55"/>
        <v>0</v>
      </c>
      <c r="O348" s="109">
        <f t="shared" si="47"/>
        <v>0</v>
      </c>
    </row>
    <row r="349" spans="1:15" x14ac:dyDescent="0.2">
      <c r="E349" s="2">
        <f t="shared" si="56"/>
        <v>9</v>
      </c>
      <c r="F349" s="74"/>
      <c r="G349" s="127"/>
      <c r="H349" s="78"/>
      <c r="I349" s="78"/>
      <c r="J349" s="80"/>
      <c r="K349" s="172">
        <f t="shared" si="54"/>
        <v>0</v>
      </c>
      <c r="L349" s="173"/>
      <c r="M349" s="81"/>
      <c r="N349" s="32">
        <f t="shared" si="55"/>
        <v>0</v>
      </c>
      <c r="O349" s="109">
        <f t="shared" si="47"/>
        <v>0</v>
      </c>
    </row>
    <row r="350" spans="1:15" x14ac:dyDescent="0.2">
      <c r="E350" s="2">
        <f t="shared" si="56"/>
        <v>10</v>
      </c>
      <c r="F350" s="74"/>
      <c r="G350" s="127"/>
      <c r="H350" s="78"/>
      <c r="I350" s="78"/>
      <c r="J350" s="80"/>
      <c r="K350" s="172">
        <f t="shared" si="54"/>
        <v>0</v>
      </c>
      <c r="L350" s="173"/>
      <c r="M350" s="81"/>
      <c r="N350" s="32">
        <f t="shared" si="55"/>
        <v>0</v>
      </c>
      <c r="O350" s="109">
        <f t="shared" si="47"/>
        <v>0</v>
      </c>
    </row>
    <row r="351" spans="1:15" x14ac:dyDescent="0.2">
      <c r="E351" s="2">
        <f t="shared" si="56"/>
        <v>11</v>
      </c>
      <c r="F351" s="74"/>
      <c r="G351" s="127"/>
      <c r="H351" s="78"/>
      <c r="I351" s="78"/>
      <c r="J351" s="80"/>
      <c r="K351" s="172">
        <f t="shared" si="54"/>
        <v>0</v>
      </c>
      <c r="L351" s="173"/>
      <c r="M351" s="81"/>
      <c r="N351" s="32">
        <f t="shared" si="55"/>
        <v>0</v>
      </c>
      <c r="O351" s="109">
        <f t="shared" si="47"/>
        <v>0</v>
      </c>
    </row>
    <row r="352" spans="1:15" x14ac:dyDescent="0.2">
      <c r="E352" s="2">
        <f t="shared" si="56"/>
        <v>12</v>
      </c>
      <c r="F352" s="74"/>
      <c r="G352" s="127"/>
      <c r="H352" s="78"/>
      <c r="I352" s="78"/>
      <c r="J352" s="80"/>
      <c r="K352" s="172">
        <f t="shared" si="54"/>
        <v>0</v>
      </c>
      <c r="L352" s="173"/>
      <c r="M352" s="81"/>
      <c r="N352" s="32">
        <f t="shared" si="55"/>
        <v>0</v>
      </c>
      <c r="O352" s="109">
        <f t="shared" si="47"/>
        <v>0</v>
      </c>
    </row>
    <row r="353" spans="1:15" x14ac:dyDescent="0.2">
      <c r="E353" s="2">
        <f t="shared" si="56"/>
        <v>13</v>
      </c>
      <c r="F353" s="74"/>
      <c r="G353" s="127"/>
      <c r="H353" s="78"/>
      <c r="I353" s="78"/>
      <c r="J353" s="80"/>
      <c r="K353" s="172">
        <f t="shared" si="54"/>
        <v>0</v>
      </c>
      <c r="L353" s="173"/>
      <c r="M353" s="81"/>
      <c r="N353" s="32">
        <f t="shared" si="55"/>
        <v>0</v>
      </c>
      <c r="O353" s="109">
        <f t="shared" si="47"/>
        <v>0</v>
      </c>
    </row>
    <row r="354" spans="1:15" x14ac:dyDescent="0.2">
      <c r="E354" s="2">
        <f t="shared" si="56"/>
        <v>14</v>
      </c>
      <c r="F354" s="74"/>
      <c r="G354" s="142"/>
      <c r="H354" s="78"/>
      <c r="I354" s="107"/>
      <c r="J354" s="80"/>
      <c r="K354" s="172">
        <f t="shared" si="54"/>
        <v>0</v>
      </c>
      <c r="L354" s="173"/>
      <c r="M354" s="81"/>
      <c r="N354" s="32">
        <f t="shared" si="55"/>
        <v>0</v>
      </c>
      <c r="O354" s="109">
        <f t="shared" si="47"/>
        <v>0</v>
      </c>
    </row>
    <row r="355" spans="1:15" x14ac:dyDescent="0.2">
      <c r="E355" s="2">
        <v>15</v>
      </c>
      <c r="F355" s="73"/>
      <c r="G355" s="143"/>
      <c r="H355" s="79"/>
      <c r="I355" s="79"/>
      <c r="J355" s="73"/>
      <c r="K355" s="172">
        <f t="shared" si="54"/>
        <v>0</v>
      </c>
      <c r="L355" s="173"/>
      <c r="M355" s="81"/>
      <c r="N355" s="32">
        <f t="shared" si="55"/>
        <v>0</v>
      </c>
      <c r="O355" s="109">
        <f t="shared" si="47"/>
        <v>0</v>
      </c>
    </row>
    <row r="356" spans="1:15" x14ac:dyDescent="0.2">
      <c r="E356" s="8"/>
      <c r="F356" s="82"/>
      <c r="G356" s="101"/>
      <c r="H356" s="82"/>
      <c r="I356" s="8"/>
      <c r="J356" s="82"/>
      <c r="K356" s="8"/>
      <c r="L356" s="8"/>
      <c r="M356" s="44"/>
      <c r="O356" s="109"/>
    </row>
    <row r="357" spans="1:15" x14ac:dyDescent="0.2">
      <c r="E357" s="8"/>
      <c r="F357" s="82"/>
      <c r="G357" s="101"/>
      <c r="H357" s="82"/>
      <c r="I357" s="8"/>
      <c r="J357" s="82"/>
      <c r="K357" s="8"/>
      <c r="L357" s="8"/>
      <c r="M357" s="44"/>
      <c r="O357" s="109"/>
    </row>
    <row r="358" spans="1:15" ht="15.75" x14ac:dyDescent="0.2">
      <c r="E358" s="1" t="s">
        <v>0</v>
      </c>
      <c r="F358" s="83"/>
      <c r="G358" s="94">
        <f>a!V5</f>
        <v>44822</v>
      </c>
      <c r="H358" s="86">
        <f>a!V6</f>
        <v>3306</v>
      </c>
      <c r="I358" s="35" t="str">
        <f>TEXT("1/"&amp;a!A1,"mmmm")</f>
        <v>septembre</v>
      </c>
      <c r="J358" s="88"/>
      <c r="K358" s="7"/>
      <c r="L358" s="7"/>
      <c r="M358" s="44"/>
      <c r="O358" s="109"/>
    </row>
    <row r="359" spans="1:15" x14ac:dyDescent="0.2">
      <c r="E359" s="7"/>
      <c r="F359" s="83"/>
      <c r="G359" s="100"/>
      <c r="H359" s="83"/>
      <c r="I359" s="7"/>
      <c r="J359" s="83"/>
      <c r="K359" s="7"/>
      <c r="L359" s="7"/>
      <c r="M359" s="44"/>
      <c r="O359" s="109"/>
    </row>
    <row r="360" spans="1:15" x14ac:dyDescent="0.2">
      <c r="E360" s="4"/>
      <c r="F360" s="84" t="s">
        <v>1</v>
      </c>
      <c r="G360" s="95" t="s">
        <v>2</v>
      </c>
      <c r="H360" s="87" t="s">
        <v>3</v>
      </c>
      <c r="I360" s="4" t="s">
        <v>4</v>
      </c>
      <c r="J360" s="84" t="s">
        <v>5</v>
      </c>
      <c r="K360" s="174" t="s">
        <v>6</v>
      </c>
      <c r="L360" s="175"/>
      <c r="M360" s="75" t="s">
        <v>37</v>
      </c>
      <c r="N360" s="10" t="s">
        <v>38</v>
      </c>
      <c r="O360" s="109"/>
    </row>
    <row r="361" spans="1:15" x14ac:dyDescent="0.2">
      <c r="E361" s="2">
        <v>1</v>
      </c>
      <c r="F361" s="73"/>
      <c r="G361" s="125"/>
      <c r="H361" s="75"/>
      <c r="I361" s="126"/>
      <c r="J361" s="73"/>
      <c r="K361" s="172">
        <f>J361-F361</f>
        <v>0</v>
      </c>
      <c r="L361" s="173"/>
      <c r="M361" s="81"/>
      <c r="N361" s="32">
        <f>K361-M361</f>
        <v>0</v>
      </c>
      <c r="O361" s="109">
        <f t="shared" si="47"/>
        <v>0</v>
      </c>
    </row>
    <row r="362" spans="1:15" x14ac:dyDescent="0.2">
      <c r="E362" s="2">
        <v>2</v>
      </c>
      <c r="F362" s="73"/>
      <c r="G362" s="127"/>
      <c r="H362" s="76"/>
      <c r="I362" s="78"/>
      <c r="J362" s="73"/>
      <c r="K362" s="172">
        <f t="shared" ref="K362:K375" si="57">J362-F362</f>
        <v>0</v>
      </c>
      <c r="L362" s="173"/>
      <c r="M362" s="81"/>
      <c r="N362" s="32">
        <f t="shared" ref="N362:N375" si="58">K362-M362</f>
        <v>0</v>
      </c>
      <c r="O362" s="109">
        <f t="shared" ref="O362:O425" si="59">ROUNDUP(N362*48,0)/48</f>
        <v>0</v>
      </c>
    </row>
    <row r="363" spans="1:15" x14ac:dyDescent="0.2">
      <c r="A363" s="113" t="s">
        <v>47</v>
      </c>
      <c r="B363" s="113" t="s">
        <v>50</v>
      </c>
      <c r="C363" s="113" t="s">
        <v>51</v>
      </c>
      <c r="E363" s="2">
        <v>3</v>
      </c>
      <c r="F363" s="73"/>
      <c r="G363" s="125"/>
      <c r="H363" s="77"/>
      <c r="I363" s="126"/>
      <c r="J363" s="73"/>
      <c r="K363" s="172">
        <f t="shared" si="57"/>
        <v>0</v>
      </c>
      <c r="L363" s="173"/>
      <c r="M363" s="81"/>
      <c r="N363" s="32">
        <f t="shared" si="58"/>
        <v>0</v>
      </c>
      <c r="O363" s="109">
        <f t="shared" si="59"/>
        <v>0</v>
      </c>
    </row>
    <row r="364" spans="1:15" x14ac:dyDescent="0.2">
      <c r="A364" s="110" t="s">
        <v>48</v>
      </c>
      <c r="B364" s="110">
        <f>a!V41</f>
        <v>0</v>
      </c>
      <c r="C364" s="110">
        <f>COUNTA(G361:G375)</f>
        <v>0</v>
      </c>
      <c r="E364" s="2">
        <v>4</v>
      </c>
      <c r="F364" s="73"/>
      <c r="G364" s="125"/>
      <c r="H364" s="77"/>
      <c r="I364" s="126"/>
      <c r="J364" s="73"/>
      <c r="K364" s="172">
        <f t="shared" si="57"/>
        <v>0</v>
      </c>
      <c r="L364" s="173"/>
      <c r="M364" s="81"/>
      <c r="N364" s="32">
        <f t="shared" si="58"/>
        <v>0</v>
      </c>
      <c r="O364" s="109">
        <f t="shared" si="59"/>
        <v>0</v>
      </c>
    </row>
    <row r="365" spans="1:15" x14ac:dyDescent="0.2">
      <c r="A365" s="110" t="s">
        <v>49</v>
      </c>
      <c r="B365" s="110">
        <f>a!V42</f>
        <v>0</v>
      </c>
      <c r="C365" s="110">
        <f>COUNTA(I361:I375)</f>
        <v>0</v>
      </c>
      <c r="E365" s="2">
        <f t="shared" ref="E365:E374" si="60">+E364+1</f>
        <v>5</v>
      </c>
      <c r="F365" s="73"/>
      <c r="G365" s="128"/>
      <c r="H365" s="77"/>
      <c r="I365" s="126"/>
      <c r="J365" s="73"/>
      <c r="K365" s="172">
        <f t="shared" si="57"/>
        <v>0</v>
      </c>
      <c r="L365" s="173"/>
      <c r="M365" s="81"/>
      <c r="N365" s="32">
        <f t="shared" si="58"/>
        <v>0</v>
      </c>
      <c r="O365" s="109">
        <f t="shared" si="59"/>
        <v>0</v>
      </c>
    </row>
    <row r="366" spans="1:15" x14ac:dyDescent="0.2">
      <c r="E366" s="2">
        <f t="shared" si="60"/>
        <v>6</v>
      </c>
      <c r="F366" s="73"/>
      <c r="G366" s="129"/>
      <c r="H366" s="77"/>
      <c r="I366" s="130"/>
      <c r="J366" s="73"/>
      <c r="K366" s="172">
        <f t="shared" si="57"/>
        <v>0</v>
      </c>
      <c r="L366" s="173"/>
      <c r="M366" s="81"/>
      <c r="N366" s="32">
        <f t="shared" si="58"/>
        <v>0</v>
      </c>
      <c r="O366" s="109">
        <f t="shared" si="59"/>
        <v>0</v>
      </c>
    </row>
    <row r="367" spans="1:15" x14ac:dyDescent="0.2">
      <c r="E367" s="2">
        <f t="shared" si="60"/>
        <v>7</v>
      </c>
      <c r="F367" s="73"/>
      <c r="G367" s="131"/>
      <c r="H367" s="77"/>
      <c r="I367" s="132"/>
      <c r="J367" s="73"/>
      <c r="K367" s="172">
        <f t="shared" si="57"/>
        <v>0</v>
      </c>
      <c r="L367" s="173"/>
      <c r="M367" s="81"/>
      <c r="N367" s="32">
        <f t="shared" si="58"/>
        <v>0</v>
      </c>
      <c r="O367" s="109">
        <f t="shared" si="59"/>
        <v>0</v>
      </c>
    </row>
    <row r="368" spans="1:15" x14ac:dyDescent="0.2">
      <c r="E368" s="2">
        <f t="shared" si="60"/>
        <v>8</v>
      </c>
      <c r="F368" s="74"/>
      <c r="G368" s="131"/>
      <c r="H368" s="77"/>
      <c r="I368" s="132"/>
      <c r="J368" s="80"/>
      <c r="K368" s="172">
        <f t="shared" si="57"/>
        <v>0</v>
      </c>
      <c r="L368" s="173"/>
      <c r="M368" s="81"/>
      <c r="N368" s="32">
        <f t="shared" si="58"/>
        <v>0</v>
      </c>
      <c r="O368" s="109">
        <f t="shared" si="59"/>
        <v>0</v>
      </c>
    </row>
    <row r="369" spans="1:15" x14ac:dyDescent="0.2">
      <c r="E369" s="2">
        <f t="shared" si="60"/>
        <v>9</v>
      </c>
      <c r="F369" s="74"/>
      <c r="G369" s="127"/>
      <c r="H369" s="78"/>
      <c r="I369" s="78"/>
      <c r="J369" s="80"/>
      <c r="K369" s="172">
        <f t="shared" si="57"/>
        <v>0</v>
      </c>
      <c r="L369" s="173"/>
      <c r="M369" s="81"/>
      <c r="N369" s="32">
        <f t="shared" si="58"/>
        <v>0</v>
      </c>
      <c r="O369" s="109">
        <f t="shared" si="59"/>
        <v>0</v>
      </c>
    </row>
    <row r="370" spans="1:15" x14ac:dyDescent="0.2">
      <c r="E370" s="2">
        <f t="shared" si="60"/>
        <v>10</v>
      </c>
      <c r="F370" s="74"/>
      <c r="G370" s="127"/>
      <c r="H370" s="78"/>
      <c r="I370" s="78"/>
      <c r="J370" s="80"/>
      <c r="K370" s="172">
        <f t="shared" si="57"/>
        <v>0</v>
      </c>
      <c r="L370" s="173"/>
      <c r="M370" s="81"/>
      <c r="N370" s="32">
        <f t="shared" si="58"/>
        <v>0</v>
      </c>
      <c r="O370" s="109">
        <f t="shared" si="59"/>
        <v>0</v>
      </c>
    </row>
    <row r="371" spans="1:15" x14ac:dyDescent="0.2">
      <c r="E371" s="2">
        <f t="shared" si="60"/>
        <v>11</v>
      </c>
      <c r="F371" s="74"/>
      <c r="G371" s="127"/>
      <c r="H371" s="78"/>
      <c r="I371" s="78"/>
      <c r="J371" s="80"/>
      <c r="K371" s="172">
        <f t="shared" si="57"/>
        <v>0</v>
      </c>
      <c r="L371" s="173"/>
      <c r="M371" s="81"/>
      <c r="N371" s="32">
        <f t="shared" si="58"/>
        <v>0</v>
      </c>
      <c r="O371" s="109">
        <f t="shared" si="59"/>
        <v>0</v>
      </c>
    </row>
    <row r="372" spans="1:15" x14ac:dyDescent="0.2">
      <c r="E372" s="2">
        <f t="shared" si="60"/>
        <v>12</v>
      </c>
      <c r="F372" s="74"/>
      <c r="G372" s="127"/>
      <c r="H372" s="78"/>
      <c r="I372" s="78"/>
      <c r="J372" s="80"/>
      <c r="K372" s="172">
        <f t="shared" si="57"/>
        <v>0</v>
      </c>
      <c r="L372" s="173"/>
      <c r="M372" s="81"/>
      <c r="N372" s="32">
        <f t="shared" si="58"/>
        <v>0</v>
      </c>
      <c r="O372" s="109">
        <f t="shared" si="59"/>
        <v>0</v>
      </c>
    </row>
    <row r="373" spans="1:15" x14ac:dyDescent="0.2">
      <c r="E373" s="2">
        <f t="shared" si="60"/>
        <v>13</v>
      </c>
      <c r="F373" s="74"/>
      <c r="G373" s="127"/>
      <c r="H373" s="78"/>
      <c r="I373" s="78"/>
      <c r="J373" s="80"/>
      <c r="K373" s="172">
        <f t="shared" si="57"/>
        <v>0</v>
      </c>
      <c r="L373" s="173"/>
      <c r="M373" s="81"/>
      <c r="N373" s="32">
        <f t="shared" si="58"/>
        <v>0</v>
      </c>
      <c r="O373" s="109">
        <f t="shared" si="59"/>
        <v>0</v>
      </c>
    </row>
    <row r="374" spans="1:15" x14ac:dyDescent="0.2">
      <c r="E374" s="2">
        <f t="shared" si="60"/>
        <v>14</v>
      </c>
      <c r="F374" s="74"/>
      <c r="G374" s="142"/>
      <c r="H374" s="78"/>
      <c r="I374" s="107"/>
      <c r="J374" s="80"/>
      <c r="K374" s="172">
        <f t="shared" si="57"/>
        <v>0</v>
      </c>
      <c r="L374" s="173"/>
      <c r="M374" s="81"/>
      <c r="N374" s="32">
        <f t="shared" si="58"/>
        <v>0</v>
      </c>
      <c r="O374" s="109">
        <f t="shared" si="59"/>
        <v>0</v>
      </c>
    </row>
    <row r="375" spans="1:15" x14ac:dyDescent="0.2">
      <c r="E375" s="2">
        <v>15</v>
      </c>
      <c r="F375" s="73"/>
      <c r="G375" s="143"/>
      <c r="H375" s="79"/>
      <c r="I375" s="79"/>
      <c r="J375" s="73"/>
      <c r="K375" s="172">
        <f t="shared" si="57"/>
        <v>0</v>
      </c>
      <c r="L375" s="173"/>
      <c r="M375" s="81"/>
      <c r="N375" s="32">
        <f t="shared" si="58"/>
        <v>0</v>
      </c>
      <c r="O375" s="109">
        <f t="shared" si="59"/>
        <v>0</v>
      </c>
    </row>
    <row r="376" spans="1:15" x14ac:dyDescent="0.2">
      <c r="F376" s="44"/>
      <c r="H376" s="44"/>
      <c r="J376" s="44"/>
      <c r="M376" s="44"/>
      <c r="O376" s="109"/>
    </row>
    <row r="377" spans="1:15" x14ac:dyDescent="0.2">
      <c r="F377" s="44"/>
      <c r="H377" s="44"/>
      <c r="J377" s="44"/>
      <c r="M377" s="44"/>
      <c r="O377" s="109"/>
    </row>
    <row r="378" spans="1:15" ht="15.75" x14ac:dyDescent="0.2">
      <c r="E378" s="1" t="s">
        <v>0</v>
      </c>
      <c r="F378" s="83"/>
      <c r="G378" s="94">
        <f>a!W5</f>
        <v>44823</v>
      </c>
      <c r="H378" s="86">
        <f>a!W6</f>
        <v>3307</v>
      </c>
      <c r="I378" s="35" t="str">
        <f>TEXT("1/"&amp;a!A1,"mmmm")</f>
        <v>septembre</v>
      </c>
      <c r="J378" s="88"/>
      <c r="K378" s="7"/>
      <c r="L378" s="7"/>
      <c r="M378" s="44"/>
      <c r="O378" s="109"/>
    </row>
    <row r="379" spans="1:15" x14ac:dyDescent="0.2">
      <c r="E379" s="7"/>
      <c r="F379" s="83"/>
      <c r="G379" s="100"/>
      <c r="H379" s="83"/>
      <c r="I379" s="7"/>
      <c r="J379" s="83"/>
      <c r="K379" s="7"/>
      <c r="L379" s="7"/>
      <c r="M379" s="44"/>
      <c r="O379" s="109"/>
    </row>
    <row r="380" spans="1:15" x14ac:dyDescent="0.2">
      <c r="E380" s="4"/>
      <c r="F380" s="84" t="s">
        <v>1</v>
      </c>
      <c r="G380" s="95" t="s">
        <v>2</v>
      </c>
      <c r="H380" s="87" t="s">
        <v>3</v>
      </c>
      <c r="I380" s="4" t="s">
        <v>4</v>
      </c>
      <c r="J380" s="84" t="s">
        <v>5</v>
      </c>
      <c r="K380" s="174" t="s">
        <v>6</v>
      </c>
      <c r="L380" s="175"/>
      <c r="M380" s="75" t="s">
        <v>37</v>
      </c>
      <c r="N380" s="10" t="s">
        <v>38</v>
      </c>
      <c r="O380" s="109"/>
    </row>
    <row r="381" spans="1:15" x14ac:dyDescent="0.2">
      <c r="E381" s="2">
        <v>1</v>
      </c>
      <c r="F381" s="73"/>
      <c r="G381" s="125"/>
      <c r="H381" s="75"/>
      <c r="I381" s="126"/>
      <c r="J381" s="73"/>
      <c r="K381" s="172">
        <f>J381-F381</f>
        <v>0</v>
      </c>
      <c r="L381" s="173"/>
      <c r="M381" s="81"/>
      <c r="N381" s="32">
        <f>K381-M381</f>
        <v>0</v>
      </c>
      <c r="O381" s="109">
        <f t="shared" si="59"/>
        <v>0</v>
      </c>
    </row>
    <row r="382" spans="1:15" x14ac:dyDescent="0.2">
      <c r="E382" s="2">
        <v>2</v>
      </c>
      <c r="F382" s="73"/>
      <c r="G382" s="127"/>
      <c r="H382" s="76"/>
      <c r="I382" s="144"/>
      <c r="J382" s="73"/>
      <c r="K382" s="172">
        <f t="shared" ref="K382:K395" si="61">J382-F382</f>
        <v>0</v>
      </c>
      <c r="L382" s="173"/>
      <c r="M382" s="81"/>
      <c r="N382" s="32">
        <f t="shared" ref="N382:N395" si="62">K382-M382</f>
        <v>0</v>
      </c>
      <c r="O382" s="109">
        <f t="shared" si="59"/>
        <v>0</v>
      </c>
    </row>
    <row r="383" spans="1:15" x14ac:dyDescent="0.2">
      <c r="A383" s="113" t="s">
        <v>47</v>
      </c>
      <c r="B383" s="113" t="s">
        <v>50</v>
      </c>
      <c r="C383" s="113" t="s">
        <v>51</v>
      </c>
      <c r="E383" s="2">
        <v>3</v>
      </c>
      <c r="F383" s="73"/>
      <c r="G383" s="125"/>
      <c r="H383" s="77"/>
      <c r="I383" s="126"/>
      <c r="J383" s="73"/>
      <c r="K383" s="172">
        <f t="shared" si="61"/>
        <v>0</v>
      </c>
      <c r="L383" s="173"/>
      <c r="M383" s="81"/>
      <c r="N383" s="32">
        <f t="shared" si="62"/>
        <v>0</v>
      </c>
      <c r="O383" s="109">
        <f t="shared" si="59"/>
        <v>0</v>
      </c>
    </row>
    <row r="384" spans="1:15" x14ac:dyDescent="0.2">
      <c r="A384" s="110" t="s">
        <v>48</v>
      </c>
      <c r="B384" s="110">
        <f>a!W41</f>
        <v>0</v>
      </c>
      <c r="C384" s="110">
        <f>COUNTA(G381:G395)</f>
        <v>0</v>
      </c>
      <c r="E384" s="2">
        <v>4</v>
      </c>
      <c r="F384" s="73"/>
      <c r="G384" s="125"/>
      <c r="H384" s="77"/>
      <c r="I384" s="126"/>
      <c r="J384" s="73"/>
      <c r="K384" s="172">
        <f t="shared" si="61"/>
        <v>0</v>
      </c>
      <c r="L384" s="173"/>
      <c r="M384" s="81"/>
      <c r="N384" s="32">
        <f t="shared" si="62"/>
        <v>0</v>
      </c>
      <c r="O384" s="109">
        <f t="shared" si="59"/>
        <v>0</v>
      </c>
    </row>
    <row r="385" spans="1:15" x14ac:dyDescent="0.2">
      <c r="A385" s="110" t="s">
        <v>49</v>
      </c>
      <c r="B385" s="110">
        <f>a!W42</f>
        <v>0</v>
      </c>
      <c r="C385" s="110">
        <f>COUNTA(I381:I395)</f>
        <v>0</v>
      </c>
      <c r="E385" s="2">
        <f t="shared" ref="E385:E394" si="63">+E384+1</f>
        <v>5</v>
      </c>
      <c r="F385" s="73"/>
      <c r="G385" s="128"/>
      <c r="H385" s="77"/>
      <c r="I385" s="126"/>
      <c r="J385" s="73"/>
      <c r="K385" s="172">
        <f t="shared" si="61"/>
        <v>0</v>
      </c>
      <c r="L385" s="173"/>
      <c r="M385" s="81"/>
      <c r="N385" s="32">
        <f t="shared" si="62"/>
        <v>0</v>
      </c>
      <c r="O385" s="109">
        <f t="shared" si="59"/>
        <v>0</v>
      </c>
    </row>
    <row r="386" spans="1:15" x14ac:dyDescent="0.2">
      <c r="E386" s="2">
        <f t="shared" si="63"/>
        <v>6</v>
      </c>
      <c r="F386" s="73"/>
      <c r="G386" s="129"/>
      <c r="H386" s="77"/>
      <c r="I386" s="130"/>
      <c r="J386" s="73"/>
      <c r="K386" s="172">
        <f t="shared" si="61"/>
        <v>0</v>
      </c>
      <c r="L386" s="173"/>
      <c r="M386" s="81"/>
      <c r="N386" s="32">
        <f t="shared" si="62"/>
        <v>0</v>
      </c>
      <c r="O386" s="109">
        <f t="shared" si="59"/>
        <v>0</v>
      </c>
    </row>
    <row r="387" spans="1:15" x14ac:dyDescent="0.2">
      <c r="E387" s="2">
        <f t="shared" si="63"/>
        <v>7</v>
      </c>
      <c r="F387" s="73"/>
      <c r="G387" s="131"/>
      <c r="H387" s="77"/>
      <c r="I387" s="132"/>
      <c r="J387" s="73"/>
      <c r="K387" s="172">
        <f t="shared" si="61"/>
        <v>0</v>
      </c>
      <c r="L387" s="173"/>
      <c r="M387" s="81"/>
      <c r="N387" s="32">
        <f t="shared" si="62"/>
        <v>0</v>
      </c>
      <c r="O387" s="109">
        <f t="shared" si="59"/>
        <v>0</v>
      </c>
    </row>
    <row r="388" spans="1:15" x14ac:dyDescent="0.2">
      <c r="E388" s="2">
        <f t="shared" si="63"/>
        <v>8</v>
      </c>
      <c r="F388" s="74"/>
      <c r="G388" s="131"/>
      <c r="H388" s="77"/>
      <c r="I388" s="132"/>
      <c r="J388" s="80"/>
      <c r="K388" s="172">
        <f t="shared" si="61"/>
        <v>0</v>
      </c>
      <c r="L388" s="173"/>
      <c r="M388" s="81"/>
      <c r="N388" s="32">
        <f t="shared" si="62"/>
        <v>0</v>
      </c>
      <c r="O388" s="109">
        <f t="shared" si="59"/>
        <v>0</v>
      </c>
    </row>
    <row r="389" spans="1:15" x14ac:dyDescent="0.2">
      <c r="E389" s="2">
        <f t="shared" si="63"/>
        <v>9</v>
      </c>
      <c r="F389" s="74"/>
      <c r="G389" s="127"/>
      <c r="H389" s="78"/>
      <c r="I389" s="144"/>
      <c r="J389" s="80"/>
      <c r="K389" s="172">
        <f t="shared" si="61"/>
        <v>0</v>
      </c>
      <c r="L389" s="173"/>
      <c r="M389" s="81"/>
      <c r="N389" s="32">
        <f t="shared" si="62"/>
        <v>0</v>
      </c>
      <c r="O389" s="109">
        <f t="shared" si="59"/>
        <v>0</v>
      </c>
    </row>
    <row r="390" spans="1:15" x14ac:dyDescent="0.2">
      <c r="E390" s="2">
        <f t="shared" si="63"/>
        <v>10</v>
      </c>
      <c r="F390" s="74"/>
      <c r="G390" s="127"/>
      <c r="H390" s="78"/>
      <c r="I390" s="144"/>
      <c r="J390" s="80"/>
      <c r="K390" s="172">
        <f t="shared" si="61"/>
        <v>0</v>
      </c>
      <c r="L390" s="173"/>
      <c r="M390" s="81"/>
      <c r="N390" s="32">
        <f t="shared" si="62"/>
        <v>0</v>
      </c>
      <c r="O390" s="109">
        <f t="shared" si="59"/>
        <v>0</v>
      </c>
    </row>
    <row r="391" spans="1:15" x14ac:dyDescent="0.2">
      <c r="E391" s="2">
        <f t="shared" si="63"/>
        <v>11</v>
      </c>
      <c r="F391" s="74"/>
      <c r="G391" s="127"/>
      <c r="H391" s="78"/>
      <c r="I391" s="78"/>
      <c r="J391" s="80"/>
      <c r="K391" s="172">
        <f t="shared" si="61"/>
        <v>0</v>
      </c>
      <c r="L391" s="173"/>
      <c r="M391" s="81"/>
      <c r="N391" s="32">
        <f t="shared" si="62"/>
        <v>0</v>
      </c>
      <c r="O391" s="109">
        <f t="shared" si="59"/>
        <v>0</v>
      </c>
    </row>
    <row r="392" spans="1:15" x14ac:dyDescent="0.2">
      <c r="E392" s="2">
        <f t="shared" si="63"/>
        <v>12</v>
      </c>
      <c r="F392" s="74"/>
      <c r="G392" s="127"/>
      <c r="H392" s="78"/>
      <c r="I392" s="144"/>
      <c r="J392" s="80"/>
      <c r="K392" s="172">
        <f t="shared" si="61"/>
        <v>0</v>
      </c>
      <c r="L392" s="173"/>
      <c r="M392" s="81"/>
      <c r="N392" s="32">
        <f t="shared" si="62"/>
        <v>0</v>
      </c>
      <c r="O392" s="109">
        <f t="shared" si="59"/>
        <v>0</v>
      </c>
    </row>
    <row r="393" spans="1:15" x14ac:dyDescent="0.2">
      <c r="E393" s="2">
        <f t="shared" si="63"/>
        <v>13</v>
      </c>
      <c r="F393" s="74"/>
      <c r="G393" s="127"/>
      <c r="H393" s="78"/>
      <c r="I393" s="144"/>
      <c r="J393" s="80"/>
      <c r="K393" s="172">
        <f t="shared" si="61"/>
        <v>0</v>
      </c>
      <c r="L393" s="173"/>
      <c r="M393" s="81"/>
      <c r="N393" s="32">
        <f t="shared" si="62"/>
        <v>0</v>
      </c>
      <c r="O393" s="109">
        <f t="shared" si="59"/>
        <v>0</v>
      </c>
    </row>
    <row r="394" spans="1:15" x14ac:dyDescent="0.2">
      <c r="E394" s="2">
        <f t="shared" si="63"/>
        <v>14</v>
      </c>
      <c r="F394" s="74"/>
      <c r="G394" s="142"/>
      <c r="H394" s="78"/>
      <c r="I394" s="107"/>
      <c r="J394" s="80"/>
      <c r="K394" s="172">
        <f t="shared" si="61"/>
        <v>0</v>
      </c>
      <c r="L394" s="173"/>
      <c r="M394" s="81"/>
      <c r="N394" s="32">
        <f t="shared" si="62"/>
        <v>0</v>
      </c>
      <c r="O394" s="109">
        <f t="shared" si="59"/>
        <v>0</v>
      </c>
    </row>
    <row r="395" spans="1:15" x14ac:dyDescent="0.2">
      <c r="E395" s="2">
        <v>15</v>
      </c>
      <c r="F395" s="73"/>
      <c r="G395" s="143"/>
      <c r="H395" s="79"/>
      <c r="I395" s="79"/>
      <c r="J395" s="73"/>
      <c r="K395" s="172">
        <f t="shared" si="61"/>
        <v>0</v>
      </c>
      <c r="L395" s="173"/>
      <c r="M395" s="81"/>
      <c r="N395" s="32">
        <f t="shared" si="62"/>
        <v>0</v>
      </c>
      <c r="O395" s="109">
        <f t="shared" si="59"/>
        <v>0</v>
      </c>
    </row>
    <row r="396" spans="1:15" x14ac:dyDescent="0.2">
      <c r="E396" s="8"/>
      <c r="F396" s="85"/>
      <c r="G396" s="101"/>
      <c r="H396" s="82"/>
      <c r="I396" s="8"/>
      <c r="J396" s="85"/>
      <c r="K396" s="36"/>
      <c r="L396" s="36"/>
      <c r="M396" s="81"/>
      <c r="N396" s="37"/>
      <c r="O396" s="109"/>
    </row>
    <row r="397" spans="1:15" x14ac:dyDescent="0.2">
      <c r="E397" s="8"/>
      <c r="F397" s="85"/>
      <c r="G397" s="101"/>
      <c r="H397" s="82"/>
      <c r="I397" s="8"/>
      <c r="J397" s="85"/>
      <c r="K397" s="36"/>
      <c r="L397" s="36"/>
      <c r="M397" s="81"/>
      <c r="N397" s="37"/>
      <c r="O397" s="109"/>
    </row>
    <row r="398" spans="1:15" ht="15.75" x14ac:dyDescent="0.2">
      <c r="E398" s="1" t="s">
        <v>0</v>
      </c>
      <c r="F398" s="83"/>
      <c r="G398" s="94">
        <f>a!X5</f>
        <v>44824</v>
      </c>
      <c r="H398" s="86">
        <f>a!X6</f>
        <v>3308</v>
      </c>
      <c r="I398" s="35" t="str">
        <f>TEXT("1/"&amp;a!A1,"mmmm")</f>
        <v>septembre</v>
      </c>
      <c r="J398" s="88"/>
      <c r="K398" s="7"/>
      <c r="L398" s="7"/>
      <c r="M398" s="44"/>
      <c r="O398" s="109"/>
    </row>
    <row r="399" spans="1:15" x14ac:dyDescent="0.2">
      <c r="E399" s="7"/>
      <c r="F399" s="83"/>
      <c r="G399" s="100"/>
      <c r="H399" s="83"/>
      <c r="I399" s="7"/>
      <c r="J399" s="83"/>
      <c r="K399" s="7"/>
      <c r="L399" s="7"/>
      <c r="M399" s="44"/>
      <c r="O399" s="109"/>
    </row>
    <row r="400" spans="1:15" x14ac:dyDescent="0.2">
      <c r="E400" s="4"/>
      <c r="F400" s="84" t="s">
        <v>1</v>
      </c>
      <c r="G400" s="95" t="s">
        <v>2</v>
      </c>
      <c r="H400" s="87" t="s">
        <v>3</v>
      </c>
      <c r="I400" s="4" t="s">
        <v>4</v>
      </c>
      <c r="J400" s="84" t="s">
        <v>5</v>
      </c>
      <c r="K400" s="174" t="s">
        <v>6</v>
      </c>
      <c r="L400" s="175"/>
      <c r="M400" s="75" t="s">
        <v>37</v>
      </c>
      <c r="N400" s="10" t="s">
        <v>38</v>
      </c>
      <c r="O400" s="109"/>
    </row>
    <row r="401" spans="1:15" x14ac:dyDescent="0.2">
      <c r="E401" s="2">
        <v>1</v>
      </c>
      <c r="F401" s="73"/>
      <c r="G401" s="125"/>
      <c r="H401" s="75"/>
      <c r="I401" s="126"/>
      <c r="J401" s="73"/>
      <c r="K401" s="172">
        <f>J401-F401</f>
        <v>0</v>
      </c>
      <c r="L401" s="173"/>
      <c r="M401" s="81"/>
      <c r="N401" s="32">
        <f>K401-M401</f>
        <v>0</v>
      </c>
      <c r="O401" s="109">
        <f t="shared" si="59"/>
        <v>0</v>
      </c>
    </row>
    <row r="402" spans="1:15" x14ac:dyDescent="0.2">
      <c r="E402" s="2">
        <v>2</v>
      </c>
      <c r="F402" s="73"/>
      <c r="G402" s="127"/>
      <c r="H402" s="76"/>
      <c r="I402" s="144"/>
      <c r="J402" s="73"/>
      <c r="K402" s="172">
        <f t="shared" ref="K402:K415" si="64">J402-F402</f>
        <v>0</v>
      </c>
      <c r="L402" s="173"/>
      <c r="M402" s="81"/>
      <c r="N402" s="32">
        <f t="shared" ref="N402:N415" si="65">K402-M402</f>
        <v>0</v>
      </c>
      <c r="O402" s="109">
        <f t="shared" si="59"/>
        <v>0</v>
      </c>
    </row>
    <row r="403" spans="1:15" x14ac:dyDescent="0.2">
      <c r="A403" s="113" t="s">
        <v>47</v>
      </c>
      <c r="B403" s="113" t="s">
        <v>50</v>
      </c>
      <c r="C403" s="113" t="s">
        <v>51</v>
      </c>
      <c r="E403" s="2">
        <v>3</v>
      </c>
      <c r="F403" s="73"/>
      <c r="G403" s="125"/>
      <c r="H403" s="77"/>
      <c r="I403" s="126"/>
      <c r="J403" s="73"/>
      <c r="K403" s="172">
        <f t="shared" si="64"/>
        <v>0</v>
      </c>
      <c r="L403" s="173"/>
      <c r="M403" s="81"/>
      <c r="N403" s="32">
        <f t="shared" si="65"/>
        <v>0</v>
      </c>
      <c r="O403" s="109">
        <f t="shared" si="59"/>
        <v>0</v>
      </c>
    </row>
    <row r="404" spans="1:15" x14ac:dyDescent="0.2">
      <c r="A404" s="110" t="s">
        <v>48</v>
      </c>
      <c r="B404" s="110">
        <f>a!X41</f>
        <v>0</v>
      </c>
      <c r="C404" s="110">
        <f>COUNTA(G401:G415)</f>
        <v>0</v>
      </c>
      <c r="E404" s="2">
        <v>4</v>
      </c>
      <c r="F404" s="73"/>
      <c r="G404" s="125"/>
      <c r="H404" s="77"/>
      <c r="I404" s="126"/>
      <c r="J404" s="73"/>
      <c r="K404" s="172">
        <f t="shared" si="64"/>
        <v>0</v>
      </c>
      <c r="L404" s="173"/>
      <c r="M404" s="81"/>
      <c r="N404" s="32">
        <f t="shared" si="65"/>
        <v>0</v>
      </c>
      <c r="O404" s="109">
        <f t="shared" si="59"/>
        <v>0</v>
      </c>
    </row>
    <row r="405" spans="1:15" x14ac:dyDescent="0.2">
      <c r="A405" s="110" t="s">
        <v>49</v>
      </c>
      <c r="B405" s="110">
        <f>a!X42</f>
        <v>0</v>
      </c>
      <c r="C405" s="110">
        <f>COUNTA(I401:I415)</f>
        <v>0</v>
      </c>
      <c r="E405" s="2">
        <f t="shared" ref="E405:E414" si="66">+E404+1</f>
        <v>5</v>
      </c>
      <c r="F405" s="73"/>
      <c r="G405" s="128"/>
      <c r="H405" s="77"/>
      <c r="I405" s="126"/>
      <c r="J405" s="73"/>
      <c r="K405" s="172">
        <f t="shared" si="64"/>
        <v>0</v>
      </c>
      <c r="L405" s="173"/>
      <c r="M405" s="81"/>
      <c r="N405" s="32">
        <f t="shared" si="65"/>
        <v>0</v>
      </c>
      <c r="O405" s="109">
        <f t="shared" si="59"/>
        <v>0</v>
      </c>
    </row>
    <row r="406" spans="1:15" x14ac:dyDescent="0.2">
      <c r="E406" s="2">
        <f t="shared" si="66"/>
        <v>6</v>
      </c>
      <c r="F406" s="73"/>
      <c r="G406" s="129"/>
      <c r="H406" s="77"/>
      <c r="I406" s="130"/>
      <c r="J406" s="73"/>
      <c r="K406" s="172">
        <f t="shared" si="64"/>
        <v>0</v>
      </c>
      <c r="L406" s="173"/>
      <c r="M406" s="81"/>
      <c r="N406" s="32">
        <f t="shared" si="65"/>
        <v>0</v>
      </c>
      <c r="O406" s="109">
        <f t="shared" si="59"/>
        <v>0</v>
      </c>
    </row>
    <row r="407" spans="1:15" x14ac:dyDescent="0.2">
      <c r="E407" s="2">
        <f t="shared" si="66"/>
        <v>7</v>
      </c>
      <c r="F407" s="73"/>
      <c r="G407" s="131"/>
      <c r="H407" s="77"/>
      <c r="I407" s="132"/>
      <c r="J407" s="73"/>
      <c r="K407" s="172">
        <f t="shared" si="64"/>
        <v>0</v>
      </c>
      <c r="L407" s="173"/>
      <c r="M407" s="81"/>
      <c r="N407" s="32">
        <f t="shared" si="65"/>
        <v>0</v>
      </c>
      <c r="O407" s="109">
        <f t="shared" si="59"/>
        <v>0</v>
      </c>
    </row>
    <row r="408" spans="1:15" x14ac:dyDescent="0.2">
      <c r="E408" s="2">
        <f t="shared" si="66"/>
        <v>8</v>
      </c>
      <c r="F408" s="74"/>
      <c r="G408" s="131"/>
      <c r="H408" s="77"/>
      <c r="I408" s="132"/>
      <c r="J408" s="80"/>
      <c r="K408" s="172">
        <f t="shared" si="64"/>
        <v>0</v>
      </c>
      <c r="L408" s="173"/>
      <c r="M408" s="81"/>
      <c r="N408" s="32">
        <f t="shared" si="65"/>
        <v>0</v>
      </c>
      <c r="O408" s="109">
        <f t="shared" si="59"/>
        <v>0</v>
      </c>
    </row>
    <row r="409" spans="1:15" x14ac:dyDescent="0.2">
      <c r="E409" s="2">
        <f t="shared" si="66"/>
        <v>9</v>
      </c>
      <c r="F409" s="74"/>
      <c r="G409" s="127"/>
      <c r="H409" s="78"/>
      <c r="I409" s="144"/>
      <c r="J409" s="80"/>
      <c r="K409" s="172">
        <f t="shared" si="64"/>
        <v>0</v>
      </c>
      <c r="L409" s="173"/>
      <c r="M409" s="81"/>
      <c r="N409" s="32">
        <f t="shared" si="65"/>
        <v>0</v>
      </c>
      <c r="O409" s="109">
        <f t="shared" si="59"/>
        <v>0</v>
      </c>
    </row>
    <row r="410" spans="1:15" x14ac:dyDescent="0.2">
      <c r="E410" s="2">
        <f t="shared" si="66"/>
        <v>10</v>
      </c>
      <c r="F410" s="74"/>
      <c r="G410" s="127"/>
      <c r="H410" s="78"/>
      <c r="I410" s="144"/>
      <c r="J410" s="80"/>
      <c r="K410" s="172">
        <f t="shared" si="64"/>
        <v>0</v>
      </c>
      <c r="L410" s="173"/>
      <c r="M410" s="81"/>
      <c r="N410" s="32">
        <f t="shared" si="65"/>
        <v>0</v>
      </c>
      <c r="O410" s="109">
        <f t="shared" si="59"/>
        <v>0</v>
      </c>
    </row>
    <row r="411" spans="1:15" x14ac:dyDescent="0.2">
      <c r="E411" s="2">
        <f t="shared" si="66"/>
        <v>11</v>
      </c>
      <c r="F411" s="74"/>
      <c r="G411" s="127"/>
      <c r="H411" s="78"/>
      <c r="I411" s="144"/>
      <c r="J411" s="80"/>
      <c r="K411" s="172">
        <f t="shared" si="64"/>
        <v>0</v>
      </c>
      <c r="L411" s="173"/>
      <c r="M411" s="81"/>
      <c r="N411" s="32">
        <f t="shared" si="65"/>
        <v>0</v>
      </c>
      <c r="O411" s="109">
        <f t="shared" si="59"/>
        <v>0</v>
      </c>
    </row>
    <row r="412" spans="1:15" x14ac:dyDescent="0.2">
      <c r="E412" s="2">
        <f t="shared" si="66"/>
        <v>12</v>
      </c>
      <c r="F412" s="74"/>
      <c r="G412" s="127"/>
      <c r="H412" s="78"/>
      <c r="I412" s="144"/>
      <c r="J412" s="80"/>
      <c r="K412" s="172">
        <f t="shared" si="64"/>
        <v>0</v>
      </c>
      <c r="L412" s="173"/>
      <c r="M412" s="81"/>
      <c r="N412" s="32">
        <f t="shared" si="65"/>
        <v>0</v>
      </c>
      <c r="O412" s="109">
        <f t="shared" si="59"/>
        <v>0</v>
      </c>
    </row>
    <row r="413" spans="1:15" x14ac:dyDescent="0.2">
      <c r="E413" s="2">
        <f t="shared" si="66"/>
        <v>13</v>
      </c>
      <c r="F413" s="74"/>
      <c r="G413" s="127"/>
      <c r="H413" s="78"/>
      <c r="I413" s="78"/>
      <c r="J413" s="80"/>
      <c r="K413" s="172">
        <f t="shared" si="64"/>
        <v>0</v>
      </c>
      <c r="L413" s="173"/>
      <c r="M413" s="81"/>
      <c r="N413" s="32">
        <f t="shared" si="65"/>
        <v>0</v>
      </c>
      <c r="O413" s="109">
        <f t="shared" si="59"/>
        <v>0</v>
      </c>
    </row>
    <row r="414" spans="1:15" x14ac:dyDescent="0.2">
      <c r="E414" s="2">
        <f t="shared" si="66"/>
        <v>14</v>
      </c>
      <c r="F414" s="74"/>
      <c r="G414" s="142"/>
      <c r="H414" s="78"/>
      <c r="I414" s="107"/>
      <c r="J414" s="80"/>
      <c r="K414" s="172">
        <f t="shared" si="64"/>
        <v>0</v>
      </c>
      <c r="L414" s="173"/>
      <c r="M414" s="81"/>
      <c r="N414" s="32">
        <f t="shared" si="65"/>
        <v>0</v>
      </c>
      <c r="O414" s="109">
        <f t="shared" si="59"/>
        <v>0</v>
      </c>
    </row>
    <row r="415" spans="1:15" x14ac:dyDescent="0.2">
      <c r="E415" s="2">
        <v>15</v>
      </c>
      <c r="F415" s="73"/>
      <c r="G415" s="143"/>
      <c r="H415" s="79"/>
      <c r="I415" s="79"/>
      <c r="J415" s="73"/>
      <c r="K415" s="172">
        <f t="shared" si="64"/>
        <v>0</v>
      </c>
      <c r="L415" s="173"/>
      <c r="M415" s="81"/>
      <c r="N415" s="32">
        <f t="shared" si="65"/>
        <v>0</v>
      </c>
      <c r="O415" s="109">
        <f t="shared" si="59"/>
        <v>0</v>
      </c>
    </row>
    <row r="416" spans="1:15" x14ac:dyDescent="0.2">
      <c r="E416" s="8"/>
      <c r="F416" s="85"/>
      <c r="G416" s="101"/>
      <c r="H416" s="82"/>
      <c r="I416" s="8"/>
      <c r="J416" s="85"/>
      <c r="K416" s="36"/>
      <c r="L416" s="36"/>
      <c r="M416" s="81"/>
      <c r="N416" s="37"/>
      <c r="O416" s="109"/>
    </row>
    <row r="417" spans="1:15" x14ac:dyDescent="0.2">
      <c r="E417" s="8"/>
      <c r="F417" s="85"/>
      <c r="G417" s="101"/>
      <c r="H417" s="82"/>
      <c r="I417" s="8"/>
      <c r="J417" s="85"/>
      <c r="K417" s="36"/>
      <c r="L417" s="36"/>
      <c r="M417" s="81"/>
      <c r="N417" s="37"/>
      <c r="O417" s="109"/>
    </row>
    <row r="418" spans="1:15" ht="15.75" x14ac:dyDescent="0.2">
      <c r="E418" s="1" t="s">
        <v>0</v>
      </c>
      <c r="F418" s="83"/>
      <c r="G418" s="94">
        <f>a!Y5</f>
        <v>44825</v>
      </c>
      <c r="H418" s="86">
        <f>a!Y6</f>
        <v>3309</v>
      </c>
      <c r="I418" s="35" t="str">
        <f>TEXT("1/"&amp;a!A1,"mmmm")</f>
        <v>septembre</v>
      </c>
      <c r="J418" s="88"/>
      <c r="K418" s="7"/>
      <c r="L418" s="7"/>
      <c r="M418" s="44"/>
      <c r="O418" s="109"/>
    </row>
    <row r="419" spans="1:15" x14ac:dyDescent="0.2">
      <c r="E419" s="7"/>
      <c r="F419" s="83"/>
      <c r="G419" s="100"/>
      <c r="H419" s="83"/>
      <c r="I419" s="7"/>
      <c r="J419" s="83"/>
      <c r="K419" s="7"/>
      <c r="L419" s="7"/>
      <c r="M419" s="44"/>
      <c r="O419" s="109"/>
    </row>
    <row r="420" spans="1:15" x14ac:dyDescent="0.2">
      <c r="E420" s="4"/>
      <c r="F420" s="84" t="s">
        <v>1</v>
      </c>
      <c r="G420" s="95" t="s">
        <v>2</v>
      </c>
      <c r="H420" s="87" t="s">
        <v>3</v>
      </c>
      <c r="I420" s="4" t="s">
        <v>4</v>
      </c>
      <c r="J420" s="84" t="s">
        <v>5</v>
      </c>
      <c r="K420" s="174" t="s">
        <v>6</v>
      </c>
      <c r="L420" s="175"/>
      <c r="M420" s="75" t="s">
        <v>37</v>
      </c>
      <c r="N420" s="10" t="s">
        <v>38</v>
      </c>
      <c r="O420" s="109"/>
    </row>
    <row r="421" spans="1:15" x14ac:dyDescent="0.2">
      <c r="E421" s="2">
        <v>1</v>
      </c>
      <c r="F421" s="73"/>
      <c r="G421" s="125"/>
      <c r="H421" s="75"/>
      <c r="I421" s="126"/>
      <c r="J421" s="73"/>
      <c r="K421" s="172">
        <f>J421-F421</f>
        <v>0</v>
      </c>
      <c r="L421" s="173"/>
      <c r="M421" s="81"/>
      <c r="N421" s="32">
        <f>K421-M421</f>
        <v>0</v>
      </c>
      <c r="O421" s="109">
        <f t="shared" si="59"/>
        <v>0</v>
      </c>
    </row>
    <row r="422" spans="1:15" x14ac:dyDescent="0.2">
      <c r="E422" s="2">
        <v>2</v>
      </c>
      <c r="F422" s="73"/>
      <c r="G422" s="127"/>
      <c r="H422" s="76"/>
      <c r="I422" s="144"/>
      <c r="J422" s="73"/>
      <c r="K422" s="172">
        <f t="shared" ref="K422:K435" si="67">J422-F422</f>
        <v>0</v>
      </c>
      <c r="L422" s="173"/>
      <c r="M422" s="81"/>
      <c r="N422" s="32">
        <f t="shared" ref="N422:N435" si="68">K422-M422</f>
        <v>0</v>
      </c>
      <c r="O422" s="109">
        <f t="shared" si="59"/>
        <v>0</v>
      </c>
    </row>
    <row r="423" spans="1:15" x14ac:dyDescent="0.2">
      <c r="A423" s="113" t="s">
        <v>47</v>
      </c>
      <c r="B423" s="113" t="s">
        <v>50</v>
      </c>
      <c r="C423" s="113" t="s">
        <v>51</v>
      </c>
      <c r="E423" s="2">
        <v>3</v>
      </c>
      <c r="F423" s="73"/>
      <c r="G423" s="125"/>
      <c r="H423" s="77"/>
      <c r="I423" s="126"/>
      <c r="J423" s="73"/>
      <c r="K423" s="172">
        <f t="shared" si="67"/>
        <v>0</v>
      </c>
      <c r="L423" s="173"/>
      <c r="M423" s="81"/>
      <c r="N423" s="32">
        <f t="shared" si="68"/>
        <v>0</v>
      </c>
      <c r="O423" s="109">
        <f t="shared" si="59"/>
        <v>0</v>
      </c>
    </row>
    <row r="424" spans="1:15" x14ac:dyDescent="0.2">
      <c r="A424" s="110" t="s">
        <v>48</v>
      </c>
      <c r="B424" s="110">
        <f>a!Y41</f>
        <v>0</v>
      </c>
      <c r="C424" s="110">
        <f>COUNTA(G421:G435)</f>
        <v>0</v>
      </c>
      <c r="E424" s="2">
        <v>4</v>
      </c>
      <c r="F424" s="73"/>
      <c r="G424" s="125"/>
      <c r="H424" s="77"/>
      <c r="I424" s="126"/>
      <c r="J424" s="73"/>
      <c r="K424" s="172">
        <f t="shared" si="67"/>
        <v>0</v>
      </c>
      <c r="L424" s="173"/>
      <c r="M424" s="81"/>
      <c r="N424" s="32">
        <f t="shared" si="68"/>
        <v>0</v>
      </c>
      <c r="O424" s="109">
        <f t="shared" si="59"/>
        <v>0</v>
      </c>
    </row>
    <row r="425" spans="1:15" x14ac:dyDescent="0.2">
      <c r="A425" s="110" t="s">
        <v>49</v>
      </c>
      <c r="B425" s="110">
        <f>a!Y42</f>
        <v>0</v>
      </c>
      <c r="C425" s="110">
        <f>COUNTA(I421:I435)</f>
        <v>0</v>
      </c>
      <c r="E425" s="2">
        <f t="shared" ref="E425:E434" si="69">+E424+1</f>
        <v>5</v>
      </c>
      <c r="F425" s="73"/>
      <c r="G425" s="128"/>
      <c r="H425" s="77"/>
      <c r="I425" s="126"/>
      <c r="J425" s="73"/>
      <c r="K425" s="172">
        <f t="shared" si="67"/>
        <v>0</v>
      </c>
      <c r="L425" s="173"/>
      <c r="M425" s="81"/>
      <c r="N425" s="32">
        <f t="shared" si="68"/>
        <v>0</v>
      </c>
      <c r="O425" s="109">
        <f t="shared" si="59"/>
        <v>0</v>
      </c>
    </row>
    <row r="426" spans="1:15" x14ac:dyDescent="0.2">
      <c r="E426" s="2">
        <f t="shared" si="69"/>
        <v>6</v>
      </c>
      <c r="F426" s="73"/>
      <c r="G426" s="129"/>
      <c r="H426" s="77"/>
      <c r="I426" s="130"/>
      <c r="J426" s="73"/>
      <c r="K426" s="172">
        <f t="shared" si="67"/>
        <v>0</v>
      </c>
      <c r="L426" s="173"/>
      <c r="M426" s="81"/>
      <c r="N426" s="32">
        <f t="shared" si="68"/>
        <v>0</v>
      </c>
      <c r="O426" s="109">
        <f t="shared" ref="O426:O489" si="70">ROUNDUP(N426*48,0)/48</f>
        <v>0</v>
      </c>
    </row>
    <row r="427" spans="1:15" x14ac:dyDescent="0.2">
      <c r="E427" s="2">
        <f t="shared" si="69"/>
        <v>7</v>
      </c>
      <c r="F427" s="73"/>
      <c r="G427" s="131"/>
      <c r="H427" s="77"/>
      <c r="I427" s="132"/>
      <c r="J427" s="73"/>
      <c r="K427" s="172">
        <f t="shared" si="67"/>
        <v>0</v>
      </c>
      <c r="L427" s="173"/>
      <c r="M427" s="81"/>
      <c r="N427" s="32">
        <f t="shared" si="68"/>
        <v>0</v>
      </c>
      <c r="O427" s="109">
        <f t="shared" si="70"/>
        <v>0</v>
      </c>
    </row>
    <row r="428" spans="1:15" x14ac:dyDescent="0.2">
      <c r="E428" s="2">
        <f t="shared" si="69"/>
        <v>8</v>
      </c>
      <c r="F428" s="74"/>
      <c r="G428" s="131"/>
      <c r="H428" s="77"/>
      <c r="I428" s="132"/>
      <c r="J428" s="80"/>
      <c r="K428" s="172">
        <f t="shared" si="67"/>
        <v>0</v>
      </c>
      <c r="L428" s="173"/>
      <c r="M428" s="81"/>
      <c r="N428" s="32">
        <f t="shared" si="68"/>
        <v>0</v>
      </c>
      <c r="O428" s="109">
        <f t="shared" si="70"/>
        <v>0</v>
      </c>
    </row>
    <row r="429" spans="1:15" x14ac:dyDescent="0.2">
      <c r="E429" s="2">
        <f t="shared" si="69"/>
        <v>9</v>
      </c>
      <c r="F429" s="74"/>
      <c r="G429" s="127"/>
      <c r="H429" s="78"/>
      <c r="I429" s="144"/>
      <c r="J429" s="80"/>
      <c r="K429" s="172">
        <f t="shared" si="67"/>
        <v>0</v>
      </c>
      <c r="L429" s="173"/>
      <c r="M429" s="81"/>
      <c r="N429" s="32">
        <f t="shared" si="68"/>
        <v>0</v>
      </c>
      <c r="O429" s="109">
        <f t="shared" si="70"/>
        <v>0</v>
      </c>
    </row>
    <row r="430" spans="1:15" x14ac:dyDescent="0.2">
      <c r="E430" s="2">
        <f t="shared" si="69"/>
        <v>10</v>
      </c>
      <c r="F430" s="74"/>
      <c r="G430" s="127"/>
      <c r="H430" s="78"/>
      <c r="I430" s="144"/>
      <c r="J430" s="80"/>
      <c r="K430" s="172">
        <f t="shared" si="67"/>
        <v>0</v>
      </c>
      <c r="L430" s="173"/>
      <c r="M430" s="81"/>
      <c r="N430" s="32">
        <f t="shared" si="68"/>
        <v>0</v>
      </c>
      <c r="O430" s="109">
        <f t="shared" si="70"/>
        <v>0</v>
      </c>
    </row>
    <row r="431" spans="1:15" x14ac:dyDescent="0.2">
      <c r="E431" s="2">
        <f t="shared" si="69"/>
        <v>11</v>
      </c>
      <c r="F431" s="74"/>
      <c r="G431" s="127"/>
      <c r="H431" s="78"/>
      <c r="I431" s="144"/>
      <c r="J431" s="80"/>
      <c r="K431" s="172">
        <f t="shared" si="67"/>
        <v>0</v>
      </c>
      <c r="L431" s="173"/>
      <c r="M431" s="81"/>
      <c r="N431" s="32">
        <f t="shared" si="68"/>
        <v>0</v>
      </c>
      <c r="O431" s="109">
        <f t="shared" si="70"/>
        <v>0</v>
      </c>
    </row>
    <row r="432" spans="1:15" x14ac:dyDescent="0.2">
      <c r="E432" s="2">
        <f t="shared" si="69"/>
        <v>12</v>
      </c>
      <c r="F432" s="74"/>
      <c r="G432" s="127"/>
      <c r="H432" s="78"/>
      <c r="I432" s="78"/>
      <c r="J432" s="80"/>
      <c r="K432" s="172">
        <f t="shared" si="67"/>
        <v>0</v>
      </c>
      <c r="L432" s="173"/>
      <c r="M432" s="81"/>
      <c r="N432" s="32">
        <f t="shared" si="68"/>
        <v>0</v>
      </c>
      <c r="O432" s="109">
        <f t="shared" si="70"/>
        <v>0</v>
      </c>
    </row>
    <row r="433" spans="1:15" x14ac:dyDescent="0.2">
      <c r="E433" s="2">
        <f t="shared" si="69"/>
        <v>13</v>
      </c>
      <c r="F433" s="74"/>
      <c r="G433" s="127"/>
      <c r="H433" s="78"/>
      <c r="I433" s="78"/>
      <c r="J433" s="80"/>
      <c r="K433" s="172">
        <f t="shared" si="67"/>
        <v>0</v>
      </c>
      <c r="L433" s="173"/>
      <c r="M433" s="81"/>
      <c r="N433" s="32">
        <f t="shared" si="68"/>
        <v>0</v>
      </c>
      <c r="O433" s="109">
        <f t="shared" si="70"/>
        <v>0</v>
      </c>
    </row>
    <row r="434" spans="1:15" x14ac:dyDescent="0.2">
      <c r="E434" s="2">
        <f t="shared" si="69"/>
        <v>14</v>
      </c>
      <c r="F434" s="74"/>
      <c r="G434" s="142"/>
      <c r="H434" s="78"/>
      <c r="I434" s="107"/>
      <c r="J434" s="80"/>
      <c r="K434" s="172">
        <f t="shared" si="67"/>
        <v>0</v>
      </c>
      <c r="L434" s="173"/>
      <c r="M434" s="81"/>
      <c r="N434" s="32">
        <f t="shared" si="68"/>
        <v>0</v>
      </c>
      <c r="O434" s="109">
        <f t="shared" si="70"/>
        <v>0</v>
      </c>
    </row>
    <row r="435" spans="1:15" x14ac:dyDescent="0.2">
      <c r="E435" s="2">
        <v>15</v>
      </c>
      <c r="F435" s="73"/>
      <c r="G435" s="143"/>
      <c r="H435" s="79"/>
      <c r="I435" s="79"/>
      <c r="J435" s="73"/>
      <c r="K435" s="172">
        <f t="shared" si="67"/>
        <v>0</v>
      </c>
      <c r="L435" s="173"/>
      <c r="M435" s="81"/>
      <c r="N435" s="32">
        <f t="shared" si="68"/>
        <v>0</v>
      </c>
      <c r="O435" s="109">
        <f t="shared" si="70"/>
        <v>0</v>
      </c>
    </row>
    <row r="436" spans="1:15" x14ac:dyDescent="0.2">
      <c r="F436" s="44"/>
      <c r="H436" s="44"/>
      <c r="J436" s="44"/>
      <c r="M436" s="44"/>
      <c r="O436" s="109"/>
    </row>
    <row r="437" spans="1:15" x14ac:dyDescent="0.2">
      <c r="F437" s="44"/>
      <c r="H437" s="44"/>
      <c r="J437" s="44"/>
      <c r="M437" s="44"/>
      <c r="O437" s="109"/>
    </row>
    <row r="438" spans="1:15" ht="15.75" x14ac:dyDescent="0.2">
      <c r="E438" s="1" t="s">
        <v>0</v>
      </c>
      <c r="F438" s="83"/>
      <c r="G438" s="94">
        <f>a!Z5</f>
        <v>44826</v>
      </c>
      <c r="H438" s="86">
        <f>a!Z6</f>
        <v>3310</v>
      </c>
      <c r="I438" s="35" t="str">
        <f>TEXT("1/"&amp;a!A1,"mmmm")</f>
        <v>septembre</v>
      </c>
      <c r="J438" s="88"/>
      <c r="K438" s="7"/>
      <c r="L438" s="7"/>
      <c r="M438" s="44"/>
      <c r="O438" s="109"/>
    </row>
    <row r="439" spans="1:15" x14ac:dyDescent="0.2">
      <c r="E439" s="7"/>
      <c r="F439" s="83"/>
      <c r="G439" s="100"/>
      <c r="H439" s="83"/>
      <c r="I439" s="7"/>
      <c r="J439" s="83"/>
      <c r="K439" s="7"/>
      <c r="L439" s="7"/>
      <c r="M439" s="44"/>
      <c r="O439" s="109"/>
    </row>
    <row r="440" spans="1:15" x14ac:dyDescent="0.2">
      <c r="E440" s="4"/>
      <c r="F440" s="84" t="s">
        <v>1</v>
      </c>
      <c r="G440" s="95" t="s">
        <v>2</v>
      </c>
      <c r="H440" s="87" t="s">
        <v>3</v>
      </c>
      <c r="I440" s="4" t="s">
        <v>4</v>
      </c>
      <c r="J440" s="84" t="s">
        <v>5</v>
      </c>
      <c r="K440" s="174" t="s">
        <v>6</v>
      </c>
      <c r="L440" s="175"/>
      <c r="M440" s="75" t="s">
        <v>37</v>
      </c>
      <c r="N440" s="10" t="s">
        <v>38</v>
      </c>
      <c r="O440" s="109"/>
    </row>
    <row r="441" spans="1:15" x14ac:dyDescent="0.2">
      <c r="E441" s="2">
        <v>1</v>
      </c>
      <c r="F441" s="73"/>
      <c r="G441" s="125"/>
      <c r="H441" s="75"/>
      <c r="I441" s="126"/>
      <c r="J441" s="73"/>
      <c r="K441" s="172">
        <f>J441-F441</f>
        <v>0</v>
      </c>
      <c r="L441" s="173"/>
      <c r="M441" s="81"/>
      <c r="N441" s="32">
        <f>K441-M441</f>
        <v>0</v>
      </c>
      <c r="O441" s="109">
        <f t="shared" si="70"/>
        <v>0</v>
      </c>
    </row>
    <row r="442" spans="1:15" x14ac:dyDescent="0.2">
      <c r="E442" s="2">
        <v>2</v>
      </c>
      <c r="F442" s="73"/>
      <c r="G442" s="127"/>
      <c r="H442" s="76"/>
      <c r="I442" s="144"/>
      <c r="J442" s="73"/>
      <c r="K442" s="172">
        <f t="shared" ref="K442:K455" si="71">J442-F442</f>
        <v>0</v>
      </c>
      <c r="L442" s="173"/>
      <c r="M442" s="81"/>
      <c r="N442" s="32">
        <f t="shared" ref="N442:N455" si="72">K442-M442</f>
        <v>0</v>
      </c>
      <c r="O442" s="109">
        <f t="shared" si="70"/>
        <v>0</v>
      </c>
    </row>
    <row r="443" spans="1:15" x14ac:dyDescent="0.2">
      <c r="A443" s="113" t="s">
        <v>47</v>
      </c>
      <c r="B443" s="113" t="s">
        <v>50</v>
      </c>
      <c r="C443" s="113" t="s">
        <v>51</v>
      </c>
      <c r="E443" s="2">
        <v>3</v>
      </c>
      <c r="F443" s="73"/>
      <c r="G443" s="125"/>
      <c r="H443" s="77"/>
      <c r="I443" s="126"/>
      <c r="J443" s="73"/>
      <c r="K443" s="172">
        <f t="shared" si="71"/>
        <v>0</v>
      </c>
      <c r="L443" s="173"/>
      <c r="M443" s="81"/>
      <c r="N443" s="32">
        <f t="shared" si="72"/>
        <v>0</v>
      </c>
      <c r="O443" s="109">
        <f t="shared" si="70"/>
        <v>0</v>
      </c>
    </row>
    <row r="444" spans="1:15" x14ac:dyDescent="0.2">
      <c r="A444" s="110" t="s">
        <v>48</v>
      </c>
      <c r="B444" s="110">
        <f>a!Z41</f>
        <v>0</v>
      </c>
      <c r="C444" s="110">
        <f>COUNTA(G441:G455)</f>
        <v>0</v>
      </c>
      <c r="E444" s="2">
        <v>4</v>
      </c>
      <c r="F444" s="73"/>
      <c r="G444" s="125"/>
      <c r="H444" s="77"/>
      <c r="I444" s="126"/>
      <c r="J444" s="73"/>
      <c r="K444" s="172">
        <f t="shared" si="71"/>
        <v>0</v>
      </c>
      <c r="L444" s="173"/>
      <c r="M444" s="81"/>
      <c r="N444" s="32">
        <f t="shared" si="72"/>
        <v>0</v>
      </c>
      <c r="O444" s="109">
        <f t="shared" si="70"/>
        <v>0</v>
      </c>
    </row>
    <row r="445" spans="1:15" x14ac:dyDescent="0.2">
      <c r="A445" s="110" t="s">
        <v>49</v>
      </c>
      <c r="B445" s="110">
        <f>a!Z42</f>
        <v>0</v>
      </c>
      <c r="C445" s="110">
        <f>COUNTA(I441:I455)</f>
        <v>0</v>
      </c>
      <c r="E445" s="2">
        <f t="shared" ref="E445:E454" si="73">+E444+1</f>
        <v>5</v>
      </c>
      <c r="F445" s="73"/>
      <c r="G445" s="128"/>
      <c r="H445" s="77"/>
      <c r="I445" s="126"/>
      <c r="J445" s="73"/>
      <c r="K445" s="172">
        <f t="shared" si="71"/>
        <v>0</v>
      </c>
      <c r="L445" s="173"/>
      <c r="M445" s="81"/>
      <c r="N445" s="32">
        <f t="shared" si="72"/>
        <v>0</v>
      </c>
      <c r="O445" s="109">
        <f t="shared" si="70"/>
        <v>0</v>
      </c>
    </row>
    <row r="446" spans="1:15" x14ac:dyDescent="0.2">
      <c r="E446" s="2">
        <f t="shared" si="73"/>
        <v>6</v>
      </c>
      <c r="F446" s="73"/>
      <c r="G446" s="129"/>
      <c r="H446" s="77"/>
      <c r="I446" s="130"/>
      <c r="J446" s="73"/>
      <c r="K446" s="172">
        <f t="shared" si="71"/>
        <v>0</v>
      </c>
      <c r="L446" s="173"/>
      <c r="M446" s="81"/>
      <c r="N446" s="32">
        <f t="shared" si="72"/>
        <v>0</v>
      </c>
      <c r="O446" s="109">
        <f t="shared" si="70"/>
        <v>0</v>
      </c>
    </row>
    <row r="447" spans="1:15" x14ac:dyDescent="0.2">
      <c r="E447" s="2">
        <f t="shared" si="73"/>
        <v>7</v>
      </c>
      <c r="F447" s="73"/>
      <c r="G447" s="131"/>
      <c r="H447" s="77"/>
      <c r="I447" s="132"/>
      <c r="J447" s="73"/>
      <c r="K447" s="172">
        <f t="shared" si="71"/>
        <v>0</v>
      </c>
      <c r="L447" s="173"/>
      <c r="M447" s="81"/>
      <c r="N447" s="32">
        <f t="shared" si="72"/>
        <v>0</v>
      </c>
      <c r="O447" s="109">
        <f t="shared" si="70"/>
        <v>0</v>
      </c>
    </row>
    <row r="448" spans="1:15" x14ac:dyDescent="0.2">
      <c r="E448" s="2">
        <f t="shared" si="73"/>
        <v>8</v>
      </c>
      <c r="F448" s="74"/>
      <c r="G448" s="131"/>
      <c r="H448" s="77"/>
      <c r="I448" s="132"/>
      <c r="J448" s="80"/>
      <c r="K448" s="172">
        <f t="shared" si="71"/>
        <v>0</v>
      </c>
      <c r="L448" s="173"/>
      <c r="M448" s="81"/>
      <c r="N448" s="32">
        <f t="shared" si="72"/>
        <v>0</v>
      </c>
      <c r="O448" s="109">
        <f t="shared" si="70"/>
        <v>0</v>
      </c>
    </row>
    <row r="449" spans="1:15" x14ac:dyDescent="0.2">
      <c r="E449" s="2">
        <f t="shared" si="73"/>
        <v>9</v>
      </c>
      <c r="F449" s="74"/>
      <c r="G449" s="127"/>
      <c r="H449" s="78"/>
      <c r="I449" s="144"/>
      <c r="J449" s="80"/>
      <c r="K449" s="172">
        <f t="shared" si="71"/>
        <v>0</v>
      </c>
      <c r="L449" s="173"/>
      <c r="M449" s="81"/>
      <c r="N449" s="32">
        <f t="shared" si="72"/>
        <v>0</v>
      </c>
      <c r="O449" s="109">
        <f t="shared" si="70"/>
        <v>0</v>
      </c>
    </row>
    <row r="450" spans="1:15" x14ac:dyDescent="0.2">
      <c r="E450" s="2">
        <f t="shared" si="73"/>
        <v>10</v>
      </c>
      <c r="F450" s="74"/>
      <c r="G450" s="127"/>
      <c r="H450" s="78"/>
      <c r="I450" s="144"/>
      <c r="J450" s="80"/>
      <c r="K450" s="172">
        <f t="shared" si="71"/>
        <v>0</v>
      </c>
      <c r="L450" s="173"/>
      <c r="M450" s="81"/>
      <c r="N450" s="32">
        <f t="shared" si="72"/>
        <v>0</v>
      </c>
      <c r="O450" s="109">
        <f t="shared" si="70"/>
        <v>0</v>
      </c>
    </row>
    <row r="451" spans="1:15" x14ac:dyDescent="0.2">
      <c r="E451" s="2">
        <f t="shared" si="73"/>
        <v>11</v>
      </c>
      <c r="F451" s="74"/>
      <c r="G451" s="127"/>
      <c r="H451" s="78"/>
      <c r="I451" s="78"/>
      <c r="J451" s="80"/>
      <c r="K451" s="172">
        <f t="shared" si="71"/>
        <v>0</v>
      </c>
      <c r="L451" s="173"/>
      <c r="M451" s="81"/>
      <c r="N451" s="32">
        <f t="shared" si="72"/>
        <v>0</v>
      </c>
      <c r="O451" s="109">
        <f t="shared" si="70"/>
        <v>0</v>
      </c>
    </row>
    <row r="452" spans="1:15" x14ac:dyDescent="0.2">
      <c r="E452" s="2">
        <f t="shared" si="73"/>
        <v>12</v>
      </c>
      <c r="F452" s="74"/>
      <c r="G452" s="127"/>
      <c r="H452" s="78"/>
      <c r="I452" s="78"/>
      <c r="J452" s="80"/>
      <c r="K452" s="172">
        <f t="shared" si="71"/>
        <v>0</v>
      </c>
      <c r="L452" s="173"/>
      <c r="M452" s="81"/>
      <c r="N452" s="32">
        <f t="shared" si="72"/>
        <v>0</v>
      </c>
      <c r="O452" s="109">
        <f t="shared" si="70"/>
        <v>0</v>
      </c>
    </row>
    <row r="453" spans="1:15" x14ac:dyDescent="0.2">
      <c r="E453" s="2">
        <f t="shared" si="73"/>
        <v>13</v>
      </c>
      <c r="F453" s="74"/>
      <c r="G453" s="127"/>
      <c r="H453" s="78"/>
      <c r="I453" s="78"/>
      <c r="J453" s="80"/>
      <c r="K453" s="172">
        <f t="shared" si="71"/>
        <v>0</v>
      </c>
      <c r="L453" s="173"/>
      <c r="M453" s="81"/>
      <c r="N453" s="32">
        <f t="shared" si="72"/>
        <v>0</v>
      </c>
      <c r="O453" s="109">
        <f t="shared" si="70"/>
        <v>0</v>
      </c>
    </row>
    <row r="454" spans="1:15" x14ac:dyDescent="0.2">
      <c r="E454" s="2">
        <f t="shared" si="73"/>
        <v>14</v>
      </c>
      <c r="F454" s="74"/>
      <c r="G454" s="142"/>
      <c r="H454" s="78"/>
      <c r="I454" s="107"/>
      <c r="J454" s="80"/>
      <c r="K454" s="172">
        <f t="shared" si="71"/>
        <v>0</v>
      </c>
      <c r="L454" s="173"/>
      <c r="M454" s="81"/>
      <c r="N454" s="32">
        <f t="shared" si="72"/>
        <v>0</v>
      </c>
      <c r="O454" s="109">
        <f t="shared" si="70"/>
        <v>0</v>
      </c>
    </row>
    <row r="455" spans="1:15" x14ac:dyDescent="0.2">
      <c r="E455" s="2">
        <v>15</v>
      </c>
      <c r="F455" s="73"/>
      <c r="G455" s="143"/>
      <c r="H455" s="79"/>
      <c r="I455" s="79"/>
      <c r="J455" s="73"/>
      <c r="K455" s="172">
        <f t="shared" si="71"/>
        <v>0</v>
      </c>
      <c r="L455" s="173"/>
      <c r="M455" s="81"/>
      <c r="N455" s="32">
        <f t="shared" si="72"/>
        <v>0</v>
      </c>
      <c r="O455" s="109">
        <f t="shared" si="70"/>
        <v>0</v>
      </c>
    </row>
    <row r="456" spans="1:15" x14ac:dyDescent="0.2">
      <c r="E456" s="8"/>
      <c r="F456" s="82"/>
      <c r="G456" s="101"/>
      <c r="H456" s="82"/>
      <c r="I456" s="8"/>
      <c r="J456" s="82"/>
      <c r="K456" s="8"/>
      <c r="L456" s="8"/>
      <c r="M456" s="44"/>
      <c r="O456" s="109"/>
    </row>
    <row r="457" spans="1:15" x14ac:dyDescent="0.2">
      <c r="E457" s="8"/>
      <c r="F457" s="82"/>
      <c r="G457" s="101"/>
      <c r="H457" s="82"/>
      <c r="I457" s="8"/>
      <c r="J457" s="82"/>
      <c r="K457" s="8"/>
      <c r="L457" s="8"/>
      <c r="M457" s="44"/>
      <c r="O457" s="109"/>
    </row>
    <row r="458" spans="1:15" ht="15.75" x14ac:dyDescent="0.2">
      <c r="E458" s="1" t="s">
        <v>0</v>
      </c>
      <c r="F458" s="83"/>
      <c r="G458" s="94">
        <f>a!AA5</f>
        <v>44827</v>
      </c>
      <c r="H458" s="86">
        <f>a!AA6</f>
        <v>3311</v>
      </c>
      <c r="I458" s="35" t="str">
        <f>TEXT("1/"&amp;a!A1,"mmmm")</f>
        <v>septembre</v>
      </c>
      <c r="J458" s="88"/>
      <c r="K458" s="7"/>
      <c r="L458" s="7"/>
      <c r="M458" s="44"/>
      <c r="O458" s="109"/>
    </row>
    <row r="459" spans="1:15" x14ac:dyDescent="0.2">
      <c r="E459" s="7"/>
      <c r="F459" s="83"/>
      <c r="G459" s="100"/>
      <c r="H459" s="83"/>
      <c r="I459" s="7"/>
      <c r="J459" s="83"/>
      <c r="K459" s="7"/>
      <c r="L459" s="7"/>
      <c r="M459" s="44"/>
      <c r="O459" s="109"/>
    </row>
    <row r="460" spans="1:15" x14ac:dyDescent="0.2">
      <c r="E460" s="4"/>
      <c r="F460" s="84" t="s">
        <v>1</v>
      </c>
      <c r="G460" s="95" t="s">
        <v>2</v>
      </c>
      <c r="H460" s="87" t="s">
        <v>3</v>
      </c>
      <c r="I460" s="4" t="s">
        <v>4</v>
      </c>
      <c r="J460" s="84" t="s">
        <v>5</v>
      </c>
      <c r="K460" s="174" t="s">
        <v>6</v>
      </c>
      <c r="L460" s="175"/>
      <c r="M460" s="75" t="s">
        <v>37</v>
      </c>
      <c r="N460" s="10" t="s">
        <v>38</v>
      </c>
      <c r="O460" s="109"/>
    </row>
    <row r="461" spans="1:15" x14ac:dyDescent="0.2">
      <c r="E461" s="2">
        <v>1</v>
      </c>
      <c r="F461" s="73"/>
      <c r="G461" s="125"/>
      <c r="H461" s="75"/>
      <c r="I461" s="126"/>
      <c r="J461" s="73"/>
      <c r="K461" s="172">
        <f>J461-F461</f>
        <v>0</v>
      </c>
      <c r="L461" s="173"/>
      <c r="M461" s="81"/>
      <c r="N461" s="32">
        <f>K461-M461</f>
        <v>0</v>
      </c>
      <c r="O461" s="109">
        <f t="shared" si="70"/>
        <v>0</v>
      </c>
    </row>
    <row r="462" spans="1:15" x14ac:dyDescent="0.2">
      <c r="E462" s="2">
        <v>2</v>
      </c>
      <c r="F462" s="73"/>
      <c r="G462" s="127"/>
      <c r="H462" s="76"/>
      <c r="I462" s="144"/>
      <c r="J462" s="73"/>
      <c r="K462" s="172">
        <f t="shared" ref="K462:K475" si="74">J462-F462</f>
        <v>0</v>
      </c>
      <c r="L462" s="173"/>
      <c r="M462" s="81"/>
      <c r="N462" s="32">
        <f t="shared" ref="N462:N475" si="75">K462-M462</f>
        <v>0</v>
      </c>
      <c r="O462" s="109">
        <f t="shared" si="70"/>
        <v>0</v>
      </c>
    </row>
    <row r="463" spans="1:15" x14ac:dyDescent="0.2">
      <c r="A463" s="113" t="s">
        <v>47</v>
      </c>
      <c r="B463" s="113" t="s">
        <v>50</v>
      </c>
      <c r="C463" s="113" t="s">
        <v>51</v>
      </c>
      <c r="E463" s="2">
        <v>3</v>
      </c>
      <c r="F463" s="73"/>
      <c r="G463" s="125"/>
      <c r="H463" s="77"/>
      <c r="I463" s="126"/>
      <c r="J463" s="73"/>
      <c r="K463" s="172">
        <f t="shared" si="74"/>
        <v>0</v>
      </c>
      <c r="L463" s="173"/>
      <c r="M463" s="81"/>
      <c r="N463" s="32">
        <f t="shared" si="75"/>
        <v>0</v>
      </c>
      <c r="O463" s="109">
        <f t="shared" si="70"/>
        <v>0</v>
      </c>
    </row>
    <row r="464" spans="1:15" x14ac:dyDescent="0.2">
      <c r="A464" s="110" t="s">
        <v>48</v>
      </c>
      <c r="B464" s="110">
        <f>a!AA41</f>
        <v>0</v>
      </c>
      <c r="C464" s="110">
        <f>COUNTA(G461:G475)</f>
        <v>0</v>
      </c>
      <c r="E464" s="2">
        <v>4</v>
      </c>
      <c r="F464" s="73"/>
      <c r="G464" s="125"/>
      <c r="H464" s="77"/>
      <c r="I464" s="126"/>
      <c r="J464" s="73"/>
      <c r="K464" s="172">
        <f t="shared" si="74"/>
        <v>0</v>
      </c>
      <c r="L464" s="173"/>
      <c r="M464" s="81"/>
      <c r="N464" s="32">
        <f t="shared" si="75"/>
        <v>0</v>
      </c>
      <c r="O464" s="109">
        <f t="shared" si="70"/>
        <v>0</v>
      </c>
    </row>
    <row r="465" spans="1:15" x14ac:dyDescent="0.2">
      <c r="A465" s="110" t="s">
        <v>49</v>
      </c>
      <c r="B465" s="110">
        <f>a!AA42</f>
        <v>0</v>
      </c>
      <c r="C465" s="110">
        <f>COUNTA(I461:I475)</f>
        <v>0</v>
      </c>
      <c r="E465" s="2">
        <f t="shared" ref="E465:E474" si="76">+E464+1</f>
        <v>5</v>
      </c>
      <c r="F465" s="73"/>
      <c r="G465" s="128"/>
      <c r="H465" s="77"/>
      <c r="I465" s="126"/>
      <c r="J465" s="73"/>
      <c r="K465" s="172">
        <f t="shared" si="74"/>
        <v>0</v>
      </c>
      <c r="L465" s="173"/>
      <c r="M465" s="81"/>
      <c r="N465" s="32">
        <f t="shared" si="75"/>
        <v>0</v>
      </c>
      <c r="O465" s="109">
        <f t="shared" si="70"/>
        <v>0</v>
      </c>
    </row>
    <row r="466" spans="1:15" x14ac:dyDescent="0.2">
      <c r="E466" s="2">
        <f t="shared" si="76"/>
        <v>6</v>
      </c>
      <c r="F466" s="73"/>
      <c r="G466" s="129"/>
      <c r="H466" s="77"/>
      <c r="I466" s="130"/>
      <c r="J466" s="73"/>
      <c r="K466" s="172">
        <f t="shared" si="74"/>
        <v>0</v>
      </c>
      <c r="L466" s="173"/>
      <c r="M466" s="81"/>
      <c r="N466" s="32">
        <f t="shared" si="75"/>
        <v>0</v>
      </c>
      <c r="O466" s="109">
        <f t="shared" si="70"/>
        <v>0</v>
      </c>
    </row>
    <row r="467" spans="1:15" x14ac:dyDescent="0.2">
      <c r="E467" s="2">
        <f t="shared" si="76"/>
        <v>7</v>
      </c>
      <c r="F467" s="73"/>
      <c r="G467" s="131"/>
      <c r="H467" s="77"/>
      <c r="I467" s="132"/>
      <c r="J467" s="73"/>
      <c r="K467" s="172">
        <f t="shared" si="74"/>
        <v>0</v>
      </c>
      <c r="L467" s="173"/>
      <c r="M467" s="81"/>
      <c r="N467" s="32">
        <f t="shared" si="75"/>
        <v>0</v>
      </c>
      <c r="O467" s="109">
        <f t="shared" si="70"/>
        <v>0</v>
      </c>
    </row>
    <row r="468" spans="1:15" x14ac:dyDescent="0.2">
      <c r="E468" s="2">
        <f t="shared" si="76"/>
        <v>8</v>
      </c>
      <c r="F468" s="74"/>
      <c r="G468" s="131"/>
      <c r="H468" s="77"/>
      <c r="I468" s="132"/>
      <c r="J468" s="80"/>
      <c r="K468" s="172">
        <f t="shared" si="74"/>
        <v>0</v>
      </c>
      <c r="L468" s="173"/>
      <c r="M468" s="81"/>
      <c r="N468" s="32">
        <f t="shared" si="75"/>
        <v>0</v>
      </c>
      <c r="O468" s="109">
        <f t="shared" si="70"/>
        <v>0</v>
      </c>
    </row>
    <row r="469" spans="1:15" x14ac:dyDescent="0.2">
      <c r="E469" s="2">
        <f t="shared" si="76"/>
        <v>9</v>
      </c>
      <c r="F469" s="74"/>
      <c r="G469" s="127"/>
      <c r="H469" s="78"/>
      <c r="I469" s="144"/>
      <c r="J469" s="80"/>
      <c r="K469" s="172">
        <f t="shared" si="74"/>
        <v>0</v>
      </c>
      <c r="L469" s="173"/>
      <c r="M469" s="81"/>
      <c r="N469" s="32">
        <f t="shared" si="75"/>
        <v>0</v>
      </c>
      <c r="O469" s="109">
        <f t="shared" si="70"/>
        <v>0</v>
      </c>
    </row>
    <row r="470" spans="1:15" x14ac:dyDescent="0.2">
      <c r="E470" s="2">
        <f t="shared" si="76"/>
        <v>10</v>
      </c>
      <c r="F470" s="74"/>
      <c r="G470" s="127"/>
      <c r="H470" s="78"/>
      <c r="I470" s="78"/>
      <c r="J470" s="80"/>
      <c r="K470" s="172">
        <f t="shared" si="74"/>
        <v>0</v>
      </c>
      <c r="L470" s="173"/>
      <c r="M470" s="81"/>
      <c r="N470" s="32">
        <f t="shared" si="75"/>
        <v>0</v>
      </c>
      <c r="O470" s="109">
        <f t="shared" si="70"/>
        <v>0</v>
      </c>
    </row>
    <row r="471" spans="1:15" x14ac:dyDescent="0.2">
      <c r="E471" s="2">
        <f t="shared" si="76"/>
        <v>11</v>
      </c>
      <c r="F471" s="74"/>
      <c r="G471" s="127"/>
      <c r="H471" s="78"/>
      <c r="I471" s="144"/>
      <c r="J471" s="80"/>
      <c r="K471" s="172">
        <f t="shared" si="74"/>
        <v>0</v>
      </c>
      <c r="L471" s="173"/>
      <c r="M471" s="81"/>
      <c r="N471" s="32">
        <f t="shared" si="75"/>
        <v>0</v>
      </c>
      <c r="O471" s="109">
        <f t="shared" si="70"/>
        <v>0</v>
      </c>
    </row>
    <row r="472" spans="1:15" x14ac:dyDescent="0.2">
      <c r="E472" s="2">
        <f t="shared" si="76"/>
        <v>12</v>
      </c>
      <c r="F472" s="74"/>
      <c r="G472" s="127"/>
      <c r="H472" s="78"/>
      <c r="I472" s="78"/>
      <c r="J472" s="80"/>
      <c r="K472" s="172">
        <f t="shared" si="74"/>
        <v>0</v>
      </c>
      <c r="L472" s="173"/>
      <c r="M472" s="81"/>
      <c r="N472" s="32">
        <f t="shared" si="75"/>
        <v>0</v>
      </c>
      <c r="O472" s="109">
        <f t="shared" si="70"/>
        <v>0</v>
      </c>
    </row>
    <row r="473" spans="1:15" x14ac:dyDescent="0.2">
      <c r="E473" s="2">
        <f t="shared" si="76"/>
        <v>13</v>
      </c>
      <c r="F473" s="74"/>
      <c r="G473" s="127"/>
      <c r="H473" s="78"/>
      <c r="I473" s="78"/>
      <c r="J473" s="80"/>
      <c r="K473" s="172">
        <f t="shared" si="74"/>
        <v>0</v>
      </c>
      <c r="L473" s="173"/>
      <c r="M473" s="81"/>
      <c r="N473" s="32">
        <f t="shared" si="75"/>
        <v>0</v>
      </c>
      <c r="O473" s="109">
        <f t="shared" si="70"/>
        <v>0</v>
      </c>
    </row>
    <row r="474" spans="1:15" x14ac:dyDescent="0.2">
      <c r="E474" s="2">
        <f t="shared" si="76"/>
        <v>14</v>
      </c>
      <c r="F474" s="74"/>
      <c r="G474" s="142"/>
      <c r="H474" s="78"/>
      <c r="I474" s="107"/>
      <c r="J474" s="80"/>
      <c r="K474" s="172">
        <f t="shared" si="74"/>
        <v>0</v>
      </c>
      <c r="L474" s="173"/>
      <c r="M474" s="81"/>
      <c r="N474" s="32">
        <f t="shared" si="75"/>
        <v>0</v>
      </c>
      <c r="O474" s="109">
        <f t="shared" si="70"/>
        <v>0</v>
      </c>
    </row>
    <row r="475" spans="1:15" x14ac:dyDescent="0.2">
      <c r="E475" s="2">
        <v>15</v>
      </c>
      <c r="F475" s="73"/>
      <c r="G475" s="143"/>
      <c r="H475" s="79"/>
      <c r="I475" s="79"/>
      <c r="J475" s="73"/>
      <c r="K475" s="172">
        <f t="shared" si="74"/>
        <v>0</v>
      </c>
      <c r="L475" s="173"/>
      <c r="M475" s="81"/>
      <c r="N475" s="32">
        <f t="shared" si="75"/>
        <v>0</v>
      </c>
      <c r="O475" s="109">
        <f t="shared" si="70"/>
        <v>0</v>
      </c>
    </row>
    <row r="476" spans="1:15" x14ac:dyDescent="0.2">
      <c r="F476" s="44"/>
      <c r="H476" s="44"/>
      <c r="J476" s="44"/>
      <c r="M476" s="44"/>
      <c r="O476" s="109"/>
    </row>
    <row r="477" spans="1:15" x14ac:dyDescent="0.2">
      <c r="F477" s="44"/>
      <c r="H477" s="44"/>
      <c r="J477" s="44"/>
      <c r="M477" s="44"/>
      <c r="O477" s="109"/>
    </row>
    <row r="478" spans="1:15" ht="15.75" x14ac:dyDescent="0.2">
      <c r="E478" s="1" t="s">
        <v>0</v>
      </c>
      <c r="F478" s="83"/>
      <c r="G478" s="94">
        <f>a!AB5</f>
        <v>44828</v>
      </c>
      <c r="H478" s="86">
        <f>a!AB6</f>
        <v>3312</v>
      </c>
      <c r="I478" s="35" t="str">
        <f>TEXT("1/"&amp;a!A1,"mmmm")</f>
        <v>septembre</v>
      </c>
      <c r="J478" s="88"/>
      <c r="K478" s="7"/>
      <c r="L478" s="7"/>
      <c r="M478" s="44"/>
      <c r="O478" s="109"/>
    </row>
    <row r="479" spans="1:15" x14ac:dyDescent="0.2">
      <c r="E479" s="7"/>
      <c r="F479" s="83"/>
      <c r="G479" s="100"/>
      <c r="H479" s="83"/>
      <c r="I479" s="7"/>
      <c r="J479" s="83"/>
      <c r="K479" s="7"/>
      <c r="L479" s="7"/>
      <c r="M479" s="44"/>
      <c r="O479" s="109"/>
    </row>
    <row r="480" spans="1:15" x14ac:dyDescent="0.2">
      <c r="E480" s="4"/>
      <c r="F480" s="84" t="s">
        <v>1</v>
      </c>
      <c r="G480" s="95" t="s">
        <v>2</v>
      </c>
      <c r="H480" s="87" t="s">
        <v>3</v>
      </c>
      <c r="I480" s="4" t="s">
        <v>4</v>
      </c>
      <c r="J480" s="84" t="s">
        <v>5</v>
      </c>
      <c r="K480" s="174" t="s">
        <v>6</v>
      </c>
      <c r="L480" s="175"/>
      <c r="M480" s="75" t="s">
        <v>37</v>
      </c>
      <c r="N480" s="10" t="s">
        <v>38</v>
      </c>
      <c r="O480" s="109"/>
    </row>
    <row r="481" spans="1:15" x14ac:dyDescent="0.2">
      <c r="E481" s="2">
        <v>1</v>
      </c>
      <c r="F481" s="73"/>
      <c r="G481" s="125"/>
      <c r="H481" s="75"/>
      <c r="I481" s="126"/>
      <c r="J481" s="73"/>
      <c r="K481" s="172">
        <f>J481-F481</f>
        <v>0</v>
      </c>
      <c r="L481" s="173"/>
      <c r="M481" s="81"/>
      <c r="N481" s="32">
        <f>K481-M481</f>
        <v>0</v>
      </c>
      <c r="O481" s="109">
        <f t="shared" si="70"/>
        <v>0</v>
      </c>
    </row>
    <row r="482" spans="1:15" x14ac:dyDescent="0.2">
      <c r="E482" s="2">
        <v>2</v>
      </c>
      <c r="F482" s="73"/>
      <c r="G482" s="127"/>
      <c r="H482" s="76"/>
      <c r="I482" s="78"/>
      <c r="J482" s="73"/>
      <c r="K482" s="172">
        <f t="shared" ref="K482:K495" si="77">J482-F482</f>
        <v>0</v>
      </c>
      <c r="L482" s="173"/>
      <c r="M482" s="81"/>
      <c r="N482" s="32">
        <f t="shared" ref="N482:N495" si="78">K482-M482</f>
        <v>0</v>
      </c>
      <c r="O482" s="109">
        <f t="shared" si="70"/>
        <v>0</v>
      </c>
    </row>
    <row r="483" spans="1:15" x14ac:dyDescent="0.2">
      <c r="A483" s="113" t="s">
        <v>47</v>
      </c>
      <c r="B483" s="113" t="s">
        <v>50</v>
      </c>
      <c r="C483" s="113" t="s">
        <v>51</v>
      </c>
      <c r="E483" s="2">
        <v>3</v>
      </c>
      <c r="F483" s="73"/>
      <c r="G483" s="125"/>
      <c r="H483" s="77"/>
      <c r="I483" s="126"/>
      <c r="J483" s="73"/>
      <c r="K483" s="172">
        <f t="shared" si="77"/>
        <v>0</v>
      </c>
      <c r="L483" s="173"/>
      <c r="M483" s="81"/>
      <c r="N483" s="32">
        <f t="shared" si="78"/>
        <v>0</v>
      </c>
      <c r="O483" s="109">
        <f t="shared" si="70"/>
        <v>0</v>
      </c>
    </row>
    <row r="484" spans="1:15" x14ac:dyDescent="0.2">
      <c r="A484" s="110" t="s">
        <v>48</v>
      </c>
      <c r="B484" s="110">
        <f>a!AB41</f>
        <v>0</v>
      </c>
      <c r="C484" s="110">
        <f>COUNTA(G481:G495)</f>
        <v>0</v>
      </c>
      <c r="E484" s="2">
        <v>4</v>
      </c>
      <c r="F484" s="73"/>
      <c r="G484" s="125"/>
      <c r="H484" s="77"/>
      <c r="I484" s="126"/>
      <c r="J484" s="73"/>
      <c r="K484" s="172">
        <f t="shared" si="77"/>
        <v>0</v>
      </c>
      <c r="L484" s="173"/>
      <c r="M484" s="81"/>
      <c r="N484" s="32">
        <f t="shared" si="78"/>
        <v>0</v>
      </c>
      <c r="O484" s="109">
        <f t="shared" si="70"/>
        <v>0</v>
      </c>
    </row>
    <row r="485" spans="1:15" x14ac:dyDescent="0.2">
      <c r="A485" s="110" t="s">
        <v>49</v>
      </c>
      <c r="B485" s="110">
        <f>a!AB42</f>
        <v>0</v>
      </c>
      <c r="C485" s="110">
        <f>COUNTA(I481:I495)</f>
        <v>0</v>
      </c>
      <c r="E485" s="2">
        <f t="shared" ref="E485:E494" si="79">+E484+1</f>
        <v>5</v>
      </c>
      <c r="F485" s="73"/>
      <c r="G485" s="128"/>
      <c r="H485" s="77"/>
      <c r="I485" s="126"/>
      <c r="J485" s="73"/>
      <c r="K485" s="172">
        <f t="shared" si="77"/>
        <v>0</v>
      </c>
      <c r="L485" s="173"/>
      <c r="M485" s="81"/>
      <c r="N485" s="32">
        <f t="shared" si="78"/>
        <v>0</v>
      </c>
      <c r="O485" s="109">
        <f t="shared" si="70"/>
        <v>0</v>
      </c>
    </row>
    <row r="486" spans="1:15" x14ac:dyDescent="0.2">
      <c r="E486" s="2">
        <f t="shared" si="79"/>
        <v>6</v>
      </c>
      <c r="F486" s="73"/>
      <c r="G486" s="129"/>
      <c r="H486" s="77"/>
      <c r="I486" s="130"/>
      <c r="J486" s="73"/>
      <c r="K486" s="172">
        <f t="shared" si="77"/>
        <v>0</v>
      </c>
      <c r="L486" s="173"/>
      <c r="M486" s="81"/>
      <c r="N486" s="32">
        <f t="shared" si="78"/>
        <v>0</v>
      </c>
      <c r="O486" s="109">
        <f t="shared" si="70"/>
        <v>0</v>
      </c>
    </row>
    <row r="487" spans="1:15" x14ac:dyDescent="0.2">
      <c r="E487" s="2">
        <f t="shared" si="79"/>
        <v>7</v>
      </c>
      <c r="F487" s="73"/>
      <c r="G487" s="131"/>
      <c r="H487" s="77"/>
      <c r="I487" s="132"/>
      <c r="J487" s="73"/>
      <c r="K487" s="172">
        <f t="shared" si="77"/>
        <v>0</v>
      </c>
      <c r="L487" s="173"/>
      <c r="M487" s="81"/>
      <c r="N487" s="32">
        <f t="shared" si="78"/>
        <v>0</v>
      </c>
      <c r="O487" s="109">
        <f t="shared" si="70"/>
        <v>0</v>
      </c>
    </row>
    <row r="488" spans="1:15" x14ac:dyDescent="0.2">
      <c r="E488" s="2">
        <f t="shared" si="79"/>
        <v>8</v>
      </c>
      <c r="F488" s="74"/>
      <c r="G488" s="131"/>
      <c r="H488" s="77"/>
      <c r="I488" s="132"/>
      <c r="J488" s="80"/>
      <c r="K488" s="172">
        <f t="shared" si="77"/>
        <v>0</v>
      </c>
      <c r="L488" s="173"/>
      <c r="M488" s="81"/>
      <c r="N488" s="32">
        <f t="shared" si="78"/>
        <v>0</v>
      </c>
      <c r="O488" s="109">
        <f t="shared" si="70"/>
        <v>0</v>
      </c>
    </row>
    <row r="489" spans="1:15" x14ac:dyDescent="0.2">
      <c r="E489" s="2">
        <f t="shared" si="79"/>
        <v>9</v>
      </c>
      <c r="F489" s="74"/>
      <c r="G489" s="127"/>
      <c r="H489" s="78"/>
      <c r="I489" s="78"/>
      <c r="J489" s="80"/>
      <c r="K489" s="172">
        <f t="shared" si="77"/>
        <v>0</v>
      </c>
      <c r="L489" s="173"/>
      <c r="M489" s="81"/>
      <c r="N489" s="32">
        <f t="shared" si="78"/>
        <v>0</v>
      </c>
      <c r="O489" s="109">
        <f t="shared" si="70"/>
        <v>0</v>
      </c>
    </row>
    <row r="490" spans="1:15" x14ac:dyDescent="0.2">
      <c r="E490" s="2">
        <f t="shared" si="79"/>
        <v>10</v>
      </c>
      <c r="F490" s="74"/>
      <c r="G490" s="127"/>
      <c r="H490" s="78"/>
      <c r="I490" s="78"/>
      <c r="J490" s="80"/>
      <c r="K490" s="172">
        <f t="shared" si="77"/>
        <v>0</v>
      </c>
      <c r="L490" s="173"/>
      <c r="M490" s="81"/>
      <c r="N490" s="32">
        <f t="shared" si="78"/>
        <v>0</v>
      </c>
      <c r="O490" s="109">
        <f t="shared" ref="O490:O553" si="80">ROUNDUP(N490*48,0)/48</f>
        <v>0</v>
      </c>
    </row>
    <row r="491" spans="1:15" x14ac:dyDescent="0.2">
      <c r="E491" s="2">
        <f t="shared" si="79"/>
        <v>11</v>
      </c>
      <c r="F491" s="74"/>
      <c r="G491" s="127"/>
      <c r="H491" s="78"/>
      <c r="I491" s="78"/>
      <c r="J491" s="80"/>
      <c r="K491" s="172">
        <f t="shared" si="77"/>
        <v>0</v>
      </c>
      <c r="L491" s="173"/>
      <c r="M491" s="81"/>
      <c r="N491" s="32">
        <f t="shared" si="78"/>
        <v>0</v>
      </c>
      <c r="O491" s="109">
        <f t="shared" si="80"/>
        <v>0</v>
      </c>
    </row>
    <row r="492" spans="1:15" x14ac:dyDescent="0.2">
      <c r="E492" s="2">
        <f t="shared" si="79"/>
        <v>12</v>
      </c>
      <c r="F492" s="74"/>
      <c r="G492" s="127"/>
      <c r="H492" s="78"/>
      <c r="I492" s="75"/>
      <c r="J492" s="80"/>
      <c r="K492" s="172">
        <f t="shared" si="77"/>
        <v>0</v>
      </c>
      <c r="L492" s="173"/>
      <c r="M492" s="81"/>
      <c r="N492" s="32">
        <f t="shared" si="78"/>
        <v>0</v>
      </c>
      <c r="O492" s="109">
        <f t="shared" si="80"/>
        <v>0</v>
      </c>
    </row>
    <row r="493" spans="1:15" x14ac:dyDescent="0.2">
      <c r="E493" s="2">
        <f t="shared" si="79"/>
        <v>13</v>
      </c>
      <c r="F493" s="74"/>
      <c r="G493" s="127"/>
      <c r="H493" s="78"/>
      <c r="I493" s="78"/>
      <c r="J493" s="80"/>
      <c r="K493" s="172">
        <f t="shared" si="77"/>
        <v>0</v>
      </c>
      <c r="L493" s="173"/>
      <c r="M493" s="81"/>
      <c r="N493" s="32">
        <f t="shared" si="78"/>
        <v>0</v>
      </c>
      <c r="O493" s="109">
        <f t="shared" si="80"/>
        <v>0</v>
      </c>
    </row>
    <row r="494" spans="1:15" x14ac:dyDescent="0.2">
      <c r="E494" s="2">
        <f t="shared" si="79"/>
        <v>14</v>
      </c>
      <c r="F494" s="74"/>
      <c r="G494" s="142"/>
      <c r="H494" s="78"/>
      <c r="I494" s="107"/>
      <c r="J494" s="80"/>
      <c r="K494" s="172">
        <f t="shared" si="77"/>
        <v>0</v>
      </c>
      <c r="L494" s="173"/>
      <c r="M494" s="81"/>
      <c r="N494" s="32">
        <f t="shared" si="78"/>
        <v>0</v>
      </c>
      <c r="O494" s="109">
        <f t="shared" si="80"/>
        <v>0</v>
      </c>
    </row>
    <row r="495" spans="1:15" x14ac:dyDescent="0.2">
      <c r="E495" s="2">
        <v>15</v>
      </c>
      <c r="F495" s="73"/>
      <c r="G495" s="143"/>
      <c r="H495" s="79"/>
      <c r="I495" s="79"/>
      <c r="J495" s="73"/>
      <c r="K495" s="172">
        <f t="shared" si="77"/>
        <v>0</v>
      </c>
      <c r="L495" s="173"/>
      <c r="M495" s="81"/>
      <c r="N495" s="32">
        <f t="shared" si="78"/>
        <v>0</v>
      </c>
      <c r="O495" s="109">
        <f t="shared" si="80"/>
        <v>0</v>
      </c>
    </row>
    <row r="496" spans="1:15" x14ac:dyDescent="0.2">
      <c r="E496" s="8"/>
      <c r="F496" s="82"/>
      <c r="G496" s="101"/>
      <c r="H496" s="82"/>
      <c r="I496" s="8"/>
      <c r="J496" s="82"/>
      <c r="K496" s="8"/>
      <c r="L496" s="8"/>
      <c r="M496" s="44"/>
      <c r="O496" s="109"/>
    </row>
    <row r="497" spans="1:15" x14ac:dyDescent="0.2">
      <c r="E497" s="8"/>
      <c r="F497" s="82"/>
      <c r="G497" s="101"/>
      <c r="H497" s="82"/>
      <c r="I497" s="8"/>
      <c r="J497" s="82"/>
      <c r="K497" s="8"/>
      <c r="L497" s="8"/>
      <c r="M497" s="44"/>
      <c r="O497" s="109"/>
    </row>
    <row r="498" spans="1:15" ht="15.75" x14ac:dyDescent="0.2">
      <c r="E498" s="1" t="s">
        <v>0</v>
      </c>
      <c r="F498" s="83"/>
      <c r="G498" s="94">
        <f>a!AC5</f>
        <v>44829</v>
      </c>
      <c r="H498" s="86">
        <f>a!AC6</f>
        <v>3313</v>
      </c>
      <c r="I498" s="35" t="str">
        <f>TEXT("1/"&amp;a!A1,"mmmm")</f>
        <v>septembre</v>
      </c>
      <c r="J498" s="88"/>
      <c r="K498" s="7"/>
      <c r="L498" s="7"/>
      <c r="M498" s="44"/>
      <c r="O498" s="109"/>
    </row>
    <row r="499" spans="1:15" x14ac:dyDescent="0.2">
      <c r="E499" s="7"/>
      <c r="F499" s="83"/>
      <c r="G499" s="100"/>
      <c r="H499" s="83"/>
      <c r="I499" s="7"/>
      <c r="J499" s="83"/>
      <c r="K499" s="7"/>
      <c r="L499" s="7"/>
      <c r="M499" s="44"/>
      <c r="O499" s="109"/>
    </row>
    <row r="500" spans="1:15" x14ac:dyDescent="0.2">
      <c r="E500" s="4"/>
      <c r="F500" s="84" t="s">
        <v>1</v>
      </c>
      <c r="G500" s="95" t="s">
        <v>2</v>
      </c>
      <c r="H500" s="87" t="s">
        <v>3</v>
      </c>
      <c r="I500" s="4" t="s">
        <v>4</v>
      </c>
      <c r="J500" s="84" t="s">
        <v>5</v>
      </c>
      <c r="K500" s="174" t="s">
        <v>6</v>
      </c>
      <c r="L500" s="175"/>
      <c r="M500" s="75" t="s">
        <v>37</v>
      </c>
      <c r="N500" s="10" t="s">
        <v>38</v>
      </c>
      <c r="O500" s="109"/>
    </row>
    <row r="501" spans="1:15" x14ac:dyDescent="0.2">
      <c r="E501" s="2">
        <v>1</v>
      </c>
      <c r="F501" s="73"/>
      <c r="G501" s="125"/>
      <c r="H501" s="75"/>
      <c r="I501" s="126"/>
      <c r="J501" s="73"/>
      <c r="K501" s="172">
        <f>J501-F501</f>
        <v>0</v>
      </c>
      <c r="L501" s="173"/>
      <c r="M501" s="81"/>
      <c r="N501" s="32">
        <f>K501-M501</f>
        <v>0</v>
      </c>
      <c r="O501" s="109">
        <f t="shared" si="80"/>
        <v>0</v>
      </c>
    </row>
    <row r="502" spans="1:15" x14ac:dyDescent="0.2">
      <c r="E502" s="2">
        <v>2</v>
      </c>
      <c r="F502" s="73"/>
      <c r="G502" s="127"/>
      <c r="H502" s="76"/>
      <c r="I502" s="78"/>
      <c r="J502" s="73"/>
      <c r="K502" s="172">
        <f t="shared" ref="K502:K515" si="81">J502-F502</f>
        <v>0</v>
      </c>
      <c r="L502" s="173"/>
      <c r="M502" s="81"/>
      <c r="N502" s="32">
        <f t="shared" ref="N502:N515" si="82">K502-M502</f>
        <v>0</v>
      </c>
      <c r="O502" s="109">
        <f t="shared" si="80"/>
        <v>0</v>
      </c>
    </row>
    <row r="503" spans="1:15" x14ac:dyDescent="0.2">
      <c r="A503" s="113" t="s">
        <v>47</v>
      </c>
      <c r="B503" s="113" t="s">
        <v>50</v>
      </c>
      <c r="C503" s="113" t="s">
        <v>51</v>
      </c>
      <c r="E503" s="2">
        <v>3</v>
      </c>
      <c r="F503" s="73"/>
      <c r="G503" s="125"/>
      <c r="H503" s="77"/>
      <c r="I503" s="126"/>
      <c r="J503" s="73"/>
      <c r="K503" s="172">
        <f t="shared" si="81"/>
        <v>0</v>
      </c>
      <c r="L503" s="173"/>
      <c r="M503" s="81"/>
      <c r="N503" s="32">
        <f t="shared" si="82"/>
        <v>0</v>
      </c>
      <c r="O503" s="109">
        <f t="shared" si="80"/>
        <v>0</v>
      </c>
    </row>
    <row r="504" spans="1:15" x14ac:dyDescent="0.2">
      <c r="A504" s="110" t="s">
        <v>48</v>
      </c>
      <c r="B504" s="110">
        <f>a!AC41</f>
        <v>0</v>
      </c>
      <c r="C504" s="110">
        <f>COUNTA(G501:G515)</f>
        <v>0</v>
      </c>
      <c r="E504" s="2">
        <v>4</v>
      </c>
      <c r="F504" s="73"/>
      <c r="G504" s="125"/>
      <c r="H504" s="77"/>
      <c r="I504" s="126"/>
      <c r="J504" s="73"/>
      <c r="K504" s="172">
        <f t="shared" si="81"/>
        <v>0</v>
      </c>
      <c r="L504" s="173"/>
      <c r="M504" s="81"/>
      <c r="N504" s="32">
        <f t="shared" si="82"/>
        <v>0</v>
      </c>
      <c r="O504" s="109">
        <f t="shared" si="80"/>
        <v>0</v>
      </c>
    </row>
    <row r="505" spans="1:15" x14ac:dyDescent="0.2">
      <c r="A505" s="110" t="s">
        <v>49</v>
      </c>
      <c r="B505" s="110">
        <f>a!AC42</f>
        <v>0</v>
      </c>
      <c r="C505" s="110">
        <f>COUNTA(I501:I515)</f>
        <v>0</v>
      </c>
      <c r="E505" s="2">
        <f t="shared" ref="E505:E514" si="83">+E504+1</f>
        <v>5</v>
      </c>
      <c r="F505" s="73"/>
      <c r="G505" s="128"/>
      <c r="H505" s="77"/>
      <c r="I505" s="126"/>
      <c r="J505" s="73"/>
      <c r="K505" s="172">
        <f t="shared" si="81"/>
        <v>0</v>
      </c>
      <c r="L505" s="173"/>
      <c r="M505" s="81"/>
      <c r="N505" s="32">
        <f t="shared" si="82"/>
        <v>0</v>
      </c>
      <c r="O505" s="109">
        <f t="shared" si="80"/>
        <v>0</v>
      </c>
    </row>
    <row r="506" spans="1:15" x14ac:dyDescent="0.2">
      <c r="E506" s="2">
        <f t="shared" si="83"/>
        <v>6</v>
      </c>
      <c r="F506" s="73"/>
      <c r="G506" s="129"/>
      <c r="H506" s="77"/>
      <c r="I506" s="130"/>
      <c r="J506" s="73"/>
      <c r="K506" s="172">
        <f t="shared" si="81"/>
        <v>0</v>
      </c>
      <c r="L506" s="173"/>
      <c r="M506" s="81"/>
      <c r="N506" s="32">
        <f t="shared" si="82"/>
        <v>0</v>
      </c>
      <c r="O506" s="109">
        <f t="shared" si="80"/>
        <v>0</v>
      </c>
    </row>
    <row r="507" spans="1:15" x14ac:dyDescent="0.2">
      <c r="E507" s="2">
        <f t="shared" si="83"/>
        <v>7</v>
      </c>
      <c r="F507" s="73"/>
      <c r="G507" s="131"/>
      <c r="H507" s="77"/>
      <c r="I507" s="132"/>
      <c r="J507" s="73"/>
      <c r="K507" s="172">
        <f t="shared" si="81"/>
        <v>0</v>
      </c>
      <c r="L507" s="173"/>
      <c r="M507" s="81"/>
      <c r="N507" s="32">
        <f t="shared" si="82"/>
        <v>0</v>
      </c>
      <c r="O507" s="109">
        <f t="shared" si="80"/>
        <v>0</v>
      </c>
    </row>
    <row r="508" spans="1:15" x14ac:dyDescent="0.2">
      <c r="E508" s="2">
        <f t="shared" si="83"/>
        <v>8</v>
      </c>
      <c r="F508" s="74"/>
      <c r="G508" s="131"/>
      <c r="H508" s="77"/>
      <c r="I508" s="132"/>
      <c r="J508" s="80"/>
      <c r="K508" s="172">
        <f t="shared" si="81"/>
        <v>0</v>
      </c>
      <c r="L508" s="173"/>
      <c r="M508" s="81"/>
      <c r="N508" s="32">
        <f t="shared" si="82"/>
        <v>0</v>
      </c>
      <c r="O508" s="109">
        <f t="shared" si="80"/>
        <v>0</v>
      </c>
    </row>
    <row r="509" spans="1:15" x14ac:dyDescent="0.2">
      <c r="E509" s="2">
        <f t="shared" si="83"/>
        <v>9</v>
      </c>
      <c r="F509" s="74"/>
      <c r="G509" s="127"/>
      <c r="H509" s="78"/>
      <c r="I509" s="78"/>
      <c r="J509" s="80"/>
      <c r="K509" s="172">
        <f t="shared" si="81"/>
        <v>0</v>
      </c>
      <c r="L509" s="173"/>
      <c r="M509" s="81"/>
      <c r="N509" s="32">
        <f t="shared" si="82"/>
        <v>0</v>
      </c>
      <c r="O509" s="109">
        <f t="shared" si="80"/>
        <v>0</v>
      </c>
    </row>
    <row r="510" spans="1:15" x14ac:dyDescent="0.2">
      <c r="E510" s="2">
        <f t="shared" si="83"/>
        <v>10</v>
      </c>
      <c r="F510" s="74"/>
      <c r="G510" s="127"/>
      <c r="H510" s="78"/>
      <c r="I510" s="78"/>
      <c r="J510" s="80"/>
      <c r="K510" s="172">
        <f t="shared" si="81"/>
        <v>0</v>
      </c>
      <c r="L510" s="173"/>
      <c r="M510" s="81"/>
      <c r="N510" s="32">
        <f t="shared" si="82"/>
        <v>0</v>
      </c>
      <c r="O510" s="109">
        <f t="shared" si="80"/>
        <v>0</v>
      </c>
    </row>
    <row r="511" spans="1:15" x14ac:dyDescent="0.2">
      <c r="E511" s="2">
        <f t="shared" si="83"/>
        <v>11</v>
      </c>
      <c r="F511" s="74"/>
      <c r="G511" s="127"/>
      <c r="H511" s="78"/>
      <c r="I511" s="78"/>
      <c r="J511" s="80"/>
      <c r="K511" s="172">
        <f t="shared" si="81"/>
        <v>0</v>
      </c>
      <c r="L511" s="173"/>
      <c r="M511" s="81"/>
      <c r="N511" s="32">
        <f t="shared" si="82"/>
        <v>0</v>
      </c>
      <c r="O511" s="109">
        <f t="shared" si="80"/>
        <v>0</v>
      </c>
    </row>
    <row r="512" spans="1:15" x14ac:dyDescent="0.2">
      <c r="E512" s="2">
        <f t="shared" si="83"/>
        <v>12</v>
      </c>
      <c r="F512" s="74"/>
      <c r="G512" s="127"/>
      <c r="H512" s="78"/>
      <c r="I512" s="78"/>
      <c r="J512" s="80"/>
      <c r="K512" s="172">
        <f t="shared" si="81"/>
        <v>0</v>
      </c>
      <c r="L512" s="173"/>
      <c r="M512" s="81"/>
      <c r="N512" s="32">
        <f t="shared" si="82"/>
        <v>0</v>
      </c>
      <c r="O512" s="109">
        <f t="shared" si="80"/>
        <v>0</v>
      </c>
    </row>
    <row r="513" spans="1:15" x14ac:dyDescent="0.2">
      <c r="E513" s="2">
        <f t="shared" si="83"/>
        <v>13</v>
      </c>
      <c r="F513" s="74"/>
      <c r="G513" s="127"/>
      <c r="H513" s="78"/>
      <c r="I513" s="78"/>
      <c r="J513" s="80"/>
      <c r="K513" s="172">
        <f t="shared" si="81"/>
        <v>0</v>
      </c>
      <c r="L513" s="173"/>
      <c r="M513" s="81"/>
      <c r="N513" s="32">
        <f t="shared" si="82"/>
        <v>0</v>
      </c>
      <c r="O513" s="109">
        <f t="shared" si="80"/>
        <v>0</v>
      </c>
    </row>
    <row r="514" spans="1:15" x14ac:dyDescent="0.2">
      <c r="E514" s="2">
        <f t="shared" si="83"/>
        <v>14</v>
      </c>
      <c r="F514" s="74"/>
      <c r="G514" s="142"/>
      <c r="H514" s="78"/>
      <c r="I514" s="107"/>
      <c r="J514" s="80"/>
      <c r="K514" s="172">
        <f t="shared" si="81"/>
        <v>0</v>
      </c>
      <c r="L514" s="173"/>
      <c r="M514" s="81"/>
      <c r="N514" s="32">
        <f t="shared" si="82"/>
        <v>0</v>
      </c>
      <c r="O514" s="109">
        <f t="shared" si="80"/>
        <v>0</v>
      </c>
    </row>
    <row r="515" spans="1:15" x14ac:dyDescent="0.2">
      <c r="E515" s="2">
        <v>15</v>
      </c>
      <c r="F515" s="73"/>
      <c r="G515" s="143"/>
      <c r="H515" s="79"/>
      <c r="I515" s="79"/>
      <c r="J515" s="73"/>
      <c r="K515" s="172">
        <f t="shared" si="81"/>
        <v>0</v>
      </c>
      <c r="L515" s="173"/>
      <c r="M515" s="81"/>
      <c r="N515" s="32">
        <f t="shared" si="82"/>
        <v>0</v>
      </c>
      <c r="O515" s="109">
        <f t="shared" si="80"/>
        <v>0</v>
      </c>
    </row>
    <row r="516" spans="1:15" x14ac:dyDescent="0.2">
      <c r="F516" s="44"/>
      <c r="H516" s="44"/>
      <c r="J516" s="44"/>
      <c r="M516" s="44"/>
      <c r="O516" s="109"/>
    </row>
    <row r="517" spans="1:15" x14ac:dyDescent="0.2">
      <c r="F517" s="44"/>
      <c r="H517" s="44"/>
      <c r="J517" s="44"/>
      <c r="M517" s="44"/>
      <c r="O517" s="109"/>
    </row>
    <row r="518" spans="1:15" ht="15.75" x14ac:dyDescent="0.2">
      <c r="E518" s="1" t="s">
        <v>0</v>
      </c>
      <c r="F518" s="83"/>
      <c r="G518" s="94">
        <f>a!AD5</f>
        <v>44830</v>
      </c>
      <c r="H518" s="86">
        <f>a!AD6</f>
        <v>3314</v>
      </c>
      <c r="I518" s="35" t="str">
        <f>TEXT("1/"&amp;a!A1,"mmmm")</f>
        <v>septembre</v>
      </c>
      <c r="J518" s="88"/>
      <c r="K518" s="7"/>
      <c r="L518" s="7"/>
      <c r="M518" s="44"/>
      <c r="O518" s="109"/>
    </row>
    <row r="519" spans="1:15" x14ac:dyDescent="0.2">
      <c r="E519" s="7"/>
      <c r="F519" s="83"/>
      <c r="G519" s="100"/>
      <c r="H519" s="83"/>
      <c r="I519" s="7"/>
      <c r="J519" s="83"/>
      <c r="K519" s="7"/>
      <c r="L519" s="7"/>
      <c r="M519" s="44"/>
      <c r="O519" s="109"/>
    </row>
    <row r="520" spans="1:15" x14ac:dyDescent="0.2">
      <c r="E520" s="4"/>
      <c r="F520" s="84" t="s">
        <v>1</v>
      </c>
      <c r="G520" s="95" t="s">
        <v>2</v>
      </c>
      <c r="H520" s="87" t="s">
        <v>3</v>
      </c>
      <c r="I520" s="4" t="s">
        <v>4</v>
      </c>
      <c r="J520" s="84" t="s">
        <v>5</v>
      </c>
      <c r="K520" s="174" t="s">
        <v>6</v>
      </c>
      <c r="L520" s="175"/>
      <c r="M520" s="75" t="s">
        <v>37</v>
      </c>
      <c r="N520" s="10" t="s">
        <v>38</v>
      </c>
      <c r="O520" s="109"/>
    </row>
    <row r="521" spans="1:15" x14ac:dyDescent="0.2">
      <c r="E521" s="2">
        <v>1</v>
      </c>
      <c r="F521" s="73"/>
      <c r="G521" s="125"/>
      <c r="H521" s="75"/>
      <c r="I521" s="126"/>
      <c r="J521" s="73"/>
      <c r="K521" s="172">
        <f>J521-F521</f>
        <v>0</v>
      </c>
      <c r="L521" s="173"/>
      <c r="M521" s="81"/>
      <c r="N521" s="32">
        <f>K521-M521</f>
        <v>0</v>
      </c>
      <c r="O521" s="109">
        <f t="shared" si="80"/>
        <v>0</v>
      </c>
    </row>
    <row r="522" spans="1:15" x14ac:dyDescent="0.2">
      <c r="E522" s="2">
        <v>2</v>
      </c>
      <c r="F522" s="73"/>
      <c r="G522" s="127"/>
      <c r="H522" s="76"/>
      <c r="I522" s="144"/>
      <c r="J522" s="73"/>
      <c r="K522" s="172">
        <f t="shared" ref="K522:K535" si="84">J522-F522</f>
        <v>0</v>
      </c>
      <c r="L522" s="173"/>
      <c r="M522" s="81"/>
      <c r="N522" s="32">
        <f t="shared" ref="N522:N535" si="85">K522-M522</f>
        <v>0</v>
      </c>
      <c r="O522" s="109">
        <f t="shared" si="80"/>
        <v>0</v>
      </c>
    </row>
    <row r="523" spans="1:15" x14ac:dyDescent="0.2">
      <c r="A523" s="113" t="s">
        <v>47</v>
      </c>
      <c r="B523" s="113" t="s">
        <v>50</v>
      </c>
      <c r="C523" s="113" t="s">
        <v>51</v>
      </c>
      <c r="E523" s="2">
        <v>3</v>
      </c>
      <c r="F523" s="73"/>
      <c r="G523" s="125"/>
      <c r="H523" s="77"/>
      <c r="I523" s="126"/>
      <c r="J523" s="73"/>
      <c r="K523" s="172">
        <f t="shared" si="84"/>
        <v>0</v>
      </c>
      <c r="L523" s="173"/>
      <c r="M523" s="81"/>
      <c r="N523" s="32">
        <f t="shared" si="85"/>
        <v>0</v>
      </c>
      <c r="O523" s="109">
        <f t="shared" si="80"/>
        <v>0</v>
      </c>
    </row>
    <row r="524" spans="1:15" x14ac:dyDescent="0.2">
      <c r="A524" s="110" t="s">
        <v>48</v>
      </c>
      <c r="B524" s="110">
        <f>a!AD41</f>
        <v>0</v>
      </c>
      <c r="C524" s="110">
        <f>COUNTA(G521:G535)</f>
        <v>0</v>
      </c>
      <c r="E524" s="2">
        <v>4</v>
      </c>
      <c r="F524" s="73"/>
      <c r="G524" s="125"/>
      <c r="H524" s="77"/>
      <c r="I524" s="126"/>
      <c r="J524" s="73"/>
      <c r="K524" s="172">
        <f t="shared" si="84"/>
        <v>0</v>
      </c>
      <c r="L524" s="173"/>
      <c r="M524" s="81"/>
      <c r="N524" s="32">
        <f t="shared" si="85"/>
        <v>0</v>
      </c>
      <c r="O524" s="109">
        <f t="shared" si="80"/>
        <v>0</v>
      </c>
    </row>
    <row r="525" spans="1:15" x14ac:dyDescent="0.2">
      <c r="A525" s="110" t="s">
        <v>49</v>
      </c>
      <c r="B525" s="110">
        <f>a!AD42</f>
        <v>0</v>
      </c>
      <c r="C525" s="110">
        <f>COUNTA(I521:I535)</f>
        <v>0</v>
      </c>
      <c r="E525" s="2">
        <f t="shared" ref="E525:E534" si="86">+E524+1</f>
        <v>5</v>
      </c>
      <c r="F525" s="73"/>
      <c r="G525" s="128"/>
      <c r="H525" s="77"/>
      <c r="I525" s="126"/>
      <c r="J525" s="73"/>
      <c r="K525" s="172">
        <f t="shared" si="84"/>
        <v>0</v>
      </c>
      <c r="L525" s="173"/>
      <c r="M525" s="81"/>
      <c r="N525" s="32">
        <f t="shared" si="85"/>
        <v>0</v>
      </c>
      <c r="O525" s="109">
        <f t="shared" si="80"/>
        <v>0</v>
      </c>
    </row>
    <row r="526" spans="1:15" x14ac:dyDescent="0.2">
      <c r="E526" s="2">
        <f t="shared" si="86"/>
        <v>6</v>
      </c>
      <c r="F526" s="73"/>
      <c r="G526" s="129"/>
      <c r="H526" s="77"/>
      <c r="I526" s="130"/>
      <c r="J526" s="73"/>
      <c r="K526" s="172">
        <f t="shared" si="84"/>
        <v>0</v>
      </c>
      <c r="L526" s="173"/>
      <c r="M526" s="81"/>
      <c r="N526" s="32">
        <f t="shared" si="85"/>
        <v>0</v>
      </c>
      <c r="O526" s="109">
        <f t="shared" si="80"/>
        <v>0</v>
      </c>
    </row>
    <row r="527" spans="1:15" x14ac:dyDescent="0.2">
      <c r="E527" s="2">
        <f t="shared" si="86"/>
        <v>7</v>
      </c>
      <c r="F527" s="73"/>
      <c r="G527" s="131"/>
      <c r="H527" s="77"/>
      <c r="I527" s="132"/>
      <c r="J527" s="73"/>
      <c r="K527" s="172">
        <f t="shared" si="84"/>
        <v>0</v>
      </c>
      <c r="L527" s="173"/>
      <c r="M527" s="81"/>
      <c r="N527" s="32">
        <f t="shared" si="85"/>
        <v>0</v>
      </c>
      <c r="O527" s="109">
        <f t="shared" si="80"/>
        <v>0</v>
      </c>
    </row>
    <row r="528" spans="1:15" x14ac:dyDescent="0.2">
      <c r="E528" s="2">
        <f t="shared" si="86"/>
        <v>8</v>
      </c>
      <c r="F528" s="74"/>
      <c r="G528" s="131"/>
      <c r="H528" s="77"/>
      <c r="I528" s="132"/>
      <c r="J528" s="80"/>
      <c r="K528" s="172">
        <f t="shared" si="84"/>
        <v>0</v>
      </c>
      <c r="L528" s="173"/>
      <c r="M528" s="81"/>
      <c r="N528" s="32">
        <f t="shared" si="85"/>
        <v>0</v>
      </c>
      <c r="O528" s="109">
        <f t="shared" si="80"/>
        <v>0</v>
      </c>
    </row>
    <row r="529" spans="1:15" x14ac:dyDescent="0.2">
      <c r="E529" s="2">
        <f t="shared" si="86"/>
        <v>9</v>
      </c>
      <c r="F529" s="74"/>
      <c r="G529" s="127"/>
      <c r="H529" s="78"/>
      <c r="I529" s="144"/>
      <c r="J529" s="80"/>
      <c r="K529" s="172">
        <f t="shared" si="84"/>
        <v>0</v>
      </c>
      <c r="L529" s="173"/>
      <c r="M529" s="81"/>
      <c r="N529" s="32">
        <f t="shared" si="85"/>
        <v>0</v>
      </c>
      <c r="O529" s="109">
        <f t="shared" si="80"/>
        <v>0</v>
      </c>
    </row>
    <row r="530" spans="1:15" x14ac:dyDescent="0.2">
      <c r="E530" s="2">
        <f t="shared" si="86"/>
        <v>10</v>
      </c>
      <c r="F530" s="74"/>
      <c r="G530" s="127"/>
      <c r="H530" s="78"/>
      <c r="I530" s="144"/>
      <c r="J530" s="80"/>
      <c r="K530" s="172">
        <f t="shared" si="84"/>
        <v>0</v>
      </c>
      <c r="L530" s="173"/>
      <c r="M530" s="81"/>
      <c r="N530" s="32">
        <f t="shared" si="85"/>
        <v>0</v>
      </c>
      <c r="O530" s="109">
        <f t="shared" si="80"/>
        <v>0</v>
      </c>
    </row>
    <row r="531" spans="1:15" x14ac:dyDescent="0.2">
      <c r="E531" s="2">
        <f t="shared" si="86"/>
        <v>11</v>
      </c>
      <c r="F531" s="74"/>
      <c r="G531" s="127"/>
      <c r="H531" s="78"/>
      <c r="I531" s="78"/>
      <c r="J531" s="80"/>
      <c r="K531" s="172">
        <f t="shared" si="84"/>
        <v>0</v>
      </c>
      <c r="L531" s="173"/>
      <c r="M531" s="81"/>
      <c r="N531" s="32">
        <f t="shared" si="85"/>
        <v>0</v>
      </c>
      <c r="O531" s="109">
        <f t="shared" si="80"/>
        <v>0</v>
      </c>
    </row>
    <row r="532" spans="1:15" x14ac:dyDescent="0.2">
      <c r="E532" s="2">
        <f t="shared" si="86"/>
        <v>12</v>
      </c>
      <c r="F532" s="74"/>
      <c r="G532" s="127"/>
      <c r="H532" s="78"/>
      <c r="I532" s="144"/>
      <c r="J532" s="80"/>
      <c r="K532" s="172">
        <f t="shared" si="84"/>
        <v>0</v>
      </c>
      <c r="L532" s="173"/>
      <c r="M532" s="81"/>
      <c r="N532" s="32">
        <f t="shared" si="85"/>
        <v>0</v>
      </c>
      <c r="O532" s="109">
        <f t="shared" si="80"/>
        <v>0</v>
      </c>
    </row>
    <row r="533" spans="1:15" x14ac:dyDescent="0.2">
      <c r="E533" s="2">
        <f t="shared" si="86"/>
        <v>13</v>
      </c>
      <c r="F533" s="74"/>
      <c r="G533" s="127"/>
      <c r="H533" s="78"/>
      <c r="I533" s="144"/>
      <c r="J533" s="80"/>
      <c r="K533" s="172">
        <f t="shared" si="84"/>
        <v>0</v>
      </c>
      <c r="L533" s="173"/>
      <c r="M533" s="81"/>
      <c r="N533" s="32">
        <f t="shared" si="85"/>
        <v>0</v>
      </c>
      <c r="O533" s="109">
        <f t="shared" si="80"/>
        <v>0</v>
      </c>
    </row>
    <row r="534" spans="1:15" x14ac:dyDescent="0.2">
      <c r="E534" s="2">
        <f t="shared" si="86"/>
        <v>14</v>
      </c>
      <c r="F534" s="74"/>
      <c r="G534" s="142"/>
      <c r="H534" s="78"/>
      <c r="I534" s="107"/>
      <c r="J534" s="80"/>
      <c r="K534" s="172">
        <f t="shared" si="84"/>
        <v>0</v>
      </c>
      <c r="L534" s="173"/>
      <c r="M534" s="81"/>
      <c r="N534" s="32">
        <f t="shared" si="85"/>
        <v>0</v>
      </c>
      <c r="O534" s="109">
        <f t="shared" si="80"/>
        <v>0</v>
      </c>
    </row>
    <row r="535" spans="1:15" x14ac:dyDescent="0.2">
      <c r="E535" s="2">
        <v>15</v>
      </c>
      <c r="F535" s="73"/>
      <c r="G535" s="143"/>
      <c r="H535" s="79"/>
      <c r="I535" s="79"/>
      <c r="J535" s="73"/>
      <c r="K535" s="172">
        <f t="shared" si="84"/>
        <v>0</v>
      </c>
      <c r="L535" s="173"/>
      <c r="M535" s="81"/>
      <c r="N535" s="32">
        <f t="shared" si="85"/>
        <v>0</v>
      </c>
      <c r="O535" s="109">
        <f t="shared" si="80"/>
        <v>0</v>
      </c>
    </row>
    <row r="536" spans="1:15" x14ac:dyDescent="0.2">
      <c r="E536" s="8"/>
      <c r="F536" s="85"/>
      <c r="G536" s="101"/>
      <c r="H536" s="82"/>
      <c r="I536" s="8"/>
      <c r="J536" s="85"/>
      <c r="K536" s="36"/>
      <c r="L536" s="36"/>
      <c r="M536" s="81"/>
      <c r="N536" s="37"/>
      <c r="O536" s="109"/>
    </row>
    <row r="537" spans="1:15" x14ac:dyDescent="0.2">
      <c r="E537" s="8"/>
      <c r="F537" s="85"/>
      <c r="G537" s="101"/>
      <c r="H537" s="82"/>
      <c r="I537" s="8"/>
      <c r="J537" s="85"/>
      <c r="K537" s="36"/>
      <c r="L537" s="36"/>
      <c r="M537" s="81"/>
      <c r="N537" s="37"/>
      <c r="O537" s="109"/>
    </row>
    <row r="538" spans="1:15" ht="15.75" x14ac:dyDescent="0.2">
      <c r="E538" s="1" t="s">
        <v>0</v>
      </c>
      <c r="F538" s="83"/>
      <c r="G538" s="94">
        <f>a!AE5</f>
        <v>44831</v>
      </c>
      <c r="H538" s="86">
        <f>a!AE6</f>
        <v>3315</v>
      </c>
      <c r="I538" s="35" t="str">
        <f>TEXT("1/"&amp;a!A1,"mmmm")</f>
        <v>septembre</v>
      </c>
      <c r="J538" s="88"/>
      <c r="K538" s="7"/>
      <c r="L538" s="7"/>
      <c r="M538" s="44"/>
      <c r="O538" s="109"/>
    </row>
    <row r="539" spans="1:15" x14ac:dyDescent="0.2">
      <c r="E539" s="7"/>
      <c r="F539" s="83"/>
      <c r="G539" s="100"/>
      <c r="H539" s="83"/>
      <c r="I539" s="7"/>
      <c r="J539" s="83"/>
      <c r="K539" s="7"/>
      <c r="L539" s="7"/>
      <c r="M539" s="44"/>
      <c r="O539" s="109"/>
    </row>
    <row r="540" spans="1:15" x14ac:dyDescent="0.2">
      <c r="E540" s="4"/>
      <c r="F540" s="84" t="s">
        <v>1</v>
      </c>
      <c r="G540" s="95" t="s">
        <v>2</v>
      </c>
      <c r="H540" s="87" t="s">
        <v>3</v>
      </c>
      <c r="I540" s="4" t="s">
        <v>4</v>
      </c>
      <c r="J540" s="84" t="s">
        <v>5</v>
      </c>
      <c r="K540" s="174" t="s">
        <v>6</v>
      </c>
      <c r="L540" s="175"/>
      <c r="M540" s="75" t="s">
        <v>37</v>
      </c>
      <c r="N540" s="10" t="s">
        <v>38</v>
      </c>
      <c r="O540" s="109"/>
    </row>
    <row r="541" spans="1:15" x14ac:dyDescent="0.2">
      <c r="E541" s="2">
        <v>1</v>
      </c>
      <c r="F541" s="73"/>
      <c r="G541" s="125"/>
      <c r="H541" s="75"/>
      <c r="I541" s="126"/>
      <c r="J541" s="73"/>
      <c r="K541" s="172">
        <f>J541-F541</f>
        <v>0</v>
      </c>
      <c r="L541" s="173"/>
      <c r="M541" s="81"/>
      <c r="N541" s="32">
        <f>K541-M541</f>
        <v>0</v>
      </c>
      <c r="O541" s="109">
        <f t="shared" si="80"/>
        <v>0</v>
      </c>
    </row>
    <row r="542" spans="1:15" x14ac:dyDescent="0.2">
      <c r="E542" s="2">
        <v>2</v>
      </c>
      <c r="F542" s="73"/>
      <c r="G542" s="127"/>
      <c r="H542" s="76"/>
      <c r="I542" s="144"/>
      <c r="J542" s="73"/>
      <c r="K542" s="172">
        <f t="shared" ref="K542:K555" si="87">J542-F542</f>
        <v>0</v>
      </c>
      <c r="L542" s="173"/>
      <c r="M542" s="81"/>
      <c r="N542" s="32">
        <f t="shared" ref="N542:N555" si="88">K542-M542</f>
        <v>0</v>
      </c>
      <c r="O542" s="109">
        <f t="shared" si="80"/>
        <v>0</v>
      </c>
    </row>
    <row r="543" spans="1:15" x14ac:dyDescent="0.2">
      <c r="A543" s="113" t="s">
        <v>47</v>
      </c>
      <c r="B543" s="113" t="s">
        <v>50</v>
      </c>
      <c r="C543" s="113" t="s">
        <v>51</v>
      </c>
      <c r="E543" s="2">
        <v>3</v>
      </c>
      <c r="F543" s="73"/>
      <c r="G543" s="125"/>
      <c r="H543" s="77"/>
      <c r="I543" s="126"/>
      <c r="J543" s="73"/>
      <c r="K543" s="172">
        <f t="shared" si="87"/>
        <v>0</v>
      </c>
      <c r="L543" s="173"/>
      <c r="M543" s="81"/>
      <c r="N543" s="32">
        <f t="shared" si="88"/>
        <v>0</v>
      </c>
      <c r="O543" s="109">
        <f t="shared" si="80"/>
        <v>0</v>
      </c>
    </row>
    <row r="544" spans="1:15" x14ac:dyDescent="0.2">
      <c r="A544" s="110" t="s">
        <v>48</v>
      </c>
      <c r="B544" s="110">
        <f>a!AE41</f>
        <v>0</v>
      </c>
      <c r="C544" s="110">
        <f>COUNTA(G541:G555)</f>
        <v>0</v>
      </c>
      <c r="E544" s="2">
        <v>4</v>
      </c>
      <c r="F544" s="73"/>
      <c r="G544" s="125"/>
      <c r="H544" s="77"/>
      <c r="I544" s="126"/>
      <c r="J544" s="73"/>
      <c r="K544" s="172">
        <f t="shared" si="87"/>
        <v>0</v>
      </c>
      <c r="L544" s="173"/>
      <c r="M544" s="81"/>
      <c r="N544" s="32">
        <f t="shared" si="88"/>
        <v>0</v>
      </c>
      <c r="O544" s="109">
        <f t="shared" si="80"/>
        <v>0</v>
      </c>
    </row>
    <row r="545" spans="1:15" x14ac:dyDescent="0.2">
      <c r="A545" s="110" t="s">
        <v>49</v>
      </c>
      <c r="B545" s="110">
        <f>a!AE42</f>
        <v>0</v>
      </c>
      <c r="C545" s="110">
        <f>COUNTA(I541:I555)</f>
        <v>0</v>
      </c>
      <c r="E545" s="2">
        <f t="shared" ref="E545:E554" si="89">+E544+1</f>
        <v>5</v>
      </c>
      <c r="F545" s="73"/>
      <c r="G545" s="128"/>
      <c r="H545" s="77"/>
      <c r="I545" s="126"/>
      <c r="J545" s="73"/>
      <c r="K545" s="172">
        <f t="shared" si="87"/>
        <v>0</v>
      </c>
      <c r="L545" s="173"/>
      <c r="M545" s="81"/>
      <c r="N545" s="32">
        <f t="shared" si="88"/>
        <v>0</v>
      </c>
      <c r="O545" s="109">
        <f t="shared" si="80"/>
        <v>0</v>
      </c>
    </row>
    <row r="546" spans="1:15" x14ac:dyDescent="0.2">
      <c r="E546" s="2">
        <f t="shared" si="89"/>
        <v>6</v>
      </c>
      <c r="F546" s="73"/>
      <c r="G546" s="129"/>
      <c r="H546" s="77"/>
      <c r="I546" s="130"/>
      <c r="J546" s="73"/>
      <c r="K546" s="172">
        <f t="shared" si="87"/>
        <v>0</v>
      </c>
      <c r="L546" s="173"/>
      <c r="M546" s="81"/>
      <c r="N546" s="32">
        <f t="shared" si="88"/>
        <v>0</v>
      </c>
      <c r="O546" s="109">
        <f t="shared" si="80"/>
        <v>0</v>
      </c>
    </row>
    <row r="547" spans="1:15" x14ac:dyDescent="0.2">
      <c r="E547" s="2">
        <f t="shared" si="89"/>
        <v>7</v>
      </c>
      <c r="F547" s="73"/>
      <c r="G547" s="131"/>
      <c r="H547" s="77"/>
      <c r="I547" s="132"/>
      <c r="J547" s="73"/>
      <c r="K547" s="172">
        <f t="shared" si="87"/>
        <v>0</v>
      </c>
      <c r="L547" s="173"/>
      <c r="M547" s="81"/>
      <c r="N547" s="32">
        <f t="shared" si="88"/>
        <v>0</v>
      </c>
      <c r="O547" s="109">
        <f t="shared" si="80"/>
        <v>0</v>
      </c>
    </row>
    <row r="548" spans="1:15" x14ac:dyDescent="0.2">
      <c r="E548" s="2">
        <f t="shared" si="89"/>
        <v>8</v>
      </c>
      <c r="F548" s="74"/>
      <c r="G548" s="131"/>
      <c r="H548" s="77"/>
      <c r="I548" s="132"/>
      <c r="J548" s="80"/>
      <c r="K548" s="172">
        <f t="shared" si="87"/>
        <v>0</v>
      </c>
      <c r="L548" s="173"/>
      <c r="M548" s="81"/>
      <c r="N548" s="32">
        <f t="shared" si="88"/>
        <v>0</v>
      </c>
      <c r="O548" s="109">
        <f t="shared" si="80"/>
        <v>0</v>
      </c>
    </row>
    <row r="549" spans="1:15" x14ac:dyDescent="0.2">
      <c r="E549" s="2">
        <f t="shared" si="89"/>
        <v>9</v>
      </c>
      <c r="F549" s="74"/>
      <c r="G549" s="127"/>
      <c r="H549" s="78"/>
      <c r="I549" s="144"/>
      <c r="J549" s="80"/>
      <c r="K549" s="172">
        <f t="shared" si="87"/>
        <v>0</v>
      </c>
      <c r="L549" s="173"/>
      <c r="M549" s="81"/>
      <c r="N549" s="32">
        <f t="shared" si="88"/>
        <v>0</v>
      </c>
      <c r="O549" s="109">
        <f t="shared" si="80"/>
        <v>0</v>
      </c>
    </row>
    <row r="550" spans="1:15" x14ac:dyDescent="0.2">
      <c r="E550" s="2">
        <f t="shared" si="89"/>
        <v>10</v>
      </c>
      <c r="F550" s="74"/>
      <c r="G550" s="127"/>
      <c r="H550" s="78"/>
      <c r="I550" s="144"/>
      <c r="J550" s="80"/>
      <c r="K550" s="172">
        <f t="shared" si="87"/>
        <v>0</v>
      </c>
      <c r="L550" s="173"/>
      <c r="M550" s="81"/>
      <c r="N550" s="32">
        <f t="shared" si="88"/>
        <v>0</v>
      </c>
      <c r="O550" s="109">
        <f t="shared" si="80"/>
        <v>0</v>
      </c>
    </row>
    <row r="551" spans="1:15" x14ac:dyDescent="0.2">
      <c r="E551" s="2">
        <f t="shared" si="89"/>
        <v>11</v>
      </c>
      <c r="F551" s="74"/>
      <c r="G551" s="127"/>
      <c r="H551" s="78"/>
      <c r="I551" s="144"/>
      <c r="J551" s="80"/>
      <c r="K551" s="172">
        <f t="shared" si="87"/>
        <v>0</v>
      </c>
      <c r="L551" s="173"/>
      <c r="M551" s="81"/>
      <c r="N551" s="32">
        <f t="shared" si="88"/>
        <v>0</v>
      </c>
      <c r="O551" s="109">
        <f t="shared" si="80"/>
        <v>0</v>
      </c>
    </row>
    <row r="552" spans="1:15" x14ac:dyDescent="0.2">
      <c r="E552" s="2">
        <f t="shared" si="89"/>
        <v>12</v>
      </c>
      <c r="F552" s="74"/>
      <c r="G552" s="127"/>
      <c r="H552" s="78"/>
      <c r="I552" s="144"/>
      <c r="J552" s="80"/>
      <c r="K552" s="172">
        <f t="shared" si="87"/>
        <v>0</v>
      </c>
      <c r="L552" s="173"/>
      <c r="M552" s="81"/>
      <c r="N552" s="32">
        <f t="shared" si="88"/>
        <v>0</v>
      </c>
      <c r="O552" s="109">
        <f t="shared" si="80"/>
        <v>0</v>
      </c>
    </row>
    <row r="553" spans="1:15" x14ac:dyDescent="0.2">
      <c r="E553" s="2">
        <f t="shared" si="89"/>
        <v>13</v>
      </c>
      <c r="F553" s="74"/>
      <c r="G553" s="127"/>
      <c r="H553" s="78"/>
      <c r="I553" s="78"/>
      <c r="J553" s="80"/>
      <c r="K553" s="172">
        <f t="shared" si="87"/>
        <v>0</v>
      </c>
      <c r="L553" s="173"/>
      <c r="M553" s="81"/>
      <c r="N553" s="32">
        <f t="shared" si="88"/>
        <v>0</v>
      </c>
      <c r="O553" s="109">
        <f t="shared" si="80"/>
        <v>0</v>
      </c>
    </row>
    <row r="554" spans="1:15" x14ac:dyDescent="0.2">
      <c r="E554" s="2">
        <f t="shared" si="89"/>
        <v>14</v>
      </c>
      <c r="F554" s="74"/>
      <c r="G554" s="142"/>
      <c r="H554" s="78"/>
      <c r="I554" s="107"/>
      <c r="J554" s="80"/>
      <c r="K554" s="172">
        <f t="shared" si="87"/>
        <v>0</v>
      </c>
      <c r="L554" s="173"/>
      <c r="M554" s="81"/>
      <c r="N554" s="32">
        <f t="shared" si="88"/>
        <v>0</v>
      </c>
      <c r="O554" s="109">
        <f t="shared" ref="O554:O615" si="90">ROUNDUP(N554*48,0)/48</f>
        <v>0</v>
      </c>
    </row>
    <row r="555" spans="1:15" x14ac:dyDescent="0.2">
      <c r="E555" s="2">
        <v>15</v>
      </c>
      <c r="F555" s="73"/>
      <c r="G555" s="143"/>
      <c r="H555" s="79"/>
      <c r="I555" s="79"/>
      <c r="J555" s="73"/>
      <c r="K555" s="172">
        <f t="shared" si="87"/>
        <v>0</v>
      </c>
      <c r="L555" s="173"/>
      <c r="M555" s="81"/>
      <c r="N555" s="32">
        <f t="shared" si="88"/>
        <v>0</v>
      </c>
      <c r="O555" s="109">
        <f t="shared" si="90"/>
        <v>0</v>
      </c>
    </row>
    <row r="556" spans="1:15" x14ac:dyDescent="0.2">
      <c r="E556" s="8"/>
      <c r="F556" s="85"/>
      <c r="G556" s="101"/>
      <c r="H556" s="82"/>
      <c r="I556" s="8"/>
      <c r="J556" s="85"/>
      <c r="K556" s="36"/>
      <c r="L556" s="36"/>
      <c r="M556" s="81"/>
      <c r="N556" s="37"/>
      <c r="O556" s="109"/>
    </row>
    <row r="557" spans="1:15" x14ac:dyDescent="0.2">
      <c r="E557" s="8"/>
      <c r="F557" s="85"/>
      <c r="G557" s="101"/>
      <c r="H557" s="82"/>
      <c r="I557" s="8"/>
      <c r="J557" s="85"/>
      <c r="K557" s="36"/>
      <c r="L557" s="36"/>
      <c r="M557" s="81"/>
      <c r="N557" s="37"/>
      <c r="O557" s="109"/>
    </row>
    <row r="558" spans="1:15" ht="15.75" x14ac:dyDescent="0.2">
      <c r="E558" s="1" t="s">
        <v>0</v>
      </c>
      <c r="F558" s="83"/>
      <c r="G558" s="94">
        <f>a!AF5</f>
        <v>44832</v>
      </c>
      <c r="H558" s="86">
        <f>a!AF6</f>
        <v>3316</v>
      </c>
      <c r="I558" s="35" t="str">
        <f>TEXT("1/"&amp;a!A1,"mmmm")</f>
        <v>septembre</v>
      </c>
      <c r="J558" s="88"/>
      <c r="K558" s="7"/>
      <c r="L558" s="7"/>
      <c r="M558" s="44"/>
      <c r="O558" s="109"/>
    </row>
    <row r="559" spans="1:15" x14ac:dyDescent="0.2">
      <c r="E559" s="7"/>
      <c r="F559" s="83"/>
      <c r="G559" s="100"/>
      <c r="H559" s="83"/>
      <c r="I559" s="7"/>
      <c r="J559" s="83"/>
      <c r="K559" s="7"/>
      <c r="L559" s="7"/>
      <c r="M559" s="44"/>
      <c r="O559" s="109"/>
    </row>
    <row r="560" spans="1:15" x14ac:dyDescent="0.2">
      <c r="E560" s="4"/>
      <c r="F560" s="84" t="s">
        <v>1</v>
      </c>
      <c r="G560" s="95" t="s">
        <v>2</v>
      </c>
      <c r="H560" s="87" t="s">
        <v>3</v>
      </c>
      <c r="I560" s="4" t="s">
        <v>4</v>
      </c>
      <c r="J560" s="84" t="s">
        <v>5</v>
      </c>
      <c r="K560" s="174" t="s">
        <v>6</v>
      </c>
      <c r="L560" s="175"/>
      <c r="M560" s="75" t="s">
        <v>37</v>
      </c>
      <c r="N560" s="10" t="s">
        <v>38</v>
      </c>
      <c r="O560" s="109"/>
    </row>
    <row r="561" spans="1:15" x14ac:dyDescent="0.2">
      <c r="E561" s="2">
        <v>1</v>
      </c>
      <c r="F561" s="73"/>
      <c r="G561" s="125"/>
      <c r="H561" s="75"/>
      <c r="I561" s="126"/>
      <c r="J561" s="73"/>
      <c r="K561" s="172">
        <f>J561-F561</f>
        <v>0</v>
      </c>
      <c r="L561" s="173"/>
      <c r="M561" s="81"/>
      <c r="N561" s="32">
        <f>K561-M561</f>
        <v>0</v>
      </c>
      <c r="O561" s="109">
        <f t="shared" si="90"/>
        <v>0</v>
      </c>
    </row>
    <row r="562" spans="1:15" x14ac:dyDescent="0.2">
      <c r="E562" s="2">
        <v>2</v>
      </c>
      <c r="F562" s="73"/>
      <c r="G562" s="127"/>
      <c r="H562" s="76"/>
      <c r="I562" s="144"/>
      <c r="J562" s="73"/>
      <c r="K562" s="172">
        <f t="shared" ref="K562:K575" si="91">J562-F562</f>
        <v>0</v>
      </c>
      <c r="L562" s="173"/>
      <c r="M562" s="81"/>
      <c r="N562" s="32">
        <f t="shared" ref="N562:N575" si="92">K562-M562</f>
        <v>0</v>
      </c>
      <c r="O562" s="109">
        <f t="shared" si="90"/>
        <v>0</v>
      </c>
    </row>
    <row r="563" spans="1:15" x14ac:dyDescent="0.2">
      <c r="A563" s="113" t="s">
        <v>47</v>
      </c>
      <c r="B563" s="113" t="s">
        <v>50</v>
      </c>
      <c r="C563" s="113" t="s">
        <v>51</v>
      </c>
      <c r="E563" s="2">
        <v>3</v>
      </c>
      <c r="F563" s="73"/>
      <c r="G563" s="125"/>
      <c r="H563" s="77"/>
      <c r="I563" s="126"/>
      <c r="J563" s="73"/>
      <c r="K563" s="172">
        <f t="shared" si="91"/>
        <v>0</v>
      </c>
      <c r="L563" s="173"/>
      <c r="M563" s="81"/>
      <c r="N563" s="32">
        <f t="shared" si="92"/>
        <v>0</v>
      </c>
      <c r="O563" s="109">
        <f t="shared" si="90"/>
        <v>0</v>
      </c>
    </row>
    <row r="564" spans="1:15" x14ac:dyDescent="0.2">
      <c r="A564" s="110" t="s">
        <v>48</v>
      </c>
      <c r="B564" s="110">
        <f>a!AF41</f>
        <v>0</v>
      </c>
      <c r="C564" s="110">
        <f>COUNTA(G561:G575)</f>
        <v>0</v>
      </c>
      <c r="E564" s="2">
        <v>4</v>
      </c>
      <c r="F564" s="73"/>
      <c r="G564" s="125"/>
      <c r="H564" s="77"/>
      <c r="I564" s="126"/>
      <c r="J564" s="73"/>
      <c r="K564" s="172">
        <f t="shared" si="91"/>
        <v>0</v>
      </c>
      <c r="L564" s="173"/>
      <c r="M564" s="81"/>
      <c r="N564" s="32">
        <f t="shared" si="92"/>
        <v>0</v>
      </c>
      <c r="O564" s="109">
        <f t="shared" si="90"/>
        <v>0</v>
      </c>
    </row>
    <row r="565" spans="1:15" x14ac:dyDescent="0.2">
      <c r="A565" s="110" t="s">
        <v>49</v>
      </c>
      <c r="B565" s="110">
        <f>a!AF42</f>
        <v>0</v>
      </c>
      <c r="C565" s="110">
        <f>COUNTA(I561:I575)</f>
        <v>0</v>
      </c>
      <c r="E565" s="2">
        <f t="shared" ref="E565:E574" si="93">+E564+1</f>
        <v>5</v>
      </c>
      <c r="F565" s="73"/>
      <c r="G565" s="128"/>
      <c r="H565" s="77"/>
      <c r="I565" s="126"/>
      <c r="J565" s="73"/>
      <c r="K565" s="172">
        <f t="shared" si="91"/>
        <v>0</v>
      </c>
      <c r="L565" s="173"/>
      <c r="M565" s="81"/>
      <c r="N565" s="32">
        <f t="shared" si="92"/>
        <v>0</v>
      </c>
      <c r="O565" s="109">
        <f t="shared" si="90"/>
        <v>0</v>
      </c>
    </row>
    <row r="566" spans="1:15" x14ac:dyDescent="0.2">
      <c r="E566" s="2">
        <f t="shared" si="93"/>
        <v>6</v>
      </c>
      <c r="F566" s="73"/>
      <c r="G566" s="129"/>
      <c r="H566" s="77"/>
      <c r="I566" s="130"/>
      <c r="J566" s="73"/>
      <c r="K566" s="172">
        <f t="shared" si="91"/>
        <v>0</v>
      </c>
      <c r="L566" s="173"/>
      <c r="M566" s="81"/>
      <c r="N566" s="32">
        <f t="shared" si="92"/>
        <v>0</v>
      </c>
      <c r="O566" s="109">
        <f t="shared" si="90"/>
        <v>0</v>
      </c>
    </row>
    <row r="567" spans="1:15" x14ac:dyDescent="0.2">
      <c r="E567" s="2">
        <f t="shared" si="93"/>
        <v>7</v>
      </c>
      <c r="F567" s="73"/>
      <c r="G567" s="131"/>
      <c r="H567" s="77"/>
      <c r="I567" s="132"/>
      <c r="J567" s="73"/>
      <c r="K567" s="172">
        <f t="shared" si="91"/>
        <v>0</v>
      </c>
      <c r="L567" s="173"/>
      <c r="M567" s="81"/>
      <c r="N567" s="32">
        <f t="shared" si="92"/>
        <v>0</v>
      </c>
      <c r="O567" s="109">
        <f t="shared" si="90"/>
        <v>0</v>
      </c>
    </row>
    <row r="568" spans="1:15" x14ac:dyDescent="0.2">
      <c r="E568" s="2">
        <f t="shared" si="93"/>
        <v>8</v>
      </c>
      <c r="F568" s="74"/>
      <c r="G568" s="131"/>
      <c r="H568" s="77"/>
      <c r="I568" s="132"/>
      <c r="J568" s="80"/>
      <c r="K568" s="172">
        <f t="shared" si="91"/>
        <v>0</v>
      </c>
      <c r="L568" s="173"/>
      <c r="M568" s="81"/>
      <c r="N568" s="32">
        <f t="shared" si="92"/>
        <v>0</v>
      </c>
      <c r="O568" s="109">
        <f t="shared" si="90"/>
        <v>0</v>
      </c>
    </row>
    <row r="569" spans="1:15" x14ac:dyDescent="0.2">
      <c r="E569" s="2">
        <f t="shared" si="93"/>
        <v>9</v>
      </c>
      <c r="F569" s="74"/>
      <c r="G569" s="127"/>
      <c r="H569" s="78"/>
      <c r="I569" s="144"/>
      <c r="J569" s="80"/>
      <c r="K569" s="172">
        <f t="shared" si="91"/>
        <v>0</v>
      </c>
      <c r="L569" s="173"/>
      <c r="M569" s="81"/>
      <c r="N569" s="32">
        <f t="shared" si="92"/>
        <v>0</v>
      </c>
      <c r="O569" s="109">
        <f t="shared" si="90"/>
        <v>0</v>
      </c>
    </row>
    <row r="570" spans="1:15" x14ac:dyDescent="0.2">
      <c r="E570" s="2">
        <f t="shared" si="93"/>
        <v>10</v>
      </c>
      <c r="F570" s="74"/>
      <c r="G570" s="127"/>
      <c r="H570" s="78"/>
      <c r="I570" s="144"/>
      <c r="J570" s="80"/>
      <c r="K570" s="172">
        <f t="shared" si="91"/>
        <v>0</v>
      </c>
      <c r="L570" s="173"/>
      <c r="M570" s="81"/>
      <c r="N570" s="32">
        <f t="shared" si="92"/>
        <v>0</v>
      </c>
      <c r="O570" s="109">
        <f t="shared" si="90"/>
        <v>0</v>
      </c>
    </row>
    <row r="571" spans="1:15" x14ac:dyDescent="0.2">
      <c r="E571" s="2">
        <f t="shared" si="93"/>
        <v>11</v>
      </c>
      <c r="F571" s="74"/>
      <c r="G571" s="127"/>
      <c r="H571" s="78"/>
      <c r="I571" s="78"/>
      <c r="J571" s="80"/>
      <c r="K571" s="172">
        <f t="shared" si="91"/>
        <v>0</v>
      </c>
      <c r="L571" s="173"/>
      <c r="M571" s="81"/>
      <c r="N571" s="32">
        <f t="shared" si="92"/>
        <v>0</v>
      </c>
      <c r="O571" s="109">
        <f t="shared" si="90"/>
        <v>0</v>
      </c>
    </row>
    <row r="572" spans="1:15" x14ac:dyDescent="0.2">
      <c r="E572" s="2">
        <f t="shared" si="93"/>
        <v>12</v>
      </c>
      <c r="F572" s="74"/>
      <c r="G572" s="127"/>
      <c r="H572" s="78"/>
      <c r="I572" s="78"/>
      <c r="J572" s="80"/>
      <c r="K572" s="172">
        <f t="shared" si="91"/>
        <v>0</v>
      </c>
      <c r="L572" s="173"/>
      <c r="M572" s="81"/>
      <c r="N572" s="32">
        <f t="shared" si="92"/>
        <v>0</v>
      </c>
      <c r="O572" s="109">
        <f t="shared" si="90"/>
        <v>0</v>
      </c>
    </row>
    <row r="573" spans="1:15" x14ac:dyDescent="0.2">
      <c r="E573" s="2">
        <f t="shared" si="93"/>
        <v>13</v>
      </c>
      <c r="F573" s="74"/>
      <c r="G573" s="127"/>
      <c r="H573" s="78"/>
      <c r="I573" s="78"/>
      <c r="J573" s="80"/>
      <c r="K573" s="172">
        <f t="shared" si="91"/>
        <v>0</v>
      </c>
      <c r="L573" s="173"/>
      <c r="M573" s="81"/>
      <c r="N573" s="32">
        <f t="shared" si="92"/>
        <v>0</v>
      </c>
      <c r="O573" s="109">
        <f t="shared" si="90"/>
        <v>0</v>
      </c>
    </row>
    <row r="574" spans="1:15" x14ac:dyDescent="0.2">
      <c r="E574" s="2">
        <f t="shared" si="93"/>
        <v>14</v>
      </c>
      <c r="F574" s="74"/>
      <c r="G574" s="142"/>
      <c r="H574" s="78"/>
      <c r="I574" s="107"/>
      <c r="J574" s="80"/>
      <c r="K574" s="172">
        <f t="shared" si="91"/>
        <v>0</v>
      </c>
      <c r="L574" s="173"/>
      <c r="M574" s="81"/>
      <c r="N574" s="32">
        <f t="shared" si="92"/>
        <v>0</v>
      </c>
      <c r="O574" s="109">
        <f t="shared" si="90"/>
        <v>0</v>
      </c>
    </row>
    <row r="575" spans="1:15" x14ac:dyDescent="0.2">
      <c r="E575" s="2">
        <v>15</v>
      </c>
      <c r="F575" s="73"/>
      <c r="G575" s="143"/>
      <c r="H575" s="79"/>
      <c r="I575" s="79"/>
      <c r="J575" s="73"/>
      <c r="K575" s="172">
        <f t="shared" si="91"/>
        <v>0</v>
      </c>
      <c r="L575" s="173"/>
      <c r="M575" s="81"/>
      <c r="N575" s="32">
        <f t="shared" si="92"/>
        <v>0</v>
      </c>
      <c r="O575" s="109">
        <f t="shared" si="90"/>
        <v>0</v>
      </c>
    </row>
    <row r="576" spans="1:15" x14ac:dyDescent="0.2">
      <c r="F576" s="44"/>
      <c r="H576" s="44"/>
      <c r="J576" s="44"/>
      <c r="M576" s="44"/>
      <c r="O576" s="109"/>
    </row>
    <row r="577" spans="1:15" x14ac:dyDescent="0.2">
      <c r="F577" s="44"/>
      <c r="H577" s="44"/>
      <c r="J577" s="44"/>
      <c r="M577" s="44"/>
      <c r="O577" s="109"/>
    </row>
    <row r="578" spans="1:15" ht="15.75" x14ac:dyDescent="0.2">
      <c r="E578" s="1" t="s">
        <v>0</v>
      </c>
      <c r="F578" s="83"/>
      <c r="G578" s="94">
        <f>a!AG5</f>
        <v>44833</v>
      </c>
      <c r="H578" s="86">
        <f>a!AG6</f>
        <v>3317</v>
      </c>
      <c r="I578" s="35" t="str">
        <f>TEXT("1/"&amp;a!A1,"mmmm")</f>
        <v>septembre</v>
      </c>
      <c r="J578" s="88"/>
      <c r="K578" s="7"/>
      <c r="L578" s="7"/>
      <c r="M578" s="44"/>
      <c r="O578" s="109"/>
    </row>
    <row r="579" spans="1:15" x14ac:dyDescent="0.2">
      <c r="E579" s="7"/>
      <c r="F579" s="83"/>
      <c r="G579" s="100"/>
      <c r="H579" s="83"/>
      <c r="I579" s="7"/>
      <c r="J579" s="83"/>
      <c r="K579" s="7"/>
      <c r="L579" s="7"/>
      <c r="M579" s="44"/>
      <c r="O579" s="109"/>
    </row>
    <row r="580" spans="1:15" x14ac:dyDescent="0.2">
      <c r="E580" s="4"/>
      <c r="F580" s="84" t="s">
        <v>1</v>
      </c>
      <c r="G580" s="95" t="s">
        <v>2</v>
      </c>
      <c r="H580" s="87" t="s">
        <v>3</v>
      </c>
      <c r="I580" s="4" t="s">
        <v>4</v>
      </c>
      <c r="J580" s="84" t="s">
        <v>5</v>
      </c>
      <c r="K580" s="174" t="s">
        <v>6</v>
      </c>
      <c r="L580" s="175"/>
      <c r="M580" s="75" t="s">
        <v>37</v>
      </c>
      <c r="N580" s="10" t="s">
        <v>38</v>
      </c>
      <c r="O580" s="109"/>
    </row>
    <row r="581" spans="1:15" x14ac:dyDescent="0.2">
      <c r="E581" s="2">
        <v>1</v>
      </c>
      <c r="F581" s="73"/>
      <c r="G581" s="125"/>
      <c r="H581" s="75"/>
      <c r="I581" s="126"/>
      <c r="J581" s="73"/>
      <c r="K581" s="172">
        <f>J581-F581</f>
        <v>0</v>
      </c>
      <c r="L581" s="173"/>
      <c r="M581" s="81"/>
      <c r="N581" s="32">
        <f>K581-M581</f>
        <v>0</v>
      </c>
      <c r="O581" s="109">
        <f t="shared" si="90"/>
        <v>0</v>
      </c>
    </row>
    <row r="582" spans="1:15" x14ac:dyDescent="0.2">
      <c r="E582" s="2">
        <v>2</v>
      </c>
      <c r="F582" s="73"/>
      <c r="G582" s="127"/>
      <c r="H582" s="76"/>
      <c r="I582" s="144"/>
      <c r="J582" s="73"/>
      <c r="K582" s="172">
        <f t="shared" ref="K582:K595" si="94">J582-F582</f>
        <v>0</v>
      </c>
      <c r="L582" s="173"/>
      <c r="M582" s="81"/>
      <c r="N582" s="32">
        <f t="shared" ref="N582:N595" si="95">K582-M582</f>
        <v>0</v>
      </c>
      <c r="O582" s="109">
        <f t="shared" si="90"/>
        <v>0</v>
      </c>
    </row>
    <row r="583" spans="1:15" x14ac:dyDescent="0.2">
      <c r="A583" s="113" t="s">
        <v>47</v>
      </c>
      <c r="B583" s="113" t="s">
        <v>50</v>
      </c>
      <c r="C583" s="113" t="s">
        <v>51</v>
      </c>
      <c r="E583" s="2">
        <v>3</v>
      </c>
      <c r="F583" s="73"/>
      <c r="G583" s="125"/>
      <c r="H583" s="77"/>
      <c r="I583" s="126"/>
      <c r="J583" s="73"/>
      <c r="K583" s="172">
        <f t="shared" si="94"/>
        <v>0</v>
      </c>
      <c r="L583" s="173"/>
      <c r="M583" s="81"/>
      <c r="N583" s="32">
        <f t="shared" si="95"/>
        <v>0</v>
      </c>
      <c r="O583" s="109">
        <f t="shared" si="90"/>
        <v>0</v>
      </c>
    </row>
    <row r="584" spans="1:15" x14ac:dyDescent="0.2">
      <c r="A584" s="110" t="s">
        <v>48</v>
      </c>
      <c r="B584" s="110">
        <f>a!AG41</f>
        <v>0</v>
      </c>
      <c r="C584" s="110">
        <f>COUNTA(G581:G595)</f>
        <v>0</v>
      </c>
      <c r="E584" s="2">
        <v>4</v>
      </c>
      <c r="F584" s="73"/>
      <c r="G584" s="125"/>
      <c r="H584" s="77"/>
      <c r="I584" s="126"/>
      <c r="J584" s="73"/>
      <c r="K584" s="172">
        <f t="shared" si="94"/>
        <v>0</v>
      </c>
      <c r="L584" s="173"/>
      <c r="M584" s="81"/>
      <c r="N584" s="32">
        <f t="shared" si="95"/>
        <v>0</v>
      </c>
      <c r="O584" s="109">
        <f t="shared" si="90"/>
        <v>0</v>
      </c>
    </row>
    <row r="585" spans="1:15" x14ac:dyDescent="0.2">
      <c r="A585" s="110" t="s">
        <v>49</v>
      </c>
      <c r="B585" s="110">
        <f>a!AG42</f>
        <v>0</v>
      </c>
      <c r="C585" s="110">
        <f>COUNTA(I581:I595)</f>
        <v>0</v>
      </c>
      <c r="E585" s="2">
        <f t="shared" ref="E585:E594" si="96">+E584+1</f>
        <v>5</v>
      </c>
      <c r="F585" s="73"/>
      <c r="G585" s="128"/>
      <c r="H585" s="77"/>
      <c r="I585" s="126"/>
      <c r="J585" s="73"/>
      <c r="K585" s="172">
        <f t="shared" si="94"/>
        <v>0</v>
      </c>
      <c r="L585" s="173"/>
      <c r="M585" s="81"/>
      <c r="N585" s="32">
        <f t="shared" si="95"/>
        <v>0</v>
      </c>
      <c r="O585" s="109">
        <f t="shared" si="90"/>
        <v>0</v>
      </c>
    </row>
    <row r="586" spans="1:15" x14ac:dyDescent="0.2">
      <c r="E586" s="2">
        <f t="shared" si="96"/>
        <v>6</v>
      </c>
      <c r="F586" s="73"/>
      <c r="G586" s="129"/>
      <c r="H586" s="77"/>
      <c r="I586" s="130"/>
      <c r="J586" s="73"/>
      <c r="K586" s="172">
        <f t="shared" si="94"/>
        <v>0</v>
      </c>
      <c r="L586" s="173"/>
      <c r="M586" s="81"/>
      <c r="N586" s="32">
        <f t="shared" si="95"/>
        <v>0</v>
      </c>
      <c r="O586" s="109">
        <f t="shared" si="90"/>
        <v>0</v>
      </c>
    </row>
    <row r="587" spans="1:15" x14ac:dyDescent="0.2">
      <c r="E587" s="2">
        <f t="shared" si="96"/>
        <v>7</v>
      </c>
      <c r="F587" s="73"/>
      <c r="G587" s="131"/>
      <c r="H587" s="77"/>
      <c r="I587" s="132"/>
      <c r="J587" s="73"/>
      <c r="K587" s="172">
        <f t="shared" si="94"/>
        <v>0</v>
      </c>
      <c r="L587" s="173"/>
      <c r="M587" s="81"/>
      <c r="N587" s="32">
        <f t="shared" si="95"/>
        <v>0</v>
      </c>
      <c r="O587" s="109">
        <f t="shared" si="90"/>
        <v>0</v>
      </c>
    </row>
    <row r="588" spans="1:15" x14ac:dyDescent="0.2">
      <c r="E588" s="2">
        <f t="shared" si="96"/>
        <v>8</v>
      </c>
      <c r="F588" s="74"/>
      <c r="G588" s="131"/>
      <c r="H588" s="77"/>
      <c r="I588" s="132"/>
      <c r="J588" s="80"/>
      <c r="K588" s="172">
        <f t="shared" si="94"/>
        <v>0</v>
      </c>
      <c r="L588" s="173"/>
      <c r="M588" s="81"/>
      <c r="N588" s="32">
        <f t="shared" si="95"/>
        <v>0</v>
      </c>
      <c r="O588" s="109">
        <f t="shared" si="90"/>
        <v>0</v>
      </c>
    </row>
    <row r="589" spans="1:15" x14ac:dyDescent="0.2">
      <c r="E589" s="2">
        <f t="shared" si="96"/>
        <v>9</v>
      </c>
      <c r="F589" s="74"/>
      <c r="G589" s="127"/>
      <c r="H589" s="78"/>
      <c r="I589" s="144"/>
      <c r="J589" s="80"/>
      <c r="K589" s="172">
        <f t="shared" si="94"/>
        <v>0</v>
      </c>
      <c r="L589" s="173"/>
      <c r="M589" s="81"/>
      <c r="N589" s="32">
        <f t="shared" si="95"/>
        <v>0</v>
      </c>
      <c r="O589" s="109">
        <f t="shared" si="90"/>
        <v>0</v>
      </c>
    </row>
    <row r="590" spans="1:15" x14ac:dyDescent="0.2">
      <c r="E590" s="2">
        <f t="shared" si="96"/>
        <v>10</v>
      </c>
      <c r="F590" s="74"/>
      <c r="G590" s="127"/>
      <c r="H590" s="78"/>
      <c r="I590" s="144"/>
      <c r="J590" s="80"/>
      <c r="K590" s="172">
        <f t="shared" si="94"/>
        <v>0</v>
      </c>
      <c r="L590" s="173"/>
      <c r="M590" s="81"/>
      <c r="N590" s="32">
        <f t="shared" si="95"/>
        <v>0</v>
      </c>
      <c r="O590" s="109">
        <f t="shared" si="90"/>
        <v>0</v>
      </c>
    </row>
    <row r="591" spans="1:15" x14ac:dyDescent="0.2">
      <c r="E591" s="2">
        <f t="shared" si="96"/>
        <v>11</v>
      </c>
      <c r="F591" s="74"/>
      <c r="G591" s="127"/>
      <c r="H591" s="78"/>
      <c r="I591" s="78"/>
      <c r="J591" s="80"/>
      <c r="K591" s="172">
        <f t="shared" si="94"/>
        <v>0</v>
      </c>
      <c r="L591" s="173"/>
      <c r="M591" s="81"/>
      <c r="N591" s="32">
        <f t="shared" si="95"/>
        <v>0</v>
      </c>
      <c r="O591" s="109">
        <f t="shared" si="90"/>
        <v>0</v>
      </c>
    </row>
    <row r="592" spans="1:15" x14ac:dyDescent="0.2">
      <c r="E592" s="2">
        <f t="shared" si="96"/>
        <v>12</v>
      </c>
      <c r="F592" s="74"/>
      <c r="G592" s="127"/>
      <c r="H592" s="78"/>
      <c r="I592" s="78"/>
      <c r="J592" s="80"/>
      <c r="K592" s="172">
        <f t="shared" si="94"/>
        <v>0</v>
      </c>
      <c r="L592" s="173"/>
      <c r="M592" s="81"/>
      <c r="N592" s="32">
        <f t="shared" si="95"/>
        <v>0</v>
      </c>
      <c r="O592" s="109">
        <f t="shared" si="90"/>
        <v>0</v>
      </c>
    </row>
    <row r="593" spans="1:15" x14ac:dyDescent="0.2">
      <c r="E593" s="2">
        <f t="shared" si="96"/>
        <v>13</v>
      </c>
      <c r="F593" s="74"/>
      <c r="G593" s="127"/>
      <c r="H593" s="78"/>
      <c r="I593" s="78"/>
      <c r="J593" s="80"/>
      <c r="K593" s="172">
        <f t="shared" si="94"/>
        <v>0</v>
      </c>
      <c r="L593" s="173"/>
      <c r="M593" s="81"/>
      <c r="N593" s="32">
        <f t="shared" si="95"/>
        <v>0</v>
      </c>
      <c r="O593" s="109">
        <f t="shared" si="90"/>
        <v>0</v>
      </c>
    </row>
    <row r="594" spans="1:15" x14ac:dyDescent="0.2">
      <c r="E594" s="2">
        <f t="shared" si="96"/>
        <v>14</v>
      </c>
      <c r="F594" s="74"/>
      <c r="G594" s="142"/>
      <c r="H594" s="78"/>
      <c r="I594" s="107"/>
      <c r="J594" s="80"/>
      <c r="K594" s="172">
        <f t="shared" si="94"/>
        <v>0</v>
      </c>
      <c r="L594" s="173"/>
      <c r="M594" s="81"/>
      <c r="N594" s="32">
        <f t="shared" si="95"/>
        <v>0</v>
      </c>
      <c r="O594" s="109">
        <f t="shared" si="90"/>
        <v>0</v>
      </c>
    </row>
    <row r="595" spans="1:15" x14ac:dyDescent="0.2">
      <c r="E595" s="2">
        <v>15</v>
      </c>
      <c r="F595" s="73"/>
      <c r="G595" s="143"/>
      <c r="H595" s="79"/>
      <c r="I595" s="79"/>
      <c r="J595" s="73"/>
      <c r="K595" s="172">
        <f t="shared" si="94"/>
        <v>0</v>
      </c>
      <c r="L595" s="173"/>
      <c r="M595" s="81"/>
      <c r="N595" s="32">
        <f t="shared" si="95"/>
        <v>0</v>
      </c>
      <c r="O595" s="109">
        <f t="shared" si="90"/>
        <v>0</v>
      </c>
    </row>
    <row r="596" spans="1:15" x14ac:dyDescent="0.2">
      <c r="E596" s="8"/>
      <c r="F596" s="82"/>
      <c r="G596" s="101"/>
      <c r="H596" s="82"/>
      <c r="I596" s="8"/>
      <c r="J596" s="82"/>
      <c r="K596" s="8"/>
      <c r="L596" s="8"/>
      <c r="M596" s="44"/>
      <c r="O596" s="109"/>
    </row>
    <row r="597" spans="1:15" x14ac:dyDescent="0.2">
      <c r="E597" s="8"/>
      <c r="F597" s="82"/>
      <c r="G597" s="101"/>
      <c r="H597" s="82"/>
      <c r="I597" s="8"/>
      <c r="J597" s="82"/>
      <c r="K597" s="8"/>
      <c r="L597" s="8"/>
      <c r="M597" s="44"/>
      <c r="O597" s="109"/>
    </row>
    <row r="598" spans="1:15" ht="15.75" x14ac:dyDescent="0.2">
      <c r="E598" s="1" t="s">
        <v>0</v>
      </c>
      <c r="F598" s="83"/>
      <c r="G598" s="94">
        <f>a!AH5</f>
        <v>44834</v>
      </c>
      <c r="H598" s="86">
        <f>a!AH6</f>
        <v>3318</v>
      </c>
      <c r="I598" s="35" t="str">
        <f>TEXT("1/"&amp;a!A1,"mmmm")</f>
        <v>septembre</v>
      </c>
      <c r="J598" s="88"/>
      <c r="K598" s="7"/>
      <c r="L598" s="7"/>
      <c r="M598" s="44"/>
      <c r="O598" s="109"/>
    </row>
    <row r="599" spans="1:15" x14ac:dyDescent="0.2">
      <c r="E599" s="7"/>
      <c r="F599" s="83"/>
      <c r="G599" s="100"/>
      <c r="H599" s="83"/>
      <c r="I599" s="7"/>
      <c r="J599" s="83"/>
      <c r="K599" s="7"/>
      <c r="L599" s="7"/>
      <c r="M599" s="44"/>
      <c r="O599" s="109"/>
    </row>
    <row r="600" spans="1:15" x14ac:dyDescent="0.2">
      <c r="E600" s="4"/>
      <c r="F600" s="84" t="s">
        <v>1</v>
      </c>
      <c r="G600" s="95" t="s">
        <v>2</v>
      </c>
      <c r="H600" s="87" t="s">
        <v>3</v>
      </c>
      <c r="I600" s="4" t="s">
        <v>4</v>
      </c>
      <c r="J600" s="84" t="s">
        <v>5</v>
      </c>
      <c r="K600" s="174" t="s">
        <v>6</v>
      </c>
      <c r="L600" s="175"/>
      <c r="M600" s="75" t="s">
        <v>37</v>
      </c>
      <c r="N600" s="10" t="s">
        <v>38</v>
      </c>
      <c r="O600" s="109"/>
    </row>
    <row r="601" spans="1:15" x14ac:dyDescent="0.2">
      <c r="E601" s="2">
        <v>1</v>
      </c>
      <c r="F601" s="73"/>
      <c r="G601" s="125"/>
      <c r="H601" s="75"/>
      <c r="I601" s="126"/>
      <c r="J601" s="73"/>
      <c r="K601" s="172">
        <f>J601-F601</f>
        <v>0</v>
      </c>
      <c r="L601" s="173"/>
      <c r="M601" s="81"/>
      <c r="N601" s="32">
        <f>K601-M601</f>
        <v>0</v>
      </c>
      <c r="O601" s="109">
        <f t="shared" si="90"/>
        <v>0</v>
      </c>
    </row>
    <row r="602" spans="1:15" x14ac:dyDescent="0.2">
      <c r="E602" s="2">
        <v>2</v>
      </c>
      <c r="F602" s="73"/>
      <c r="G602" s="127"/>
      <c r="H602" s="76"/>
      <c r="I602" s="144"/>
      <c r="J602" s="73"/>
      <c r="K602" s="172">
        <f t="shared" ref="K602:K615" si="97">J602-F602</f>
        <v>0</v>
      </c>
      <c r="L602" s="173"/>
      <c r="M602" s="81"/>
      <c r="N602" s="32">
        <f t="shared" ref="N602:N615" si="98">K602-M602</f>
        <v>0</v>
      </c>
      <c r="O602" s="109">
        <f t="shared" si="90"/>
        <v>0</v>
      </c>
    </row>
    <row r="603" spans="1:15" x14ac:dyDescent="0.2">
      <c r="A603" s="113" t="s">
        <v>47</v>
      </c>
      <c r="B603" s="113" t="s">
        <v>50</v>
      </c>
      <c r="C603" s="113" t="s">
        <v>51</v>
      </c>
      <c r="E603" s="2">
        <v>3</v>
      </c>
      <c r="F603" s="73"/>
      <c r="G603" s="125"/>
      <c r="H603" s="77"/>
      <c r="I603" s="126"/>
      <c r="J603" s="73"/>
      <c r="K603" s="172">
        <f t="shared" si="97"/>
        <v>0</v>
      </c>
      <c r="L603" s="173"/>
      <c r="M603" s="81"/>
      <c r="N603" s="32">
        <f t="shared" si="98"/>
        <v>0</v>
      </c>
      <c r="O603" s="109">
        <f t="shared" si="90"/>
        <v>0</v>
      </c>
    </row>
    <row r="604" spans="1:15" x14ac:dyDescent="0.2">
      <c r="A604" s="110" t="s">
        <v>48</v>
      </c>
      <c r="B604" s="110">
        <f>a!AH41</f>
        <v>0</v>
      </c>
      <c r="C604" s="110">
        <f>COUNTA(G601:G615)</f>
        <v>0</v>
      </c>
      <c r="E604" s="2">
        <v>4</v>
      </c>
      <c r="F604" s="73"/>
      <c r="G604" s="125"/>
      <c r="H604" s="77"/>
      <c r="I604" s="126"/>
      <c r="J604" s="73"/>
      <c r="K604" s="172">
        <f t="shared" si="97"/>
        <v>0</v>
      </c>
      <c r="L604" s="173"/>
      <c r="M604" s="81"/>
      <c r="N604" s="32">
        <f t="shared" si="98"/>
        <v>0</v>
      </c>
      <c r="O604" s="109">
        <f t="shared" si="90"/>
        <v>0</v>
      </c>
    </row>
    <row r="605" spans="1:15" x14ac:dyDescent="0.2">
      <c r="A605" s="110" t="s">
        <v>49</v>
      </c>
      <c r="B605" s="110">
        <f>a!AH42</f>
        <v>0</v>
      </c>
      <c r="C605" s="110">
        <f>COUNTA(I601:I615)</f>
        <v>0</v>
      </c>
      <c r="E605" s="2">
        <f t="shared" ref="E605:E614" si="99">+E604+1</f>
        <v>5</v>
      </c>
      <c r="F605" s="73"/>
      <c r="G605" s="128"/>
      <c r="H605" s="77"/>
      <c r="I605" s="126"/>
      <c r="J605" s="73"/>
      <c r="K605" s="172">
        <f t="shared" si="97"/>
        <v>0</v>
      </c>
      <c r="L605" s="173"/>
      <c r="M605" s="81"/>
      <c r="N605" s="32">
        <f t="shared" si="98"/>
        <v>0</v>
      </c>
      <c r="O605" s="109">
        <f t="shared" si="90"/>
        <v>0</v>
      </c>
    </row>
    <row r="606" spans="1:15" x14ac:dyDescent="0.2">
      <c r="E606" s="2">
        <f t="shared" si="99"/>
        <v>6</v>
      </c>
      <c r="F606" s="73"/>
      <c r="G606" s="129"/>
      <c r="H606" s="77"/>
      <c r="I606" s="130"/>
      <c r="J606" s="73"/>
      <c r="K606" s="172">
        <f t="shared" si="97"/>
        <v>0</v>
      </c>
      <c r="L606" s="173"/>
      <c r="M606" s="81"/>
      <c r="N606" s="32">
        <f t="shared" si="98"/>
        <v>0</v>
      </c>
      <c r="O606" s="109">
        <f t="shared" si="90"/>
        <v>0</v>
      </c>
    </row>
    <row r="607" spans="1:15" x14ac:dyDescent="0.2">
      <c r="E607" s="2">
        <f t="shared" si="99"/>
        <v>7</v>
      </c>
      <c r="F607" s="73"/>
      <c r="G607" s="131"/>
      <c r="H607" s="77"/>
      <c r="I607" s="132"/>
      <c r="J607" s="73"/>
      <c r="K607" s="172">
        <f t="shared" si="97"/>
        <v>0</v>
      </c>
      <c r="L607" s="173"/>
      <c r="M607" s="81"/>
      <c r="N607" s="32">
        <f t="shared" si="98"/>
        <v>0</v>
      </c>
      <c r="O607" s="109">
        <f t="shared" si="90"/>
        <v>0</v>
      </c>
    </row>
    <row r="608" spans="1:15" x14ac:dyDescent="0.2">
      <c r="E608" s="2">
        <f t="shared" si="99"/>
        <v>8</v>
      </c>
      <c r="F608" s="74"/>
      <c r="G608" s="131"/>
      <c r="H608" s="77"/>
      <c r="I608" s="132"/>
      <c r="J608" s="80"/>
      <c r="K608" s="172">
        <f t="shared" si="97"/>
        <v>0</v>
      </c>
      <c r="L608" s="173"/>
      <c r="M608" s="81"/>
      <c r="N608" s="32">
        <f t="shared" si="98"/>
        <v>0</v>
      </c>
      <c r="O608" s="109">
        <f t="shared" si="90"/>
        <v>0</v>
      </c>
    </row>
    <row r="609" spans="1:15" x14ac:dyDescent="0.2">
      <c r="E609" s="2">
        <f t="shared" si="99"/>
        <v>9</v>
      </c>
      <c r="F609" s="74"/>
      <c r="G609" s="127"/>
      <c r="H609" s="78"/>
      <c r="I609" s="144"/>
      <c r="J609" s="80"/>
      <c r="K609" s="172">
        <f t="shared" si="97"/>
        <v>0</v>
      </c>
      <c r="L609" s="173"/>
      <c r="M609" s="81"/>
      <c r="N609" s="32">
        <f t="shared" si="98"/>
        <v>0</v>
      </c>
      <c r="O609" s="109">
        <f t="shared" si="90"/>
        <v>0</v>
      </c>
    </row>
    <row r="610" spans="1:15" x14ac:dyDescent="0.2">
      <c r="E610" s="2">
        <f t="shared" si="99"/>
        <v>10</v>
      </c>
      <c r="F610" s="74"/>
      <c r="G610" s="127"/>
      <c r="H610" s="78"/>
      <c r="I610" s="78"/>
      <c r="J610" s="80"/>
      <c r="K610" s="172">
        <f t="shared" si="97"/>
        <v>0</v>
      </c>
      <c r="L610" s="173"/>
      <c r="M610" s="81"/>
      <c r="N610" s="32">
        <f t="shared" si="98"/>
        <v>0</v>
      </c>
      <c r="O610" s="109">
        <f t="shared" si="90"/>
        <v>0</v>
      </c>
    </row>
    <row r="611" spans="1:15" x14ac:dyDescent="0.2">
      <c r="E611" s="2">
        <f t="shared" si="99"/>
        <v>11</v>
      </c>
      <c r="F611" s="74"/>
      <c r="G611" s="127"/>
      <c r="H611" s="78"/>
      <c r="I611" s="144"/>
      <c r="J611" s="80"/>
      <c r="K611" s="172">
        <f t="shared" si="97"/>
        <v>0</v>
      </c>
      <c r="L611" s="173"/>
      <c r="M611" s="81"/>
      <c r="N611" s="32">
        <f t="shared" si="98"/>
        <v>0</v>
      </c>
      <c r="O611" s="109">
        <f t="shared" si="90"/>
        <v>0</v>
      </c>
    </row>
    <row r="612" spans="1:15" x14ac:dyDescent="0.2">
      <c r="E612" s="2">
        <f t="shared" si="99"/>
        <v>12</v>
      </c>
      <c r="F612" s="74"/>
      <c r="G612" s="127"/>
      <c r="H612" s="78"/>
      <c r="I612" s="78"/>
      <c r="J612" s="80"/>
      <c r="K612" s="172">
        <f t="shared" si="97"/>
        <v>0</v>
      </c>
      <c r="L612" s="173"/>
      <c r="M612" s="81"/>
      <c r="N612" s="32">
        <f t="shared" si="98"/>
        <v>0</v>
      </c>
      <c r="O612" s="109">
        <f t="shared" si="90"/>
        <v>0</v>
      </c>
    </row>
    <row r="613" spans="1:15" x14ac:dyDescent="0.2">
      <c r="E613" s="2">
        <f t="shared" si="99"/>
        <v>13</v>
      </c>
      <c r="F613" s="74"/>
      <c r="G613" s="127"/>
      <c r="H613" s="78"/>
      <c r="I613" s="78"/>
      <c r="J613" s="80"/>
      <c r="K613" s="172">
        <f t="shared" si="97"/>
        <v>0</v>
      </c>
      <c r="L613" s="173"/>
      <c r="M613" s="81"/>
      <c r="N613" s="32">
        <f t="shared" si="98"/>
        <v>0</v>
      </c>
      <c r="O613" s="109">
        <f t="shared" si="90"/>
        <v>0</v>
      </c>
    </row>
    <row r="614" spans="1:15" x14ac:dyDescent="0.2">
      <c r="E614" s="2">
        <f t="shared" si="99"/>
        <v>14</v>
      </c>
      <c r="F614" s="74"/>
      <c r="G614" s="142"/>
      <c r="H614" s="78"/>
      <c r="I614" s="107"/>
      <c r="J614" s="80"/>
      <c r="K614" s="172">
        <f t="shared" si="97"/>
        <v>0</v>
      </c>
      <c r="L614" s="173"/>
      <c r="M614" s="81"/>
      <c r="N614" s="32">
        <f t="shared" si="98"/>
        <v>0</v>
      </c>
      <c r="O614" s="109">
        <f t="shared" si="90"/>
        <v>0</v>
      </c>
    </row>
    <row r="615" spans="1:15" x14ac:dyDescent="0.2">
      <c r="E615" s="2">
        <v>15</v>
      </c>
      <c r="F615" s="73"/>
      <c r="G615" s="143"/>
      <c r="H615" s="79"/>
      <c r="I615" s="79"/>
      <c r="J615" s="73"/>
      <c r="K615" s="172">
        <f t="shared" si="97"/>
        <v>0</v>
      </c>
      <c r="L615" s="173"/>
      <c r="M615" s="81"/>
      <c r="N615" s="32">
        <f t="shared" si="98"/>
        <v>0</v>
      </c>
      <c r="O615" s="109">
        <f t="shared" si="90"/>
        <v>0</v>
      </c>
    </row>
    <row r="616" spans="1:15" x14ac:dyDescent="0.2">
      <c r="F616" s="44"/>
      <c r="H616" s="44"/>
      <c r="J616" s="44"/>
      <c r="M616" s="44"/>
      <c r="O616" s="109"/>
    </row>
    <row r="617" spans="1:15" x14ac:dyDescent="0.2">
      <c r="F617" s="44"/>
      <c r="H617" s="44"/>
      <c r="J617" s="44"/>
      <c r="M617" s="44"/>
      <c r="O617" s="109"/>
    </row>
    <row r="618" spans="1:15" ht="15.75" x14ac:dyDescent="0.2">
      <c r="E618" s="1" t="s">
        <v>0</v>
      </c>
      <c r="F618" s="83"/>
      <c r="G618" s="94">
        <f>a!AI5</f>
        <v>44835</v>
      </c>
      <c r="H618" s="86">
        <f>a!AI6</f>
        <v>3319</v>
      </c>
      <c r="I618" s="35" t="str">
        <f>TEXT("1/"&amp;a!A1,"mmmm")</f>
        <v>septembre</v>
      </c>
      <c r="J618" s="88"/>
      <c r="K618" s="7"/>
      <c r="L618" s="7"/>
      <c r="M618" s="44"/>
      <c r="O618" s="109"/>
    </row>
    <row r="619" spans="1:15" x14ac:dyDescent="0.2">
      <c r="E619" s="7"/>
      <c r="F619" s="83"/>
      <c r="G619" s="100"/>
      <c r="H619" s="83"/>
      <c r="I619" s="7"/>
      <c r="J619" s="83"/>
      <c r="K619" s="7"/>
      <c r="L619" s="7"/>
      <c r="M619" s="44"/>
      <c r="O619" s="109"/>
    </row>
    <row r="620" spans="1:15" x14ac:dyDescent="0.2">
      <c r="E620" s="4"/>
      <c r="F620" s="84" t="s">
        <v>1</v>
      </c>
      <c r="G620" s="95" t="s">
        <v>2</v>
      </c>
      <c r="H620" s="87" t="s">
        <v>3</v>
      </c>
      <c r="I620" s="4" t="s">
        <v>4</v>
      </c>
      <c r="J620" s="84" t="s">
        <v>5</v>
      </c>
      <c r="K620" s="174" t="s">
        <v>6</v>
      </c>
      <c r="L620" s="175"/>
      <c r="M620" s="75" t="s">
        <v>37</v>
      </c>
      <c r="N620" s="10" t="s">
        <v>38</v>
      </c>
      <c r="O620" s="109"/>
    </row>
    <row r="621" spans="1:15" x14ac:dyDescent="0.2">
      <c r="E621" s="2">
        <v>1</v>
      </c>
      <c r="F621" s="73"/>
      <c r="G621" s="125"/>
      <c r="H621" s="75"/>
      <c r="I621" s="126"/>
      <c r="J621" s="73"/>
      <c r="K621" s="172">
        <f>J621-F621</f>
        <v>0</v>
      </c>
      <c r="L621" s="173"/>
      <c r="M621" s="81"/>
      <c r="N621" s="32">
        <f>K621-M621</f>
        <v>0</v>
      </c>
      <c r="O621" s="109">
        <f t="shared" ref="O621:O635" si="100">ROUNDUP(N621*48,0)/48</f>
        <v>0</v>
      </c>
    </row>
    <row r="622" spans="1:15" x14ac:dyDescent="0.2">
      <c r="E622" s="2">
        <v>2</v>
      </c>
      <c r="F622" s="73"/>
      <c r="G622" s="127"/>
      <c r="H622" s="76"/>
      <c r="I622" s="78"/>
      <c r="J622" s="73"/>
      <c r="K622" s="172">
        <f t="shared" ref="K622:K635" si="101">J622-F622</f>
        <v>0</v>
      </c>
      <c r="L622" s="173"/>
      <c r="M622" s="81"/>
      <c r="N622" s="32">
        <f t="shared" ref="N622:N635" si="102">K622-M622</f>
        <v>0</v>
      </c>
      <c r="O622" s="109">
        <f t="shared" si="100"/>
        <v>0</v>
      </c>
    </row>
    <row r="623" spans="1:15" x14ac:dyDescent="0.2">
      <c r="A623" s="113" t="s">
        <v>47</v>
      </c>
      <c r="B623" s="113" t="s">
        <v>50</v>
      </c>
      <c r="C623" s="113" t="s">
        <v>51</v>
      </c>
      <c r="E623" s="2">
        <v>3</v>
      </c>
      <c r="F623" s="73"/>
      <c r="G623" s="125"/>
      <c r="H623" s="77"/>
      <c r="I623" s="126"/>
      <c r="J623" s="73"/>
      <c r="K623" s="172">
        <f t="shared" si="101"/>
        <v>0</v>
      </c>
      <c r="L623" s="173"/>
      <c r="M623" s="81"/>
      <c r="N623" s="32">
        <f t="shared" si="102"/>
        <v>0</v>
      </c>
      <c r="O623" s="109">
        <f t="shared" si="100"/>
        <v>0</v>
      </c>
    </row>
    <row r="624" spans="1:15" x14ac:dyDescent="0.2">
      <c r="A624" s="110" t="s">
        <v>48</v>
      </c>
      <c r="B624" s="110">
        <f>a!AI41</f>
        <v>0</v>
      </c>
      <c r="C624" s="110">
        <f>COUNTA(G621:G635)</f>
        <v>0</v>
      </c>
      <c r="E624" s="2">
        <v>4</v>
      </c>
      <c r="F624" s="73"/>
      <c r="G624" s="125"/>
      <c r="H624" s="77"/>
      <c r="I624" s="126"/>
      <c r="J624" s="73"/>
      <c r="K624" s="172">
        <f t="shared" si="101"/>
        <v>0</v>
      </c>
      <c r="L624" s="173"/>
      <c r="M624" s="81"/>
      <c r="N624" s="32">
        <f t="shared" si="102"/>
        <v>0</v>
      </c>
      <c r="O624" s="109">
        <f t="shared" si="100"/>
        <v>0</v>
      </c>
    </row>
    <row r="625" spans="1:15" x14ac:dyDescent="0.2">
      <c r="A625" s="110" t="s">
        <v>49</v>
      </c>
      <c r="B625" s="110">
        <f>a!AI42</f>
        <v>0</v>
      </c>
      <c r="C625" s="110">
        <f>COUNTA(I621:I635)</f>
        <v>0</v>
      </c>
      <c r="E625" s="2">
        <f t="shared" ref="E625:E634" si="103">+E624+1</f>
        <v>5</v>
      </c>
      <c r="F625" s="73"/>
      <c r="G625" s="128"/>
      <c r="H625" s="77"/>
      <c r="I625" s="126"/>
      <c r="J625" s="73"/>
      <c r="K625" s="172">
        <f t="shared" si="101"/>
        <v>0</v>
      </c>
      <c r="L625" s="173"/>
      <c r="M625" s="81"/>
      <c r="N625" s="32">
        <f t="shared" si="102"/>
        <v>0</v>
      </c>
      <c r="O625" s="109">
        <f t="shared" si="100"/>
        <v>0</v>
      </c>
    </row>
    <row r="626" spans="1:15" x14ac:dyDescent="0.2">
      <c r="E626" s="2">
        <f t="shared" si="103"/>
        <v>6</v>
      </c>
      <c r="F626" s="73"/>
      <c r="G626" s="129"/>
      <c r="H626" s="77"/>
      <c r="I626" s="130"/>
      <c r="J626" s="73"/>
      <c r="K626" s="172">
        <f t="shared" si="101"/>
        <v>0</v>
      </c>
      <c r="L626" s="173"/>
      <c r="M626" s="81"/>
      <c r="N626" s="32">
        <f t="shared" si="102"/>
        <v>0</v>
      </c>
      <c r="O626" s="109">
        <f t="shared" si="100"/>
        <v>0</v>
      </c>
    </row>
    <row r="627" spans="1:15" x14ac:dyDescent="0.2">
      <c r="E627" s="2">
        <f t="shared" si="103"/>
        <v>7</v>
      </c>
      <c r="F627" s="73"/>
      <c r="G627" s="131"/>
      <c r="H627" s="77"/>
      <c r="I627" s="132"/>
      <c r="J627" s="73"/>
      <c r="K627" s="172">
        <f t="shared" si="101"/>
        <v>0</v>
      </c>
      <c r="L627" s="173"/>
      <c r="M627" s="81"/>
      <c r="N627" s="32">
        <f t="shared" si="102"/>
        <v>0</v>
      </c>
      <c r="O627" s="109">
        <f t="shared" si="100"/>
        <v>0</v>
      </c>
    </row>
    <row r="628" spans="1:15" x14ac:dyDescent="0.2">
      <c r="E628" s="2">
        <f t="shared" si="103"/>
        <v>8</v>
      </c>
      <c r="F628" s="74"/>
      <c r="G628" s="131"/>
      <c r="H628" s="77"/>
      <c r="I628" s="132"/>
      <c r="J628" s="80"/>
      <c r="K628" s="172">
        <f t="shared" si="101"/>
        <v>0</v>
      </c>
      <c r="L628" s="173"/>
      <c r="M628" s="81"/>
      <c r="N628" s="32">
        <f t="shared" si="102"/>
        <v>0</v>
      </c>
      <c r="O628" s="109">
        <f t="shared" si="100"/>
        <v>0</v>
      </c>
    </row>
    <row r="629" spans="1:15" x14ac:dyDescent="0.2">
      <c r="E629" s="2">
        <f t="shared" si="103"/>
        <v>9</v>
      </c>
      <c r="F629" s="74"/>
      <c r="G629" s="127"/>
      <c r="H629" s="78"/>
      <c r="I629" s="78"/>
      <c r="J629" s="80"/>
      <c r="K629" s="172">
        <f t="shared" si="101"/>
        <v>0</v>
      </c>
      <c r="L629" s="173"/>
      <c r="M629" s="81"/>
      <c r="N629" s="32">
        <f t="shared" si="102"/>
        <v>0</v>
      </c>
      <c r="O629" s="109">
        <f t="shared" si="100"/>
        <v>0</v>
      </c>
    </row>
    <row r="630" spans="1:15" x14ac:dyDescent="0.2">
      <c r="E630" s="2">
        <f t="shared" si="103"/>
        <v>10</v>
      </c>
      <c r="F630" s="74"/>
      <c r="G630" s="127"/>
      <c r="H630" s="78"/>
      <c r="I630" s="78"/>
      <c r="J630" s="80"/>
      <c r="K630" s="172">
        <f t="shared" si="101"/>
        <v>0</v>
      </c>
      <c r="L630" s="173"/>
      <c r="M630" s="81"/>
      <c r="N630" s="32">
        <f t="shared" si="102"/>
        <v>0</v>
      </c>
      <c r="O630" s="109">
        <f t="shared" si="100"/>
        <v>0</v>
      </c>
    </row>
    <row r="631" spans="1:15" x14ac:dyDescent="0.2">
      <c r="E631" s="2">
        <f t="shared" si="103"/>
        <v>11</v>
      </c>
      <c r="F631" s="74"/>
      <c r="G631" s="127"/>
      <c r="H631" s="78"/>
      <c r="I631" s="78"/>
      <c r="J631" s="80"/>
      <c r="K631" s="172">
        <f t="shared" si="101"/>
        <v>0</v>
      </c>
      <c r="L631" s="173"/>
      <c r="M631" s="81"/>
      <c r="N631" s="32">
        <f t="shared" si="102"/>
        <v>0</v>
      </c>
      <c r="O631" s="109">
        <f t="shared" si="100"/>
        <v>0</v>
      </c>
    </row>
    <row r="632" spans="1:15" x14ac:dyDescent="0.2">
      <c r="E632" s="2">
        <f t="shared" si="103"/>
        <v>12</v>
      </c>
      <c r="F632" s="74"/>
      <c r="G632" s="127"/>
      <c r="H632" s="78"/>
      <c r="I632" s="78"/>
      <c r="J632" s="80"/>
      <c r="K632" s="172">
        <f t="shared" si="101"/>
        <v>0</v>
      </c>
      <c r="L632" s="173"/>
      <c r="M632" s="81"/>
      <c r="N632" s="32">
        <f t="shared" si="102"/>
        <v>0</v>
      </c>
      <c r="O632" s="109">
        <f t="shared" si="100"/>
        <v>0</v>
      </c>
    </row>
    <row r="633" spans="1:15" x14ac:dyDescent="0.2">
      <c r="E633" s="2">
        <f t="shared" si="103"/>
        <v>13</v>
      </c>
      <c r="F633" s="74"/>
      <c r="G633" s="127"/>
      <c r="H633" s="78"/>
      <c r="I633" s="78"/>
      <c r="J633" s="80"/>
      <c r="K633" s="172">
        <f t="shared" si="101"/>
        <v>0</v>
      </c>
      <c r="L633" s="173"/>
      <c r="M633" s="81"/>
      <c r="N633" s="32">
        <f t="shared" si="102"/>
        <v>0</v>
      </c>
      <c r="O633" s="109">
        <f t="shared" si="100"/>
        <v>0</v>
      </c>
    </row>
    <row r="634" spans="1:15" x14ac:dyDescent="0.2">
      <c r="E634" s="2">
        <f t="shared" si="103"/>
        <v>14</v>
      </c>
      <c r="F634" s="74"/>
      <c r="G634" s="142"/>
      <c r="H634" s="78"/>
      <c r="I634" s="107"/>
      <c r="J634" s="80"/>
      <c r="K634" s="172">
        <f t="shared" si="101"/>
        <v>0</v>
      </c>
      <c r="L634" s="173"/>
      <c r="M634" s="81"/>
      <c r="N634" s="32">
        <f t="shared" si="102"/>
        <v>0</v>
      </c>
      <c r="O634" s="109">
        <f t="shared" si="100"/>
        <v>0</v>
      </c>
    </row>
    <row r="635" spans="1:15" x14ac:dyDescent="0.2">
      <c r="E635" s="2">
        <v>15</v>
      </c>
      <c r="F635" s="73"/>
      <c r="G635" s="143"/>
      <c r="H635" s="79"/>
      <c r="I635" s="79"/>
      <c r="J635" s="73"/>
      <c r="K635" s="172">
        <f t="shared" si="101"/>
        <v>0</v>
      </c>
      <c r="L635" s="173"/>
      <c r="M635" s="81"/>
      <c r="N635" s="32">
        <f t="shared" si="102"/>
        <v>0</v>
      </c>
      <c r="O635" s="109">
        <f t="shared" si="100"/>
        <v>0</v>
      </c>
    </row>
    <row r="636" spans="1:15" x14ac:dyDescent="0.2">
      <c r="J636" s="44"/>
      <c r="M636" s="44"/>
    </row>
    <row r="637" spans="1:15" x14ac:dyDescent="0.2">
      <c r="M637" s="44"/>
    </row>
  </sheetData>
  <sheetProtection selectLockedCells="1"/>
  <mergeCells count="519">
    <mergeCell ref="K305:L305"/>
    <mergeCell ref="K306:L306"/>
    <mergeCell ref="K304:L304"/>
    <mergeCell ref="K303:L303"/>
    <mergeCell ref="K292:L292"/>
    <mergeCell ref="K293:L293"/>
    <mergeCell ref="K340:L340"/>
    <mergeCell ref="K333:L333"/>
    <mergeCell ref="K334:L334"/>
    <mergeCell ref="K335:L335"/>
    <mergeCell ref="K328:L328"/>
    <mergeCell ref="K329:L329"/>
    <mergeCell ref="K330:L330"/>
    <mergeCell ref="K331:L331"/>
    <mergeCell ref="K332:L332"/>
    <mergeCell ref="K300:L300"/>
    <mergeCell ref="K301:L301"/>
    <mergeCell ref="K302:L302"/>
    <mergeCell ref="K234:L234"/>
    <mergeCell ref="K235:L235"/>
    <mergeCell ref="K284:L284"/>
    <mergeCell ref="K285:L285"/>
    <mergeCell ref="K281:L281"/>
    <mergeCell ref="K282:L282"/>
    <mergeCell ref="K326:L326"/>
    <mergeCell ref="K327:L327"/>
    <mergeCell ref="K312:L312"/>
    <mergeCell ref="K313:L313"/>
    <mergeCell ref="K314:L314"/>
    <mergeCell ref="K315:L315"/>
    <mergeCell ref="K274:L274"/>
    <mergeCell ref="K325:L325"/>
    <mergeCell ref="K320:L320"/>
    <mergeCell ref="K321:L321"/>
    <mergeCell ref="K322:L322"/>
    <mergeCell ref="K323:L323"/>
    <mergeCell ref="K324:L324"/>
    <mergeCell ref="K307:L307"/>
    <mergeCell ref="K308:L308"/>
    <mergeCell ref="K309:L309"/>
    <mergeCell ref="K310:L310"/>
    <mergeCell ref="K311:L311"/>
    <mergeCell ref="K229:L229"/>
    <mergeCell ref="K230:L230"/>
    <mergeCell ref="K231:L231"/>
    <mergeCell ref="K232:L232"/>
    <mergeCell ref="K233:L233"/>
    <mergeCell ref="K283:L283"/>
    <mergeCell ref="K240:L240"/>
    <mergeCell ref="K241:L241"/>
    <mergeCell ref="K242:L242"/>
    <mergeCell ref="K243:L243"/>
    <mergeCell ref="K244:L244"/>
    <mergeCell ref="K245:L245"/>
    <mergeCell ref="K246:L246"/>
    <mergeCell ref="K247:L247"/>
    <mergeCell ref="K248:L248"/>
    <mergeCell ref="K249:L249"/>
    <mergeCell ref="K250:L250"/>
    <mergeCell ref="K251:L251"/>
    <mergeCell ref="K252:L252"/>
    <mergeCell ref="K275:L275"/>
    <mergeCell ref="K253:L253"/>
    <mergeCell ref="K254:L254"/>
    <mergeCell ref="K255:L255"/>
    <mergeCell ref="K280:L280"/>
    <mergeCell ref="K224:L224"/>
    <mergeCell ref="K225:L225"/>
    <mergeCell ref="K226:L226"/>
    <mergeCell ref="K227:L227"/>
    <mergeCell ref="K228:L228"/>
    <mergeCell ref="K212:L212"/>
    <mergeCell ref="K213:L213"/>
    <mergeCell ref="K214:L214"/>
    <mergeCell ref="K215:L215"/>
    <mergeCell ref="K223:L223"/>
    <mergeCell ref="K222:L222"/>
    <mergeCell ref="K220:L220"/>
    <mergeCell ref="K221:L221"/>
    <mergeCell ref="K207:L207"/>
    <mergeCell ref="K208:L208"/>
    <mergeCell ref="K209:L209"/>
    <mergeCell ref="K210:L210"/>
    <mergeCell ref="K211:L211"/>
    <mergeCell ref="K202:L202"/>
    <mergeCell ref="K203:L203"/>
    <mergeCell ref="K204:L204"/>
    <mergeCell ref="K205:L205"/>
    <mergeCell ref="K206:L206"/>
    <mergeCell ref="K192:L192"/>
    <mergeCell ref="K193:L193"/>
    <mergeCell ref="K194:L194"/>
    <mergeCell ref="K195:L195"/>
    <mergeCell ref="K201:L201"/>
    <mergeCell ref="K187:L187"/>
    <mergeCell ref="K188:L188"/>
    <mergeCell ref="K189:L189"/>
    <mergeCell ref="K190:L190"/>
    <mergeCell ref="K191:L191"/>
    <mergeCell ref="K200:L200"/>
    <mergeCell ref="K175:L175"/>
    <mergeCell ref="K183:L183"/>
    <mergeCell ref="K184:L184"/>
    <mergeCell ref="K185:L185"/>
    <mergeCell ref="K186:L186"/>
    <mergeCell ref="K170:L170"/>
    <mergeCell ref="K171:L171"/>
    <mergeCell ref="K172:L172"/>
    <mergeCell ref="K173:L173"/>
    <mergeCell ref="K174:L174"/>
    <mergeCell ref="K182:L182"/>
    <mergeCell ref="K180:L180"/>
    <mergeCell ref="K181:L181"/>
    <mergeCell ref="K165:L165"/>
    <mergeCell ref="K166:L166"/>
    <mergeCell ref="K167:L167"/>
    <mergeCell ref="K168:L168"/>
    <mergeCell ref="K169:L169"/>
    <mergeCell ref="K153:L153"/>
    <mergeCell ref="K154:L154"/>
    <mergeCell ref="K162:L162"/>
    <mergeCell ref="K163:L163"/>
    <mergeCell ref="K164:L164"/>
    <mergeCell ref="K161:L161"/>
    <mergeCell ref="K155:L155"/>
    <mergeCell ref="K160:L160"/>
    <mergeCell ref="K148:L148"/>
    <mergeCell ref="K149:L149"/>
    <mergeCell ref="K150:L150"/>
    <mergeCell ref="K151:L151"/>
    <mergeCell ref="K152:L152"/>
    <mergeCell ref="K143:L143"/>
    <mergeCell ref="K144:L144"/>
    <mergeCell ref="K145:L145"/>
    <mergeCell ref="K146:L146"/>
    <mergeCell ref="K147:L147"/>
    <mergeCell ref="K113:L113"/>
    <mergeCell ref="K114:L114"/>
    <mergeCell ref="K140:L140"/>
    <mergeCell ref="K141:L141"/>
    <mergeCell ref="K142:L142"/>
    <mergeCell ref="K108:L108"/>
    <mergeCell ref="K109:L109"/>
    <mergeCell ref="K110:L110"/>
    <mergeCell ref="K111:L111"/>
    <mergeCell ref="K112:L112"/>
    <mergeCell ref="K115:L115"/>
    <mergeCell ref="K125:L125"/>
    <mergeCell ref="K126:L126"/>
    <mergeCell ref="K127:L127"/>
    <mergeCell ref="K128:L128"/>
    <mergeCell ref="K129:L129"/>
    <mergeCell ref="K130:L130"/>
    <mergeCell ref="K131:L131"/>
    <mergeCell ref="K132:L132"/>
    <mergeCell ref="K133:L133"/>
    <mergeCell ref="K134:L134"/>
    <mergeCell ref="K135:L135"/>
    <mergeCell ref="K120:L120"/>
    <mergeCell ref="K121:L121"/>
    <mergeCell ref="K81:L81"/>
    <mergeCell ref="K80:L80"/>
    <mergeCell ref="K103:L103"/>
    <mergeCell ref="K104:L104"/>
    <mergeCell ref="K105:L105"/>
    <mergeCell ref="K106:L106"/>
    <mergeCell ref="K107:L107"/>
    <mergeCell ref="K91:L91"/>
    <mergeCell ref="K92:L92"/>
    <mergeCell ref="K93:L93"/>
    <mergeCell ref="K94:L94"/>
    <mergeCell ref="K95:L95"/>
    <mergeCell ref="K102:L102"/>
    <mergeCell ref="K100:L100"/>
    <mergeCell ref="K101:L101"/>
    <mergeCell ref="K86:L86"/>
    <mergeCell ref="K87:L87"/>
    <mergeCell ref="K88:L88"/>
    <mergeCell ref="K89:L89"/>
    <mergeCell ref="K90:L90"/>
    <mergeCell ref="K82:L82"/>
    <mergeCell ref="K83:L83"/>
    <mergeCell ref="K84:L84"/>
    <mergeCell ref="K85:L85"/>
    <mergeCell ref="K32:L32"/>
    <mergeCell ref="K33:L33"/>
    <mergeCell ref="K34:L34"/>
    <mergeCell ref="K35:L35"/>
    <mergeCell ref="K42:L42"/>
    <mergeCell ref="K41:L41"/>
    <mergeCell ref="K53:L53"/>
    <mergeCell ref="K54:L54"/>
    <mergeCell ref="K55:L55"/>
    <mergeCell ref="K48:L48"/>
    <mergeCell ref="K49:L49"/>
    <mergeCell ref="K50:L50"/>
    <mergeCell ref="K51:L51"/>
    <mergeCell ref="K52:L52"/>
    <mergeCell ref="K31:L31"/>
    <mergeCell ref="G10:H10"/>
    <mergeCell ref="K21:L21"/>
    <mergeCell ref="K22:L22"/>
    <mergeCell ref="K23:L23"/>
    <mergeCell ref="G5:H5"/>
    <mergeCell ref="G6:H6"/>
    <mergeCell ref="G7:H7"/>
    <mergeCell ref="G8:H8"/>
    <mergeCell ref="G9:H9"/>
    <mergeCell ref="K30:L30"/>
    <mergeCell ref="K29:L29"/>
    <mergeCell ref="K28:L28"/>
    <mergeCell ref="K27:L27"/>
    <mergeCell ref="K26:L26"/>
    <mergeCell ref="K25:L25"/>
    <mergeCell ref="K24:L24"/>
    <mergeCell ref="K20:L20"/>
    <mergeCell ref="I12:I15"/>
    <mergeCell ref="G12:H15"/>
    <mergeCell ref="J1:Y10"/>
    <mergeCell ref="G1:I1"/>
    <mergeCell ref="C7:E7"/>
    <mergeCell ref="C8:E8"/>
    <mergeCell ref="C9:E9"/>
    <mergeCell ref="C10:E10"/>
    <mergeCell ref="A1:E1"/>
    <mergeCell ref="G2:H2"/>
    <mergeCell ref="G3:H3"/>
    <mergeCell ref="G4:H4"/>
    <mergeCell ref="C2:E2"/>
    <mergeCell ref="C3:E3"/>
    <mergeCell ref="C4:E4"/>
    <mergeCell ref="C5:E5"/>
    <mergeCell ref="C6:E6"/>
    <mergeCell ref="K72:L72"/>
    <mergeCell ref="K73:L73"/>
    <mergeCell ref="K74:L74"/>
    <mergeCell ref="K75:L75"/>
    <mergeCell ref="K40:L40"/>
    <mergeCell ref="K60:L60"/>
    <mergeCell ref="K61:L61"/>
    <mergeCell ref="K62:L62"/>
    <mergeCell ref="K63:L63"/>
    <mergeCell ref="K64:L64"/>
    <mergeCell ref="K65:L65"/>
    <mergeCell ref="K66:L66"/>
    <mergeCell ref="K67:L67"/>
    <mergeCell ref="K68:L68"/>
    <mergeCell ref="K69:L69"/>
    <mergeCell ref="K70:L70"/>
    <mergeCell ref="K71:L71"/>
    <mergeCell ref="K43:L43"/>
    <mergeCell ref="K44:L44"/>
    <mergeCell ref="K45:L45"/>
    <mergeCell ref="K46:L46"/>
    <mergeCell ref="K47:L47"/>
    <mergeCell ref="K260:L260"/>
    <mergeCell ref="K261:L261"/>
    <mergeCell ref="K262:L262"/>
    <mergeCell ref="K263:L263"/>
    <mergeCell ref="K264:L264"/>
    <mergeCell ref="K265:L265"/>
    <mergeCell ref="K266:L266"/>
    <mergeCell ref="K267:L267"/>
    <mergeCell ref="K268:L268"/>
    <mergeCell ref="K269:L269"/>
    <mergeCell ref="K270:L270"/>
    <mergeCell ref="K271:L271"/>
    <mergeCell ref="K272:L272"/>
    <mergeCell ref="K273:L273"/>
    <mergeCell ref="K291:L291"/>
    <mergeCell ref="K294:L294"/>
    <mergeCell ref="K295:L295"/>
    <mergeCell ref="K286:L286"/>
    <mergeCell ref="K287:L287"/>
    <mergeCell ref="K288:L288"/>
    <mergeCell ref="K289:L289"/>
    <mergeCell ref="K290:L290"/>
    <mergeCell ref="K341:L341"/>
    <mergeCell ref="K342:L342"/>
    <mergeCell ref="K343:L343"/>
    <mergeCell ref="K344:L344"/>
    <mergeCell ref="K345:L345"/>
    <mergeCell ref="K346:L346"/>
    <mergeCell ref="K347:L347"/>
    <mergeCell ref="K348:L348"/>
    <mergeCell ref="K349:L349"/>
    <mergeCell ref="K350:L350"/>
    <mergeCell ref="K351:L351"/>
    <mergeCell ref="K352:L352"/>
    <mergeCell ref="K353:L353"/>
    <mergeCell ref="K354:L354"/>
    <mergeCell ref="K355:L355"/>
    <mergeCell ref="K360:L360"/>
    <mergeCell ref="K361:L361"/>
    <mergeCell ref="K362:L362"/>
    <mergeCell ref="K363:L363"/>
    <mergeCell ref="K364:L364"/>
    <mergeCell ref="K365:L365"/>
    <mergeCell ref="K366:L366"/>
    <mergeCell ref="K367:L367"/>
    <mergeCell ref="K368:L368"/>
    <mergeCell ref="K369:L369"/>
    <mergeCell ref="K370:L370"/>
    <mergeCell ref="K371:L371"/>
    <mergeCell ref="K372:L372"/>
    <mergeCell ref="K373:L373"/>
    <mergeCell ref="K374:L374"/>
    <mergeCell ref="K375:L375"/>
    <mergeCell ref="K380:L380"/>
    <mergeCell ref="K381:L381"/>
    <mergeCell ref="K382:L382"/>
    <mergeCell ref="K383:L383"/>
    <mergeCell ref="K384:L384"/>
    <mergeCell ref="K385:L385"/>
    <mergeCell ref="K386:L386"/>
    <mergeCell ref="K387:L387"/>
    <mergeCell ref="K388:L388"/>
    <mergeCell ref="K389:L389"/>
    <mergeCell ref="K390:L390"/>
    <mergeCell ref="K391:L391"/>
    <mergeCell ref="K392:L392"/>
    <mergeCell ref="K393:L393"/>
    <mergeCell ref="K394:L394"/>
    <mergeCell ref="K395:L395"/>
    <mergeCell ref="K420:L420"/>
    <mergeCell ref="K421:L421"/>
    <mergeCell ref="K422:L422"/>
    <mergeCell ref="K423:L423"/>
    <mergeCell ref="K424:L424"/>
    <mergeCell ref="K425:L425"/>
    <mergeCell ref="K426:L426"/>
    <mergeCell ref="K400:L400"/>
    <mergeCell ref="K401:L401"/>
    <mergeCell ref="K402:L402"/>
    <mergeCell ref="K403:L403"/>
    <mergeCell ref="K404:L404"/>
    <mergeCell ref="K405:L405"/>
    <mergeCell ref="K406:L406"/>
    <mergeCell ref="K407:L407"/>
    <mergeCell ref="K408:L408"/>
    <mergeCell ref="K409:L409"/>
    <mergeCell ref="K410:L410"/>
    <mergeCell ref="K411:L411"/>
    <mergeCell ref="K412:L412"/>
    <mergeCell ref="K413:L413"/>
    <mergeCell ref="K414:L414"/>
    <mergeCell ref="K427:L427"/>
    <mergeCell ref="K428:L428"/>
    <mergeCell ref="K429:L429"/>
    <mergeCell ref="K430:L430"/>
    <mergeCell ref="K431:L431"/>
    <mergeCell ref="K432:L432"/>
    <mergeCell ref="K433:L433"/>
    <mergeCell ref="K434:L434"/>
    <mergeCell ref="K435:L435"/>
    <mergeCell ref="K440:L440"/>
    <mergeCell ref="K441:L441"/>
    <mergeCell ref="K442:L442"/>
    <mergeCell ref="K443:L443"/>
    <mergeCell ref="K444:L444"/>
    <mergeCell ref="K445:L445"/>
    <mergeCell ref="K446:L446"/>
    <mergeCell ref="K447:L447"/>
    <mergeCell ref="K448:L448"/>
    <mergeCell ref="K449:L449"/>
    <mergeCell ref="K450:L450"/>
    <mergeCell ref="K451:L451"/>
    <mergeCell ref="K452:L452"/>
    <mergeCell ref="K453:L453"/>
    <mergeCell ref="K454:L454"/>
    <mergeCell ref="K455:L455"/>
    <mergeCell ref="K460:L460"/>
    <mergeCell ref="K461:L461"/>
    <mergeCell ref="K462:L462"/>
    <mergeCell ref="K463:L463"/>
    <mergeCell ref="K464:L464"/>
    <mergeCell ref="K465:L465"/>
    <mergeCell ref="K466:L466"/>
    <mergeCell ref="K467:L467"/>
    <mergeCell ref="K468:L468"/>
    <mergeCell ref="K469:L469"/>
    <mergeCell ref="K470:L470"/>
    <mergeCell ref="K471:L471"/>
    <mergeCell ref="K472:L472"/>
    <mergeCell ref="K473:L473"/>
    <mergeCell ref="K474:L474"/>
    <mergeCell ref="K475:L475"/>
    <mergeCell ref="K480:L480"/>
    <mergeCell ref="K481:L481"/>
    <mergeCell ref="K482:L482"/>
    <mergeCell ref="K483:L483"/>
    <mergeCell ref="K511:L511"/>
    <mergeCell ref="K512:L512"/>
    <mergeCell ref="K513:L513"/>
    <mergeCell ref="K514:L514"/>
    <mergeCell ref="K515:L515"/>
    <mergeCell ref="K520:L520"/>
    <mergeCell ref="K521:L521"/>
    <mergeCell ref="K484:L484"/>
    <mergeCell ref="K485:L485"/>
    <mergeCell ref="K486:L486"/>
    <mergeCell ref="K487:L487"/>
    <mergeCell ref="K488:L488"/>
    <mergeCell ref="K489:L489"/>
    <mergeCell ref="K490:L490"/>
    <mergeCell ref="K491:L491"/>
    <mergeCell ref="K492:L492"/>
    <mergeCell ref="K560:L560"/>
    <mergeCell ref="K548:L548"/>
    <mergeCell ref="K549:L549"/>
    <mergeCell ref="K550:L550"/>
    <mergeCell ref="K551:L551"/>
    <mergeCell ref="K552:L552"/>
    <mergeCell ref="K553:L553"/>
    <mergeCell ref="K554:L554"/>
    <mergeCell ref="K555:L555"/>
    <mergeCell ref="K573:L573"/>
    <mergeCell ref="K574:L574"/>
    <mergeCell ref="K575:L575"/>
    <mergeCell ref="K580:L580"/>
    <mergeCell ref="K581:L581"/>
    <mergeCell ref="K582:L582"/>
    <mergeCell ref="K561:L561"/>
    <mergeCell ref="K562:L562"/>
    <mergeCell ref="K563:L563"/>
    <mergeCell ref="K564:L564"/>
    <mergeCell ref="K565:L565"/>
    <mergeCell ref="K566:L566"/>
    <mergeCell ref="K567:L567"/>
    <mergeCell ref="K568:L568"/>
    <mergeCell ref="K569:L569"/>
    <mergeCell ref="K632:L632"/>
    <mergeCell ref="K633:L633"/>
    <mergeCell ref="K634:L634"/>
    <mergeCell ref="K635:L635"/>
    <mergeCell ref="K614:L614"/>
    <mergeCell ref="K615:L615"/>
    <mergeCell ref="K620:L620"/>
    <mergeCell ref="K621:L621"/>
    <mergeCell ref="K622:L622"/>
    <mergeCell ref="K623:L623"/>
    <mergeCell ref="K624:L624"/>
    <mergeCell ref="K625:L625"/>
    <mergeCell ref="K626:L626"/>
    <mergeCell ref="K627:L627"/>
    <mergeCell ref="K628:L628"/>
    <mergeCell ref="K629:L629"/>
    <mergeCell ref="K630:L630"/>
    <mergeCell ref="K592:L592"/>
    <mergeCell ref="K593:L593"/>
    <mergeCell ref="K594:L594"/>
    <mergeCell ref="K595:L595"/>
    <mergeCell ref="K600:L600"/>
    <mergeCell ref="K601:L601"/>
    <mergeCell ref="K415:L415"/>
    <mergeCell ref="K540:L540"/>
    <mergeCell ref="K631:L631"/>
    <mergeCell ref="K602:L602"/>
    <mergeCell ref="K603:L603"/>
    <mergeCell ref="K604:L604"/>
    <mergeCell ref="K583:L583"/>
    <mergeCell ref="K584:L584"/>
    <mergeCell ref="K585:L585"/>
    <mergeCell ref="K586:L586"/>
    <mergeCell ref="K587:L587"/>
    <mergeCell ref="K588:L588"/>
    <mergeCell ref="K589:L589"/>
    <mergeCell ref="K590:L590"/>
    <mergeCell ref="K591:L591"/>
    <mergeCell ref="K570:L570"/>
    <mergeCell ref="K571:L571"/>
    <mergeCell ref="K572:L572"/>
    <mergeCell ref="K605:L605"/>
    <mergeCell ref="K606:L606"/>
    <mergeCell ref="K607:L607"/>
    <mergeCell ref="K608:L608"/>
    <mergeCell ref="K609:L609"/>
    <mergeCell ref="K610:L610"/>
    <mergeCell ref="K611:L611"/>
    <mergeCell ref="K612:L612"/>
    <mergeCell ref="K613:L613"/>
    <mergeCell ref="K542:L542"/>
    <mergeCell ref="K543:L543"/>
    <mergeCell ref="K544:L544"/>
    <mergeCell ref="K545:L545"/>
    <mergeCell ref="K546:L546"/>
    <mergeCell ref="K547:L547"/>
    <mergeCell ref="K528:L528"/>
    <mergeCell ref="K529:L529"/>
    <mergeCell ref="K530:L530"/>
    <mergeCell ref="K531:L531"/>
    <mergeCell ref="K532:L532"/>
    <mergeCell ref="K533:L533"/>
    <mergeCell ref="K534:L534"/>
    <mergeCell ref="K535:L535"/>
    <mergeCell ref="K122:L122"/>
    <mergeCell ref="K123:L123"/>
    <mergeCell ref="K124:L124"/>
    <mergeCell ref="K526:L526"/>
    <mergeCell ref="K527:L527"/>
    <mergeCell ref="K506:L506"/>
    <mergeCell ref="K507:L507"/>
    <mergeCell ref="K508:L508"/>
    <mergeCell ref="K541:L541"/>
    <mergeCell ref="K522:L522"/>
    <mergeCell ref="K523:L523"/>
    <mergeCell ref="K524:L524"/>
    <mergeCell ref="K525:L525"/>
    <mergeCell ref="K493:L493"/>
    <mergeCell ref="K494:L494"/>
    <mergeCell ref="K495:L495"/>
    <mergeCell ref="K500:L500"/>
    <mergeCell ref="K501:L501"/>
    <mergeCell ref="K502:L502"/>
    <mergeCell ref="K503:L503"/>
    <mergeCell ref="K504:L504"/>
    <mergeCell ref="K505:L505"/>
    <mergeCell ref="K509:L509"/>
    <mergeCell ref="K510:L510"/>
  </mergeCells>
  <conditionalFormatting sqref="I21:I35 G21:G35 G41:G55 I41:I55 G61:G75 I61:I75 G81:G95 I81:I95 G141:G155 I141:I155 G161:G175 I161:I175 G181:G195 I181:I195 G201:G215 I201:I215 G221:G235 I221:I235 G241:G255 I241:I255 G261:G275 I261:I275 G281:G295 I281:I295 G301:G315 I301:I315 G321:G335 I321:I335 G341:G355 I341:I355 G361:G375 I361:I375 G381:G395 I381:I395 G401:G415 I401:I415 G421:G435 I421:I435 G441:G455 I441:I455 G461:G475 I461:I475 G481:G495 I481:I495 G501:G515 I501:I515 G521:G535 I521:I535 G541:G555 I541:I555 G561:G575 I561:I575 G581:G595 I581:I595 G601:G615 I601:I615 G621:G635 I621:I635 G101:G115 I101:I115 G121:G135 I121:I135">
    <cfRule type="containsBlanks" dxfId="63" priority="67">
      <formula>LEN(TRIM(G21))=0</formula>
    </cfRule>
  </conditionalFormatting>
  <conditionalFormatting sqref="C26">
    <cfRule type="cellIs" dxfId="62" priority="65" operator="notEqual">
      <formula>$B$26</formula>
    </cfRule>
  </conditionalFormatting>
  <conditionalFormatting sqref="C27">
    <cfRule type="cellIs" dxfId="61" priority="64" operator="notEqual">
      <formula>$B$27</formula>
    </cfRule>
  </conditionalFormatting>
  <conditionalFormatting sqref="C46">
    <cfRule type="cellIs" dxfId="60" priority="63" operator="notEqual">
      <formula>$B$46</formula>
    </cfRule>
  </conditionalFormatting>
  <conditionalFormatting sqref="C47">
    <cfRule type="cellIs" dxfId="59" priority="62" operator="notEqual">
      <formula>$B$47</formula>
    </cfRule>
  </conditionalFormatting>
  <conditionalFormatting sqref="C64">
    <cfRule type="cellIs" dxfId="58" priority="61" operator="notEqual">
      <formula>$B$64</formula>
    </cfRule>
  </conditionalFormatting>
  <conditionalFormatting sqref="C65">
    <cfRule type="cellIs" dxfId="57" priority="60" operator="notEqual">
      <formula>$B$65</formula>
    </cfRule>
  </conditionalFormatting>
  <conditionalFormatting sqref="C84">
    <cfRule type="cellIs" dxfId="56" priority="59" operator="notEqual">
      <formula>$B$84</formula>
    </cfRule>
  </conditionalFormatting>
  <conditionalFormatting sqref="C85">
    <cfRule type="cellIs" dxfId="55" priority="57" operator="notEqual">
      <formula>$B$85</formula>
    </cfRule>
  </conditionalFormatting>
  <conditionalFormatting sqref="C104">
    <cfRule type="cellIs" dxfId="54" priority="56" operator="notEqual">
      <formula>$B$104</formula>
    </cfRule>
  </conditionalFormatting>
  <conditionalFormatting sqref="C105">
    <cfRule type="cellIs" dxfId="53" priority="55" operator="notEqual">
      <formula>$B$105</formula>
    </cfRule>
  </conditionalFormatting>
  <conditionalFormatting sqref="C124">
    <cfRule type="cellIs" dxfId="52" priority="54" operator="notEqual">
      <formula>$B$124</formula>
    </cfRule>
  </conditionalFormatting>
  <conditionalFormatting sqref="C125">
    <cfRule type="cellIs" dxfId="51" priority="53" operator="notEqual">
      <formula>$B$125</formula>
    </cfRule>
  </conditionalFormatting>
  <conditionalFormatting sqref="C144">
    <cfRule type="cellIs" dxfId="50" priority="52" operator="notEqual">
      <formula>$B$144</formula>
    </cfRule>
  </conditionalFormatting>
  <conditionalFormatting sqref="C145">
    <cfRule type="cellIs" dxfId="49" priority="51" operator="notEqual">
      <formula>$B$145</formula>
    </cfRule>
  </conditionalFormatting>
  <conditionalFormatting sqref="C164">
    <cfRule type="cellIs" dxfId="48" priority="50" operator="notEqual">
      <formula>$B$164</formula>
    </cfRule>
  </conditionalFormatting>
  <conditionalFormatting sqref="C165">
    <cfRule type="cellIs" dxfId="47" priority="49" operator="notEqual">
      <formula>$B$165</formula>
    </cfRule>
  </conditionalFormatting>
  <conditionalFormatting sqref="C184">
    <cfRule type="cellIs" dxfId="46" priority="48" operator="notEqual">
      <formula>$B$184</formula>
    </cfRule>
  </conditionalFormatting>
  <conditionalFormatting sqref="C185">
    <cfRule type="cellIs" dxfId="45" priority="47" operator="notEqual">
      <formula>$B$185</formula>
    </cfRule>
  </conditionalFormatting>
  <conditionalFormatting sqref="C204">
    <cfRule type="cellIs" dxfId="44" priority="46" operator="notEqual">
      <formula>$B$204</formula>
    </cfRule>
  </conditionalFormatting>
  <conditionalFormatting sqref="C205">
    <cfRule type="cellIs" dxfId="43" priority="45" operator="notEqual">
      <formula>$B$205</formula>
    </cfRule>
  </conditionalFormatting>
  <conditionalFormatting sqref="C224">
    <cfRule type="cellIs" dxfId="42" priority="44" operator="notEqual">
      <formula>$B$224</formula>
    </cfRule>
  </conditionalFormatting>
  <conditionalFormatting sqref="C225">
    <cfRule type="cellIs" dxfId="41" priority="43" operator="notEqual">
      <formula>$B$225</formula>
    </cfRule>
  </conditionalFormatting>
  <conditionalFormatting sqref="C244">
    <cfRule type="cellIs" dxfId="40" priority="42" operator="notEqual">
      <formula>$B$244</formula>
    </cfRule>
  </conditionalFormatting>
  <conditionalFormatting sqref="C245">
    <cfRule type="cellIs" dxfId="39" priority="41" operator="notEqual">
      <formula>$B$245</formula>
    </cfRule>
  </conditionalFormatting>
  <conditionalFormatting sqref="C264">
    <cfRule type="cellIs" dxfId="38" priority="40" operator="notEqual">
      <formula>$B$264</formula>
    </cfRule>
  </conditionalFormatting>
  <conditionalFormatting sqref="C265">
    <cfRule type="cellIs" dxfId="37" priority="39" operator="notEqual">
      <formula>$B$265</formula>
    </cfRule>
  </conditionalFormatting>
  <conditionalFormatting sqref="C284">
    <cfRule type="cellIs" dxfId="36" priority="38" operator="notEqual">
      <formula>$B$284</formula>
    </cfRule>
  </conditionalFormatting>
  <conditionalFormatting sqref="C285">
    <cfRule type="cellIs" dxfId="35" priority="37" operator="notEqual">
      <formula>$B$285</formula>
    </cfRule>
  </conditionalFormatting>
  <conditionalFormatting sqref="C304">
    <cfRule type="cellIs" dxfId="34" priority="36" operator="notEqual">
      <formula>$B$304</formula>
    </cfRule>
  </conditionalFormatting>
  <conditionalFormatting sqref="C305">
    <cfRule type="cellIs" dxfId="33" priority="35" operator="notEqual">
      <formula>$B$305</formula>
    </cfRule>
  </conditionalFormatting>
  <conditionalFormatting sqref="C324">
    <cfRule type="cellIs" dxfId="32" priority="34" operator="notEqual">
      <formula>$B$324</formula>
    </cfRule>
  </conditionalFormatting>
  <conditionalFormatting sqref="C325">
    <cfRule type="cellIs" dxfId="31" priority="33" operator="notEqual">
      <formula>$B$325</formula>
    </cfRule>
  </conditionalFormatting>
  <conditionalFormatting sqref="C344">
    <cfRule type="cellIs" dxfId="30" priority="32" operator="notEqual">
      <formula>$B$344</formula>
    </cfRule>
  </conditionalFormatting>
  <conditionalFormatting sqref="C345">
    <cfRule type="cellIs" dxfId="29" priority="31" operator="notEqual">
      <formula>$B$345</formula>
    </cfRule>
  </conditionalFormatting>
  <conditionalFormatting sqref="C364">
    <cfRule type="cellIs" dxfId="28" priority="30" operator="notEqual">
      <formula>$B$364</formula>
    </cfRule>
  </conditionalFormatting>
  <conditionalFormatting sqref="C365">
    <cfRule type="cellIs" dxfId="27" priority="29" operator="notEqual">
      <formula>$B$365</formula>
    </cfRule>
  </conditionalFormatting>
  <conditionalFormatting sqref="C384">
    <cfRule type="cellIs" dxfId="26" priority="28" operator="notEqual">
      <formula>$B$384</formula>
    </cfRule>
  </conditionalFormatting>
  <conditionalFormatting sqref="C385">
    <cfRule type="cellIs" dxfId="25" priority="27" operator="notEqual">
      <formula>$B$385</formula>
    </cfRule>
  </conditionalFormatting>
  <conditionalFormatting sqref="C404">
    <cfRule type="cellIs" dxfId="24" priority="26" operator="notEqual">
      <formula>$B$404</formula>
    </cfRule>
  </conditionalFormatting>
  <conditionalFormatting sqref="C405">
    <cfRule type="cellIs" dxfId="23" priority="25" operator="notEqual">
      <formula>$B$405</formula>
    </cfRule>
  </conditionalFormatting>
  <conditionalFormatting sqref="C424">
    <cfRule type="cellIs" priority="24" operator="notEqual">
      <formula>$B$424</formula>
    </cfRule>
  </conditionalFormatting>
  <conditionalFormatting sqref="C425">
    <cfRule type="cellIs" dxfId="22" priority="23" operator="notEqual">
      <formula>$B$425</formula>
    </cfRule>
  </conditionalFormatting>
  <conditionalFormatting sqref="C444">
    <cfRule type="cellIs" dxfId="21" priority="22" operator="notEqual">
      <formula>$B$444</formula>
    </cfRule>
  </conditionalFormatting>
  <conditionalFormatting sqref="C445">
    <cfRule type="cellIs" dxfId="20" priority="21" operator="notEqual">
      <formula>$B$445</formula>
    </cfRule>
  </conditionalFormatting>
  <conditionalFormatting sqref="C464">
    <cfRule type="cellIs" dxfId="19" priority="20" operator="notEqual">
      <formula>$B$464</formula>
    </cfRule>
  </conditionalFormatting>
  <conditionalFormatting sqref="C465">
    <cfRule type="cellIs" dxfId="18" priority="19" operator="notEqual">
      <formula>$B$465</formula>
    </cfRule>
  </conditionalFormatting>
  <conditionalFormatting sqref="C484">
    <cfRule type="cellIs" dxfId="17" priority="18" operator="notEqual">
      <formula>$B$484</formula>
    </cfRule>
  </conditionalFormatting>
  <conditionalFormatting sqref="C485">
    <cfRule type="cellIs" dxfId="16" priority="17" operator="notEqual">
      <formula>$B$485</formula>
    </cfRule>
  </conditionalFormatting>
  <conditionalFormatting sqref="C504">
    <cfRule type="cellIs" dxfId="15" priority="16" operator="notEqual">
      <formula>$B$504</formula>
    </cfRule>
  </conditionalFormatting>
  <conditionalFormatting sqref="C505">
    <cfRule type="cellIs" dxfId="14" priority="15" operator="notEqual">
      <formula>$B$505</formula>
    </cfRule>
  </conditionalFormatting>
  <conditionalFormatting sqref="C524">
    <cfRule type="cellIs" dxfId="13" priority="14" operator="notEqual">
      <formula>$B$524</formula>
    </cfRule>
  </conditionalFormatting>
  <conditionalFormatting sqref="C525">
    <cfRule type="cellIs" dxfId="12" priority="13" operator="notEqual">
      <formula>$B$525</formula>
    </cfRule>
  </conditionalFormatting>
  <conditionalFormatting sqref="C544">
    <cfRule type="cellIs" dxfId="11" priority="12" operator="notEqual">
      <formula>$B$544</formula>
    </cfRule>
  </conditionalFormatting>
  <conditionalFormatting sqref="C545">
    <cfRule type="cellIs" dxfId="10" priority="11" operator="notEqual">
      <formula>$B$545</formula>
    </cfRule>
  </conditionalFormatting>
  <conditionalFormatting sqref="C564">
    <cfRule type="cellIs" dxfId="9" priority="10" operator="notEqual">
      <formula>$B$564</formula>
    </cfRule>
  </conditionalFormatting>
  <conditionalFormatting sqref="C565">
    <cfRule type="cellIs" dxfId="8" priority="9" operator="notEqual">
      <formula>$B$565</formula>
    </cfRule>
  </conditionalFormatting>
  <conditionalFormatting sqref="C584">
    <cfRule type="cellIs" dxfId="7" priority="8" operator="notEqual">
      <formula>$B$584</formula>
    </cfRule>
  </conditionalFormatting>
  <conditionalFormatting sqref="C585">
    <cfRule type="cellIs" dxfId="6" priority="7" operator="notEqual">
      <formula>$B$585</formula>
    </cfRule>
  </conditionalFormatting>
  <conditionalFormatting sqref="C604">
    <cfRule type="cellIs" dxfId="5" priority="6" operator="notEqual">
      <formula>$B$604</formula>
    </cfRule>
  </conditionalFormatting>
  <conditionalFormatting sqref="C605">
    <cfRule type="cellIs" dxfId="4" priority="5" operator="notEqual">
      <formula>$B$605</formula>
    </cfRule>
  </conditionalFormatting>
  <conditionalFormatting sqref="C624">
    <cfRule type="cellIs" dxfId="3" priority="4" operator="notEqual">
      <formula>$B$624</formula>
    </cfRule>
  </conditionalFormatting>
  <conditionalFormatting sqref="C625">
    <cfRule type="cellIs" dxfId="2" priority="3" operator="notEqual">
      <formula>$B$625</formula>
    </cfRule>
  </conditionalFormatting>
  <conditionalFormatting sqref="I12:I15">
    <cfRule type="containsText" dxfId="1" priority="1" operator="containsText" text="NON OK">
      <formula>NOT(ISERROR(SEARCH("NON OK",I12)))</formula>
    </cfRule>
    <cfRule type="containsText" dxfId="0" priority="2" operator="containsText" text="OK">
      <formula>NOT(ISERROR(SEARCH("OK",I12)))</formula>
    </cfRule>
  </conditionalFormatting>
  <pageMargins left="0.25" right="0.25" top="0.75" bottom="0.75" header="0.3" footer="0.3"/>
  <pageSetup paperSize="9" scale="90" fitToHeight="0" orientation="portrait" horizontalDpi="4294967293" verticalDpi="36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3"/>
  <dimension ref="A1:Q33"/>
  <sheetViews>
    <sheetView workbookViewId="0"/>
  </sheetViews>
  <sheetFormatPr baseColWidth="10" defaultColWidth="11.42578125" defaultRowHeight="12.75" x14ac:dyDescent="0.2"/>
  <cols>
    <col min="1" max="1" width="13.28515625" style="52" customWidth="1"/>
    <col min="2" max="3" width="11.42578125" style="52"/>
    <col min="4" max="4" width="2.85546875" style="52" customWidth="1"/>
    <col min="5" max="5" width="20.140625" style="52" bestFit="1" customWidth="1"/>
    <col min="6" max="6" width="2.42578125" style="52" customWidth="1"/>
    <col min="7" max="7" width="20.85546875" style="52" customWidth="1"/>
    <col min="8" max="8" width="17.42578125" style="52" customWidth="1"/>
    <col min="9" max="9" width="3.28515625" style="52" customWidth="1"/>
    <col min="10" max="10" width="17.7109375" style="44" customWidth="1"/>
    <col min="11" max="11" width="29.5703125" style="52" customWidth="1"/>
    <col min="12" max="12" width="24.5703125" style="52" customWidth="1"/>
    <col min="13" max="13" width="16" style="52" customWidth="1"/>
    <col min="14" max="16" width="11.42578125" style="52"/>
    <col min="17" max="17" width="50.7109375" style="119" customWidth="1"/>
    <col min="18" max="16384" width="11.42578125" style="52"/>
  </cols>
  <sheetData>
    <row r="1" spans="1:17" x14ac:dyDescent="0.2">
      <c r="A1" s="51" t="s">
        <v>13</v>
      </c>
      <c r="B1" s="52">
        <v>1</v>
      </c>
      <c r="C1" s="52">
        <v>2022</v>
      </c>
      <c r="E1" s="93">
        <f>DATE(a!A1,1,1)</f>
        <v>3289</v>
      </c>
      <c r="G1" s="53" t="s">
        <v>11</v>
      </c>
      <c r="H1" s="53">
        <f ca="1">YEAR(TODAY())</f>
        <v>2022</v>
      </c>
      <c r="J1" s="116"/>
      <c r="K1" s="54" t="s">
        <v>41</v>
      </c>
      <c r="L1" s="54" t="s">
        <v>40</v>
      </c>
      <c r="M1" s="55" t="s">
        <v>44</v>
      </c>
      <c r="N1" s="187" t="s">
        <v>45</v>
      </c>
      <c r="O1" s="187"/>
      <c r="P1" s="146" t="s">
        <v>8</v>
      </c>
      <c r="Q1" s="149" t="s">
        <v>66</v>
      </c>
    </row>
    <row r="2" spans="1:17" x14ac:dyDescent="0.2">
      <c r="A2" s="51" t="s">
        <v>14</v>
      </c>
      <c r="B2" s="52">
        <v>2</v>
      </c>
      <c r="C2" s="52">
        <v>2023</v>
      </c>
      <c r="G2" s="53"/>
      <c r="H2" s="53"/>
      <c r="J2" s="116"/>
      <c r="K2" s="56"/>
      <c r="L2" s="56"/>
      <c r="M2" s="57"/>
      <c r="N2" s="187"/>
      <c r="O2" s="187"/>
      <c r="P2" s="147"/>
      <c r="Q2" s="150"/>
    </row>
    <row r="3" spans="1:17" ht="15" x14ac:dyDescent="0.25">
      <c r="A3" s="51" t="s">
        <v>15</v>
      </c>
      <c r="B3" s="52">
        <v>3</v>
      </c>
      <c r="C3" s="52">
        <v>2024</v>
      </c>
      <c r="G3" s="58" t="s">
        <v>27</v>
      </c>
      <c r="H3" s="59">
        <f ca="1">DATE($H$1,1,1)</f>
        <v>44562</v>
      </c>
      <c r="J3" s="116"/>
      <c r="K3" s="155" t="s">
        <v>71</v>
      </c>
      <c r="L3" s="155" t="s">
        <v>72</v>
      </c>
      <c r="M3" s="45"/>
      <c r="N3" s="185" t="s">
        <v>65</v>
      </c>
      <c r="O3" s="185"/>
      <c r="P3" s="151" t="s">
        <v>68</v>
      </c>
      <c r="Q3" s="150" t="s">
        <v>67</v>
      </c>
    </row>
    <row r="4" spans="1:17" ht="15" x14ac:dyDescent="0.25">
      <c r="A4" s="51" t="s">
        <v>16</v>
      </c>
      <c r="B4" s="52">
        <v>4</v>
      </c>
      <c r="C4" s="52">
        <v>2025</v>
      </c>
      <c r="G4" s="58" t="s">
        <v>25</v>
      </c>
      <c r="H4" s="59">
        <f ca="1">ROUND(DATE($H$1,4,MOD(234-11*MOD($H$1,19),30))/7,)*7-6</f>
        <v>44668</v>
      </c>
      <c r="J4" s="116"/>
      <c r="K4" s="155" t="s">
        <v>73</v>
      </c>
      <c r="L4" s="155" t="s">
        <v>74</v>
      </c>
      <c r="M4" s="45"/>
      <c r="N4" s="185" t="s">
        <v>56</v>
      </c>
      <c r="O4" s="185"/>
      <c r="P4" s="148">
        <v>5</v>
      </c>
      <c r="Q4" s="150"/>
    </row>
    <row r="5" spans="1:17" ht="15" x14ac:dyDescent="0.25">
      <c r="A5" s="51" t="s">
        <v>17</v>
      </c>
      <c r="B5" s="52">
        <v>5</v>
      </c>
      <c r="C5" s="52">
        <v>2026</v>
      </c>
      <c r="G5" s="58" t="s">
        <v>26</v>
      </c>
      <c r="H5" s="59">
        <f ca="1">H4+1</f>
        <v>44669</v>
      </c>
      <c r="J5" s="116"/>
      <c r="K5" s="155" t="s">
        <v>75</v>
      </c>
      <c r="L5" s="155" t="s">
        <v>76</v>
      </c>
      <c r="M5" s="45"/>
      <c r="N5" s="185" t="s">
        <v>57</v>
      </c>
      <c r="O5" s="185"/>
      <c r="P5" s="148">
        <v>2</v>
      </c>
      <c r="Q5" s="150"/>
    </row>
    <row r="6" spans="1:17" ht="15" x14ac:dyDescent="0.25">
      <c r="A6" s="51" t="s">
        <v>18</v>
      </c>
      <c r="B6" s="52">
        <v>6</v>
      </c>
      <c r="C6" s="52">
        <v>2027</v>
      </c>
      <c r="G6" s="58" t="s">
        <v>28</v>
      </c>
      <c r="H6" s="59">
        <f ca="1">DATE($H$1,5,1)</f>
        <v>44682</v>
      </c>
      <c r="J6" s="116"/>
      <c r="K6" s="155" t="s">
        <v>77</v>
      </c>
      <c r="L6" s="155" t="s">
        <v>53</v>
      </c>
      <c r="M6" s="45"/>
      <c r="N6" s="185" t="s">
        <v>58</v>
      </c>
      <c r="O6" s="185"/>
      <c r="P6" s="148">
        <v>4</v>
      </c>
      <c r="Q6" s="150"/>
    </row>
    <row r="7" spans="1:17" ht="15" x14ac:dyDescent="0.25">
      <c r="A7" s="51" t="s">
        <v>19</v>
      </c>
      <c r="B7" s="52">
        <v>7</v>
      </c>
      <c r="C7" s="52">
        <v>2028</v>
      </c>
      <c r="G7" s="60">
        <v>44689</v>
      </c>
      <c r="H7" s="61">
        <f ca="1">DATE($H$1,5,8)</f>
        <v>44689</v>
      </c>
      <c r="J7" s="116"/>
      <c r="K7" s="155" t="s">
        <v>77</v>
      </c>
      <c r="L7" s="155" t="s">
        <v>78</v>
      </c>
      <c r="M7" s="45"/>
      <c r="N7" s="185" t="s">
        <v>56</v>
      </c>
      <c r="O7" s="185"/>
      <c r="P7" s="148">
        <v>5</v>
      </c>
      <c r="Q7" s="150"/>
    </row>
    <row r="8" spans="1:17" ht="15" x14ac:dyDescent="0.25">
      <c r="A8" s="51" t="s">
        <v>20</v>
      </c>
      <c r="B8" s="52">
        <v>8</v>
      </c>
      <c r="C8" s="52">
        <v>2029</v>
      </c>
      <c r="G8" s="58" t="s">
        <v>29</v>
      </c>
      <c r="H8" s="59">
        <f ca="1">H4+39</f>
        <v>44707</v>
      </c>
      <c r="J8" s="116"/>
      <c r="K8" s="155" t="s">
        <v>79</v>
      </c>
      <c r="L8" s="155" t="s">
        <v>80</v>
      </c>
      <c r="M8" s="45"/>
      <c r="N8" s="185" t="s">
        <v>58</v>
      </c>
      <c r="O8" s="185"/>
      <c r="P8" s="148">
        <v>4</v>
      </c>
      <c r="Q8" s="150"/>
    </row>
    <row r="9" spans="1:17" ht="15" x14ac:dyDescent="0.25">
      <c r="A9" s="51" t="s">
        <v>21</v>
      </c>
      <c r="B9" s="52">
        <v>9</v>
      </c>
      <c r="C9" s="52">
        <v>2030</v>
      </c>
      <c r="G9" s="58" t="s">
        <v>30</v>
      </c>
      <c r="H9" s="59">
        <f ca="1">H4+49</f>
        <v>44717</v>
      </c>
      <c r="J9" s="116"/>
      <c r="K9" s="155" t="s">
        <v>81</v>
      </c>
      <c r="L9" s="155" t="s">
        <v>82</v>
      </c>
      <c r="M9" s="45"/>
      <c r="N9" s="185" t="s">
        <v>59</v>
      </c>
      <c r="O9" s="185"/>
      <c r="P9" s="148">
        <v>3</v>
      </c>
      <c r="Q9" s="150"/>
    </row>
    <row r="10" spans="1:17" ht="15" x14ac:dyDescent="0.25">
      <c r="A10" s="51" t="s">
        <v>22</v>
      </c>
      <c r="B10" s="52">
        <v>10</v>
      </c>
      <c r="C10" s="52">
        <v>2031</v>
      </c>
      <c r="G10" s="58" t="s">
        <v>31</v>
      </c>
      <c r="H10" s="59">
        <f ca="1">H4+50</f>
        <v>44718</v>
      </c>
      <c r="J10" s="116"/>
      <c r="K10" s="155" t="s">
        <v>83</v>
      </c>
      <c r="L10" s="155" t="s">
        <v>84</v>
      </c>
      <c r="M10" s="45"/>
      <c r="N10" s="185" t="s">
        <v>60</v>
      </c>
      <c r="O10" s="185"/>
      <c r="P10" s="148">
        <v>4</v>
      </c>
      <c r="Q10" s="150"/>
    </row>
    <row r="11" spans="1:17" ht="15" x14ac:dyDescent="0.25">
      <c r="A11" s="51" t="s">
        <v>23</v>
      </c>
      <c r="B11" s="52">
        <v>11</v>
      </c>
      <c r="C11" s="52">
        <v>2032</v>
      </c>
      <c r="G11" s="60">
        <v>44756</v>
      </c>
      <c r="H11" s="61">
        <f ca="1">DATE($H$1,7,14)</f>
        <v>44756</v>
      </c>
      <c r="J11" s="116"/>
      <c r="K11" s="155" t="s">
        <v>85</v>
      </c>
      <c r="L11" s="155" t="s">
        <v>86</v>
      </c>
      <c r="M11" s="45"/>
      <c r="N11" s="185" t="s">
        <v>61</v>
      </c>
      <c r="O11" s="185"/>
      <c r="P11" s="148">
        <v>4</v>
      </c>
      <c r="Q11" s="150"/>
    </row>
    <row r="12" spans="1:17" ht="15" x14ac:dyDescent="0.25">
      <c r="A12" s="51" t="s">
        <v>24</v>
      </c>
      <c r="B12" s="52">
        <v>12</v>
      </c>
      <c r="C12" s="52">
        <v>2033</v>
      </c>
      <c r="G12" s="60">
        <v>44788</v>
      </c>
      <c r="H12" s="61">
        <f ca="1">DATE($H$1,8,15)</f>
        <v>44788</v>
      </c>
      <c r="J12" s="116"/>
      <c r="K12" s="155" t="s">
        <v>87</v>
      </c>
      <c r="L12" s="155" t="s">
        <v>88</v>
      </c>
      <c r="M12" s="45"/>
      <c r="N12" s="185"/>
      <c r="O12" s="185"/>
      <c r="P12" s="148"/>
      <c r="Q12" s="150"/>
    </row>
    <row r="13" spans="1:17" ht="15" x14ac:dyDescent="0.25">
      <c r="C13" s="52">
        <v>2034</v>
      </c>
      <c r="G13" s="58" t="s">
        <v>32</v>
      </c>
      <c r="H13" s="61">
        <f ca="1">DATE($H$1,11,1)</f>
        <v>44866</v>
      </c>
      <c r="J13" s="116"/>
      <c r="K13" s="155" t="s">
        <v>89</v>
      </c>
      <c r="L13" s="155" t="s">
        <v>90</v>
      </c>
      <c r="M13" s="45"/>
      <c r="N13" s="185" t="s">
        <v>62</v>
      </c>
      <c r="O13" s="185"/>
      <c r="P13" s="148">
        <v>3</v>
      </c>
      <c r="Q13" s="150"/>
    </row>
    <row r="14" spans="1:17" ht="15" x14ac:dyDescent="0.25">
      <c r="C14" s="52">
        <v>2035</v>
      </c>
      <c r="G14" s="60">
        <v>44876</v>
      </c>
      <c r="H14" s="61">
        <f ca="1">DATE($H$1,11,11)</f>
        <v>44876</v>
      </c>
      <c r="J14" s="116"/>
      <c r="K14" s="155" t="s">
        <v>91</v>
      </c>
      <c r="L14" s="155" t="s">
        <v>92</v>
      </c>
      <c r="M14" s="45"/>
      <c r="N14" s="186" t="s">
        <v>59</v>
      </c>
      <c r="O14" s="185"/>
      <c r="P14" s="148">
        <v>3</v>
      </c>
      <c r="Q14" s="150"/>
    </row>
    <row r="15" spans="1:17" ht="15" x14ac:dyDescent="0.25">
      <c r="C15" s="52">
        <v>2036</v>
      </c>
      <c r="G15" s="60">
        <v>44920</v>
      </c>
      <c r="H15" s="61">
        <f ca="1">DATE($H$1,12,25)</f>
        <v>44920</v>
      </c>
      <c r="J15" s="116"/>
      <c r="K15" s="155" t="s">
        <v>81</v>
      </c>
      <c r="L15" s="155" t="s">
        <v>82</v>
      </c>
      <c r="M15" s="45"/>
      <c r="N15" s="185" t="s">
        <v>56</v>
      </c>
      <c r="O15" s="185"/>
      <c r="P15" s="148">
        <v>5</v>
      </c>
      <c r="Q15" s="150"/>
    </row>
    <row r="16" spans="1:17" ht="15" x14ac:dyDescent="0.25">
      <c r="C16" s="52">
        <v>2037</v>
      </c>
      <c r="G16" s="62">
        <v>44921</v>
      </c>
      <c r="H16" s="63">
        <f ca="1">DATE($H$1,12,26)</f>
        <v>44921</v>
      </c>
      <c r="K16" s="155" t="s">
        <v>83</v>
      </c>
      <c r="L16" s="155" t="s">
        <v>93</v>
      </c>
      <c r="M16" s="45"/>
      <c r="N16" s="185" t="s">
        <v>63</v>
      </c>
      <c r="O16" s="185"/>
      <c r="P16" s="148">
        <v>3</v>
      </c>
      <c r="Q16" s="150"/>
    </row>
    <row r="17" spans="2:17" ht="15" x14ac:dyDescent="0.25">
      <c r="C17" s="52">
        <v>2038</v>
      </c>
      <c r="G17" s="62">
        <v>44922</v>
      </c>
      <c r="H17" s="63">
        <f ca="1">DATE($H$1,12,27)</f>
        <v>44922</v>
      </c>
      <c r="K17" s="155" t="s">
        <v>89</v>
      </c>
      <c r="L17" s="155" t="s">
        <v>90</v>
      </c>
      <c r="M17" s="45"/>
      <c r="N17" s="185" t="s">
        <v>64</v>
      </c>
      <c r="O17" s="185"/>
      <c r="P17" s="148">
        <v>1</v>
      </c>
      <c r="Q17" s="150"/>
    </row>
    <row r="18" spans="2:17" ht="15" x14ac:dyDescent="0.25">
      <c r="C18" s="52">
        <v>2039</v>
      </c>
      <c r="G18" s="62">
        <v>44923</v>
      </c>
      <c r="H18" s="63">
        <f ca="1">DATE($H$1,12,28)</f>
        <v>44923</v>
      </c>
      <c r="K18" s="155" t="s">
        <v>87</v>
      </c>
      <c r="L18" s="155" t="s">
        <v>88</v>
      </c>
      <c r="M18" s="45"/>
      <c r="N18" s="186" t="s">
        <v>69</v>
      </c>
      <c r="O18" s="185"/>
      <c r="P18" s="148">
        <v>3</v>
      </c>
      <c r="Q18" s="150"/>
    </row>
    <row r="19" spans="2:17" ht="15" x14ac:dyDescent="0.25">
      <c r="C19" s="52">
        <v>2040</v>
      </c>
      <c r="G19" s="62">
        <v>44924</v>
      </c>
      <c r="H19" s="63">
        <f ca="1">DATE($H$1,12,29)</f>
        <v>44924</v>
      </c>
      <c r="K19" s="155" t="s">
        <v>94</v>
      </c>
      <c r="L19" s="155" t="s">
        <v>95</v>
      </c>
      <c r="M19" s="45"/>
      <c r="N19" s="186" t="s">
        <v>70</v>
      </c>
      <c r="O19" s="185"/>
      <c r="P19" s="148">
        <v>2</v>
      </c>
      <c r="Q19" s="150"/>
    </row>
    <row r="20" spans="2:17" ht="15" x14ac:dyDescent="0.25">
      <c r="G20" s="62">
        <v>44925</v>
      </c>
      <c r="H20" s="63">
        <f ca="1">DATE($H$1,12,30)</f>
        <v>44925</v>
      </c>
      <c r="K20" s="155" t="s">
        <v>96</v>
      </c>
      <c r="L20" s="155" t="s">
        <v>97</v>
      </c>
      <c r="M20" s="45"/>
      <c r="N20" s="185"/>
      <c r="O20" s="185"/>
      <c r="P20" s="148"/>
      <c r="Q20" s="150"/>
    </row>
    <row r="21" spans="2:17" ht="15" x14ac:dyDescent="0.25">
      <c r="G21" s="62">
        <v>44926</v>
      </c>
      <c r="H21" s="63">
        <f ca="1">DATE($H$1,12,31)</f>
        <v>44926</v>
      </c>
      <c r="K21" s="157" t="s">
        <v>98</v>
      </c>
      <c r="L21" s="157" t="s">
        <v>99</v>
      </c>
      <c r="M21" s="46"/>
      <c r="N21" s="185"/>
      <c r="O21" s="185"/>
      <c r="P21" s="148"/>
      <c r="Q21" s="150"/>
    </row>
    <row r="22" spans="2:17" ht="15" x14ac:dyDescent="0.25">
      <c r="G22" s="64">
        <v>44781</v>
      </c>
      <c r="H22" s="64">
        <f ca="1">DATE($H$1,8,8)</f>
        <v>44781</v>
      </c>
      <c r="K22" s="157" t="s">
        <v>100</v>
      </c>
      <c r="L22" s="157" t="s">
        <v>88</v>
      </c>
      <c r="M22" s="47"/>
      <c r="N22" s="185"/>
      <c r="O22" s="185"/>
      <c r="P22" s="148"/>
      <c r="Q22" s="150"/>
    </row>
    <row r="23" spans="2:17" ht="15" x14ac:dyDescent="0.25">
      <c r="G23" s="64">
        <v>44782</v>
      </c>
      <c r="H23" s="64">
        <f ca="1">DATE($H$1,8,9)</f>
        <v>44782</v>
      </c>
      <c r="K23" s="157" t="s">
        <v>101</v>
      </c>
      <c r="L23" s="157" t="s">
        <v>102</v>
      </c>
      <c r="M23" s="47"/>
      <c r="N23" s="185"/>
      <c r="O23" s="185"/>
      <c r="P23" s="148"/>
      <c r="Q23" s="150"/>
    </row>
    <row r="24" spans="2:17" ht="15" x14ac:dyDescent="0.25">
      <c r="G24" s="64">
        <v>44783</v>
      </c>
      <c r="H24" s="64">
        <f ca="1">DATE($H$1,8,10)</f>
        <v>44783</v>
      </c>
      <c r="K24" s="157" t="s">
        <v>103</v>
      </c>
      <c r="L24" s="157" t="s">
        <v>54</v>
      </c>
      <c r="M24" s="47"/>
      <c r="N24" s="185"/>
      <c r="O24" s="185"/>
      <c r="P24" s="148"/>
      <c r="Q24" s="150"/>
    </row>
    <row r="25" spans="2:17" x14ac:dyDescent="0.2">
      <c r="B25" s="65"/>
      <c r="C25" s="65"/>
      <c r="D25" s="65"/>
      <c r="E25" s="65"/>
      <c r="F25" s="65"/>
      <c r="G25" s="64">
        <v>44784</v>
      </c>
      <c r="H25" s="64">
        <f ca="1">DATE($H$1,8,11)</f>
        <v>44784</v>
      </c>
      <c r="I25" s="65"/>
      <c r="J25" s="117"/>
      <c r="K25" s="156" t="s">
        <v>104</v>
      </c>
      <c r="L25" s="156" t="s">
        <v>55</v>
      </c>
      <c r="M25" s="47"/>
      <c r="N25" s="185"/>
      <c r="O25" s="185"/>
      <c r="P25" s="148"/>
      <c r="Q25" s="150"/>
    </row>
    <row r="26" spans="2:17" x14ac:dyDescent="0.2">
      <c r="G26" s="64">
        <v>44785</v>
      </c>
      <c r="H26" s="64">
        <f ca="1">DATE($H$1,8,12)</f>
        <v>44785</v>
      </c>
      <c r="K26" s="50"/>
      <c r="L26" s="50"/>
      <c r="M26" s="49"/>
      <c r="N26" s="185"/>
      <c r="O26" s="185"/>
      <c r="P26" s="148"/>
      <c r="Q26" s="150"/>
    </row>
    <row r="27" spans="2:17" x14ac:dyDescent="0.2">
      <c r="G27" s="64">
        <v>44786</v>
      </c>
      <c r="H27" s="64">
        <f ca="1">DATE($H$1,8,13)</f>
        <v>44786</v>
      </c>
      <c r="K27" s="89"/>
      <c r="L27" s="89"/>
      <c r="M27" s="47"/>
      <c r="N27" s="185"/>
      <c r="O27" s="185"/>
      <c r="P27" s="148"/>
      <c r="Q27" s="150"/>
    </row>
    <row r="28" spans="2:17" x14ac:dyDescent="0.2">
      <c r="G28" s="64">
        <v>44789</v>
      </c>
      <c r="H28" s="64">
        <f ca="1">DATE($H$1,8,16)</f>
        <v>44789</v>
      </c>
      <c r="K28" s="89"/>
      <c r="L28" s="89"/>
      <c r="M28" s="47"/>
      <c r="N28" s="185"/>
      <c r="O28" s="185"/>
      <c r="P28" s="148"/>
      <c r="Q28" s="150"/>
    </row>
    <row r="29" spans="2:17" x14ac:dyDescent="0.2">
      <c r="G29" s="64">
        <v>44790</v>
      </c>
      <c r="H29" s="64">
        <f ca="1">DATE($H$1,8,17)</f>
        <v>44790</v>
      </c>
      <c r="K29" s="89"/>
      <c r="L29" s="89"/>
      <c r="M29" s="47"/>
      <c r="N29" s="185"/>
      <c r="O29" s="185"/>
      <c r="P29" s="148"/>
      <c r="Q29" s="150"/>
    </row>
    <row r="30" spans="2:17" x14ac:dyDescent="0.2">
      <c r="G30" s="64">
        <v>44791</v>
      </c>
      <c r="H30" s="64">
        <f ca="1">DATE($H$1,8,18)</f>
        <v>44791</v>
      </c>
      <c r="K30" s="89"/>
      <c r="L30" s="89"/>
      <c r="M30" s="47"/>
      <c r="N30" s="185"/>
      <c r="O30" s="185"/>
      <c r="P30" s="148"/>
      <c r="Q30" s="150"/>
    </row>
    <row r="31" spans="2:17" x14ac:dyDescent="0.2">
      <c r="G31" s="64">
        <v>44792</v>
      </c>
      <c r="H31" s="64">
        <f ca="1">DATE($H$1,8,19)</f>
        <v>44792</v>
      </c>
      <c r="K31" s="89"/>
      <c r="L31" s="89"/>
      <c r="M31" s="47"/>
      <c r="N31" s="185"/>
      <c r="O31" s="185"/>
      <c r="P31" s="148"/>
      <c r="Q31" s="150"/>
    </row>
    <row r="32" spans="2:17" x14ac:dyDescent="0.2">
      <c r="G32" s="66">
        <v>44793</v>
      </c>
      <c r="H32" s="66">
        <f ca="1">DATE($H$1,8,20)</f>
        <v>44793</v>
      </c>
      <c r="K32" s="89"/>
      <c r="L32" s="89"/>
      <c r="M32" s="47"/>
      <c r="N32" s="185"/>
      <c r="O32" s="185"/>
      <c r="P32" s="148"/>
      <c r="Q32" s="150"/>
    </row>
    <row r="33" spans="11:17" x14ac:dyDescent="0.2">
      <c r="K33" s="89"/>
      <c r="L33" s="89"/>
      <c r="M33" s="47"/>
      <c r="N33" s="185"/>
      <c r="O33" s="185"/>
      <c r="P33" s="148"/>
      <c r="Q33" s="150"/>
    </row>
  </sheetData>
  <sheetProtection selectLockedCells="1"/>
  <mergeCells count="33">
    <mergeCell ref="N12:O12"/>
    <mergeCell ref="N1:O1"/>
    <mergeCell ref="N2:O2"/>
    <mergeCell ref="N3:O3"/>
    <mergeCell ref="N4:O4"/>
    <mergeCell ref="N5:O5"/>
    <mergeCell ref="N6:O6"/>
    <mergeCell ref="N7:O7"/>
    <mergeCell ref="N8:O8"/>
    <mergeCell ref="N9:O9"/>
    <mergeCell ref="N10:O10"/>
    <mergeCell ref="N11:O11"/>
    <mergeCell ref="N24:O24"/>
    <mergeCell ref="N13:O13"/>
    <mergeCell ref="N14:O14"/>
    <mergeCell ref="N15:O15"/>
    <mergeCell ref="N16:O16"/>
    <mergeCell ref="N17:O17"/>
    <mergeCell ref="N18:O18"/>
    <mergeCell ref="N19:O19"/>
    <mergeCell ref="N20:O20"/>
    <mergeCell ref="N21:O21"/>
    <mergeCell ref="N22:O22"/>
    <mergeCell ref="N23:O23"/>
    <mergeCell ref="N31:O31"/>
    <mergeCell ref="N32:O32"/>
    <mergeCell ref="N33:O33"/>
    <mergeCell ref="N25:O25"/>
    <mergeCell ref="N26:O26"/>
    <mergeCell ref="N27:O27"/>
    <mergeCell ref="N28:O28"/>
    <mergeCell ref="N29:O29"/>
    <mergeCell ref="N30:O30"/>
  </mergeCells>
  <phoneticPr fontId="8" type="noConversion"/>
  <pageMargins left="0.7" right="0.7" top="0.75" bottom="0.75" header="0.3" footer="0.3"/>
  <pageSetup paperSize="9" orientation="portrait" horizontalDpi="4294967293"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4</vt:i4>
      </vt:variant>
    </vt:vector>
  </HeadingPairs>
  <TitlesOfParts>
    <vt:vector size="7" baseType="lpstr">
      <vt:lpstr>a</vt:lpstr>
      <vt:lpstr>PAR JOUR</vt:lpstr>
      <vt:lpstr>DATA</vt:lpstr>
      <vt:lpstr>DATA!_Année</vt:lpstr>
      <vt:lpstr>DATA!Paques</vt:lpstr>
      <vt:lpstr>a!Zone_d_impression</vt:lpstr>
      <vt:lpstr>'PAR JOUR'!Zone_d_impression</vt:lpstr>
    </vt:vector>
  </TitlesOfParts>
  <Company>HERY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Albatros03</dc:creator>
  <cp:lastModifiedBy>Calinour</cp:lastModifiedBy>
  <cp:lastPrinted>2022-07-07T19:50:39Z</cp:lastPrinted>
  <dcterms:created xsi:type="dcterms:W3CDTF">2004-04-28T06:15:19Z</dcterms:created>
  <dcterms:modified xsi:type="dcterms:W3CDTF">2022-08-15T14:05:16Z</dcterms:modified>
</cp:coreProperties>
</file>