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SOTIN_bloc-porte-mgf\"/>
    </mc:Choice>
  </mc:AlternateContent>
  <xr:revisionPtr revIDLastSave="0" documentId="13_ncr:1_{E1100944-6B40-4865-BB44-F23CF03A1F18}" xr6:coauthVersionLast="47" xr6:coauthVersionMax="47" xr10:uidLastSave="{00000000-0000-0000-0000-000000000000}"/>
  <bookViews>
    <workbookView xWindow="-28920" yWindow="-120" windowWidth="29040" windowHeight="15720" activeTab="1" xr2:uid="{5B130737-408B-46CD-8877-503DC68680F2}"/>
  </bookViews>
  <sheets>
    <sheet name="export" sheetId="16" r:id="rId1"/>
    <sheet name="Listes" sheetId="11" r:id="rId2"/>
    <sheet name="donnees" sheetId="2" r:id="rId3"/>
    <sheet name="Débit modele pieces" sheetId="18" r:id="rId4"/>
    <sheet name="Débit modele" sheetId="17" r:id="rId5"/>
    <sheet name="Débit" sheetId="15" r:id="rId6"/>
  </sheets>
  <definedNames>
    <definedName name="pl_debit">'Débit modele'!$A$7:$R$28</definedName>
    <definedName name="pl_debit_Mod1">donnees!$X$80:$AO$89</definedName>
    <definedName name="pl_debit_pieces">'Débit modele pieces'!$A$7:$R$28</definedName>
    <definedName name="pl_debitBak" localSheetId="5">Débit!$A$6:$R$14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export!#REF!</definedName>
    <definedName name="TOP_Col2">export!#REF!</definedName>
    <definedName name="_xlnm.Print_Area" localSheetId="4">'Débit modele'!$A$1:$R$28</definedName>
    <definedName name="_xlnm.Print_Area" localSheetId="3">'Débit modele pieces'!$A$1:$R$28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" i="18" l="1"/>
  <c r="Z818" i="11" l="1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66" i="2" l="1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11" i="2" l="1"/>
  <c r="AM9" i="2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00000000-0006-0000-0200-000015000000}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E5311864-8B24-41FB-AC0F-8F501A9FAFCC}">
      <text>
        <r>
          <rPr>
            <sz val="9"/>
            <color indexed="81"/>
            <rFont val="Tahoma"/>
            <family val="2"/>
          </rPr>
          <t>pl_Fo19_cnas2p</t>
        </r>
      </text>
    </comment>
  </commentList>
</comments>
</file>

<file path=xl/sharedStrings.xml><?xml version="1.0" encoding="utf-8"?>
<sst xmlns="http://schemas.openxmlformats.org/spreadsheetml/2006/main" count="1985" uniqueCount="910">
  <si>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</si>
  <si>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</si>
  <si>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</si>
  <si>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</si>
  <si>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</si>
  <si>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</si>
  <si>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</si>
  <si>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</si>
  <si>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</si>
  <si>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</si>
  <si>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</si>
  <si>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</si>
  <si>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</si>
  <si>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</si>
  <si>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</si>
  <si>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</si>
  <si>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</si>
  <si>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</si>
  <si>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</si>
  <si>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</si>
  <si>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</si>
  <si>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</si>
  <si>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</si>
  <si>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</si>
  <si>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</si>
  <si>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</si>
  <si>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</si>
  <si>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</si>
  <si>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</si>
  <si>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</si>
  <si>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</si>
  <si>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</si>
  <si>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</si>
  <si>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</si>
  <si>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</si>
  <si>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</si>
  <si>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</si>
  <si>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</si>
  <si>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</si>
  <si>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</si>
  <si>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</si>
  <si>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</si>
  <si>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</si>
  <si>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</si>
  <si>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</si>
  <si>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</si>
  <si>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</si>
  <si>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</si>
  <si>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</si>
  <si>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</si>
  <si>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</si>
  <si>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</si>
  <si>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</si>
  <si>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</si>
  <si>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</si>
  <si>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</si>
  <si>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</si>
  <si>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</si>
  <si>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</si>
  <si>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</si>
  <si>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</si>
  <si>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</si>
  <si>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</si>
  <si>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</si>
  <si>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</si>
  <si>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</si>
  <si>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</si>
  <si>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</si>
  <si>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</si>
  <si>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</si>
  <si>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</si>
  <si>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</si>
  <si>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</si>
  <si>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2333x899x588</t>
  </si>
  <si>
    <t xml:space="preserve">    350x1500x588</t>
  </si>
  <si>
    <t>Joue</t>
  </si>
  <si>
    <t>PLT</t>
  </si>
  <si>
    <t>Socle</t>
  </si>
  <si>
    <t>Pnx</t>
  </si>
  <si>
    <t>H1298 - Frêne de lyon sable</t>
  </si>
  <si>
    <t>H1115 - Bamenda grège</t>
  </si>
  <si>
    <t>H815 - Merisier verona transversal</t>
  </si>
  <si>
    <t>Fileur</t>
  </si>
  <si>
    <t>Fausse façade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</si>
  <si>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</si>
  <si>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</si>
  <si>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</si>
  <si>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</si>
  <si>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</si>
  <si>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</si>
  <si>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</si>
  <si>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</si>
  <si>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</si>
  <si>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</si>
  <si>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</si>
  <si>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</si>
  <si>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</si>
  <si>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</si>
  <si>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</si>
  <si>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</si>
  <si>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</si>
  <si>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</si>
  <si>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</si>
  <si>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</si>
  <si>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</si>
  <si>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</si>
  <si>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</si>
  <si>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</si>
  <si>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</si>
  <si>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</si>
  <si>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</si>
  <si>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</si>
  <si>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</si>
  <si>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</si>
  <si>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</si>
  <si>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</si>
  <si>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</si>
  <si>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</si>
  <si>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</si>
  <si>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</si>
  <si>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</si>
  <si>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</si>
  <si>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</si>
  <si>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</si>
  <si>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</si>
  <si>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</si>
  <si>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</si>
  <si>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H1486 - Pin pasadena</t>
  </si>
  <si>
    <t>H1487 - Epicéa de bramberg</t>
  </si>
  <si>
    <t>H151 - Bronze wood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</si>
  <si>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</si>
  <si>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</si>
  <si>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</si>
  <si>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</si>
  <si>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</si>
  <si>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</si>
  <si>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</si>
  <si>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</si>
  <si>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</si>
  <si>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</si>
  <si>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</si>
  <si>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</si>
  <si>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</si>
  <si>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</si>
  <si>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</si>
  <si>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</si>
  <si>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</si>
  <si>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</si>
  <si>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</si>
  <si>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</si>
  <si>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</si>
  <si>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</si>
  <si>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</si>
  <si>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</si>
  <si>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</si>
  <si>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</si>
  <si>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</si>
  <si>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</si>
  <si>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</si>
  <si>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</si>
  <si>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</si>
  <si>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</si>
  <si>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</si>
  <si>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</si>
  <si>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</si>
  <si>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</si>
  <si>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</si>
  <si>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</si>
  <si>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</si>
  <si>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</si>
  <si>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</si>
  <si>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</si>
  <si>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</si>
  <si>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</si>
  <si>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</si>
  <si>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</si>
  <si>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</si>
  <si>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</si>
  <si>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</si>
  <si>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</si>
  <si>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</si>
  <si>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</si>
  <si>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</si>
  <si>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</si>
  <si>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</si>
  <si>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</si>
  <si>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</si>
  <si>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</si>
  <si>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</si>
  <si>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</si>
  <si>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</si>
  <si>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</si>
  <si>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</si>
  <si>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</si>
  <si>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</si>
  <si>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</si>
  <si>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</si>
  <si>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</si>
  <si>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</si>
  <si>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</si>
  <si>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</si>
  <si>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</si>
  <si>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</si>
  <si>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</si>
  <si>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</si>
  <si>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</si>
  <si>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</si>
  <si>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</si>
  <si>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</si>
  <si>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</si>
  <si>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</si>
  <si>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</si>
  <si>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</si>
  <si>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</si>
  <si>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</si>
  <si>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</si>
  <si>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</si>
  <si>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</si>
  <si>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</si>
  <si>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</si>
  <si>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</si>
  <si>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</si>
  <si>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</si>
  <si>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</si>
  <si>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</si>
  <si>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</si>
  <si>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</si>
  <si>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</si>
  <si>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</si>
  <si>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</si>
  <si>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</si>
  <si>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</si>
  <si>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</si>
  <si>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</si>
  <si>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</si>
  <si>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</si>
  <si>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</si>
  <si>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</si>
  <si>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</si>
  <si>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</si>
  <si>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</si>
  <si>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</si>
  <si>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</si>
  <si>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</si>
  <si>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</si>
  <si>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</si>
  <si>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</si>
  <si>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</si>
  <si>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</si>
  <si>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</si>
  <si>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</si>
  <si>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</si>
  <si>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</si>
  <si>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</si>
  <si>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</si>
  <si>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</si>
  <si>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</si>
  <si>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</si>
  <si>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</si>
  <si>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</si>
  <si>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</si>
  <si>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</si>
  <si>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</si>
  <si>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</si>
  <si>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</si>
  <si>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</si>
  <si>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</si>
  <si>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</si>
  <si>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</si>
  <si>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</si>
  <si>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</si>
  <si>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</si>
  <si>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</si>
  <si>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</si>
  <si>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</si>
  <si>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</si>
  <si>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</si>
  <si>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</si>
  <si>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</si>
  <si>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</si>
  <si>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</si>
  <si>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</si>
  <si>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</si>
  <si>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</si>
  <si>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</si>
  <si>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</si>
  <si>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</si>
  <si>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</si>
  <si>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</si>
  <si>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</si>
  <si>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</si>
  <si>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</si>
  <si>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</si>
  <si>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</si>
  <si>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</si>
  <si>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</si>
  <si>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</si>
  <si>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</si>
  <si>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</si>
  <si>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</si>
  <si>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</si>
  <si>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</si>
  <si>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</si>
  <si>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</si>
  <si>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</si>
  <si>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</si>
  <si>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</si>
  <si>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</si>
  <si>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</si>
  <si>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</si>
  <si>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</si>
  <si>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</si>
  <si>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</si>
  <si>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</si>
  <si>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</si>
  <si>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</si>
  <si>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</si>
  <si>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</si>
  <si>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</si>
  <si>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</si>
  <si>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</si>
  <si>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</si>
  <si>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</si>
  <si>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</si>
  <si>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</si>
  <si>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</si>
  <si>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</si>
  <si>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</si>
  <si>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</si>
  <si>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</si>
  <si>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</si>
  <si>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</si>
  <si>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</si>
  <si>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</si>
  <si>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</si>
  <si>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</si>
  <si>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</si>
  <si>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</si>
  <si>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</si>
  <si>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</si>
  <si>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</si>
  <si>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</si>
  <si>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</si>
  <si>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</si>
  <si>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</si>
  <si>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</si>
  <si>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</si>
  <si>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</si>
  <si>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</si>
  <si>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</si>
  <si>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</si>
  <si>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</si>
  <si>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</si>
  <si>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</si>
  <si>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</si>
  <si>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</si>
  <si>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</si>
  <si>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</si>
  <si>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</si>
  <si>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</si>
  <si>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</si>
  <si>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</si>
  <si>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</si>
  <si>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</si>
  <si>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</si>
  <si>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</si>
  <si>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</si>
  <si>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</si>
  <si>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</si>
  <si>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</si>
  <si>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</si>
  <si>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</si>
  <si>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</si>
  <si>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</si>
  <si>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</si>
  <si>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</si>
  <si>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</si>
  <si>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</si>
  <si>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</si>
  <si>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</si>
  <si>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</si>
  <si>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</si>
  <si>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</si>
  <si>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</si>
  <si>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</si>
  <si>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</si>
  <si>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</si>
  <si>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</si>
  <si>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</si>
  <si>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</si>
  <si>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</si>
  <si>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</si>
  <si>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</si>
  <si>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</si>
  <si>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</si>
  <si>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</si>
  <si>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</si>
  <si>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</si>
  <si>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</si>
  <si>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</si>
  <si>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</si>
  <si>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</si>
  <si>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</si>
  <si>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</si>
  <si>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</si>
  <si>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</si>
  <si>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</si>
  <si>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</si>
  <si>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</si>
  <si>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</si>
  <si>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</si>
  <si>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</si>
  <si>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</si>
  <si>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</si>
  <si>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</si>
  <si>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</si>
  <si>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</si>
  <si>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</si>
  <si>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</si>
  <si>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</si>
  <si>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</si>
  <si>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</si>
  <si>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</si>
  <si>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</si>
  <si>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</si>
  <si>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</si>
  <si>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</si>
  <si>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</si>
  <si>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</si>
  <si>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</si>
  <si>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</si>
  <si>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</si>
  <si>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</si>
  <si>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</si>
  <si>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</si>
  <si>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</si>
  <si>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</si>
  <si>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</si>
  <si>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</si>
  <si>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</si>
  <si>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</si>
  <si>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</si>
  <si>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</si>
  <si>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</si>
  <si>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</si>
  <si>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</si>
  <si>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</si>
  <si>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</si>
  <si>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</si>
  <si>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</si>
  <si>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</si>
  <si>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</si>
  <si>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</si>
  <si>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</si>
  <si>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</si>
  <si>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</si>
  <si>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</si>
  <si>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</si>
  <si>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</si>
  <si>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</si>
  <si>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</si>
  <si>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</si>
  <si>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</si>
  <si>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</si>
  <si>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</si>
  <si>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</si>
  <si>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</si>
  <si>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</si>
  <si>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</si>
  <si>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</si>
  <si>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</si>
  <si>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</si>
  <si>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</si>
  <si>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</si>
  <si>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</si>
  <si>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</si>
  <si>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</si>
  <si>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</si>
  <si>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</si>
  <si>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</si>
  <si>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</si>
  <si>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</si>
  <si>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</si>
  <si>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</si>
  <si>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</si>
  <si>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</si>
  <si>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</si>
  <si>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</si>
  <si>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</si>
  <si>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</si>
  <si>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</si>
  <si>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</si>
  <si>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</si>
  <si>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</si>
  <si>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</si>
  <si>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</si>
  <si>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</si>
  <si>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</si>
  <si>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</si>
  <si>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</si>
  <si>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</si>
  <si>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</si>
  <si>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</si>
  <si>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</si>
  <si>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</si>
  <si>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</si>
  <si>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</si>
  <si>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</si>
  <si>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</si>
  <si>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</si>
  <si>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</si>
  <si>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</si>
  <si>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</si>
  <si>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</si>
  <si>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</si>
  <si>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</si>
  <si>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</si>
  <si>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</si>
  <si>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</si>
  <si>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</si>
  <si>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</si>
  <si>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</si>
  <si>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</si>
  <si>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</si>
  <si>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</si>
  <si>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</si>
  <si>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</si>
  <si>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</si>
  <si>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</si>
  <si>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</si>
  <si>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</si>
  <si>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</si>
  <si>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</si>
  <si>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</si>
  <si>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</si>
  <si>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</si>
  <si>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</si>
  <si>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</si>
  <si>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</si>
  <si>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</si>
  <si>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</si>
  <si>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</si>
  <si>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</si>
  <si>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</si>
  <si>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</si>
  <si>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</si>
  <si>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</si>
  <si>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</si>
  <si>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</si>
  <si>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</si>
  <si>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</si>
  <si>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</si>
  <si>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</si>
  <si>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</si>
  <si>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</si>
  <si>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</si>
  <si>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</si>
  <si>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</si>
  <si>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</si>
  <si>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</si>
  <si>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</si>
  <si>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</si>
  <si>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</si>
  <si>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</si>
  <si>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</si>
  <si>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</si>
  <si>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</si>
  <si>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</si>
  <si>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</si>
  <si>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</si>
  <si>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</si>
  <si>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</si>
  <si>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</si>
  <si>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</si>
  <si>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</si>
  <si>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</si>
  <si>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</si>
  <si>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</si>
  <si>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</si>
  <si>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</si>
  <si>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</si>
  <si>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</si>
  <si>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</si>
  <si>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</si>
  <si>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</si>
  <si>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</si>
  <si>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</si>
  <si>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</si>
  <si>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</si>
  <si>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</si>
  <si>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</si>
  <si>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</si>
  <si>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</si>
  <si>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</si>
  <si>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</si>
  <si>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</si>
  <si>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</si>
  <si>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</si>
  <si>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</si>
  <si>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</si>
  <si>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</si>
  <si>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</si>
  <si>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</si>
  <si>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</si>
  <si>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</si>
  <si>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</si>
  <si>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</si>
  <si>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</si>
  <si>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</si>
  <si>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</si>
  <si>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</si>
  <si>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</si>
  <si>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</si>
  <si>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</si>
  <si>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</si>
  <si>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</si>
  <si>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</si>
  <si>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</si>
  <si>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</si>
  <si>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</si>
  <si>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</si>
  <si>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</si>
  <si>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</si>
  <si>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</si>
  <si>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</si>
  <si>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</si>
  <si>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</si>
  <si>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</si>
  <si>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</si>
  <si>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</si>
  <si>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</si>
  <si>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</si>
  <si>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</si>
  <si>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</si>
  <si>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</si>
  <si>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</si>
  <si>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</si>
  <si>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</si>
  <si>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</si>
  <si>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</si>
  <si>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</si>
  <si>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</si>
  <si>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</si>
  <si>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</si>
  <si>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</si>
  <si>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</si>
  <si>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</si>
  <si>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</si>
  <si>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</si>
  <si>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</si>
  <si>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</si>
  <si>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</si>
  <si>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</si>
  <si>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</si>
  <si>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</si>
  <si>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</si>
  <si>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</si>
  <si>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</si>
  <si>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</si>
  <si>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</si>
  <si>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</si>
  <si>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</si>
  <si>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</si>
  <si>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</si>
  <si>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</si>
  <si>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</si>
  <si>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</si>
  <si>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</si>
  <si>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</si>
  <si>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</si>
  <si>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</si>
  <si>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</si>
  <si>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</si>
  <si>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</si>
  <si>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</si>
  <si>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</si>
  <si>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</si>
  <si>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</si>
  <si>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</si>
  <si>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</si>
  <si>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</si>
  <si>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</si>
  <si>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</si>
  <si>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</si>
  <si>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</si>
  <si>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</si>
  <si>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</si>
  <si>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</si>
  <si>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</si>
  <si>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</si>
  <si>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</si>
  <si>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</si>
  <si>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</si>
  <si>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</si>
  <si>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</si>
  <si>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</si>
  <si>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</si>
  <si>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</si>
  <si>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</si>
  <si>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</si>
  <si>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</si>
  <si>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</si>
  <si>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</si>
  <si>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</si>
  <si>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</si>
  <si>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</si>
  <si>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</si>
  <si>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</si>
  <si>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</si>
  <si>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</si>
  <si>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</si>
  <si>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</si>
  <si>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</si>
  <si>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</si>
  <si>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</si>
  <si>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</si>
  <si>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</si>
  <si>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</si>
  <si>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</si>
  <si>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</si>
  <si>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</si>
  <si>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</si>
  <si>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</si>
  <si>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</si>
  <si>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</si>
  <si>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</si>
  <si>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</si>
  <si>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</si>
  <si>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</si>
  <si>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</si>
  <si>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</si>
  <si>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</si>
  <si>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</si>
  <si>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</si>
  <si>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</si>
  <si>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</si>
  <si>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</si>
  <si>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</si>
  <si>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</si>
  <si>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</si>
  <si>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</si>
  <si>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</si>
  <si>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</si>
  <si>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</si>
  <si>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</si>
  <si>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</si>
  <si>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</si>
  <si>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</si>
  <si>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</si>
  <si>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</si>
  <si>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</si>
  <si>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</si>
  <si>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</si>
  <si>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</si>
  <si>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</si>
  <si>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</si>
  <si>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</si>
  <si>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</si>
  <si>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</si>
  <si>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</si>
  <si>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</si>
  <si>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</si>
  <si>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</si>
  <si>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</si>
  <si>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</si>
  <si>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</si>
  <si>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</si>
  <si>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</si>
  <si>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</si>
  <si>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</si>
  <si>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</si>
  <si>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</si>
  <si>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</si>
  <si>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</si>
  <si>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</si>
  <si>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</si>
  <si>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</si>
  <si>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</si>
  <si>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</si>
  <si>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</si>
  <si>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</si>
  <si>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</si>
  <si>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</si>
  <si>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</si>
  <si>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</si>
  <si>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</si>
  <si>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</si>
  <si>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</si>
  <si>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</si>
  <si>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</si>
  <si>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</si>
  <si>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</si>
  <si>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</si>
  <si>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</si>
  <si>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</si>
  <si>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</si>
  <si>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</si>
  <si>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</si>
  <si>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</si>
  <si>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</si>
  <si>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</si>
  <si>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</si>
  <si>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</si>
  <si>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</si>
  <si>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</si>
  <si>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</si>
  <si>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</si>
  <si>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</si>
  <si>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</si>
  <si>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</si>
  <si>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</si>
  <si>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</si>
  <si>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</si>
  <si>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</si>
  <si>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</si>
  <si>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</si>
  <si>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</si>
  <si>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</si>
  <si>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</si>
  <si>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</si>
  <si>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</si>
  <si>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</si>
  <si>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</si>
  <si>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</si>
  <si>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</si>
  <si>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</si>
  <si>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</si>
  <si>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</si>
  <si>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</si>
  <si>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</si>
  <si>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</si>
  <si>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</si>
  <si>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</si>
  <si>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</si>
  <si>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</si>
  <si>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</si>
  <si>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</si>
  <si>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</si>
  <si>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</si>
  <si>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</si>
  <si>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</si>
  <si>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</si>
  <si>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</si>
  <si>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</si>
  <si>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</si>
  <si>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</si>
  <si>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</si>
  <si>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</si>
  <si>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</si>
  <si>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</si>
  <si>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</si>
  <si>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</si>
  <si>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</si>
  <si>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</si>
  <si>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</si>
  <si>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</si>
  <si>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</si>
  <si>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</si>
  <si>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</si>
  <si>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</si>
  <si>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</si>
  <si>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</si>
  <si>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</si>
  <si>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</si>
  <si>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</si>
  <si>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</si>
  <si>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</si>
  <si>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</si>
  <si>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</si>
  <si>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</si>
  <si>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</si>
  <si>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</si>
  <si>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</si>
  <si>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</si>
  <si>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</si>
  <si>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</si>
  <si>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</si>
  <si>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</si>
  <si>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</si>
  <si>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</si>
  <si>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</si>
  <si>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</si>
  <si>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</si>
  <si>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</si>
  <si>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</si>
  <si>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</si>
  <si>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</si>
  <si>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</si>
  <si>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</si>
  <si>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</si>
  <si>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</si>
  <si>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</si>
  <si>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</si>
  <si>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</si>
  <si>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</si>
  <si>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</si>
  <si>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</si>
  <si>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>type</t>
  </si>
  <si>
    <t xml:space="preserve"> &lt;&lt;&lt; "pl_debit_Mod1"</t>
  </si>
  <si>
    <t xml:space="preserve"> &lt;&lt;&lt; colonnes originales</t>
  </si>
  <si>
    <t>matière</t>
  </si>
  <si>
    <t>cht face</t>
  </si>
  <si>
    <t>cht arrière</t>
  </si>
  <si>
    <t>cht gauche</t>
  </si>
  <si>
    <t>cht droit</t>
  </si>
  <si>
    <t xml:space="preserve">    253x709x428</t>
  </si>
  <si>
    <t>A</t>
  </si>
  <si>
    <t>B</t>
  </si>
  <si>
    <t>C</t>
  </si>
  <si>
    <t>FEUILLE DE DEBIT  (pièces)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</si>
</sst>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164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1" xfId="1" applyNumberFormat="1" applyFont="1" applyFill="1" applyBorder="1" applyAlignment="1" applyProtection="1">
      <alignment horizontal="center"/>
      <protection locked="0"/>
    </xf>
    <xf numFmtId="0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0" xfId="1" applyNumberFormat="1" applyFont="1" applyFill="1" applyBorder="1" applyAlignment="1" applyProtection="1">
      <alignment horizontal="center"/>
      <protection locked="0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11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4" fontId="3" fillId="0" borderId="14" xfId="1" applyNumberFormat="1" applyFont="1" applyFill="1" applyBorder="1" applyAlignment="1" applyProtection="1">
      <alignment horizontal="center"/>
      <protection locked="0"/>
    </xf>
    <xf numFmtId="0" fontId="3" fillId="0" borderId="16" xfId="1" applyNumberFormat="1" applyFont="1" applyFill="1" applyBorder="1" applyAlignment="1" applyProtection="1">
      <alignment horizontal="center"/>
      <protection locked="0"/>
    </xf>
    <xf numFmtId="0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5" fontId="5" fillId="0" borderId="16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left"/>
    </xf>
    <xf numFmtId="0" fontId="12" fillId="0" borderId="0" xfId="0" applyFont="1"/>
    <xf numFmtId="0" fontId="13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left"/>
    </xf>
    <xf numFmtId="0" fontId="12" fillId="0" borderId="30" xfId="0" applyFont="1" applyBorder="1" applyAlignment="1">
      <alignment horizontal="left"/>
    </xf>
    <xf numFmtId="0" fontId="13" fillId="0" borderId="29" xfId="0" applyFont="1" applyBorder="1" applyAlignment="1">
      <alignment horizontal="center"/>
    </xf>
    <xf numFmtId="0" fontId="12" fillId="0" borderId="29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38" xfId="0" applyBorder="1"/>
    <xf numFmtId="0" fontId="0" fillId="6" borderId="0" xfId="0" applyFill="1"/>
    <xf numFmtId="0" fontId="0" fillId="7" borderId="0" xfId="0" applyFill="1"/>
    <xf numFmtId="0" fontId="3" fillId="0" borderId="5" xfId="0" applyFont="1" applyBorder="1" applyAlignment="1">
      <alignment horizontal="center"/>
    </xf>
    <xf numFmtId="164" fontId="3" fillId="0" borderId="15" xfId="1" applyNumberFormat="1" applyFont="1" applyFill="1" applyBorder="1" applyAlignment="1" applyProtection="1">
      <alignment horizontal="center"/>
      <protection locked="0"/>
    </xf>
    <xf numFmtId="0" fontId="3" fillId="0" borderId="31" xfId="1" applyNumberFormat="1" applyFont="1" applyFill="1" applyBorder="1" applyAlignment="1" applyProtection="1">
      <alignment horizontal="center"/>
      <protection locked="0"/>
    </xf>
    <xf numFmtId="165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31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165" fontId="3" fillId="0" borderId="39" xfId="1" applyNumberFormat="1" applyFont="1" applyFill="1" applyBorder="1" applyAlignment="1" applyProtection="1">
      <alignment horizontal="center"/>
      <protection locked="0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7" fillId="8" borderId="0" xfId="0" quotePrefix="1" applyFont="1" applyFill="1"/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27" xfId="1" applyNumberFormat="1" applyFont="1" applyFill="1" applyBorder="1" applyAlignment="1" applyProtection="1">
      <alignment horizontal="center"/>
      <protection locked="0"/>
    </xf>
    <xf numFmtId="164" fontId="3" fillId="0" borderId="9" xfId="1" applyNumberFormat="1" applyFont="1" applyFill="1" applyBorder="1" applyAlignment="1" applyProtection="1">
      <alignment horizontal="left"/>
      <protection locked="0"/>
    </xf>
    <xf numFmtId="164" fontId="3" fillId="0" borderId="14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0" fontId="0" fillId="0" borderId="31" xfId="0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40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3" fillId="0" borderId="18" xfId="1" applyNumberFormat="1" applyFont="1" applyFill="1" applyBorder="1" applyAlignment="1" applyProtection="1">
      <alignment horizontal="center"/>
      <protection locked="0"/>
    </xf>
    <xf numFmtId="1" fontId="3" fillId="0" borderId="27" xfId="1" applyNumberFormat="1" applyFont="1" applyFill="1" applyBorder="1" applyAlignment="1" applyProtection="1">
      <alignment horizontal="center"/>
      <protection locked="0"/>
    </xf>
    <xf numFmtId="165" fontId="5" fillId="0" borderId="27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44" xfId="1" applyNumberFormat="1" applyFont="1" applyFill="1" applyBorder="1" applyAlignment="1" applyProtection="1">
      <alignment horizontal="left"/>
      <protection locked="0"/>
    </xf>
    <xf numFmtId="0" fontId="3" fillId="0" borderId="44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3" fillId="0" borderId="45" xfId="1" applyNumberFormat="1" applyFont="1" applyFill="1" applyBorder="1" applyAlignment="1" applyProtection="1">
      <alignment horizontal="center"/>
      <protection locked="0"/>
    </xf>
    <xf numFmtId="1" fontId="3" fillId="0" borderId="11" xfId="1" applyNumberFormat="1" applyFont="1" applyFill="1" applyBorder="1" applyAlignment="1" applyProtection="1">
      <alignment horizontal="center"/>
      <protection locked="0"/>
    </xf>
    <xf numFmtId="1" fontId="3" fillId="0" borderId="31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0" fontId="3" fillId="0" borderId="40" xfId="0" applyFont="1" applyFill="1" applyBorder="1" applyAlignment="1">
      <alignment horizontal="center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8" fillId="0" borderId="0" xfId="2" applyFont="1" applyFill="1" applyBorder="1" applyAlignment="1">
      <alignment horizontal="center" vertical="center"/>
    </xf>
    <xf numFmtId="15" fontId="8" fillId="0" borderId="0" xfId="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7" fontId="9" fillId="0" borderId="0" xfId="0" applyNumberFormat="1" applyFont="1" applyFill="1" applyBorder="1" applyAlignment="1">
      <alignment horizont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29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14</xdr:row>
          <xdr:rowOff>133350</xdr:rowOff>
        </xdr:from>
        <xdr:to>
          <xdr:col>17</xdr:col>
          <xdr:colOff>590550</xdr:colOff>
          <xdr:row>16</xdr:row>
          <xdr:rowOff>85725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1657350</xdr:colOff>
          <xdr:row>14</xdr:row>
          <xdr:rowOff>123825</xdr:rowOff>
        </xdr:from>
        <xdr:to>
          <xdr:col>20</xdr:col>
          <xdr:colOff>142875</xdr:colOff>
          <xdr:row>16</xdr:row>
          <xdr:rowOff>76200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142875</xdr:colOff>
          <xdr:row>13</xdr:row>
          <xdr:rowOff>133350</xdr:rowOff>
        </xdr:from>
        <xdr:to>
          <xdr:col>19</xdr:col>
          <xdr:colOff>933450</xdr:colOff>
          <xdr:row>18</xdr:row>
          <xdr:rowOff>19050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4" totalsRowShown="0" headerRowDxfId="28" tableBorderDxfId="27">
  <autoFilter ref="A1:B4" xr:uid="{00000000-0009-0000-0100-000003000000}"/>
  <tableColumns count="2">
    <tableColumn id="1" xr3:uid="{00000000-0010-0000-0000-000001000000}" name="Familles" dataDxfId="26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7" totalsRowShown="0" headerRowDxfId="25" dataDxfId="23" headerRowBorderDxfId="24" tableBorderDxfId="22" totalsRowBorderDxfId="21">
  <autoFilter ref="D1:E7" xr:uid="{00000000-0009-0000-0100-000004000000}"/>
  <tableColumns count="2">
    <tableColumn id="1" xr3:uid="{00000000-0010-0000-0100-000001000000}" name="Types" dataDxfId="20"/>
    <tableColumn id="2" xr3:uid="{00000000-0010-0000-0100-000002000000}" name="Abreviation" dataDxfId="1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4" totalsRowShown="0" headerRowDxfId="18">
  <autoFilter ref="G1:M4" xr:uid="{00000000-0009-0000-0100-000002000000}"/>
  <tableColumns count="7">
    <tableColumn id="1" xr3:uid="{00000000-0010-0000-0200-000001000000}" name="Nom" dataDxfId="17"/>
    <tableColumn id="2" xr3:uid="{00000000-0010-0000-0200-000002000000}" name="Hauteur" dataDxfId="16"/>
    <tableColumn id="3" xr3:uid="{00000000-0010-0000-0200-000003000000}" name="Largeur" dataDxfId="15"/>
    <tableColumn id="4" xr3:uid="{00000000-0010-0000-0200-000004000000}" name="Profondeur" dataDxfId="14"/>
    <tableColumn id="7" xr3:uid="{00000000-0010-0000-0200-000007000000}" name="Nombre" dataDxfId="13"/>
    <tableColumn id="5" xr3:uid="{00000000-0010-0000-0200-000005000000}" name="Fond en applique 8mm" dataDxfId="12"/>
    <tableColumn id="6" xr3:uid="{00000000-0010-0000-0200-000006000000}" name="type" dataDxfId="1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matiere6" displayName="matiere6" ref="Z1:Z1048576" headerRowCount="0" totalsRowShown="0">
  <tableColumns count="1">
    <tableColumn id="1" xr3:uid="{00000000-0010-0000-0300-000001000000}" name="Matièr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b_pieces" displayName="tb_pieces" ref="O1:X8" totalsRowShown="0" headerRowDxfId="10">
  <autoFilter ref="O1:X8" xr:uid="{00000000-0009-0000-0100-000001000000}"/>
  <sortState xmlns:xlrd2="http://schemas.microsoft.com/office/spreadsheetml/2017/richdata2" ref="O2:X8">
    <sortCondition ref="T1:T8"/>
  </sortState>
  <tableColumns count="10">
    <tableColumn id="1" xr3:uid="{00000000-0010-0000-0400-000001000000}" name="Nom" dataDxfId="9"/>
    <tableColumn id="2" xr3:uid="{00000000-0010-0000-0400-000002000000}" name="Hauteur" dataDxfId="8"/>
    <tableColumn id="3" xr3:uid="{00000000-0010-0000-0400-000003000000}" name="Largeur" dataDxfId="7"/>
    <tableColumn id="4" xr3:uid="{00000000-0010-0000-0400-000004000000}" name="Profondeur" dataDxfId="6"/>
    <tableColumn id="7" xr3:uid="{00000000-0010-0000-0400-000007000000}" name="Nb" dataDxfId="5"/>
    <tableColumn id="5" xr3:uid="{F98347CE-3EC8-4482-BD21-CE39439DC50B}" name="matière" dataDxfId="4"/>
    <tableColumn id="6" xr3:uid="{E78E1F93-C732-47A5-A9EF-98EE537D1D25}" name="cht face" dataDxfId="3"/>
    <tableColumn id="8" xr3:uid="{660554FF-FEC8-4FB2-8589-362E29DFEEC2}" name="cht arrière" dataDxfId="2"/>
    <tableColumn id="9" xr3:uid="{BDE9113B-593A-40C8-A0C9-341D066BFB2F}" name="cht gauche" dataDxfId="1"/>
    <tableColumn id="10" xr3:uid="{A3856319-93AB-4262-A5D9-15414880A855}" name="cht droi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workbookViewId="0">
      <selection activeCell="D1" sqref="D1"/>
    </sheetView>
  </sheetViews>
  <sheetFormatPr baseColWidth="10" defaultRowHeight="15" x14ac:dyDescent="0.25"/>
  <cols>
    <col min="1" max="1" width="15.28515625" bestFit="1" customWidth="1"/>
  </cols>
  <sheetData>
    <row r="1" spans="1:9" x14ac:dyDescent="0.25">
      <c r="A1" s="48" t="s">
        <v>906</v>
      </c>
      <c r="B1" s="48">
        <v>1</v>
      </c>
    </row>
    <row r="2" spans="1:9" x14ac:dyDescent="0.25">
      <c r="A2" s="48" t="s">
        <v>73</v>
      </c>
      <c r="B2" s="48">
        <v>1</v>
      </c>
    </row>
    <row r="3" spans="1:9" x14ac:dyDescent="0.25">
      <c r="A3" s="48" t="s">
        <v>907</v>
      </c>
      <c r="B3" s="48">
        <v>1</v>
      </c>
    </row>
    <row r="4" spans="1:9" x14ac:dyDescent="0.25">
      <c r="A4" s="48" t="s">
        <v>905</v>
      </c>
      <c r="B4" s="48">
        <v>1</v>
      </c>
    </row>
    <row r="5" spans="1:9" x14ac:dyDescent="0.25">
      <c r="A5" s="48" t="s">
        <v>908</v>
      </c>
      <c r="B5" s="48">
        <v>1</v>
      </c>
    </row>
    <row r="6" spans="1:9" x14ac:dyDescent="0.25">
      <c r="A6" s="48" t="s">
        <v>74</v>
      </c>
      <c r="B6" s="48">
        <v>1</v>
      </c>
    </row>
    <row r="7" spans="1:9" x14ac:dyDescent="0.25">
      <c r="A7" s="47" t="s">
        <v>75</v>
      </c>
      <c r="B7" s="47">
        <v>1</v>
      </c>
      <c r="C7" s="47">
        <v>953</v>
      </c>
      <c r="D7" s="47">
        <v>608</v>
      </c>
      <c r="E7" s="47">
        <v>30</v>
      </c>
      <c r="F7" t="s">
        <v>10</v>
      </c>
      <c r="G7" t="s">
        <v>10</v>
      </c>
      <c r="H7" t="s">
        <v>10</v>
      </c>
      <c r="I7" t="s">
        <v>10</v>
      </c>
    </row>
    <row r="8" spans="1:9" x14ac:dyDescent="0.25">
      <c r="A8" s="47" t="s">
        <v>76</v>
      </c>
      <c r="B8" s="47">
        <v>1</v>
      </c>
      <c r="C8" s="47">
        <v>1500</v>
      </c>
      <c r="D8" s="47">
        <v>608</v>
      </c>
      <c r="E8" s="47">
        <v>30</v>
      </c>
      <c r="F8" t="s">
        <v>10</v>
      </c>
    </row>
    <row r="9" spans="1:9" x14ac:dyDescent="0.25">
      <c r="A9" s="47" t="s">
        <v>77</v>
      </c>
      <c r="B9" s="47">
        <v>1</v>
      </c>
      <c r="C9" s="47">
        <v>1699</v>
      </c>
      <c r="D9" s="47">
        <v>520</v>
      </c>
      <c r="E9" s="47">
        <v>100</v>
      </c>
      <c r="F9" t="s">
        <v>10</v>
      </c>
    </row>
    <row r="10" spans="1:9" x14ac:dyDescent="0.25">
      <c r="A10" s="47" t="s">
        <v>78</v>
      </c>
      <c r="B10" s="47">
        <v>2</v>
      </c>
      <c r="C10" s="47">
        <v>2597</v>
      </c>
      <c r="D10" s="47">
        <v>500</v>
      </c>
      <c r="E10" s="47">
        <v>19</v>
      </c>
      <c r="F10" t="s">
        <v>10</v>
      </c>
      <c r="G10" t="s">
        <v>10</v>
      </c>
    </row>
    <row r="11" spans="1:9" x14ac:dyDescent="0.25">
      <c r="A11" s="47" t="s">
        <v>82</v>
      </c>
      <c r="B11" s="47">
        <v>5</v>
      </c>
      <c r="C11" s="47">
        <v>1845</v>
      </c>
      <c r="D11" s="47">
        <v>40</v>
      </c>
      <c r="E11" s="47">
        <v>10</v>
      </c>
      <c r="H11" t="s">
        <v>10</v>
      </c>
      <c r="I11" t="s">
        <v>10</v>
      </c>
    </row>
    <row r="12" spans="1:9" x14ac:dyDescent="0.25">
      <c r="A12" s="47" t="s">
        <v>14</v>
      </c>
      <c r="B12" s="47">
        <v>3</v>
      </c>
      <c r="C12" s="47">
        <v>489</v>
      </c>
      <c r="D12" s="47">
        <v>520</v>
      </c>
      <c r="E12" s="47">
        <v>19</v>
      </c>
      <c r="I12" t="s">
        <v>10</v>
      </c>
    </row>
    <row r="13" spans="1:9" x14ac:dyDescent="0.25">
      <c r="A13" s="47" t="s">
        <v>83</v>
      </c>
      <c r="B13" s="47">
        <v>9</v>
      </c>
      <c r="C13" s="47">
        <v>875</v>
      </c>
      <c r="D13" s="47">
        <v>258</v>
      </c>
      <c r="E13" s="47">
        <v>19</v>
      </c>
      <c r="G13" t="s">
        <v>10</v>
      </c>
      <c r="H13" t="s">
        <v>10</v>
      </c>
    </row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Z818"/>
  <sheetViews>
    <sheetView tabSelected="1" topLeftCell="F1" workbookViewId="0">
      <selection activeCell="L15" sqref="L15"/>
    </sheetView>
  </sheetViews>
  <sheetFormatPr baseColWidth="10" defaultColWidth="10.7109375" defaultRowHeight="15" x14ac:dyDescent="0.25"/>
  <cols>
    <col min="1" max="1" width="18" hidden="1" customWidth="1"/>
    <col min="2" max="2" width="15.42578125" hidden="1" customWidth="1"/>
    <col min="3" max="3" width="22" hidden="1" customWidth="1"/>
    <col min="4" max="4" width="16.42578125" hidden="1" customWidth="1"/>
    <col min="5" max="5" width="18.42578125" hidden="1" customWidth="1"/>
    <col min="12" max="12" width="24.28515625" customWidth="1"/>
    <col min="13" max="13" width="27.42578125" customWidth="1"/>
    <col min="15" max="15" width="14.42578125" bestFit="1" customWidth="1"/>
    <col min="16" max="16" width="13.28515625" bestFit="1" customWidth="1"/>
    <col min="17" max="17" width="12.7109375" bestFit="1" customWidth="1"/>
    <col min="18" max="18" width="15.7109375" bestFit="1" customWidth="1"/>
    <col min="19" max="19" width="13.28515625" bestFit="1" customWidth="1"/>
    <col min="20" max="20" width="43" customWidth="1"/>
    <col min="21" max="21" width="10.7109375" customWidth="1"/>
    <col min="26" max="26" width="56.5703125" customWidth="1"/>
  </cols>
  <sheetData>
    <row r="1" spans="1:26" x14ac:dyDescent="0.25">
      <c r="A1" s="26" t="s">
        <v>51</v>
      </c>
      <c r="B1" s="25" t="s">
        <v>58</v>
      </c>
      <c r="D1" s="29" t="s">
        <v>52</v>
      </c>
      <c r="E1" s="25" t="s">
        <v>58</v>
      </c>
      <c r="F1" s="25"/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71</v>
      </c>
      <c r="M1" s="1" t="s">
        <v>897</v>
      </c>
      <c r="O1" s="1" t="s">
        <v>53</v>
      </c>
      <c r="P1" s="1" t="s">
        <v>54</v>
      </c>
      <c r="Q1" s="1" t="s">
        <v>55</v>
      </c>
      <c r="R1" s="1" t="s">
        <v>56</v>
      </c>
      <c r="S1" s="1" t="s">
        <v>36</v>
      </c>
      <c r="T1" s="1" t="s">
        <v>900</v>
      </c>
      <c r="U1" s="1" t="s">
        <v>901</v>
      </c>
      <c r="V1" s="1" t="s">
        <v>902</v>
      </c>
      <c r="W1" s="1" t="s">
        <v>903</v>
      </c>
      <c r="X1" s="1" t="s">
        <v>904</v>
      </c>
    </row>
    <row r="2" spans="1:26" x14ac:dyDescent="0.25">
      <c r="A2" t="s">
        <v>66</v>
      </c>
      <c r="B2" t="s">
        <v>48</v>
      </c>
      <c r="D2" s="24" t="s">
        <v>63</v>
      </c>
      <c r="E2" s="30" t="s">
        <v>42</v>
      </c>
      <c r="F2" s="42"/>
      <c r="G2" s="31" t="s">
        <v>906</v>
      </c>
      <c r="H2" s="32">
        <v>2333</v>
      </c>
      <c r="I2" s="32">
        <v>899</v>
      </c>
      <c r="J2" s="32">
        <v>588</v>
      </c>
      <c r="K2" s="35">
        <v>1</v>
      </c>
      <c r="L2" s="33" t="s">
        <v>72</v>
      </c>
      <c r="M2" s="33" t="s">
        <v>68</v>
      </c>
      <c r="O2" s="31" t="s">
        <v>82</v>
      </c>
      <c r="P2" s="32">
        <v>1845</v>
      </c>
      <c r="Q2" s="32">
        <v>40</v>
      </c>
      <c r="R2" s="32">
        <v>10</v>
      </c>
      <c r="S2" s="35">
        <v>5</v>
      </c>
      <c r="T2" s="32" t="s">
        <v>87</v>
      </c>
      <c r="U2" s="32"/>
      <c r="V2" s="32"/>
      <c r="W2" s="32" t="s">
        <v>10</v>
      </c>
      <c r="X2" s="32" t="s">
        <v>10</v>
      </c>
      <c r="Z2" t="s">
        <v>84</v>
      </c>
    </row>
    <row r="3" spans="1:26" x14ac:dyDescent="0.25">
      <c r="A3" t="s">
        <v>71</v>
      </c>
      <c r="B3" t="s">
        <v>49</v>
      </c>
      <c r="D3" s="24" t="s">
        <v>68</v>
      </c>
      <c r="E3" s="27" t="s">
        <v>43</v>
      </c>
      <c r="F3" s="42"/>
      <c r="G3" s="31" t="s">
        <v>907</v>
      </c>
      <c r="H3" s="32">
        <v>253</v>
      </c>
      <c r="I3" s="32">
        <v>709</v>
      </c>
      <c r="J3" s="32">
        <v>428</v>
      </c>
      <c r="K3" s="35">
        <v>1</v>
      </c>
      <c r="L3" s="33" t="s">
        <v>72</v>
      </c>
      <c r="M3" s="33" t="s">
        <v>64</v>
      </c>
      <c r="O3" s="31" t="s">
        <v>76</v>
      </c>
      <c r="P3" s="32">
        <v>1500</v>
      </c>
      <c r="Q3" s="32">
        <v>608</v>
      </c>
      <c r="R3" s="32">
        <v>30</v>
      </c>
      <c r="S3" s="35">
        <v>1</v>
      </c>
      <c r="T3" s="32" t="s">
        <v>89</v>
      </c>
      <c r="U3" s="32" t="s">
        <v>10</v>
      </c>
      <c r="V3" s="32"/>
      <c r="W3" s="32"/>
      <c r="X3" s="32"/>
      <c r="Z3" t="s">
        <v>85</v>
      </c>
    </row>
    <row r="4" spans="1:26" x14ac:dyDescent="0.25">
      <c r="A4" t="s">
        <v>72</v>
      </c>
      <c r="B4" t="s">
        <v>50</v>
      </c>
      <c r="D4" s="24" t="s">
        <v>64</v>
      </c>
      <c r="E4" s="27" t="s">
        <v>44</v>
      </c>
      <c r="F4" s="42"/>
      <c r="G4" s="34" t="s">
        <v>908</v>
      </c>
      <c r="H4" s="1">
        <v>350</v>
      </c>
      <c r="I4" s="1">
        <v>1500</v>
      </c>
      <c r="J4" s="1">
        <v>588</v>
      </c>
      <c r="K4" s="35">
        <v>1</v>
      </c>
      <c r="L4" s="89" t="s">
        <v>72</v>
      </c>
      <c r="M4" s="89" t="s">
        <v>68</v>
      </c>
      <c r="O4" s="34" t="s">
        <v>75</v>
      </c>
      <c r="P4" s="90">
        <v>953</v>
      </c>
      <c r="Q4" s="90">
        <v>608</v>
      </c>
      <c r="R4" s="90">
        <v>30</v>
      </c>
      <c r="S4" s="35">
        <v>1</v>
      </c>
      <c r="T4" s="90" t="s">
        <v>84</v>
      </c>
      <c r="U4" s="90" t="s">
        <v>10</v>
      </c>
      <c r="V4" s="90" t="s">
        <v>10</v>
      </c>
      <c r="W4" s="90" t="s">
        <v>10</v>
      </c>
      <c r="X4" s="90" t="s">
        <v>10</v>
      </c>
      <c r="Z4" t="s">
        <v>86</v>
      </c>
    </row>
    <row r="5" spans="1:26" x14ac:dyDescent="0.25">
      <c r="D5" s="24" t="s">
        <v>69</v>
      </c>
      <c r="E5" s="27" t="s">
        <v>45</v>
      </c>
      <c r="F5" s="42"/>
      <c r="O5" s="34" t="s">
        <v>78</v>
      </c>
      <c r="P5" s="1">
        <v>2597</v>
      </c>
      <c r="Q5" s="1">
        <v>500</v>
      </c>
      <c r="R5" s="1">
        <v>19</v>
      </c>
      <c r="S5" s="35">
        <v>2</v>
      </c>
      <c r="T5" s="1" t="s">
        <v>84</v>
      </c>
      <c r="U5" s="1" t="s">
        <v>10</v>
      </c>
      <c r="V5" s="1" t="s">
        <v>10</v>
      </c>
      <c r="W5" s="1"/>
      <c r="X5" s="1"/>
      <c r="Z5" t="s">
        <v>87</v>
      </c>
    </row>
    <row r="6" spans="1:26" x14ac:dyDescent="0.25">
      <c r="D6" s="24" t="s">
        <v>67</v>
      </c>
      <c r="E6" s="27" t="s">
        <v>46</v>
      </c>
      <c r="F6" s="42"/>
      <c r="O6" s="34" t="s">
        <v>77</v>
      </c>
      <c r="P6" s="1">
        <v>1699</v>
      </c>
      <c r="Q6" s="1">
        <v>520</v>
      </c>
      <c r="R6" s="1">
        <v>100</v>
      </c>
      <c r="S6" s="35">
        <v>1</v>
      </c>
      <c r="T6" s="1" t="s">
        <v>84</v>
      </c>
      <c r="U6" s="1" t="s">
        <v>10</v>
      </c>
      <c r="V6" s="1"/>
      <c r="W6" s="1"/>
      <c r="X6" s="1"/>
      <c r="Z6" t="s">
        <v>88</v>
      </c>
    </row>
    <row r="7" spans="1:26" x14ac:dyDescent="0.25">
      <c r="D7" s="24" t="s">
        <v>65</v>
      </c>
      <c r="E7" s="27" t="s">
        <v>47</v>
      </c>
      <c r="F7" s="42"/>
      <c r="O7" s="34" t="s">
        <v>83</v>
      </c>
      <c r="P7" s="90">
        <v>875</v>
      </c>
      <c r="Q7" s="90">
        <v>258</v>
      </c>
      <c r="R7" s="90">
        <v>19</v>
      </c>
      <c r="S7" s="35">
        <v>9</v>
      </c>
      <c r="T7" s="90" t="s">
        <v>892</v>
      </c>
      <c r="U7" s="90"/>
      <c r="V7" s="90" t="s">
        <v>10</v>
      </c>
      <c r="W7" s="90" t="s">
        <v>10</v>
      </c>
      <c r="X7" s="90"/>
      <c r="Z7" t="s">
        <v>89</v>
      </c>
    </row>
    <row r="8" spans="1:26" x14ac:dyDescent="0.25">
      <c r="E8" s="28"/>
      <c r="F8" s="42"/>
      <c r="O8" s="34" t="s">
        <v>14</v>
      </c>
      <c r="P8" s="90">
        <v>489</v>
      </c>
      <c r="Q8" s="90">
        <v>520</v>
      </c>
      <c r="R8" s="90">
        <v>19</v>
      </c>
      <c r="S8" s="35">
        <v>3</v>
      </c>
      <c r="T8" s="90" t="s">
        <v>892</v>
      </c>
      <c r="U8" s="90"/>
      <c r="V8" s="90"/>
      <c r="W8" s="90"/>
      <c r="X8" s="90" t="s">
        <v>10</v>
      </c>
      <c r="Z8" t="s">
        <v>81</v>
      </c>
    </row>
    <row r="9" spans="1:26" x14ac:dyDescent="0.25">
      <c r="Z9" t="s">
        <v>90</v>
      </c>
    </row>
    <row r="10" spans="1:26" x14ac:dyDescent="0.25">
      <c r="Z10" t="s">
        <v>91</v>
      </c>
    </row>
    <row r="11" spans="1:26" x14ac:dyDescent="0.25">
      <c r="Z11" t="s">
        <v>92</v>
      </c>
    </row>
    <row r="12" spans="1:26" x14ac:dyDescent="0.25">
      <c r="Z12" t="s">
        <v>93</v>
      </c>
    </row>
    <row r="13" spans="1:26" x14ac:dyDescent="0.25">
      <c r="Z13" t="s">
        <v>94</v>
      </c>
    </row>
    <row r="14" spans="1:26" x14ac:dyDescent="0.25">
      <c r="Z14" t="s">
        <v>95</v>
      </c>
    </row>
    <row r="15" spans="1:26" x14ac:dyDescent="0.25">
      <c r="Z15" t="s">
        <v>96</v>
      </c>
    </row>
    <row r="16" spans="1:26" x14ac:dyDescent="0.25">
      <c r="Z16" t="s">
        <v>97</v>
      </c>
    </row>
    <row r="17" spans="26:26" x14ac:dyDescent="0.25">
      <c r="Z17" t="s">
        <v>98</v>
      </c>
    </row>
    <row r="18" spans="26:26" x14ac:dyDescent="0.25">
      <c r="Z18" t="s">
        <v>99</v>
      </c>
    </row>
    <row r="19" spans="26:26" x14ac:dyDescent="0.25">
      <c r="Z19" t="s">
        <v>100</v>
      </c>
    </row>
    <row r="20" spans="26:26" x14ac:dyDescent="0.25">
      <c r="Z20" t="s">
        <v>80</v>
      </c>
    </row>
    <row r="21" spans="26:26" x14ac:dyDescent="0.25">
      <c r="Z21" t="s">
        <v>101</v>
      </c>
    </row>
    <row r="22" spans="26:26" x14ac:dyDescent="0.25">
      <c r="Z22" t="s">
        <v>102</v>
      </c>
    </row>
    <row r="23" spans="26:26" x14ac:dyDescent="0.25">
      <c r="Z23" t="s">
        <v>103</v>
      </c>
    </row>
    <row r="24" spans="26:26" x14ac:dyDescent="0.25">
      <c r="Z24" t="s">
        <v>104</v>
      </c>
    </row>
    <row r="25" spans="26:26" x14ac:dyDescent="0.25">
      <c r="Z25" t="s">
        <v>105</v>
      </c>
    </row>
    <row r="26" spans="26:26" x14ac:dyDescent="0.25">
      <c r="Z26" t="s">
        <v>106</v>
      </c>
    </row>
    <row r="27" spans="26:26" x14ac:dyDescent="0.25">
      <c r="Z27" t="s">
        <v>107</v>
      </c>
    </row>
    <row r="28" spans="26:26" x14ac:dyDescent="0.25">
      <c r="Z28" t="s">
        <v>108</v>
      </c>
    </row>
    <row r="29" spans="26:26" x14ac:dyDescent="0.25">
      <c r="Z29" t="s">
        <v>109</v>
      </c>
    </row>
    <row r="30" spans="26:26" x14ac:dyDescent="0.25">
      <c r="Z30" t="s">
        <v>110</v>
      </c>
    </row>
    <row r="31" spans="26:26" x14ac:dyDescent="0.25">
      <c r="Z31" t="s">
        <v>111</v>
      </c>
    </row>
    <row r="32" spans="26:26" x14ac:dyDescent="0.25">
      <c r="Z32" t="s">
        <v>112</v>
      </c>
    </row>
    <row r="33" spans="26:26" x14ac:dyDescent="0.25">
      <c r="Z33" t="s">
        <v>113</v>
      </c>
    </row>
    <row r="34" spans="26:26" x14ac:dyDescent="0.25">
      <c r="Z34" t="s">
        <v>114</v>
      </c>
    </row>
    <row r="35" spans="26:26" x14ac:dyDescent="0.25">
      <c r="Z35" t="s">
        <v>115</v>
      </c>
    </row>
    <row r="36" spans="26:26" x14ac:dyDescent="0.25">
      <c r="Z36" t="s">
        <v>116</v>
      </c>
    </row>
    <row r="37" spans="26:26" x14ac:dyDescent="0.25">
      <c r="Z37" t="s">
        <v>117</v>
      </c>
    </row>
    <row r="38" spans="26:26" x14ac:dyDescent="0.25">
      <c r="Z38" t="s">
        <v>79</v>
      </c>
    </row>
    <row r="39" spans="26:26" x14ac:dyDescent="0.25">
      <c r="Z39" t="s">
        <v>118</v>
      </c>
    </row>
    <row r="40" spans="26:26" x14ac:dyDescent="0.25">
      <c r="Z40" t="s">
        <v>119</v>
      </c>
    </row>
    <row r="41" spans="26:26" x14ac:dyDescent="0.25">
      <c r="Z41" t="s">
        <v>120</v>
      </c>
    </row>
    <row r="42" spans="26:26" x14ac:dyDescent="0.25">
      <c r="Z42" t="s">
        <v>121</v>
      </c>
    </row>
    <row r="43" spans="26:26" x14ac:dyDescent="0.25">
      <c r="Z43" t="s">
        <v>122</v>
      </c>
    </row>
    <row r="44" spans="26:26" x14ac:dyDescent="0.25">
      <c r="Z44" t="s">
        <v>123</v>
      </c>
    </row>
    <row r="45" spans="26:26" x14ac:dyDescent="0.25">
      <c r="Z45" t="s">
        <v>124</v>
      </c>
    </row>
    <row r="46" spans="26:26" x14ac:dyDescent="0.25">
      <c r="Z46" t="s">
        <v>125</v>
      </c>
    </row>
    <row r="47" spans="26:26" x14ac:dyDescent="0.25">
      <c r="Z47" t="s">
        <v>126</v>
      </c>
    </row>
    <row r="48" spans="26:26" x14ac:dyDescent="0.25">
      <c r="Z48" t="s">
        <v>127</v>
      </c>
    </row>
    <row r="49" spans="26:26" x14ac:dyDescent="0.25">
      <c r="Z49" t="s">
        <v>128</v>
      </c>
    </row>
    <row r="50" spans="26:26" x14ac:dyDescent="0.25">
      <c r="Z50" t="s">
        <v>129</v>
      </c>
    </row>
    <row r="51" spans="26:26" x14ac:dyDescent="0.25">
      <c r="Z51" t="s">
        <v>130</v>
      </c>
    </row>
    <row r="52" spans="26:26" x14ac:dyDescent="0.25">
      <c r="Z52" t="s">
        <v>131</v>
      </c>
    </row>
    <row r="53" spans="26:26" x14ac:dyDescent="0.25">
      <c r="Z53" t="s">
        <v>132</v>
      </c>
    </row>
    <row r="54" spans="26:26" x14ac:dyDescent="0.25">
      <c r="Z54" t="s">
        <v>133</v>
      </c>
    </row>
    <row r="55" spans="26:26" x14ac:dyDescent="0.25">
      <c r="Z55" t="s">
        <v>134</v>
      </c>
    </row>
    <row r="56" spans="26:26" x14ac:dyDescent="0.25">
      <c r="Z56" t="s">
        <v>135</v>
      </c>
    </row>
    <row r="57" spans="26:26" x14ac:dyDescent="0.25">
      <c r="Z57" t="s">
        <v>136</v>
      </c>
    </row>
    <row r="58" spans="26:26" x14ac:dyDescent="0.25">
      <c r="Z58" t="s">
        <v>137</v>
      </c>
    </row>
    <row r="59" spans="26:26" x14ac:dyDescent="0.25">
      <c r="Z59" t="s">
        <v>138</v>
      </c>
    </row>
    <row r="60" spans="26:26" x14ac:dyDescent="0.25">
      <c r="Z60" t="s">
        <v>139</v>
      </c>
    </row>
    <row r="61" spans="26:26" x14ac:dyDescent="0.25">
      <c r="Z61" t="s">
        <v>140</v>
      </c>
    </row>
    <row r="62" spans="26:26" x14ac:dyDescent="0.25">
      <c r="Z62" t="s">
        <v>141</v>
      </c>
    </row>
    <row r="63" spans="26:26" x14ac:dyDescent="0.25">
      <c r="Z63" t="s">
        <v>142</v>
      </c>
    </row>
    <row r="64" spans="26:26" x14ac:dyDescent="0.25">
      <c r="Z64" t="s">
        <v>143</v>
      </c>
    </row>
    <row r="65" spans="26:26" x14ac:dyDescent="0.25">
      <c r="Z65" t="s">
        <v>144</v>
      </c>
    </row>
    <row r="66" spans="26:26" x14ac:dyDescent="0.25">
      <c r="Z66" t="s">
        <v>145</v>
      </c>
    </row>
    <row r="67" spans="26:26" x14ac:dyDescent="0.25">
      <c r="Z67" t="s">
        <v>146</v>
      </c>
    </row>
    <row r="68" spans="26:26" x14ac:dyDescent="0.25">
      <c r="Z68" t="s">
        <v>147</v>
      </c>
    </row>
    <row r="69" spans="26:26" x14ac:dyDescent="0.25">
      <c r="Z69" t="s">
        <v>148</v>
      </c>
    </row>
    <row r="70" spans="26:26" x14ac:dyDescent="0.25">
      <c r="Z70" t="s">
        <v>149</v>
      </c>
    </row>
    <row r="71" spans="26:26" x14ac:dyDescent="0.25">
      <c r="Z71" t="s">
        <v>150</v>
      </c>
    </row>
    <row r="72" spans="26:26" x14ac:dyDescent="0.25">
      <c r="Z72" t="s">
        <v>151</v>
      </c>
    </row>
    <row r="73" spans="26:26" x14ac:dyDescent="0.25">
      <c r="Z73" t="s">
        <v>152</v>
      </c>
    </row>
    <row r="74" spans="26:26" x14ac:dyDescent="0.25">
      <c r="Z74" t="s">
        <v>153</v>
      </c>
    </row>
    <row r="75" spans="26:26" x14ac:dyDescent="0.25">
      <c r="Z75" t="s">
        <v>154</v>
      </c>
    </row>
    <row r="76" spans="26:26" x14ac:dyDescent="0.25">
      <c r="Z76" t="s">
        <v>155</v>
      </c>
    </row>
    <row r="77" spans="26:26" x14ac:dyDescent="0.25">
      <c r="Z77" t="s">
        <v>156</v>
      </c>
    </row>
    <row r="78" spans="26:26" x14ac:dyDescent="0.25">
      <c r="Z78" t="s">
        <v>157</v>
      </c>
    </row>
    <row r="79" spans="26:26" x14ac:dyDescent="0.25">
      <c r="Z79" t="s">
        <v>158</v>
      </c>
    </row>
    <row r="80" spans="26:26" x14ac:dyDescent="0.25">
      <c r="Z80" t="s">
        <v>159</v>
      </c>
    </row>
    <row r="81" spans="26:26" x14ac:dyDescent="0.25">
      <c r="Z81" t="s">
        <v>160</v>
      </c>
    </row>
    <row r="82" spans="26:26" x14ac:dyDescent="0.25">
      <c r="Z82" t="s">
        <v>161</v>
      </c>
    </row>
    <row r="83" spans="26:26" x14ac:dyDescent="0.25">
      <c r="Z83" t="s">
        <v>162</v>
      </c>
    </row>
    <row r="84" spans="26:26" x14ac:dyDescent="0.25">
      <c r="Z84" t="s">
        <v>163</v>
      </c>
    </row>
    <row r="85" spans="26:26" x14ac:dyDescent="0.25">
      <c r="Z85" t="s">
        <v>164</v>
      </c>
    </row>
    <row r="86" spans="26:26" x14ac:dyDescent="0.25">
      <c r="Z86" t="s">
        <v>165</v>
      </c>
    </row>
    <row r="87" spans="26:26" x14ac:dyDescent="0.25">
      <c r="Z87" t="s">
        <v>166</v>
      </c>
    </row>
    <row r="88" spans="26:26" x14ac:dyDescent="0.25">
      <c r="Z88" t="s">
        <v>167</v>
      </c>
    </row>
    <row r="89" spans="26:26" x14ac:dyDescent="0.25">
      <c r="Z89" t="s">
        <v>168</v>
      </c>
    </row>
    <row r="90" spans="26:26" x14ac:dyDescent="0.25">
      <c r="Z90" t="s">
        <v>169</v>
      </c>
    </row>
    <row r="91" spans="26:26" x14ac:dyDescent="0.25">
      <c r="Z91" t="s">
        <v>170</v>
      </c>
    </row>
    <row r="92" spans="26:26" x14ac:dyDescent="0.25">
      <c r="Z92" t="s">
        <v>171</v>
      </c>
    </row>
    <row r="93" spans="26:26" x14ac:dyDescent="0.25">
      <c r="Z93" t="s">
        <v>172</v>
      </c>
    </row>
    <row r="94" spans="26:26" x14ac:dyDescent="0.25">
      <c r="Z94" t="s">
        <v>173</v>
      </c>
    </row>
    <row r="95" spans="26:26" x14ac:dyDescent="0.25">
      <c r="Z95" t="s">
        <v>174</v>
      </c>
    </row>
    <row r="96" spans="26:26" x14ac:dyDescent="0.25">
      <c r="Z96" t="s">
        <v>175</v>
      </c>
    </row>
    <row r="97" spans="26:26" x14ac:dyDescent="0.25">
      <c r="Z97" t="s">
        <v>176</v>
      </c>
    </row>
    <row r="98" spans="26:26" x14ac:dyDescent="0.25">
      <c r="Z98" t="s">
        <v>177</v>
      </c>
    </row>
    <row r="99" spans="26:26" x14ac:dyDescent="0.25">
      <c r="Z99" t="s">
        <v>178</v>
      </c>
    </row>
    <row r="100" spans="26:26" x14ac:dyDescent="0.25">
      <c r="Z100" t="s">
        <v>179</v>
      </c>
    </row>
    <row r="101" spans="26:26" x14ac:dyDescent="0.25">
      <c r="Z101" t="s">
        <v>180</v>
      </c>
    </row>
    <row r="102" spans="26:26" x14ac:dyDescent="0.25">
      <c r="Z102" t="s">
        <v>181</v>
      </c>
    </row>
    <row r="103" spans="26:26" x14ac:dyDescent="0.25">
      <c r="Z103" t="s">
        <v>182</v>
      </c>
    </row>
    <row r="104" spans="26:26" x14ac:dyDescent="0.25">
      <c r="Z104" t="s">
        <v>183</v>
      </c>
    </row>
    <row r="105" spans="26:26" x14ac:dyDescent="0.25">
      <c r="Z105" t="s">
        <v>184</v>
      </c>
    </row>
    <row r="106" spans="26:26" x14ac:dyDescent="0.25">
      <c r="Z106" t="s">
        <v>185</v>
      </c>
    </row>
    <row r="107" spans="26:26" x14ac:dyDescent="0.25">
      <c r="Z107" t="s">
        <v>186</v>
      </c>
    </row>
    <row r="108" spans="26:26" x14ac:dyDescent="0.25">
      <c r="Z108" t="s">
        <v>187</v>
      </c>
    </row>
    <row r="109" spans="26:26" x14ac:dyDescent="0.25">
      <c r="Z109" t="s">
        <v>188</v>
      </c>
    </row>
    <row r="110" spans="26:26" x14ac:dyDescent="0.25">
      <c r="Z110" t="s">
        <v>189</v>
      </c>
    </row>
    <row r="111" spans="26:26" x14ac:dyDescent="0.25">
      <c r="Z111" t="s">
        <v>190</v>
      </c>
    </row>
    <row r="112" spans="26:26" x14ac:dyDescent="0.25">
      <c r="Z112" t="s">
        <v>191</v>
      </c>
    </row>
    <row r="113" spans="26:26" x14ac:dyDescent="0.25">
      <c r="Z113" t="s">
        <v>192</v>
      </c>
    </row>
    <row r="114" spans="26:26" x14ac:dyDescent="0.25">
      <c r="Z114" t="s">
        <v>193</v>
      </c>
    </row>
    <row r="115" spans="26:26" x14ac:dyDescent="0.25">
      <c r="Z115" t="s">
        <v>194</v>
      </c>
    </row>
    <row r="116" spans="26:26" x14ac:dyDescent="0.25">
      <c r="Z116" t="s">
        <v>195</v>
      </c>
    </row>
    <row r="117" spans="26:26" x14ac:dyDescent="0.25">
      <c r="Z117" t="s">
        <v>196</v>
      </c>
    </row>
    <row r="118" spans="26:26" x14ac:dyDescent="0.25">
      <c r="Z118" t="s">
        <v>197</v>
      </c>
    </row>
    <row r="119" spans="26:26" x14ac:dyDescent="0.25">
      <c r="Z119" t="s">
        <v>198</v>
      </c>
    </row>
    <row r="120" spans="26:26" x14ac:dyDescent="0.25">
      <c r="Z120" t="s">
        <v>199</v>
      </c>
    </row>
    <row r="121" spans="26:26" x14ac:dyDescent="0.25">
      <c r="Z121" t="s">
        <v>200</v>
      </c>
    </row>
    <row r="122" spans="26:26" x14ac:dyDescent="0.25">
      <c r="Z122" t="s">
        <v>201</v>
      </c>
    </row>
    <row r="123" spans="26:26" x14ac:dyDescent="0.25">
      <c r="Z123" t="s">
        <v>202</v>
      </c>
    </row>
    <row r="124" spans="26:26" x14ac:dyDescent="0.25">
      <c r="Z124" t="s">
        <v>203</v>
      </c>
    </row>
    <row r="125" spans="26:26" x14ac:dyDescent="0.25">
      <c r="Z125" t="s">
        <v>204</v>
      </c>
    </row>
    <row r="126" spans="26:26" x14ac:dyDescent="0.25">
      <c r="Z126" t="s">
        <v>205</v>
      </c>
    </row>
    <row r="127" spans="26:26" x14ac:dyDescent="0.25">
      <c r="Z127" t="s">
        <v>206</v>
      </c>
    </row>
    <row r="128" spans="26:26" x14ac:dyDescent="0.25">
      <c r="Z128" t="s">
        <v>207</v>
      </c>
    </row>
    <row r="129" spans="26:26" x14ac:dyDescent="0.25">
      <c r="Z129" t="s">
        <v>208</v>
      </c>
    </row>
    <row r="130" spans="26:26" x14ac:dyDescent="0.25">
      <c r="Z130" t="s">
        <v>209</v>
      </c>
    </row>
    <row r="131" spans="26:26" x14ac:dyDescent="0.25">
      <c r="Z131" t="s">
        <v>210</v>
      </c>
    </row>
    <row r="132" spans="26:26" x14ac:dyDescent="0.25">
      <c r="Z132" t="s">
        <v>211</v>
      </c>
    </row>
    <row r="133" spans="26:26" x14ac:dyDescent="0.25">
      <c r="Z133" t="s">
        <v>212</v>
      </c>
    </row>
    <row r="134" spans="26:26" x14ac:dyDescent="0.25">
      <c r="Z134" t="s">
        <v>213</v>
      </c>
    </row>
    <row r="135" spans="26:26" x14ac:dyDescent="0.25">
      <c r="Z135" t="s">
        <v>214</v>
      </c>
    </row>
    <row r="136" spans="26:26" x14ac:dyDescent="0.25">
      <c r="Z136" t="s">
        <v>215</v>
      </c>
    </row>
    <row r="137" spans="26:26" x14ac:dyDescent="0.25">
      <c r="Z137" t="s">
        <v>216</v>
      </c>
    </row>
    <row r="138" spans="26:26" x14ac:dyDescent="0.25">
      <c r="Z138" t="s">
        <v>217</v>
      </c>
    </row>
    <row r="139" spans="26:26" x14ac:dyDescent="0.25">
      <c r="Z139" t="s">
        <v>218</v>
      </c>
    </row>
    <row r="140" spans="26:26" x14ac:dyDescent="0.25">
      <c r="Z140" t="s">
        <v>219</v>
      </c>
    </row>
    <row r="141" spans="26:26" x14ac:dyDescent="0.25">
      <c r="Z141" t="s">
        <v>220</v>
      </c>
    </row>
    <row r="142" spans="26:26" x14ac:dyDescent="0.25">
      <c r="Z142" t="s">
        <v>221</v>
      </c>
    </row>
    <row r="143" spans="26:26" x14ac:dyDescent="0.25">
      <c r="Z143" t="s">
        <v>222</v>
      </c>
    </row>
    <row r="144" spans="26:26" x14ac:dyDescent="0.25">
      <c r="Z144" t="s">
        <v>223</v>
      </c>
    </row>
    <row r="145" spans="26:26" x14ac:dyDescent="0.25">
      <c r="Z145" t="s">
        <v>224</v>
      </c>
    </row>
    <row r="146" spans="26:26" x14ac:dyDescent="0.25">
      <c r="Z146" t="s">
        <v>225</v>
      </c>
    </row>
    <row r="147" spans="26:26" x14ac:dyDescent="0.25">
      <c r="Z147" t="s">
        <v>226</v>
      </c>
    </row>
    <row r="148" spans="26:26" x14ac:dyDescent="0.25">
      <c r="Z148" t="s">
        <v>227</v>
      </c>
    </row>
    <row r="149" spans="26:26" x14ac:dyDescent="0.25">
      <c r="Z149" t="s">
        <v>228</v>
      </c>
    </row>
    <row r="150" spans="26:26" x14ac:dyDescent="0.25">
      <c r="Z150" t="s">
        <v>229</v>
      </c>
    </row>
    <row r="151" spans="26:26" x14ac:dyDescent="0.25">
      <c r="Z151" t="s">
        <v>230</v>
      </c>
    </row>
    <row r="152" spans="26:26" x14ac:dyDescent="0.25">
      <c r="Z152" t="s">
        <v>231</v>
      </c>
    </row>
    <row r="153" spans="26:26" x14ac:dyDescent="0.25">
      <c r="Z153" t="s">
        <v>232</v>
      </c>
    </row>
    <row r="154" spans="26:26" x14ac:dyDescent="0.25">
      <c r="Z154" t="s">
        <v>233</v>
      </c>
    </row>
    <row r="155" spans="26:26" x14ac:dyDescent="0.25">
      <c r="Z155" t="s">
        <v>234</v>
      </c>
    </row>
    <row r="156" spans="26:26" x14ac:dyDescent="0.25">
      <c r="Z156" t="s">
        <v>235</v>
      </c>
    </row>
    <row r="157" spans="26:26" x14ac:dyDescent="0.25">
      <c r="Z157" t="s">
        <v>236</v>
      </c>
    </row>
    <row r="158" spans="26:26" x14ac:dyDescent="0.25">
      <c r="Z158" t="s">
        <v>237</v>
      </c>
    </row>
    <row r="159" spans="26:26" x14ac:dyDescent="0.25">
      <c r="Z159" t="s">
        <v>238</v>
      </c>
    </row>
    <row r="160" spans="26:26" x14ac:dyDescent="0.25">
      <c r="Z160" t="s">
        <v>239</v>
      </c>
    </row>
    <row r="161" spans="26:26" x14ac:dyDescent="0.25">
      <c r="Z161" t="s">
        <v>240</v>
      </c>
    </row>
    <row r="162" spans="26:26" x14ac:dyDescent="0.25">
      <c r="Z162" t="s">
        <v>241</v>
      </c>
    </row>
    <row r="163" spans="26:26" x14ac:dyDescent="0.25">
      <c r="Z163" t="s">
        <v>242</v>
      </c>
    </row>
    <row r="164" spans="26:26" x14ac:dyDescent="0.25">
      <c r="Z164" t="s">
        <v>243</v>
      </c>
    </row>
    <row r="165" spans="26:26" x14ac:dyDescent="0.25">
      <c r="Z165" t="s">
        <v>244</v>
      </c>
    </row>
    <row r="166" spans="26:26" x14ac:dyDescent="0.25">
      <c r="Z166" t="s">
        <v>245</v>
      </c>
    </row>
    <row r="167" spans="26:26" x14ac:dyDescent="0.25">
      <c r="Z167" t="s">
        <v>246</v>
      </c>
    </row>
    <row r="168" spans="26:26" x14ac:dyDescent="0.25">
      <c r="Z168" t="s">
        <v>247</v>
      </c>
    </row>
    <row r="169" spans="26:26" x14ac:dyDescent="0.25">
      <c r="Z169" t="s">
        <v>248</v>
      </c>
    </row>
    <row r="170" spans="26:26" x14ac:dyDescent="0.25">
      <c r="Z170" t="s">
        <v>249</v>
      </c>
    </row>
    <row r="171" spans="26:26" x14ac:dyDescent="0.25">
      <c r="Z171" t="s">
        <v>250</v>
      </c>
    </row>
    <row r="172" spans="26:26" x14ac:dyDescent="0.25">
      <c r="Z172" t="s">
        <v>251</v>
      </c>
    </row>
    <row r="173" spans="26:26" x14ac:dyDescent="0.25">
      <c r="Z173" t="s">
        <v>252</v>
      </c>
    </row>
    <row r="174" spans="26:26" x14ac:dyDescent="0.25">
      <c r="Z174" t="s">
        <v>253</v>
      </c>
    </row>
    <row r="175" spans="26:26" x14ac:dyDescent="0.25">
      <c r="Z175" t="s">
        <v>254</v>
      </c>
    </row>
    <row r="176" spans="26:26" x14ac:dyDescent="0.25">
      <c r="Z176" t="s">
        <v>255</v>
      </c>
    </row>
    <row r="177" spans="26:26" x14ac:dyDescent="0.25">
      <c r="Z177" t="s">
        <v>256</v>
      </c>
    </row>
    <row r="178" spans="26:26" x14ac:dyDescent="0.25">
      <c r="Z178" t="s">
        <v>257</v>
      </c>
    </row>
    <row r="179" spans="26:26" x14ac:dyDescent="0.25">
      <c r="Z179" t="s">
        <v>258</v>
      </c>
    </row>
    <row r="180" spans="26:26" x14ac:dyDescent="0.25">
      <c r="Z180" t="s">
        <v>259</v>
      </c>
    </row>
    <row r="181" spans="26:26" x14ac:dyDescent="0.25">
      <c r="Z181" t="s">
        <v>260</v>
      </c>
    </row>
    <row r="182" spans="26:26" x14ac:dyDescent="0.25">
      <c r="Z182" t="s">
        <v>261</v>
      </c>
    </row>
    <row r="183" spans="26:26" x14ac:dyDescent="0.25">
      <c r="Z183" t="s">
        <v>262</v>
      </c>
    </row>
    <row r="184" spans="26:26" x14ac:dyDescent="0.25">
      <c r="Z184" t="s">
        <v>263</v>
      </c>
    </row>
    <row r="185" spans="26:26" x14ac:dyDescent="0.25">
      <c r="Z185" t="s">
        <v>264</v>
      </c>
    </row>
    <row r="186" spans="26:26" x14ac:dyDescent="0.25">
      <c r="Z186" t="s">
        <v>265</v>
      </c>
    </row>
    <row r="187" spans="26:26" x14ac:dyDescent="0.25">
      <c r="Z187" t="s">
        <v>266</v>
      </c>
    </row>
    <row r="188" spans="26:26" x14ac:dyDescent="0.25">
      <c r="Z188" t="s">
        <v>267</v>
      </c>
    </row>
    <row r="189" spans="26:26" x14ac:dyDescent="0.25">
      <c r="Z189" t="s">
        <v>268</v>
      </c>
    </row>
    <row r="190" spans="26:26" x14ac:dyDescent="0.25">
      <c r="Z190" t="s">
        <v>269</v>
      </c>
    </row>
    <row r="191" spans="26:26" x14ac:dyDescent="0.25">
      <c r="Z191" t="s">
        <v>270</v>
      </c>
    </row>
    <row r="192" spans="26:26" x14ac:dyDescent="0.25">
      <c r="Z192" t="s">
        <v>271</v>
      </c>
    </row>
    <row r="193" spans="26:26" x14ac:dyDescent="0.25">
      <c r="Z193" t="s">
        <v>272</v>
      </c>
    </row>
    <row r="194" spans="26:26" x14ac:dyDescent="0.25">
      <c r="Z194" t="s">
        <v>273</v>
      </c>
    </row>
    <row r="195" spans="26:26" x14ac:dyDescent="0.25">
      <c r="Z195" t="s">
        <v>274</v>
      </c>
    </row>
    <row r="196" spans="26:26" x14ac:dyDescent="0.25">
      <c r="Z196" t="s">
        <v>275</v>
      </c>
    </row>
    <row r="197" spans="26:26" x14ac:dyDescent="0.25">
      <c r="Z197" t="s">
        <v>276</v>
      </c>
    </row>
    <row r="198" spans="26:26" x14ac:dyDescent="0.25">
      <c r="Z198" t="s">
        <v>277</v>
      </c>
    </row>
    <row r="199" spans="26:26" x14ac:dyDescent="0.25">
      <c r="Z199" t="s">
        <v>278</v>
      </c>
    </row>
    <row r="200" spans="26:26" x14ac:dyDescent="0.25">
      <c r="Z200" t="s">
        <v>279</v>
      </c>
    </row>
    <row r="201" spans="26:26" x14ac:dyDescent="0.25">
      <c r="Z201" t="s">
        <v>280</v>
      </c>
    </row>
    <row r="202" spans="26:26" x14ac:dyDescent="0.25">
      <c r="Z202" t="s">
        <v>281</v>
      </c>
    </row>
    <row r="203" spans="26:26" x14ac:dyDescent="0.25">
      <c r="Z203" t="s">
        <v>282</v>
      </c>
    </row>
    <row r="204" spans="26:26" x14ac:dyDescent="0.25">
      <c r="Z204" t="s">
        <v>283</v>
      </c>
    </row>
    <row r="205" spans="26:26" x14ac:dyDescent="0.25">
      <c r="Z205" t="s">
        <v>284</v>
      </c>
    </row>
    <row r="206" spans="26:26" x14ac:dyDescent="0.25">
      <c r="Z206" t="s">
        <v>285</v>
      </c>
    </row>
    <row r="207" spans="26:26" x14ac:dyDescent="0.25">
      <c r="Z207" t="s">
        <v>286</v>
      </c>
    </row>
    <row r="208" spans="26:26" x14ac:dyDescent="0.25">
      <c r="Z208" t="s">
        <v>287</v>
      </c>
    </row>
    <row r="209" spans="26:26" x14ac:dyDescent="0.25">
      <c r="Z209" t="s">
        <v>288</v>
      </c>
    </row>
    <row r="210" spans="26:26" x14ac:dyDescent="0.25">
      <c r="Z210" t="s">
        <v>289</v>
      </c>
    </row>
    <row r="211" spans="26:26" x14ac:dyDescent="0.25">
      <c r="Z211" t="s">
        <v>290</v>
      </c>
    </row>
    <row r="212" spans="26:26" x14ac:dyDescent="0.25">
      <c r="Z212" t="s">
        <v>291</v>
      </c>
    </row>
    <row r="213" spans="26:26" x14ac:dyDescent="0.25">
      <c r="Z213" t="s">
        <v>292</v>
      </c>
    </row>
    <row r="214" spans="26:26" x14ac:dyDescent="0.25">
      <c r="Z214" t="s">
        <v>293</v>
      </c>
    </row>
    <row r="215" spans="26:26" x14ac:dyDescent="0.25">
      <c r="Z215" t="s">
        <v>294</v>
      </c>
    </row>
    <row r="216" spans="26:26" x14ac:dyDescent="0.25">
      <c r="Z216" t="s">
        <v>295</v>
      </c>
    </row>
    <row r="217" spans="26:26" x14ac:dyDescent="0.25">
      <c r="Z217" t="s">
        <v>296</v>
      </c>
    </row>
    <row r="218" spans="26:26" x14ac:dyDescent="0.25">
      <c r="Z218" t="s">
        <v>297</v>
      </c>
    </row>
    <row r="219" spans="26:26" x14ac:dyDescent="0.25">
      <c r="Z219" t="s">
        <v>298</v>
      </c>
    </row>
    <row r="220" spans="26:26" x14ac:dyDescent="0.25">
      <c r="Z220" t="s">
        <v>299</v>
      </c>
    </row>
    <row r="221" spans="26:26" x14ac:dyDescent="0.25">
      <c r="Z221" t="s">
        <v>300</v>
      </c>
    </row>
    <row r="222" spans="26:26" x14ac:dyDescent="0.25">
      <c r="Z222" t="s">
        <v>301</v>
      </c>
    </row>
    <row r="223" spans="26:26" x14ac:dyDescent="0.25">
      <c r="Z223" t="s">
        <v>302</v>
      </c>
    </row>
    <row r="224" spans="26:26" x14ac:dyDescent="0.25">
      <c r="Z224" t="s">
        <v>303</v>
      </c>
    </row>
    <row r="225" spans="26:26" x14ac:dyDescent="0.25">
      <c r="Z225" t="s">
        <v>304</v>
      </c>
    </row>
    <row r="226" spans="26:26" x14ac:dyDescent="0.25">
      <c r="Z226" t="s">
        <v>305</v>
      </c>
    </row>
    <row r="227" spans="26:26" x14ac:dyDescent="0.25">
      <c r="Z227" t="s">
        <v>306</v>
      </c>
    </row>
    <row r="228" spans="26:26" x14ac:dyDescent="0.25">
      <c r="Z228" t="s">
        <v>307</v>
      </c>
    </row>
    <row r="229" spans="26:26" x14ac:dyDescent="0.25">
      <c r="Z229" t="s">
        <v>308</v>
      </c>
    </row>
    <row r="230" spans="26:26" x14ac:dyDescent="0.25">
      <c r="Z230" t="s">
        <v>309</v>
      </c>
    </row>
    <row r="231" spans="26:26" x14ac:dyDescent="0.25">
      <c r="Z231" t="s">
        <v>310</v>
      </c>
    </row>
    <row r="232" spans="26:26" x14ac:dyDescent="0.25">
      <c r="Z232" t="s">
        <v>311</v>
      </c>
    </row>
    <row r="233" spans="26:26" x14ac:dyDescent="0.25">
      <c r="Z233" t="s">
        <v>312</v>
      </c>
    </row>
    <row r="234" spans="26:26" x14ac:dyDescent="0.25">
      <c r="Z234" t="s">
        <v>313</v>
      </c>
    </row>
    <row r="235" spans="26:26" x14ac:dyDescent="0.25">
      <c r="Z235" t="s">
        <v>314</v>
      </c>
    </row>
    <row r="236" spans="26:26" x14ac:dyDescent="0.25">
      <c r="Z236" t="s">
        <v>315</v>
      </c>
    </row>
    <row r="237" spans="26:26" x14ac:dyDescent="0.25">
      <c r="Z237" t="s">
        <v>316</v>
      </c>
    </row>
    <row r="238" spans="26:26" x14ac:dyDescent="0.25">
      <c r="Z238" t="s">
        <v>317</v>
      </c>
    </row>
    <row r="239" spans="26:26" x14ac:dyDescent="0.25">
      <c r="Z239" t="s">
        <v>318</v>
      </c>
    </row>
    <row r="240" spans="26:26" x14ac:dyDescent="0.25">
      <c r="Z240" t="s">
        <v>319</v>
      </c>
    </row>
    <row r="241" spans="26:26" x14ac:dyDescent="0.25">
      <c r="Z241" t="s">
        <v>320</v>
      </c>
    </row>
    <row r="242" spans="26:26" x14ac:dyDescent="0.25">
      <c r="Z242" t="s">
        <v>321</v>
      </c>
    </row>
    <row r="243" spans="26:26" x14ac:dyDescent="0.25">
      <c r="Z243" t="s">
        <v>322</v>
      </c>
    </row>
    <row r="244" spans="26:26" x14ac:dyDescent="0.25">
      <c r="Z244" t="s">
        <v>323</v>
      </c>
    </row>
    <row r="245" spans="26:26" x14ac:dyDescent="0.25">
      <c r="Z245" t="s">
        <v>324</v>
      </c>
    </row>
    <row r="246" spans="26:26" x14ac:dyDescent="0.25">
      <c r="Z246" t="s">
        <v>325</v>
      </c>
    </row>
    <row r="247" spans="26:26" x14ac:dyDescent="0.25">
      <c r="Z247" t="s">
        <v>326</v>
      </c>
    </row>
    <row r="248" spans="26:26" x14ac:dyDescent="0.25">
      <c r="Z248" t="s">
        <v>327</v>
      </c>
    </row>
    <row r="249" spans="26:26" x14ac:dyDescent="0.25">
      <c r="Z249" t="s">
        <v>328</v>
      </c>
    </row>
    <row r="250" spans="26:26" x14ac:dyDescent="0.25">
      <c r="Z250" t="s">
        <v>329</v>
      </c>
    </row>
    <row r="251" spans="26:26" x14ac:dyDescent="0.25">
      <c r="Z251" t="s">
        <v>330</v>
      </c>
    </row>
    <row r="252" spans="26:26" x14ac:dyDescent="0.25">
      <c r="Z252" t="s">
        <v>331</v>
      </c>
    </row>
    <row r="253" spans="26:26" x14ac:dyDescent="0.25">
      <c r="Z253" t="s">
        <v>332</v>
      </c>
    </row>
    <row r="254" spans="26:26" x14ac:dyDescent="0.25">
      <c r="Z254" t="s">
        <v>333</v>
      </c>
    </row>
    <row r="255" spans="26:26" x14ac:dyDescent="0.25">
      <c r="Z255" t="s">
        <v>334</v>
      </c>
    </row>
    <row r="256" spans="26:26" x14ac:dyDescent="0.25">
      <c r="Z256" t="s">
        <v>335</v>
      </c>
    </row>
    <row r="257" spans="26:26" x14ac:dyDescent="0.25">
      <c r="Z257" t="s">
        <v>336</v>
      </c>
    </row>
    <row r="258" spans="26:26" x14ac:dyDescent="0.25">
      <c r="Z258" t="s">
        <v>337</v>
      </c>
    </row>
    <row r="259" spans="26:26" x14ac:dyDescent="0.25">
      <c r="Z259" t="s">
        <v>338</v>
      </c>
    </row>
    <row r="260" spans="26:26" x14ac:dyDescent="0.25">
      <c r="Z260" t="s">
        <v>339</v>
      </c>
    </row>
    <row r="261" spans="26:26" x14ac:dyDescent="0.25">
      <c r="Z261" t="s">
        <v>340</v>
      </c>
    </row>
    <row r="262" spans="26:26" x14ac:dyDescent="0.25">
      <c r="Z262" t="s">
        <v>341</v>
      </c>
    </row>
    <row r="263" spans="26:26" x14ac:dyDescent="0.25">
      <c r="Z263" t="s">
        <v>342</v>
      </c>
    </row>
    <row r="264" spans="26:26" x14ac:dyDescent="0.25">
      <c r="Z264" t="s">
        <v>343</v>
      </c>
    </row>
    <row r="265" spans="26:26" x14ac:dyDescent="0.25">
      <c r="Z265" t="s">
        <v>344</v>
      </c>
    </row>
    <row r="266" spans="26:26" x14ac:dyDescent="0.25">
      <c r="Z266" t="s">
        <v>345</v>
      </c>
    </row>
    <row r="267" spans="26:26" x14ac:dyDescent="0.25">
      <c r="Z267" t="s">
        <v>346</v>
      </c>
    </row>
    <row r="268" spans="26:26" x14ac:dyDescent="0.25">
      <c r="Z268" t="s">
        <v>347</v>
      </c>
    </row>
    <row r="269" spans="26:26" x14ac:dyDescent="0.25">
      <c r="Z269" t="s">
        <v>348</v>
      </c>
    </row>
    <row r="270" spans="26:26" x14ac:dyDescent="0.25">
      <c r="Z270" t="s">
        <v>349</v>
      </c>
    </row>
    <row r="271" spans="26:26" x14ac:dyDescent="0.25">
      <c r="Z271" t="s">
        <v>350</v>
      </c>
    </row>
    <row r="272" spans="26:26" x14ac:dyDescent="0.25">
      <c r="Z272" t="s">
        <v>351</v>
      </c>
    </row>
    <row r="273" spans="26:26" x14ac:dyDescent="0.25">
      <c r="Z273" t="s">
        <v>352</v>
      </c>
    </row>
    <row r="274" spans="26:26" x14ac:dyDescent="0.25">
      <c r="Z274" t="s">
        <v>353</v>
      </c>
    </row>
    <row r="275" spans="26:26" x14ac:dyDescent="0.25">
      <c r="Z275" t="s">
        <v>354</v>
      </c>
    </row>
    <row r="276" spans="26:26" x14ac:dyDescent="0.25">
      <c r="Z276" t="s">
        <v>355</v>
      </c>
    </row>
    <row r="277" spans="26:26" x14ac:dyDescent="0.25">
      <c r="Z277" t="s">
        <v>356</v>
      </c>
    </row>
    <row r="278" spans="26:26" x14ac:dyDescent="0.25">
      <c r="Z278" t="s">
        <v>357</v>
      </c>
    </row>
    <row r="279" spans="26:26" x14ac:dyDescent="0.25">
      <c r="Z279" t="s">
        <v>358</v>
      </c>
    </row>
    <row r="280" spans="26:26" x14ac:dyDescent="0.25">
      <c r="Z280" t="s">
        <v>359</v>
      </c>
    </row>
    <row r="281" spans="26:26" x14ac:dyDescent="0.25">
      <c r="Z281" t="s">
        <v>360</v>
      </c>
    </row>
    <row r="282" spans="26:26" x14ac:dyDescent="0.25">
      <c r="Z282" t="s">
        <v>361</v>
      </c>
    </row>
    <row r="283" spans="26:26" x14ac:dyDescent="0.25">
      <c r="Z283" t="s">
        <v>362</v>
      </c>
    </row>
    <row r="284" spans="26:26" x14ac:dyDescent="0.25">
      <c r="Z284" t="s">
        <v>363</v>
      </c>
    </row>
    <row r="285" spans="26:26" x14ac:dyDescent="0.25">
      <c r="Z285" t="s">
        <v>364</v>
      </c>
    </row>
    <row r="286" spans="26:26" x14ac:dyDescent="0.25">
      <c r="Z286" t="s">
        <v>365</v>
      </c>
    </row>
    <row r="287" spans="26:26" x14ac:dyDescent="0.25">
      <c r="Z287" t="s">
        <v>366</v>
      </c>
    </row>
    <row r="288" spans="26:26" x14ac:dyDescent="0.25">
      <c r="Z288" t="s">
        <v>367</v>
      </c>
    </row>
    <row r="289" spans="26:26" x14ac:dyDescent="0.25">
      <c r="Z289" t="s">
        <v>368</v>
      </c>
    </row>
    <row r="290" spans="26:26" x14ac:dyDescent="0.25">
      <c r="Z290" t="s">
        <v>369</v>
      </c>
    </row>
    <row r="291" spans="26:26" x14ac:dyDescent="0.25">
      <c r="Z291" t="s">
        <v>370</v>
      </c>
    </row>
    <row r="292" spans="26:26" x14ac:dyDescent="0.25">
      <c r="Z292" t="s">
        <v>371</v>
      </c>
    </row>
    <row r="293" spans="26:26" x14ac:dyDescent="0.25">
      <c r="Z293" t="s">
        <v>372</v>
      </c>
    </row>
    <row r="294" spans="26:26" x14ac:dyDescent="0.25">
      <c r="Z294" t="s">
        <v>373</v>
      </c>
    </row>
    <row r="295" spans="26:26" x14ac:dyDescent="0.25">
      <c r="Z295" t="s">
        <v>374</v>
      </c>
    </row>
    <row r="296" spans="26:26" x14ac:dyDescent="0.25">
      <c r="Z296" t="s">
        <v>375</v>
      </c>
    </row>
    <row r="297" spans="26:26" x14ac:dyDescent="0.25">
      <c r="Z297" t="s">
        <v>376</v>
      </c>
    </row>
    <row r="298" spans="26:26" x14ac:dyDescent="0.25">
      <c r="Z298" t="s">
        <v>377</v>
      </c>
    </row>
    <row r="299" spans="26:26" x14ac:dyDescent="0.25">
      <c r="Z299" t="s">
        <v>378</v>
      </c>
    </row>
    <row r="300" spans="26:26" x14ac:dyDescent="0.25">
      <c r="Z300" t="s">
        <v>379</v>
      </c>
    </row>
    <row r="301" spans="26:26" x14ac:dyDescent="0.25">
      <c r="Z301" t="s">
        <v>380</v>
      </c>
    </row>
    <row r="302" spans="26:26" x14ac:dyDescent="0.25">
      <c r="Z302" t="s">
        <v>381</v>
      </c>
    </row>
    <row r="303" spans="26:26" x14ac:dyDescent="0.25">
      <c r="Z303" t="s">
        <v>382</v>
      </c>
    </row>
    <row r="304" spans="26:26" x14ac:dyDescent="0.25">
      <c r="Z304" t="s">
        <v>383</v>
      </c>
    </row>
    <row r="305" spans="26:26" x14ac:dyDescent="0.25">
      <c r="Z305" t="s">
        <v>384</v>
      </c>
    </row>
    <row r="306" spans="26:26" x14ac:dyDescent="0.25">
      <c r="Z306" t="s">
        <v>385</v>
      </c>
    </row>
    <row r="307" spans="26:26" x14ac:dyDescent="0.25">
      <c r="Z307" t="s">
        <v>386</v>
      </c>
    </row>
    <row r="308" spans="26:26" x14ac:dyDescent="0.25">
      <c r="Z308" t="s">
        <v>387</v>
      </c>
    </row>
    <row r="309" spans="26:26" x14ac:dyDescent="0.25">
      <c r="Z309" t="s">
        <v>388</v>
      </c>
    </row>
    <row r="310" spans="26:26" x14ac:dyDescent="0.25">
      <c r="Z310" t="s">
        <v>389</v>
      </c>
    </row>
    <row r="311" spans="26:26" x14ac:dyDescent="0.25">
      <c r="Z311" t="s">
        <v>390</v>
      </c>
    </row>
    <row r="312" spans="26:26" x14ac:dyDescent="0.25">
      <c r="Z312" t="s">
        <v>391</v>
      </c>
    </row>
    <row r="313" spans="26:26" x14ac:dyDescent="0.25">
      <c r="Z313" t="s">
        <v>392</v>
      </c>
    </row>
    <row r="314" spans="26:26" x14ac:dyDescent="0.25">
      <c r="Z314" t="s">
        <v>393</v>
      </c>
    </row>
    <row r="315" spans="26:26" x14ac:dyDescent="0.25">
      <c r="Z315" t="s">
        <v>394</v>
      </c>
    </row>
    <row r="316" spans="26:26" x14ac:dyDescent="0.25">
      <c r="Z316" t="s">
        <v>395</v>
      </c>
    </row>
    <row r="317" spans="26:26" x14ac:dyDescent="0.25">
      <c r="Z317" t="s">
        <v>396</v>
      </c>
    </row>
    <row r="318" spans="26:26" x14ac:dyDescent="0.25">
      <c r="Z318" t="s">
        <v>397</v>
      </c>
    </row>
    <row r="319" spans="26:26" x14ac:dyDescent="0.25">
      <c r="Z319" t="s">
        <v>398</v>
      </c>
    </row>
    <row r="320" spans="26:26" x14ac:dyDescent="0.25">
      <c r="Z320" t="s">
        <v>399</v>
      </c>
    </row>
    <row r="321" spans="26:26" x14ac:dyDescent="0.25">
      <c r="Z321" t="s">
        <v>400</v>
      </c>
    </row>
    <row r="322" spans="26:26" x14ac:dyDescent="0.25">
      <c r="Z322" t="s">
        <v>401</v>
      </c>
    </row>
    <row r="323" spans="26:26" x14ac:dyDescent="0.25">
      <c r="Z323" t="s">
        <v>402</v>
      </c>
    </row>
    <row r="324" spans="26:26" x14ac:dyDescent="0.25">
      <c r="Z324" t="s">
        <v>403</v>
      </c>
    </row>
    <row r="325" spans="26:26" x14ac:dyDescent="0.25">
      <c r="Z325" t="s">
        <v>404</v>
      </c>
    </row>
    <row r="326" spans="26:26" x14ac:dyDescent="0.25">
      <c r="Z326" t="s">
        <v>405</v>
      </c>
    </row>
    <row r="327" spans="26:26" x14ac:dyDescent="0.25">
      <c r="Z327" t="s">
        <v>406</v>
      </c>
    </row>
    <row r="328" spans="26:26" x14ac:dyDescent="0.25">
      <c r="Z328" t="s">
        <v>407</v>
      </c>
    </row>
    <row r="329" spans="26:26" x14ac:dyDescent="0.25">
      <c r="Z329" t="s">
        <v>408</v>
      </c>
    </row>
    <row r="330" spans="26:26" x14ac:dyDescent="0.25">
      <c r="Z330" t="s">
        <v>409</v>
      </c>
    </row>
    <row r="331" spans="26:26" x14ac:dyDescent="0.25">
      <c r="Z331" t="s">
        <v>410</v>
      </c>
    </row>
    <row r="332" spans="26:26" x14ac:dyDescent="0.25">
      <c r="Z332" t="s">
        <v>411</v>
      </c>
    </row>
    <row r="333" spans="26:26" x14ac:dyDescent="0.25">
      <c r="Z333" t="s">
        <v>412</v>
      </c>
    </row>
    <row r="334" spans="26:26" x14ac:dyDescent="0.25">
      <c r="Z334" t="s">
        <v>413</v>
      </c>
    </row>
    <row r="335" spans="26:26" x14ac:dyDescent="0.25">
      <c r="Z335" t="s">
        <v>414</v>
      </c>
    </row>
    <row r="336" spans="26:26" x14ac:dyDescent="0.25">
      <c r="Z336" t="s">
        <v>415</v>
      </c>
    </row>
    <row r="337" spans="26:26" x14ac:dyDescent="0.25">
      <c r="Z337" t="s">
        <v>416</v>
      </c>
    </row>
    <row r="338" spans="26:26" x14ac:dyDescent="0.25">
      <c r="Z338" t="s">
        <v>417</v>
      </c>
    </row>
    <row r="339" spans="26:26" x14ac:dyDescent="0.25">
      <c r="Z339" t="s">
        <v>418</v>
      </c>
    </row>
    <row r="340" spans="26:26" x14ac:dyDescent="0.25">
      <c r="Z340" t="s">
        <v>419</v>
      </c>
    </row>
    <row r="341" spans="26:26" x14ac:dyDescent="0.25">
      <c r="Z341" t="s">
        <v>420</v>
      </c>
    </row>
    <row r="342" spans="26:26" x14ac:dyDescent="0.25">
      <c r="Z342" t="s">
        <v>421</v>
      </c>
    </row>
    <row r="343" spans="26:26" x14ac:dyDescent="0.25">
      <c r="Z343" t="s">
        <v>422</v>
      </c>
    </row>
    <row r="344" spans="26:26" x14ac:dyDescent="0.25">
      <c r="Z344" t="s">
        <v>423</v>
      </c>
    </row>
    <row r="345" spans="26:26" x14ac:dyDescent="0.25">
      <c r="Z345" t="s">
        <v>424</v>
      </c>
    </row>
    <row r="346" spans="26:26" x14ac:dyDescent="0.25">
      <c r="Z346" t="s">
        <v>425</v>
      </c>
    </row>
    <row r="347" spans="26:26" x14ac:dyDescent="0.25">
      <c r="Z347" t="s">
        <v>426</v>
      </c>
    </row>
    <row r="348" spans="26:26" x14ac:dyDescent="0.25">
      <c r="Z348" t="s">
        <v>427</v>
      </c>
    </row>
    <row r="349" spans="26:26" x14ac:dyDescent="0.25">
      <c r="Z349" t="s">
        <v>428</v>
      </c>
    </row>
    <row r="350" spans="26:26" x14ac:dyDescent="0.25">
      <c r="Z350" t="s">
        <v>429</v>
      </c>
    </row>
    <row r="351" spans="26:26" x14ac:dyDescent="0.25">
      <c r="Z351" t="s">
        <v>430</v>
      </c>
    </row>
    <row r="352" spans="26:26" x14ac:dyDescent="0.25">
      <c r="Z352" t="s">
        <v>431</v>
      </c>
    </row>
    <row r="353" spans="26:26" x14ac:dyDescent="0.25">
      <c r="Z353" t="s">
        <v>432</v>
      </c>
    </row>
    <row r="354" spans="26:26" x14ac:dyDescent="0.25">
      <c r="Z354" t="s">
        <v>433</v>
      </c>
    </row>
    <row r="355" spans="26:26" x14ac:dyDescent="0.25">
      <c r="Z355" t="s">
        <v>434</v>
      </c>
    </row>
    <row r="356" spans="26:26" x14ac:dyDescent="0.25">
      <c r="Z356" t="s">
        <v>435</v>
      </c>
    </row>
    <row r="357" spans="26:26" x14ac:dyDescent="0.25">
      <c r="Z357" t="s">
        <v>436</v>
      </c>
    </row>
    <row r="358" spans="26:26" x14ac:dyDescent="0.25">
      <c r="Z358" t="s">
        <v>437</v>
      </c>
    </row>
    <row r="359" spans="26:26" x14ac:dyDescent="0.25">
      <c r="Z359" t="s">
        <v>438</v>
      </c>
    </row>
    <row r="360" spans="26:26" x14ac:dyDescent="0.25">
      <c r="Z360" t="s">
        <v>439</v>
      </c>
    </row>
    <row r="361" spans="26:26" x14ac:dyDescent="0.25">
      <c r="Z361" t="s">
        <v>440</v>
      </c>
    </row>
    <row r="362" spans="26:26" x14ac:dyDescent="0.25">
      <c r="Z362" t="s">
        <v>441</v>
      </c>
    </row>
    <row r="363" spans="26:26" x14ac:dyDescent="0.25">
      <c r="Z363" t="s">
        <v>442</v>
      </c>
    </row>
    <row r="364" spans="26:26" x14ac:dyDescent="0.25">
      <c r="Z364" t="s">
        <v>443</v>
      </c>
    </row>
    <row r="365" spans="26:26" x14ac:dyDescent="0.25">
      <c r="Z365" t="s">
        <v>444</v>
      </c>
    </row>
    <row r="366" spans="26:26" x14ac:dyDescent="0.25">
      <c r="Z366" t="s">
        <v>445</v>
      </c>
    </row>
    <row r="367" spans="26:26" x14ac:dyDescent="0.25">
      <c r="Z367" t="s">
        <v>446</v>
      </c>
    </row>
    <row r="368" spans="26:26" x14ac:dyDescent="0.25">
      <c r="Z368" t="s">
        <v>447</v>
      </c>
    </row>
    <row r="369" spans="26:26" x14ac:dyDescent="0.25">
      <c r="Z369" t="s">
        <v>448</v>
      </c>
    </row>
    <row r="370" spans="26:26" x14ac:dyDescent="0.25">
      <c r="Z370" t="s">
        <v>449</v>
      </c>
    </row>
    <row r="371" spans="26:26" x14ac:dyDescent="0.25">
      <c r="Z371" t="s">
        <v>450</v>
      </c>
    </row>
    <row r="372" spans="26:26" x14ac:dyDescent="0.25">
      <c r="Z372" t="s">
        <v>451</v>
      </c>
    </row>
    <row r="373" spans="26:26" x14ac:dyDescent="0.25">
      <c r="Z373" t="s">
        <v>452</v>
      </c>
    </row>
    <row r="374" spans="26:26" x14ac:dyDescent="0.25">
      <c r="Z374" t="s">
        <v>453</v>
      </c>
    </row>
    <row r="375" spans="26:26" x14ac:dyDescent="0.25">
      <c r="Z375" t="s">
        <v>454</v>
      </c>
    </row>
    <row r="376" spans="26:26" x14ac:dyDescent="0.25">
      <c r="Z376" t="s">
        <v>455</v>
      </c>
    </row>
    <row r="377" spans="26:26" x14ac:dyDescent="0.25">
      <c r="Z377" t="s">
        <v>456</v>
      </c>
    </row>
    <row r="378" spans="26:26" x14ac:dyDescent="0.25">
      <c r="Z378" t="s">
        <v>457</v>
      </c>
    </row>
    <row r="379" spans="26:26" x14ac:dyDescent="0.25">
      <c r="Z379" t="s">
        <v>458</v>
      </c>
    </row>
    <row r="380" spans="26:26" x14ac:dyDescent="0.25">
      <c r="Z380" t="s">
        <v>459</v>
      </c>
    </row>
    <row r="381" spans="26:26" x14ac:dyDescent="0.25">
      <c r="Z381" t="s">
        <v>460</v>
      </c>
    </row>
    <row r="382" spans="26:26" x14ac:dyDescent="0.25">
      <c r="Z382" t="s">
        <v>461</v>
      </c>
    </row>
    <row r="383" spans="26:26" x14ac:dyDescent="0.25">
      <c r="Z383" t="s">
        <v>462</v>
      </c>
    </row>
    <row r="384" spans="26:26" x14ac:dyDescent="0.25">
      <c r="Z384" t="s">
        <v>463</v>
      </c>
    </row>
    <row r="385" spans="26:26" x14ac:dyDescent="0.25">
      <c r="Z385" t="s">
        <v>464</v>
      </c>
    </row>
    <row r="386" spans="26:26" x14ac:dyDescent="0.25">
      <c r="Z386" t="s">
        <v>465</v>
      </c>
    </row>
    <row r="387" spans="26:26" x14ac:dyDescent="0.25">
      <c r="Z387" t="s">
        <v>466</v>
      </c>
    </row>
    <row r="388" spans="26:26" x14ac:dyDescent="0.25">
      <c r="Z388" t="s">
        <v>467</v>
      </c>
    </row>
    <row r="389" spans="26:26" x14ac:dyDescent="0.25">
      <c r="Z389" t="s">
        <v>468</v>
      </c>
    </row>
    <row r="390" spans="26:26" x14ac:dyDescent="0.25">
      <c r="Z390" t="s">
        <v>469</v>
      </c>
    </row>
    <row r="391" spans="26:26" x14ac:dyDescent="0.25">
      <c r="Z391" t="s">
        <v>470</v>
      </c>
    </row>
    <row r="392" spans="26:26" x14ac:dyDescent="0.25">
      <c r="Z392" t="s">
        <v>471</v>
      </c>
    </row>
    <row r="393" spans="26:26" x14ac:dyDescent="0.25">
      <c r="Z393" t="s">
        <v>472</v>
      </c>
    </row>
    <row r="394" spans="26:26" x14ac:dyDescent="0.25">
      <c r="Z394" t="s">
        <v>473</v>
      </c>
    </row>
    <row r="395" spans="26:26" x14ac:dyDescent="0.25">
      <c r="Z395" t="s">
        <v>474</v>
      </c>
    </row>
    <row r="396" spans="26:26" x14ac:dyDescent="0.25">
      <c r="Z396" t="s">
        <v>475</v>
      </c>
    </row>
    <row r="397" spans="26:26" x14ac:dyDescent="0.25">
      <c r="Z397" t="s">
        <v>476</v>
      </c>
    </row>
    <row r="398" spans="26:26" x14ac:dyDescent="0.25">
      <c r="Z398" t="s">
        <v>477</v>
      </c>
    </row>
    <row r="399" spans="26:26" x14ac:dyDescent="0.25">
      <c r="Z399" t="s">
        <v>478</v>
      </c>
    </row>
    <row r="400" spans="26:26" x14ac:dyDescent="0.25">
      <c r="Z400" t="s">
        <v>479</v>
      </c>
    </row>
    <row r="401" spans="26:26" x14ac:dyDescent="0.25">
      <c r="Z401" t="s">
        <v>480</v>
      </c>
    </row>
    <row r="402" spans="26:26" x14ac:dyDescent="0.25">
      <c r="Z402" t="s">
        <v>481</v>
      </c>
    </row>
    <row r="403" spans="26:26" x14ac:dyDescent="0.25">
      <c r="Z403" t="s">
        <v>482</v>
      </c>
    </row>
    <row r="404" spans="26:26" x14ac:dyDescent="0.25">
      <c r="Z404" t="s">
        <v>483</v>
      </c>
    </row>
    <row r="405" spans="26:26" x14ac:dyDescent="0.25">
      <c r="Z405" t="s">
        <v>484</v>
      </c>
    </row>
    <row r="406" spans="26:26" x14ac:dyDescent="0.25">
      <c r="Z406" t="s">
        <v>485</v>
      </c>
    </row>
    <row r="407" spans="26:26" x14ac:dyDescent="0.25">
      <c r="Z407" t="s">
        <v>486</v>
      </c>
    </row>
    <row r="408" spans="26:26" x14ac:dyDescent="0.25">
      <c r="Z408" t="s">
        <v>487</v>
      </c>
    </row>
    <row r="409" spans="26:26" x14ac:dyDescent="0.25">
      <c r="Z409" t="s">
        <v>488</v>
      </c>
    </row>
    <row r="410" spans="26:26" x14ac:dyDescent="0.25">
      <c r="Z410" t="s">
        <v>489</v>
      </c>
    </row>
    <row r="411" spans="26:26" x14ac:dyDescent="0.25">
      <c r="Z411" t="s">
        <v>490</v>
      </c>
    </row>
    <row r="412" spans="26:26" x14ac:dyDescent="0.25">
      <c r="Z412" t="s">
        <v>491</v>
      </c>
    </row>
    <row r="413" spans="26:26" x14ac:dyDescent="0.25">
      <c r="Z413" t="s">
        <v>492</v>
      </c>
    </row>
    <row r="414" spans="26:26" x14ac:dyDescent="0.25">
      <c r="Z414" t="s">
        <v>493</v>
      </c>
    </row>
    <row r="415" spans="26:26" x14ac:dyDescent="0.25">
      <c r="Z415" t="s">
        <v>494</v>
      </c>
    </row>
    <row r="416" spans="26:26" x14ac:dyDescent="0.25">
      <c r="Z416" t="s">
        <v>495</v>
      </c>
    </row>
    <row r="417" spans="26:26" x14ac:dyDescent="0.25">
      <c r="Z417" t="s">
        <v>496</v>
      </c>
    </row>
    <row r="418" spans="26:26" x14ac:dyDescent="0.25">
      <c r="Z418" t="s">
        <v>497</v>
      </c>
    </row>
    <row r="419" spans="26:26" x14ac:dyDescent="0.25">
      <c r="Z419" t="s">
        <v>498</v>
      </c>
    </row>
    <row r="420" spans="26:26" x14ac:dyDescent="0.25">
      <c r="Z420" t="s">
        <v>499</v>
      </c>
    </row>
    <row r="421" spans="26:26" x14ac:dyDescent="0.25">
      <c r="Z421" t="s">
        <v>500</v>
      </c>
    </row>
    <row r="422" spans="26:26" x14ac:dyDescent="0.25">
      <c r="Z422" t="s">
        <v>501</v>
      </c>
    </row>
    <row r="423" spans="26:26" x14ac:dyDescent="0.25">
      <c r="Z423" t="s">
        <v>502</v>
      </c>
    </row>
    <row r="424" spans="26:26" x14ac:dyDescent="0.25">
      <c r="Z424" t="s">
        <v>503</v>
      </c>
    </row>
    <row r="425" spans="26:26" x14ac:dyDescent="0.25">
      <c r="Z425" t="s">
        <v>504</v>
      </c>
    </row>
    <row r="426" spans="26:26" x14ac:dyDescent="0.25">
      <c r="Z426" t="s">
        <v>505</v>
      </c>
    </row>
    <row r="427" spans="26:26" x14ac:dyDescent="0.25">
      <c r="Z427" t="s">
        <v>506</v>
      </c>
    </row>
    <row r="428" spans="26:26" x14ac:dyDescent="0.25">
      <c r="Z428" t="s">
        <v>507</v>
      </c>
    </row>
    <row r="429" spans="26:26" x14ac:dyDescent="0.25">
      <c r="Z429" t="s">
        <v>508</v>
      </c>
    </row>
    <row r="430" spans="26:26" x14ac:dyDescent="0.25">
      <c r="Z430" t="s">
        <v>509</v>
      </c>
    </row>
    <row r="431" spans="26:26" x14ac:dyDescent="0.25">
      <c r="Z431" t="s">
        <v>510</v>
      </c>
    </row>
    <row r="432" spans="26:26" x14ac:dyDescent="0.25">
      <c r="Z432" t="s">
        <v>511</v>
      </c>
    </row>
    <row r="433" spans="26:26" x14ac:dyDescent="0.25">
      <c r="Z433" t="s">
        <v>512</v>
      </c>
    </row>
    <row r="434" spans="26:26" x14ac:dyDescent="0.25">
      <c r="Z434" t="s">
        <v>513</v>
      </c>
    </row>
    <row r="435" spans="26:26" x14ac:dyDescent="0.25">
      <c r="Z435" t="s">
        <v>514</v>
      </c>
    </row>
    <row r="436" spans="26:26" x14ac:dyDescent="0.25">
      <c r="Z436" t="s">
        <v>515</v>
      </c>
    </row>
    <row r="437" spans="26:26" x14ac:dyDescent="0.25">
      <c r="Z437" t="s">
        <v>516</v>
      </c>
    </row>
    <row r="438" spans="26:26" x14ac:dyDescent="0.25">
      <c r="Z438" t="s">
        <v>517</v>
      </c>
    </row>
    <row r="439" spans="26:26" x14ac:dyDescent="0.25">
      <c r="Z439" t="s">
        <v>518</v>
      </c>
    </row>
    <row r="440" spans="26:26" x14ac:dyDescent="0.25">
      <c r="Z440" t="s">
        <v>519</v>
      </c>
    </row>
    <row r="441" spans="26:26" x14ac:dyDescent="0.25">
      <c r="Z441" t="s">
        <v>520</v>
      </c>
    </row>
    <row r="442" spans="26:26" x14ac:dyDescent="0.25">
      <c r="Z442" t="s">
        <v>521</v>
      </c>
    </row>
    <row r="443" spans="26:26" x14ac:dyDescent="0.25">
      <c r="Z443" t="s">
        <v>522</v>
      </c>
    </row>
    <row r="444" spans="26:26" x14ac:dyDescent="0.25">
      <c r="Z444" t="s">
        <v>523</v>
      </c>
    </row>
    <row r="445" spans="26:26" x14ac:dyDescent="0.25">
      <c r="Z445" t="s">
        <v>524</v>
      </c>
    </row>
    <row r="446" spans="26:26" x14ac:dyDescent="0.25">
      <c r="Z446" t="s">
        <v>525</v>
      </c>
    </row>
    <row r="447" spans="26:26" x14ac:dyDescent="0.25">
      <c r="Z447" t="s">
        <v>526</v>
      </c>
    </row>
    <row r="448" spans="26:26" x14ac:dyDescent="0.25">
      <c r="Z448" t="s">
        <v>527</v>
      </c>
    </row>
    <row r="449" spans="26:26" x14ac:dyDescent="0.25">
      <c r="Z449" t="s">
        <v>528</v>
      </c>
    </row>
    <row r="450" spans="26:26" x14ac:dyDescent="0.25">
      <c r="Z450" t="s">
        <v>529</v>
      </c>
    </row>
    <row r="451" spans="26:26" x14ac:dyDescent="0.25">
      <c r="Z451" t="s">
        <v>530</v>
      </c>
    </row>
    <row r="452" spans="26:26" x14ac:dyDescent="0.25">
      <c r="Z452" t="s">
        <v>531</v>
      </c>
    </row>
    <row r="453" spans="26:26" x14ac:dyDescent="0.25">
      <c r="Z453" t="s">
        <v>532</v>
      </c>
    </row>
    <row r="454" spans="26:26" x14ac:dyDescent="0.25">
      <c r="Z454" t="s">
        <v>533</v>
      </c>
    </row>
    <row r="455" spans="26:26" x14ac:dyDescent="0.25">
      <c r="Z455" t="s">
        <v>534</v>
      </c>
    </row>
    <row r="456" spans="26:26" x14ac:dyDescent="0.25">
      <c r="Z456" t="s">
        <v>535</v>
      </c>
    </row>
    <row r="457" spans="26:26" x14ac:dyDescent="0.25">
      <c r="Z457" t="s">
        <v>536</v>
      </c>
    </row>
    <row r="458" spans="26:26" x14ac:dyDescent="0.25">
      <c r="Z458" t="s">
        <v>537</v>
      </c>
    </row>
    <row r="459" spans="26:26" x14ac:dyDescent="0.25">
      <c r="Z459" t="s">
        <v>538</v>
      </c>
    </row>
    <row r="460" spans="26:26" x14ac:dyDescent="0.25">
      <c r="Z460" t="s">
        <v>539</v>
      </c>
    </row>
    <row r="461" spans="26:26" x14ac:dyDescent="0.25">
      <c r="Z461" t="s">
        <v>540</v>
      </c>
    </row>
    <row r="462" spans="26:26" x14ac:dyDescent="0.25">
      <c r="Z462" t="s">
        <v>541</v>
      </c>
    </row>
    <row r="463" spans="26:26" x14ac:dyDescent="0.25">
      <c r="Z463" t="s">
        <v>542</v>
      </c>
    </row>
    <row r="464" spans="26:26" x14ac:dyDescent="0.25">
      <c r="Z464" t="s">
        <v>543</v>
      </c>
    </row>
    <row r="465" spans="26:26" x14ac:dyDescent="0.25">
      <c r="Z465" t="s">
        <v>544</v>
      </c>
    </row>
    <row r="466" spans="26:26" x14ac:dyDescent="0.25">
      <c r="Z466" t="s">
        <v>545</v>
      </c>
    </row>
    <row r="467" spans="26:26" x14ac:dyDescent="0.25">
      <c r="Z467" t="s">
        <v>546</v>
      </c>
    </row>
    <row r="468" spans="26:26" x14ac:dyDescent="0.25">
      <c r="Z468" t="s">
        <v>547</v>
      </c>
    </row>
    <row r="469" spans="26:26" x14ac:dyDescent="0.25">
      <c r="Z469" t="s">
        <v>548</v>
      </c>
    </row>
    <row r="470" spans="26:26" x14ac:dyDescent="0.25">
      <c r="Z470" t="s">
        <v>549</v>
      </c>
    </row>
    <row r="471" spans="26:26" x14ac:dyDescent="0.25">
      <c r="Z471" t="s">
        <v>550</v>
      </c>
    </row>
    <row r="472" spans="26:26" x14ac:dyDescent="0.25">
      <c r="Z472" t="s">
        <v>551</v>
      </c>
    </row>
    <row r="473" spans="26:26" x14ac:dyDescent="0.25">
      <c r="Z473" t="s">
        <v>552</v>
      </c>
    </row>
    <row r="474" spans="26:26" x14ac:dyDescent="0.25">
      <c r="Z474" t="s">
        <v>553</v>
      </c>
    </row>
    <row r="475" spans="26:26" x14ac:dyDescent="0.25">
      <c r="Z475" t="s">
        <v>554</v>
      </c>
    </row>
    <row r="476" spans="26:26" x14ac:dyDescent="0.25">
      <c r="Z476" t="s">
        <v>555</v>
      </c>
    </row>
    <row r="477" spans="26:26" x14ac:dyDescent="0.25">
      <c r="Z477" t="s">
        <v>556</v>
      </c>
    </row>
    <row r="478" spans="26:26" x14ac:dyDescent="0.25">
      <c r="Z478" t="s">
        <v>557</v>
      </c>
    </row>
    <row r="479" spans="26:26" x14ac:dyDescent="0.25">
      <c r="Z479" t="s">
        <v>558</v>
      </c>
    </row>
    <row r="480" spans="26:26" x14ac:dyDescent="0.25">
      <c r="Z480" t="s">
        <v>559</v>
      </c>
    </row>
    <row r="481" spans="26:26" x14ac:dyDescent="0.25">
      <c r="Z481" t="s">
        <v>560</v>
      </c>
    </row>
    <row r="482" spans="26:26" x14ac:dyDescent="0.25">
      <c r="Z482" t="s">
        <v>561</v>
      </c>
    </row>
    <row r="483" spans="26:26" x14ac:dyDescent="0.25">
      <c r="Z483" t="s">
        <v>562</v>
      </c>
    </row>
    <row r="484" spans="26:26" x14ac:dyDescent="0.25">
      <c r="Z484" t="s">
        <v>563</v>
      </c>
    </row>
    <row r="485" spans="26:26" x14ac:dyDescent="0.25">
      <c r="Z485" t="s">
        <v>564</v>
      </c>
    </row>
    <row r="486" spans="26:26" x14ac:dyDescent="0.25">
      <c r="Z486" t="s">
        <v>565</v>
      </c>
    </row>
    <row r="487" spans="26:26" x14ac:dyDescent="0.25">
      <c r="Z487" t="s">
        <v>566</v>
      </c>
    </row>
    <row r="488" spans="26:26" x14ac:dyDescent="0.25">
      <c r="Z488" t="s">
        <v>567</v>
      </c>
    </row>
    <row r="489" spans="26:26" x14ac:dyDescent="0.25">
      <c r="Z489" t="s">
        <v>568</v>
      </c>
    </row>
    <row r="490" spans="26:26" x14ac:dyDescent="0.25">
      <c r="Z490" t="s">
        <v>569</v>
      </c>
    </row>
    <row r="491" spans="26:26" x14ac:dyDescent="0.25">
      <c r="Z491" t="s">
        <v>570</v>
      </c>
    </row>
    <row r="492" spans="26:26" x14ac:dyDescent="0.25">
      <c r="Z492" t="s">
        <v>571</v>
      </c>
    </row>
    <row r="493" spans="26:26" x14ac:dyDescent="0.25">
      <c r="Z493" t="s">
        <v>572</v>
      </c>
    </row>
    <row r="494" spans="26:26" x14ac:dyDescent="0.25">
      <c r="Z494" t="s">
        <v>573</v>
      </c>
    </row>
    <row r="495" spans="26:26" x14ac:dyDescent="0.25">
      <c r="Z495" t="s">
        <v>574</v>
      </c>
    </row>
    <row r="496" spans="26:26" x14ac:dyDescent="0.25">
      <c r="Z496" t="s">
        <v>575</v>
      </c>
    </row>
    <row r="497" spans="26:26" x14ac:dyDescent="0.25">
      <c r="Z497" t="s">
        <v>576</v>
      </c>
    </row>
    <row r="498" spans="26:26" x14ac:dyDescent="0.25">
      <c r="Z498" t="s">
        <v>577</v>
      </c>
    </row>
    <row r="499" spans="26:26" x14ac:dyDescent="0.25">
      <c r="Z499" t="s">
        <v>578</v>
      </c>
    </row>
    <row r="500" spans="26:26" x14ac:dyDescent="0.25">
      <c r="Z500" t="s">
        <v>579</v>
      </c>
    </row>
    <row r="501" spans="26:26" x14ac:dyDescent="0.25">
      <c r="Z501" t="s">
        <v>580</v>
      </c>
    </row>
    <row r="502" spans="26:26" x14ac:dyDescent="0.25">
      <c r="Z502" t="s">
        <v>581</v>
      </c>
    </row>
    <row r="503" spans="26:26" x14ac:dyDescent="0.25">
      <c r="Z503" t="s">
        <v>582</v>
      </c>
    </row>
    <row r="504" spans="26:26" x14ac:dyDescent="0.25">
      <c r="Z504" t="s">
        <v>583</v>
      </c>
    </row>
    <row r="505" spans="26:26" x14ac:dyDescent="0.25">
      <c r="Z505" t="s">
        <v>584</v>
      </c>
    </row>
    <row r="506" spans="26:26" x14ac:dyDescent="0.25">
      <c r="Z506" t="s">
        <v>585</v>
      </c>
    </row>
    <row r="507" spans="26:26" x14ac:dyDescent="0.25">
      <c r="Z507" t="s">
        <v>586</v>
      </c>
    </row>
    <row r="508" spans="26:26" x14ac:dyDescent="0.25">
      <c r="Z508" t="s">
        <v>587</v>
      </c>
    </row>
    <row r="509" spans="26:26" x14ac:dyDescent="0.25">
      <c r="Z509" t="s">
        <v>588</v>
      </c>
    </row>
    <row r="510" spans="26:26" x14ac:dyDescent="0.25">
      <c r="Z510" t="s">
        <v>589</v>
      </c>
    </row>
    <row r="511" spans="26:26" x14ac:dyDescent="0.25">
      <c r="Z511" t="s">
        <v>590</v>
      </c>
    </row>
    <row r="512" spans="26:26" x14ac:dyDescent="0.25">
      <c r="Z512" t="s">
        <v>591</v>
      </c>
    </row>
    <row r="513" spans="26:26" x14ac:dyDescent="0.25">
      <c r="Z513" t="s">
        <v>592</v>
      </c>
    </row>
    <row r="514" spans="26:26" x14ac:dyDescent="0.25">
      <c r="Z514" t="s">
        <v>593</v>
      </c>
    </row>
    <row r="515" spans="26:26" x14ac:dyDescent="0.25">
      <c r="Z515" t="s">
        <v>594</v>
      </c>
    </row>
    <row r="516" spans="26:26" x14ac:dyDescent="0.25">
      <c r="Z516" t="s">
        <v>595</v>
      </c>
    </row>
    <row r="517" spans="26:26" x14ac:dyDescent="0.25">
      <c r="Z517" t="s">
        <v>596</v>
      </c>
    </row>
    <row r="518" spans="26:26" x14ac:dyDescent="0.25">
      <c r="Z518" t="s">
        <v>597</v>
      </c>
    </row>
    <row r="519" spans="26:26" x14ac:dyDescent="0.25">
      <c r="Z519" t="s">
        <v>598</v>
      </c>
    </row>
    <row r="520" spans="26:26" x14ac:dyDescent="0.25">
      <c r="Z520" t="s">
        <v>599</v>
      </c>
    </row>
    <row r="521" spans="26:26" x14ac:dyDescent="0.25">
      <c r="Z521" t="s">
        <v>600</v>
      </c>
    </row>
    <row r="522" spans="26:26" x14ac:dyDescent="0.25">
      <c r="Z522" t="s">
        <v>601</v>
      </c>
    </row>
    <row r="523" spans="26:26" x14ac:dyDescent="0.25">
      <c r="Z523" t="s">
        <v>602</v>
      </c>
    </row>
    <row r="524" spans="26:26" x14ac:dyDescent="0.25">
      <c r="Z524" t="s">
        <v>603</v>
      </c>
    </row>
    <row r="525" spans="26:26" x14ac:dyDescent="0.25">
      <c r="Z525" t="s">
        <v>604</v>
      </c>
    </row>
    <row r="526" spans="26:26" x14ac:dyDescent="0.25">
      <c r="Z526" t="s">
        <v>605</v>
      </c>
    </row>
    <row r="527" spans="26:26" x14ac:dyDescent="0.25">
      <c r="Z527" t="s">
        <v>606</v>
      </c>
    </row>
    <row r="528" spans="26:26" x14ac:dyDescent="0.25">
      <c r="Z528" t="s">
        <v>607</v>
      </c>
    </row>
    <row r="529" spans="26:26" x14ac:dyDescent="0.25">
      <c r="Z529" t="s">
        <v>608</v>
      </c>
    </row>
    <row r="530" spans="26:26" x14ac:dyDescent="0.25">
      <c r="Z530" t="s">
        <v>609</v>
      </c>
    </row>
    <row r="531" spans="26:26" x14ac:dyDescent="0.25">
      <c r="Z531" t="s">
        <v>610</v>
      </c>
    </row>
    <row r="532" spans="26:26" x14ac:dyDescent="0.25">
      <c r="Z532" t="s">
        <v>611</v>
      </c>
    </row>
    <row r="533" spans="26:26" x14ac:dyDescent="0.25">
      <c r="Z533" t="s">
        <v>612</v>
      </c>
    </row>
    <row r="534" spans="26:26" x14ac:dyDescent="0.25">
      <c r="Z534" t="s">
        <v>613</v>
      </c>
    </row>
    <row r="535" spans="26:26" x14ac:dyDescent="0.25">
      <c r="Z535" t="s">
        <v>614</v>
      </c>
    </row>
    <row r="536" spans="26:26" x14ac:dyDescent="0.25">
      <c r="Z536" t="s">
        <v>615</v>
      </c>
    </row>
    <row r="537" spans="26:26" x14ac:dyDescent="0.25">
      <c r="Z537" t="s">
        <v>616</v>
      </c>
    </row>
    <row r="538" spans="26:26" x14ac:dyDescent="0.25">
      <c r="Z538" t="s">
        <v>617</v>
      </c>
    </row>
    <row r="539" spans="26:26" x14ac:dyDescent="0.25">
      <c r="Z539" t="s">
        <v>618</v>
      </c>
    </row>
    <row r="540" spans="26:26" x14ac:dyDescent="0.25">
      <c r="Z540" t="s">
        <v>619</v>
      </c>
    </row>
    <row r="541" spans="26:26" x14ac:dyDescent="0.25">
      <c r="Z541" t="s">
        <v>620</v>
      </c>
    </row>
    <row r="542" spans="26:26" x14ac:dyDescent="0.25">
      <c r="Z542" t="s">
        <v>621</v>
      </c>
    </row>
    <row r="543" spans="26:26" x14ac:dyDescent="0.25">
      <c r="Z543" t="s">
        <v>622</v>
      </c>
    </row>
    <row r="544" spans="26:26" x14ac:dyDescent="0.25">
      <c r="Z544" t="s">
        <v>623</v>
      </c>
    </row>
    <row r="545" spans="26:26" x14ac:dyDescent="0.25">
      <c r="Z545" t="s">
        <v>624</v>
      </c>
    </row>
    <row r="546" spans="26:26" x14ac:dyDescent="0.25">
      <c r="Z546" t="s">
        <v>625</v>
      </c>
    </row>
    <row r="547" spans="26:26" x14ac:dyDescent="0.25">
      <c r="Z547" t="s">
        <v>626</v>
      </c>
    </row>
    <row r="548" spans="26:26" x14ac:dyDescent="0.25">
      <c r="Z548" t="s">
        <v>627</v>
      </c>
    </row>
    <row r="549" spans="26:26" x14ac:dyDescent="0.25">
      <c r="Z549" t="s">
        <v>628</v>
      </c>
    </row>
    <row r="550" spans="26:26" x14ac:dyDescent="0.25">
      <c r="Z550" t="s">
        <v>629</v>
      </c>
    </row>
    <row r="551" spans="26:26" x14ac:dyDescent="0.25">
      <c r="Z551" t="s">
        <v>630</v>
      </c>
    </row>
    <row r="552" spans="26:26" x14ac:dyDescent="0.25">
      <c r="Z552" t="s">
        <v>631</v>
      </c>
    </row>
    <row r="553" spans="26:26" x14ac:dyDescent="0.25">
      <c r="Z553" t="s">
        <v>632</v>
      </c>
    </row>
    <row r="554" spans="26:26" x14ac:dyDescent="0.25">
      <c r="Z554" t="s">
        <v>633</v>
      </c>
    </row>
    <row r="555" spans="26:26" x14ac:dyDescent="0.25">
      <c r="Z555" t="s">
        <v>634</v>
      </c>
    </row>
    <row r="556" spans="26:26" x14ac:dyDescent="0.25">
      <c r="Z556" t="s">
        <v>635</v>
      </c>
    </row>
    <row r="557" spans="26:26" x14ac:dyDescent="0.25">
      <c r="Z557" t="s">
        <v>636</v>
      </c>
    </row>
    <row r="558" spans="26:26" x14ac:dyDescent="0.25">
      <c r="Z558" t="s">
        <v>637</v>
      </c>
    </row>
    <row r="559" spans="26:26" x14ac:dyDescent="0.25">
      <c r="Z559" t="s">
        <v>638</v>
      </c>
    </row>
    <row r="560" spans="26:26" x14ac:dyDescent="0.25">
      <c r="Z560" t="s">
        <v>639</v>
      </c>
    </row>
    <row r="561" spans="26:26" x14ac:dyDescent="0.25">
      <c r="Z561" t="s">
        <v>640</v>
      </c>
    </row>
    <row r="562" spans="26:26" x14ac:dyDescent="0.25">
      <c r="Z562" t="s">
        <v>641</v>
      </c>
    </row>
    <row r="563" spans="26:26" x14ac:dyDescent="0.25">
      <c r="Z563" t="s">
        <v>642</v>
      </c>
    </row>
    <row r="564" spans="26:26" x14ac:dyDescent="0.25">
      <c r="Z564" t="s">
        <v>643</v>
      </c>
    </row>
    <row r="565" spans="26:26" x14ac:dyDescent="0.25">
      <c r="Z565" t="s">
        <v>644</v>
      </c>
    </row>
    <row r="566" spans="26:26" x14ac:dyDescent="0.25">
      <c r="Z566" t="s">
        <v>645</v>
      </c>
    </row>
    <row r="567" spans="26:26" x14ac:dyDescent="0.25">
      <c r="Z567" t="s">
        <v>646</v>
      </c>
    </row>
    <row r="568" spans="26:26" x14ac:dyDescent="0.25">
      <c r="Z568" t="s">
        <v>647</v>
      </c>
    </row>
    <row r="569" spans="26:26" x14ac:dyDescent="0.25">
      <c r="Z569" t="s">
        <v>648</v>
      </c>
    </row>
    <row r="570" spans="26:26" x14ac:dyDescent="0.25">
      <c r="Z570" t="s">
        <v>649</v>
      </c>
    </row>
    <row r="571" spans="26:26" x14ac:dyDescent="0.25">
      <c r="Z571" t="s">
        <v>650</v>
      </c>
    </row>
    <row r="572" spans="26:26" x14ac:dyDescent="0.25">
      <c r="Z572" t="s">
        <v>651</v>
      </c>
    </row>
    <row r="573" spans="26:26" x14ac:dyDescent="0.25">
      <c r="Z573" t="s">
        <v>652</v>
      </c>
    </row>
    <row r="574" spans="26:26" x14ac:dyDescent="0.25">
      <c r="Z574" t="s">
        <v>653</v>
      </c>
    </row>
    <row r="575" spans="26:26" x14ac:dyDescent="0.25">
      <c r="Z575" t="s">
        <v>654</v>
      </c>
    </row>
    <row r="576" spans="26:26" x14ac:dyDescent="0.25">
      <c r="Z576" t="s">
        <v>655</v>
      </c>
    </row>
    <row r="577" spans="26:26" x14ac:dyDescent="0.25">
      <c r="Z577" t="s">
        <v>656</v>
      </c>
    </row>
    <row r="578" spans="26:26" x14ac:dyDescent="0.25">
      <c r="Z578" t="s">
        <v>657</v>
      </c>
    </row>
    <row r="579" spans="26:26" x14ac:dyDescent="0.25">
      <c r="Z579" t="s">
        <v>658</v>
      </c>
    </row>
    <row r="580" spans="26:26" x14ac:dyDescent="0.25">
      <c r="Z580" t="s">
        <v>659</v>
      </c>
    </row>
    <row r="581" spans="26:26" x14ac:dyDescent="0.25">
      <c r="Z581" t="s">
        <v>660</v>
      </c>
    </row>
    <row r="582" spans="26:26" x14ac:dyDescent="0.25">
      <c r="Z582" t="s">
        <v>661</v>
      </c>
    </row>
    <row r="583" spans="26:26" x14ac:dyDescent="0.25">
      <c r="Z583" t="s">
        <v>662</v>
      </c>
    </row>
    <row r="584" spans="26:26" x14ac:dyDescent="0.25">
      <c r="Z584" t="s">
        <v>663</v>
      </c>
    </row>
    <row r="585" spans="26:26" x14ac:dyDescent="0.25">
      <c r="Z585" t="s">
        <v>664</v>
      </c>
    </row>
    <row r="586" spans="26:26" x14ac:dyDescent="0.25">
      <c r="Z586" t="s">
        <v>665</v>
      </c>
    </row>
    <row r="587" spans="26:26" x14ac:dyDescent="0.25">
      <c r="Z587" t="s">
        <v>666</v>
      </c>
    </row>
    <row r="588" spans="26:26" x14ac:dyDescent="0.25">
      <c r="Z588" t="s">
        <v>667</v>
      </c>
    </row>
    <row r="589" spans="26:26" x14ac:dyDescent="0.25">
      <c r="Z589" t="s">
        <v>668</v>
      </c>
    </row>
    <row r="590" spans="26:26" x14ac:dyDescent="0.25">
      <c r="Z590" t="s">
        <v>669</v>
      </c>
    </row>
    <row r="591" spans="26:26" x14ac:dyDescent="0.25">
      <c r="Z591" t="s">
        <v>670</v>
      </c>
    </row>
    <row r="592" spans="26:26" x14ac:dyDescent="0.25">
      <c r="Z592" t="s">
        <v>671</v>
      </c>
    </row>
    <row r="593" spans="26:26" x14ac:dyDescent="0.25">
      <c r="Z593" t="s">
        <v>672</v>
      </c>
    </row>
    <row r="594" spans="26:26" x14ac:dyDescent="0.25">
      <c r="Z594" t="s">
        <v>673</v>
      </c>
    </row>
    <row r="595" spans="26:26" x14ac:dyDescent="0.25">
      <c r="Z595" t="s">
        <v>674</v>
      </c>
    </row>
    <row r="596" spans="26:26" x14ac:dyDescent="0.25">
      <c r="Z596" t="s">
        <v>675</v>
      </c>
    </row>
    <row r="597" spans="26:26" x14ac:dyDescent="0.25">
      <c r="Z597" t="s">
        <v>676</v>
      </c>
    </row>
    <row r="598" spans="26:26" x14ac:dyDescent="0.25">
      <c r="Z598" t="s">
        <v>677</v>
      </c>
    </row>
    <row r="599" spans="26:26" x14ac:dyDescent="0.25">
      <c r="Z599" t="s">
        <v>678</v>
      </c>
    </row>
    <row r="600" spans="26:26" x14ac:dyDescent="0.25">
      <c r="Z600" t="s">
        <v>679</v>
      </c>
    </row>
    <row r="601" spans="26:26" x14ac:dyDescent="0.25">
      <c r="Z601" t="s">
        <v>680</v>
      </c>
    </row>
    <row r="602" spans="26:26" x14ac:dyDescent="0.25">
      <c r="Z602" t="s">
        <v>681</v>
      </c>
    </row>
    <row r="603" spans="26:26" x14ac:dyDescent="0.25">
      <c r="Z603" t="s">
        <v>682</v>
      </c>
    </row>
    <row r="604" spans="26:26" x14ac:dyDescent="0.25">
      <c r="Z604" t="s">
        <v>683</v>
      </c>
    </row>
    <row r="605" spans="26:26" x14ac:dyDescent="0.25">
      <c r="Z605" t="s">
        <v>684</v>
      </c>
    </row>
    <row r="606" spans="26:26" x14ac:dyDescent="0.25">
      <c r="Z606" t="s">
        <v>685</v>
      </c>
    </row>
    <row r="607" spans="26:26" x14ac:dyDescent="0.25">
      <c r="Z607" t="s">
        <v>686</v>
      </c>
    </row>
    <row r="608" spans="26:26" x14ac:dyDescent="0.25">
      <c r="Z608" t="s">
        <v>687</v>
      </c>
    </row>
    <row r="609" spans="26:26" x14ac:dyDescent="0.25">
      <c r="Z609" t="s">
        <v>688</v>
      </c>
    </row>
    <row r="610" spans="26:26" x14ac:dyDescent="0.25">
      <c r="Z610" t="s">
        <v>689</v>
      </c>
    </row>
    <row r="611" spans="26:26" x14ac:dyDescent="0.25">
      <c r="Z611" t="s">
        <v>690</v>
      </c>
    </row>
    <row r="612" spans="26:26" x14ac:dyDescent="0.25">
      <c r="Z612" t="s">
        <v>691</v>
      </c>
    </row>
    <row r="613" spans="26:26" x14ac:dyDescent="0.25">
      <c r="Z613" t="s">
        <v>692</v>
      </c>
    </row>
    <row r="614" spans="26:26" x14ac:dyDescent="0.25">
      <c r="Z614" t="s">
        <v>693</v>
      </c>
    </row>
    <row r="615" spans="26:26" x14ac:dyDescent="0.25">
      <c r="Z615" t="s">
        <v>694</v>
      </c>
    </row>
    <row r="616" spans="26:26" x14ac:dyDescent="0.25">
      <c r="Z616" t="s">
        <v>695</v>
      </c>
    </row>
    <row r="617" spans="26:26" x14ac:dyDescent="0.25">
      <c r="Z617" t="s">
        <v>696</v>
      </c>
    </row>
    <row r="618" spans="26:26" x14ac:dyDescent="0.25">
      <c r="Z618" t="s">
        <v>697</v>
      </c>
    </row>
    <row r="619" spans="26:26" x14ac:dyDescent="0.25">
      <c r="Z619" t="s">
        <v>698</v>
      </c>
    </row>
    <row r="620" spans="26:26" x14ac:dyDescent="0.25">
      <c r="Z620" t="s">
        <v>699</v>
      </c>
    </row>
    <row r="621" spans="26:26" x14ac:dyDescent="0.25">
      <c r="Z621" t="s">
        <v>700</v>
      </c>
    </row>
    <row r="622" spans="26:26" x14ac:dyDescent="0.25">
      <c r="Z622" t="s">
        <v>701</v>
      </c>
    </row>
    <row r="623" spans="26:26" x14ac:dyDescent="0.25">
      <c r="Z623" t="s">
        <v>702</v>
      </c>
    </row>
    <row r="624" spans="26:26" x14ac:dyDescent="0.25">
      <c r="Z624" t="s">
        <v>703</v>
      </c>
    </row>
    <row r="625" spans="26:26" x14ac:dyDescent="0.25">
      <c r="Z625" t="s">
        <v>704</v>
      </c>
    </row>
    <row r="626" spans="26:26" x14ac:dyDescent="0.25">
      <c r="Z626" t="s">
        <v>705</v>
      </c>
    </row>
    <row r="627" spans="26:26" x14ac:dyDescent="0.25">
      <c r="Z627" t="s">
        <v>706</v>
      </c>
    </row>
    <row r="628" spans="26:26" x14ac:dyDescent="0.25">
      <c r="Z628" t="s">
        <v>707</v>
      </c>
    </row>
    <row r="629" spans="26:26" x14ac:dyDescent="0.25">
      <c r="Z629" t="s">
        <v>708</v>
      </c>
    </row>
    <row r="630" spans="26:26" x14ac:dyDescent="0.25">
      <c r="Z630" t="s">
        <v>709</v>
      </c>
    </row>
    <row r="631" spans="26:26" x14ac:dyDescent="0.25">
      <c r="Z631" t="s">
        <v>710</v>
      </c>
    </row>
    <row r="632" spans="26:26" x14ac:dyDescent="0.25">
      <c r="Z632" t="s">
        <v>711</v>
      </c>
    </row>
    <row r="633" spans="26:26" x14ac:dyDescent="0.25">
      <c r="Z633" t="s">
        <v>712</v>
      </c>
    </row>
    <row r="634" spans="26:26" x14ac:dyDescent="0.25">
      <c r="Z634" t="s">
        <v>713</v>
      </c>
    </row>
    <row r="635" spans="26:26" x14ac:dyDescent="0.25">
      <c r="Z635" t="s">
        <v>714</v>
      </c>
    </row>
    <row r="636" spans="26:26" x14ac:dyDescent="0.25">
      <c r="Z636" t="s">
        <v>715</v>
      </c>
    </row>
    <row r="637" spans="26:26" x14ac:dyDescent="0.25">
      <c r="Z637" t="s">
        <v>716</v>
      </c>
    </row>
    <row r="638" spans="26:26" x14ac:dyDescent="0.25">
      <c r="Z638" t="s">
        <v>717</v>
      </c>
    </row>
    <row r="639" spans="26:26" x14ac:dyDescent="0.25">
      <c r="Z639" t="s">
        <v>718</v>
      </c>
    </row>
    <row r="640" spans="26:26" x14ac:dyDescent="0.25">
      <c r="Z640" t="s">
        <v>719</v>
      </c>
    </row>
    <row r="641" spans="26:26" x14ac:dyDescent="0.25">
      <c r="Z641" t="s">
        <v>720</v>
      </c>
    </row>
    <row r="642" spans="26:26" x14ac:dyDescent="0.25">
      <c r="Z642" t="s">
        <v>721</v>
      </c>
    </row>
    <row r="643" spans="26:26" x14ac:dyDescent="0.25">
      <c r="Z643" t="s">
        <v>722</v>
      </c>
    </row>
    <row r="644" spans="26:26" x14ac:dyDescent="0.25">
      <c r="Z644" t="s">
        <v>723</v>
      </c>
    </row>
    <row r="645" spans="26:26" x14ac:dyDescent="0.25">
      <c r="Z645" t="s">
        <v>724</v>
      </c>
    </row>
    <row r="646" spans="26:26" x14ac:dyDescent="0.25">
      <c r="Z646" t="s">
        <v>725</v>
      </c>
    </row>
    <row r="647" spans="26:26" x14ac:dyDescent="0.25">
      <c r="Z647" t="s">
        <v>726</v>
      </c>
    </row>
    <row r="648" spans="26:26" x14ac:dyDescent="0.25">
      <c r="Z648" t="s">
        <v>727</v>
      </c>
    </row>
    <row r="649" spans="26:26" x14ac:dyDescent="0.25">
      <c r="Z649" t="s">
        <v>728</v>
      </c>
    </row>
    <row r="650" spans="26:26" x14ac:dyDescent="0.25">
      <c r="Z650" t="s">
        <v>729</v>
      </c>
    </row>
    <row r="651" spans="26:26" x14ac:dyDescent="0.25">
      <c r="Z651" t="s">
        <v>730</v>
      </c>
    </row>
    <row r="652" spans="26:26" x14ac:dyDescent="0.25">
      <c r="Z652" t="s">
        <v>731</v>
      </c>
    </row>
    <row r="653" spans="26:26" x14ac:dyDescent="0.25">
      <c r="Z653" t="s">
        <v>732</v>
      </c>
    </row>
    <row r="654" spans="26:26" x14ac:dyDescent="0.25">
      <c r="Z654" t="s">
        <v>733</v>
      </c>
    </row>
    <row r="655" spans="26:26" x14ac:dyDescent="0.25">
      <c r="Z655" t="s">
        <v>734</v>
      </c>
    </row>
    <row r="656" spans="26:26" x14ac:dyDescent="0.25">
      <c r="Z656" t="s">
        <v>735</v>
      </c>
    </row>
    <row r="657" spans="26:26" x14ac:dyDescent="0.25">
      <c r="Z657" t="s">
        <v>736</v>
      </c>
    </row>
    <row r="658" spans="26:26" x14ac:dyDescent="0.25">
      <c r="Z658" t="s">
        <v>737</v>
      </c>
    </row>
    <row r="659" spans="26:26" x14ac:dyDescent="0.25">
      <c r="Z659" t="s">
        <v>738</v>
      </c>
    </row>
    <row r="660" spans="26:26" x14ac:dyDescent="0.25">
      <c r="Z660" t="s">
        <v>739</v>
      </c>
    </row>
    <row r="661" spans="26:26" x14ac:dyDescent="0.25">
      <c r="Z661" t="s">
        <v>740</v>
      </c>
    </row>
    <row r="662" spans="26:26" x14ac:dyDescent="0.25">
      <c r="Z662" t="s">
        <v>741</v>
      </c>
    </row>
    <row r="663" spans="26:26" x14ac:dyDescent="0.25">
      <c r="Z663" t="s">
        <v>742</v>
      </c>
    </row>
    <row r="664" spans="26:26" x14ac:dyDescent="0.25">
      <c r="Z664" t="s">
        <v>743</v>
      </c>
    </row>
    <row r="665" spans="26:26" x14ac:dyDescent="0.25">
      <c r="Z665" t="s">
        <v>744</v>
      </c>
    </row>
    <row r="666" spans="26:26" x14ac:dyDescent="0.25">
      <c r="Z666" t="s">
        <v>745</v>
      </c>
    </row>
    <row r="667" spans="26:26" x14ac:dyDescent="0.25">
      <c r="Z667" t="s">
        <v>746</v>
      </c>
    </row>
    <row r="668" spans="26:26" x14ac:dyDescent="0.25">
      <c r="Z668" t="s">
        <v>747</v>
      </c>
    </row>
    <row r="669" spans="26:26" x14ac:dyDescent="0.25">
      <c r="Z669" t="s">
        <v>748</v>
      </c>
    </row>
    <row r="670" spans="26:26" x14ac:dyDescent="0.25">
      <c r="Z670" t="s">
        <v>749</v>
      </c>
    </row>
    <row r="671" spans="26:26" x14ac:dyDescent="0.25">
      <c r="Z671" t="s">
        <v>750</v>
      </c>
    </row>
    <row r="672" spans="26:26" x14ac:dyDescent="0.25">
      <c r="Z672" t="s">
        <v>751</v>
      </c>
    </row>
    <row r="673" spans="26:26" x14ac:dyDescent="0.25">
      <c r="Z673" t="s">
        <v>752</v>
      </c>
    </row>
    <row r="674" spans="26:26" x14ac:dyDescent="0.25">
      <c r="Z674" t="s">
        <v>753</v>
      </c>
    </row>
    <row r="675" spans="26:26" x14ac:dyDescent="0.25">
      <c r="Z675" t="s">
        <v>754</v>
      </c>
    </row>
    <row r="676" spans="26:26" x14ac:dyDescent="0.25">
      <c r="Z676" t="s">
        <v>755</v>
      </c>
    </row>
    <row r="677" spans="26:26" x14ac:dyDescent="0.25">
      <c r="Z677" t="s">
        <v>756</v>
      </c>
    </row>
    <row r="678" spans="26:26" x14ac:dyDescent="0.25">
      <c r="Z678" t="s">
        <v>757</v>
      </c>
    </row>
    <row r="679" spans="26:26" x14ac:dyDescent="0.25">
      <c r="Z679" t="s">
        <v>758</v>
      </c>
    </row>
    <row r="680" spans="26:26" x14ac:dyDescent="0.25">
      <c r="Z680" t="s">
        <v>759</v>
      </c>
    </row>
    <row r="681" spans="26:26" x14ac:dyDescent="0.25">
      <c r="Z681" t="s">
        <v>760</v>
      </c>
    </row>
    <row r="682" spans="26:26" x14ac:dyDescent="0.25">
      <c r="Z682" t="s">
        <v>761</v>
      </c>
    </row>
    <row r="683" spans="26:26" x14ac:dyDescent="0.25">
      <c r="Z683" t="s">
        <v>762</v>
      </c>
    </row>
    <row r="684" spans="26:26" x14ac:dyDescent="0.25">
      <c r="Z684" t="s">
        <v>763</v>
      </c>
    </row>
    <row r="685" spans="26:26" x14ac:dyDescent="0.25">
      <c r="Z685" t="s">
        <v>764</v>
      </c>
    </row>
    <row r="686" spans="26:26" x14ac:dyDescent="0.25">
      <c r="Z686" t="s">
        <v>765</v>
      </c>
    </row>
    <row r="687" spans="26:26" x14ac:dyDescent="0.25">
      <c r="Z687" t="s">
        <v>766</v>
      </c>
    </row>
    <row r="688" spans="26:26" x14ac:dyDescent="0.25">
      <c r="Z688" t="s">
        <v>767</v>
      </c>
    </row>
    <row r="689" spans="26:26" x14ac:dyDescent="0.25">
      <c r="Z689" t="s">
        <v>768</v>
      </c>
    </row>
    <row r="690" spans="26:26" x14ac:dyDescent="0.25">
      <c r="Z690" t="s">
        <v>769</v>
      </c>
    </row>
    <row r="691" spans="26:26" x14ac:dyDescent="0.25">
      <c r="Z691" t="s">
        <v>770</v>
      </c>
    </row>
    <row r="692" spans="26:26" x14ac:dyDescent="0.25">
      <c r="Z692" t="s">
        <v>771</v>
      </c>
    </row>
    <row r="693" spans="26:26" x14ac:dyDescent="0.25">
      <c r="Z693" t="s">
        <v>772</v>
      </c>
    </row>
    <row r="694" spans="26:26" x14ac:dyDescent="0.25">
      <c r="Z694" t="s">
        <v>773</v>
      </c>
    </row>
    <row r="695" spans="26:26" x14ac:dyDescent="0.25">
      <c r="Z695" t="s">
        <v>774</v>
      </c>
    </row>
    <row r="696" spans="26:26" x14ac:dyDescent="0.25">
      <c r="Z696" t="s">
        <v>775</v>
      </c>
    </row>
    <row r="697" spans="26:26" x14ac:dyDescent="0.25">
      <c r="Z697" t="s">
        <v>776</v>
      </c>
    </row>
    <row r="698" spans="26:26" x14ac:dyDescent="0.25">
      <c r="Z698" t="s">
        <v>777</v>
      </c>
    </row>
    <row r="699" spans="26:26" x14ac:dyDescent="0.25">
      <c r="Z699" t="s">
        <v>778</v>
      </c>
    </row>
    <row r="700" spans="26:26" x14ac:dyDescent="0.25">
      <c r="Z700" t="s">
        <v>779</v>
      </c>
    </row>
    <row r="701" spans="26:26" x14ac:dyDescent="0.25">
      <c r="Z701" t="s">
        <v>780</v>
      </c>
    </row>
    <row r="702" spans="26:26" x14ac:dyDescent="0.25">
      <c r="Z702" t="s">
        <v>781</v>
      </c>
    </row>
    <row r="703" spans="26:26" x14ac:dyDescent="0.25">
      <c r="Z703" t="s">
        <v>782</v>
      </c>
    </row>
    <row r="704" spans="26:26" x14ac:dyDescent="0.25">
      <c r="Z704" t="s">
        <v>783</v>
      </c>
    </row>
    <row r="705" spans="26:26" x14ac:dyDescent="0.25">
      <c r="Z705" t="s">
        <v>784</v>
      </c>
    </row>
    <row r="706" spans="26:26" x14ac:dyDescent="0.25">
      <c r="Z706" t="s">
        <v>785</v>
      </c>
    </row>
    <row r="707" spans="26:26" x14ac:dyDescent="0.25">
      <c r="Z707" t="s">
        <v>786</v>
      </c>
    </row>
    <row r="708" spans="26:26" x14ac:dyDescent="0.25">
      <c r="Z708" t="s">
        <v>787</v>
      </c>
    </row>
    <row r="709" spans="26:26" x14ac:dyDescent="0.25">
      <c r="Z709" t="s">
        <v>788</v>
      </c>
    </row>
    <row r="710" spans="26:26" x14ac:dyDescent="0.25">
      <c r="Z710" t="s">
        <v>789</v>
      </c>
    </row>
    <row r="711" spans="26:26" x14ac:dyDescent="0.25">
      <c r="Z711" t="s">
        <v>790</v>
      </c>
    </row>
    <row r="712" spans="26:26" x14ac:dyDescent="0.25">
      <c r="Z712" t="s">
        <v>791</v>
      </c>
    </row>
    <row r="713" spans="26:26" x14ac:dyDescent="0.25">
      <c r="Z713" t="s">
        <v>792</v>
      </c>
    </row>
    <row r="714" spans="26:26" x14ac:dyDescent="0.25">
      <c r="Z714" t="s">
        <v>793</v>
      </c>
    </row>
    <row r="715" spans="26:26" x14ac:dyDescent="0.25">
      <c r="Z715" t="s">
        <v>794</v>
      </c>
    </row>
    <row r="716" spans="26:26" x14ac:dyDescent="0.25">
      <c r="Z716" t="s">
        <v>795</v>
      </c>
    </row>
    <row r="717" spans="26:26" x14ac:dyDescent="0.25">
      <c r="Z717" t="s">
        <v>796</v>
      </c>
    </row>
    <row r="718" spans="26:26" x14ac:dyDescent="0.25">
      <c r="Z718" t="s">
        <v>797</v>
      </c>
    </row>
    <row r="719" spans="26:26" x14ac:dyDescent="0.25">
      <c r="Z719" t="s">
        <v>798</v>
      </c>
    </row>
    <row r="720" spans="26:26" x14ac:dyDescent="0.25">
      <c r="Z720" t="s">
        <v>799</v>
      </c>
    </row>
    <row r="721" spans="26:26" x14ac:dyDescent="0.25">
      <c r="Z721" t="s">
        <v>800</v>
      </c>
    </row>
    <row r="722" spans="26:26" x14ac:dyDescent="0.25">
      <c r="Z722" t="s">
        <v>801</v>
      </c>
    </row>
    <row r="723" spans="26:26" x14ac:dyDescent="0.25">
      <c r="Z723" t="s">
        <v>802</v>
      </c>
    </row>
    <row r="724" spans="26:26" x14ac:dyDescent="0.25">
      <c r="Z724" t="s">
        <v>803</v>
      </c>
    </row>
    <row r="725" spans="26:26" x14ac:dyDescent="0.25">
      <c r="Z725" t="s">
        <v>804</v>
      </c>
    </row>
    <row r="726" spans="26:26" x14ac:dyDescent="0.25">
      <c r="Z726" t="s">
        <v>805</v>
      </c>
    </row>
    <row r="727" spans="26:26" x14ac:dyDescent="0.25">
      <c r="Z727" t="s">
        <v>806</v>
      </c>
    </row>
    <row r="728" spans="26:26" x14ac:dyDescent="0.25">
      <c r="Z728" t="s">
        <v>807</v>
      </c>
    </row>
    <row r="729" spans="26:26" x14ac:dyDescent="0.25">
      <c r="Z729" t="s">
        <v>808</v>
      </c>
    </row>
    <row r="730" spans="26:26" x14ac:dyDescent="0.25">
      <c r="Z730" t="s">
        <v>809</v>
      </c>
    </row>
    <row r="731" spans="26:26" x14ac:dyDescent="0.25">
      <c r="Z731" t="s">
        <v>810</v>
      </c>
    </row>
    <row r="732" spans="26:26" x14ac:dyDescent="0.25">
      <c r="Z732" t="s">
        <v>811</v>
      </c>
    </row>
    <row r="733" spans="26:26" x14ac:dyDescent="0.25">
      <c r="Z733" t="s">
        <v>812</v>
      </c>
    </row>
    <row r="734" spans="26:26" x14ac:dyDescent="0.25">
      <c r="Z734" t="s">
        <v>813</v>
      </c>
    </row>
    <row r="735" spans="26:26" x14ac:dyDescent="0.25">
      <c r="Z735" t="s">
        <v>814</v>
      </c>
    </row>
    <row r="736" spans="26:26" x14ac:dyDescent="0.25">
      <c r="Z736" t="s">
        <v>815</v>
      </c>
    </row>
    <row r="737" spans="26:26" x14ac:dyDescent="0.25">
      <c r="Z737" t="s">
        <v>816</v>
      </c>
    </row>
    <row r="738" spans="26:26" x14ac:dyDescent="0.25">
      <c r="Z738" t="s">
        <v>817</v>
      </c>
    </row>
    <row r="739" spans="26:26" x14ac:dyDescent="0.25">
      <c r="Z739" t="s">
        <v>818</v>
      </c>
    </row>
    <row r="740" spans="26:26" x14ac:dyDescent="0.25">
      <c r="Z740" t="s">
        <v>819</v>
      </c>
    </row>
    <row r="741" spans="26:26" x14ac:dyDescent="0.25">
      <c r="Z741" t="s">
        <v>820</v>
      </c>
    </row>
    <row r="742" spans="26:26" x14ac:dyDescent="0.25">
      <c r="Z742" t="s">
        <v>821</v>
      </c>
    </row>
    <row r="743" spans="26:26" x14ac:dyDescent="0.25">
      <c r="Z743" t="s">
        <v>822</v>
      </c>
    </row>
    <row r="744" spans="26:26" x14ac:dyDescent="0.25">
      <c r="Z744" t="s">
        <v>823</v>
      </c>
    </row>
    <row r="745" spans="26:26" x14ac:dyDescent="0.25">
      <c r="Z745" t="s">
        <v>824</v>
      </c>
    </row>
    <row r="746" spans="26:26" x14ac:dyDescent="0.25">
      <c r="Z746" t="s">
        <v>825</v>
      </c>
    </row>
    <row r="747" spans="26:26" x14ac:dyDescent="0.25">
      <c r="Z747" t="s">
        <v>826</v>
      </c>
    </row>
    <row r="748" spans="26:26" x14ac:dyDescent="0.25">
      <c r="Z748" t="s">
        <v>827</v>
      </c>
    </row>
    <row r="749" spans="26:26" x14ac:dyDescent="0.25">
      <c r="Z749" t="s">
        <v>828</v>
      </c>
    </row>
    <row r="750" spans="26:26" x14ac:dyDescent="0.25">
      <c r="Z750" t="s">
        <v>829</v>
      </c>
    </row>
    <row r="751" spans="26:26" x14ac:dyDescent="0.25">
      <c r="Z751" t="s">
        <v>830</v>
      </c>
    </row>
    <row r="752" spans="26:26" x14ac:dyDescent="0.25">
      <c r="Z752" t="s">
        <v>831</v>
      </c>
    </row>
    <row r="753" spans="26:26" x14ac:dyDescent="0.25">
      <c r="Z753" t="s">
        <v>832</v>
      </c>
    </row>
    <row r="754" spans="26:26" x14ac:dyDescent="0.25">
      <c r="Z754" t="s">
        <v>833</v>
      </c>
    </row>
    <row r="755" spans="26:26" x14ac:dyDescent="0.25">
      <c r="Z755" t="s">
        <v>834</v>
      </c>
    </row>
    <row r="756" spans="26:26" x14ac:dyDescent="0.25">
      <c r="Z756" t="s">
        <v>835</v>
      </c>
    </row>
    <row r="757" spans="26:26" x14ac:dyDescent="0.25">
      <c r="Z757" t="s">
        <v>836</v>
      </c>
    </row>
    <row r="758" spans="26:26" x14ac:dyDescent="0.25">
      <c r="Z758" t="s">
        <v>837</v>
      </c>
    </row>
    <row r="759" spans="26:26" x14ac:dyDescent="0.25">
      <c r="Z759" t="s">
        <v>838</v>
      </c>
    </row>
    <row r="760" spans="26:26" x14ac:dyDescent="0.25">
      <c r="Z760" t="s">
        <v>839</v>
      </c>
    </row>
    <row r="761" spans="26:26" x14ac:dyDescent="0.25">
      <c r="Z761" t="s">
        <v>840</v>
      </c>
    </row>
    <row r="762" spans="26:26" x14ac:dyDescent="0.25">
      <c r="Z762" t="s">
        <v>841</v>
      </c>
    </row>
    <row r="763" spans="26:26" x14ac:dyDescent="0.25">
      <c r="Z763" t="s">
        <v>842</v>
      </c>
    </row>
    <row r="764" spans="26:26" x14ac:dyDescent="0.25">
      <c r="Z764" t="s">
        <v>843</v>
      </c>
    </row>
    <row r="765" spans="26:26" x14ac:dyDescent="0.25">
      <c r="Z765" t="s">
        <v>844</v>
      </c>
    </row>
    <row r="766" spans="26:26" x14ac:dyDescent="0.25">
      <c r="Z766" t="s">
        <v>845</v>
      </c>
    </row>
    <row r="767" spans="26:26" x14ac:dyDescent="0.25">
      <c r="Z767" t="s">
        <v>846</v>
      </c>
    </row>
    <row r="768" spans="26:26" x14ac:dyDescent="0.25">
      <c r="Z768" t="s">
        <v>847</v>
      </c>
    </row>
    <row r="769" spans="26:26" x14ac:dyDescent="0.25">
      <c r="Z769" t="s">
        <v>848</v>
      </c>
    </row>
    <row r="770" spans="26:26" x14ac:dyDescent="0.25">
      <c r="Z770" t="s">
        <v>849</v>
      </c>
    </row>
    <row r="771" spans="26:26" x14ac:dyDescent="0.25">
      <c r="Z771" t="s">
        <v>850</v>
      </c>
    </row>
    <row r="772" spans="26:26" x14ac:dyDescent="0.25">
      <c r="Z772" t="s">
        <v>851</v>
      </c>
    </row>
    <row r="773" spans="26:26" x14ac:dyDescent="0.25">
      <c r="Z773" t="s">
        <v>852</v>
      </c>
    </row>
    <row r="774" spans="26:26" x14ac:dyDescent="0.25">
      <c r="Z774" t="s">
        <v>853</v>
      </c>
    </row>
    <row r="775" spans="26:26" x14ac:dyDescent="0.25">
      <c r="Z775" t="s">
        <v>854</v>
      </c>
    </row>
    <row r="776" spans="26:26" x14ac:dyDescent="0.25">
      <c r="Z776" t="s">
        <v>855</v>
      </c>
    </row>
    <row r="777" spans="26:26" x14ac:dyDescent="0.25">
      <c r="Z777" t="s">
        <v>856</v>
      </c>
    </row>
    <row r="778" spans="26:26" x14ac:dyDescent="0.25">
      <c r="Z778" t="s">
        <v>857</v>
      </c>
    </row>
    <row r="779" spans="26:26" x14ac:dyDescent="0.25">
      <c r="Z779" t="s">
        <v>858</v>
      </c>
    </row>
    <row r="780" spans="26:26" x14ac:dyDescent="0.25">
      <c r="Z780" t="s">
        <v>859</v>
      </c>
    </row>
    <row r="781" spans="26:26" x14ac:dyDescent="0.25">
      <c r="Z781" t="s">
        <v>860</v>
      </c>
    </row>
    <row r="782" spans="26:26" x14ac:dyDescent="0.25">
      <c r="Z782" t="s">
        <v>861</v>
      </c>
    </row>
    <row r="783" spans="26:26" x14ac:dyDescent="0.25">
      <c r="Z783" t="s">
        <v>862</v>
      </c>
    </row>
    <row r="784" spans="26:26" x14ac:dyDescent="0.25">
      <c r="Z784" t="s">
        <v>863</v>
      </c>
    </row>
    <row r="785" spans="26:26" x14ac:dyDescent="0.25">
      <c r="Z785" t="s">
        <v>864</v>
      </c>
    </row>
    <row r="786" spans="26:26" x14ac:dyDescent="0.25">
      <c r="Z786" t="s">
        <v>865</v>
      </c>
    </row>
    <row r="787" spans="26:26" x14ac:dyDescent="0.25">
      <c r="Z787" t="s">
        <v>866</v>
      </c>
    </row>
    <row r="788" spans="26:26" x14ac:dyDescent="0.25">
      <c r="Z788" t="s">
        <v>867</v>
      </c>
    </row>
    <row r="789" spans="26:26" x14ac:dyDescent="0.25">
      <c r="Z789" t="s">
        <v>868</v>
      </c>
    </row>
    <row r="790" spans="26:26" x14ac:dyDescent="0.25">
      <c r="Z790" t="s">
        <v>869</v>
      </c>
    </row>
    <row r="791" spans="26:26" x14ac:dyDescent="0.25">
      <c r="Z791" t="s">
        <v>870</v>
      </c>
    </row>
    <row r="792" spans="26:26" x14ac:dyDescent="0.25">
      <c r="Z792" t="s">
        <v>871</v>
      </c>
    </row>
    <row r="793" spans="26:26" x14ac:dyDescent="0.25">
      <c r="Z793" t="s">
        <v>872</v>
      </c>
    </row>
    <row r="794" spans="26:26" x14ac:dyDescent="0.25">
      <c r="Z794" t="s">
        <v>873</v>
      </c>
    </row>
    <row r="795" spans="26:26" x14ac:dyDescent="0.25">
      <c r="Z795" t="s">
        <v>874</v>
      </c>
    </row>
    <row r="796" spans="26:26" x14ac:dyDescent="0.25">
      <c r="Z796" t="s">
        <v>875</v>
      </c>
    </row>
    <row r="797" spans="26:26" x14ac:dyDescent="0.25">
      <c r="Z797" t="s">
        <v>876</v>
      </c>
    </row>
    <row r="798" spans="26:26" x14ac:dyDescent="0.25">
      <c r="Z798" t="s">
        <v>877</v>
      </c>
    </row>
    <row r="799" spans="26:26" x14ac:dyDescent="0.25">
      <c r="Z799" t="s">
        <v>878</v>
      </c>
    </row>
    <row r="800" spans="26:26" x14ac:dyDescent="0.25">
      <c r="Z800" t="s">
        <v>879</v>
      </c>
    </row>
    <row r="801" spans="26:26" x14ac:dyDescent="0.25">
      <c r="Z801" t="s">
        <v>880</v>
      </c>
    </row>
    <row r="802" spans="26:26" x14ac:dyDescent="0.25">
      <c r="Z802" t="s">
        <v>881</v>
      </c>
    </row>
    <row r="803" spans="26:26" x14ac:dyDescent="0.25">
      <c r="Z803" t="s">
        <v>882</v>
      </c>
    </row>
    <row r="804" spans="26:26" x14ac:dyDescent="0.25">
      <c r="Z804" t="s">
        <v>883</v>
      </c>
    </row>
    <row r="805" spans="26:26" x14ac:dyDescent="0.25">
      <c r="Z805" t="s">
        <v>884</v>
      </c>
    </row>
    <row r="806" spans="26:26" x14ac:dyDescent="0.25">
      <c r="Z806" t="s">
        <v>885</v>
      </c>
    </row>
    <row r="807" spans="26:26" x14ac:dyDescent="0.25">
      <c r="Z807" t="s">
        <v>886</v>
      </c>
    </row>
    <row r="808" spans="26:26" x14ac:dyDescent="0.25">
      <c r="Z808" t="s">
        <v>887</v>
      </c>
    </row>
    <row r="809" spans="26:26" x14ac:dyDescent="0.25">
      <c r="Z809" t="s">
        <v>888</v>
      </c>
    </row>
    <row r="810" spans="26:26" x14ac:dyDescent="0.25">
      <c r="Z810" t="s">
        <v>889</v>
      </c>
    </row>
    <row r="811" spans="26:26" x14ac:dyDescent="0.25">
      <c r="Z811" t="s">
        <v>890</v>
      </c>
    </row>
    <row r="812" spans="26:26" x14ac:dyDescent="0.25">
      <c r="Z812" t="s">
        <v>891</v>
      </c>
    </row>
    <row r="813" spans="26:26" x14ac:dyDescent="0.25">
      <c r="Z813" t="s">
        <v>892</v>
      </c>
    </row>
    <row r="814" spans="26:26" x14ac:dyDescent="0.25">
      <c r="Z814" t="s">
        <v>893</v>
      </c>
    </row>
    <row r="815" spans="26:26" x14ac:dyDescent="0.25">
      <c r="Z815" t="s">
        <v>894</v>
      </c>
    </row>
    <row r="816" spans="26:26" x14ac:dyDescent="0.25">
      <c r="Z816" t="s">
        <v>895</v>
      </c>
    </row>
    <row r="817" spans="26:26" x14ac:dyDescent="0.25">
      <c r="Z817" t="s">
        <v>896</v>
      </c>
    </row>
    <row r="818" spans="26:26" x14ac:dyDescent="0.25">
      <c r="Z818" t="e">
        <f>SUBTOTAL(103,#REF!)</f>
        <v>#REF!</v>
      </c>
    </row>
  </sheetData>
  <phoneticPr fontId="16" type="noConversion"/>
  <dataValidations count="2">
    <dataValidation type="list" allowBlank="1" showInputMessage="1" showErrorMessage="1" sqref="M2:M4" xr:uid="{00000000-0002-0000-0100-000000000000}">
      <formula1>INDIRECT("tb_types[Types]")</formula1>
    </dataValidation>
    <dataValidation type="list" allowBlank="1" showInputMessage="1" showErrorMessage="1" sqref="L2:L4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>
              <from>
                <xdr:col>18</xdr:col>
                <xdr:colOff>142875</xdr:colOff>
                <xdr:row>13</xdr:row>
                <xdr:rowOff>133350</xdr:rowOff>
              </from>
              <to>
                <xdr:col>19</xdr:col>
                <xdr:colOff>933450</xdr:colOff>
                <xdr:row>18</xdr:row>
                <xdr:rowOff>19050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>
              <from>
                <xdr:col>14</xdr:col>
                <xdr:colOff>209550</xdr:colOff>
                <xdr:row>14</xdr:row>
                <xdr:rowOff>133350</xdr:rowOff>
              </from>
              <to>
                <xdr:col>17</xdr:col>
                <xdr:colOff>590550</xdr:colOff>
                <xdr:row>16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>
              <from>
                <xdr:col>19</xdr:col>
                <xdr:colOff>1657350</xdr:colOff>
                <xdr:row>14</xdr:row>
                <xdr:rowOff>123825</xdr:rowOff>
              </from>
              <to>
                <xdr:col>20</xdr:col>
                <xdr:colOff>142875</xdr:colOff>
                <xdr:row>16</xdr:row>
                <xdr:rowOff>76200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D89"/>
  <sheetViews>
    <sheetView workbookViewId="0">
      <selection sqref="A1:R1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T1" s="95" t="s">
        <v>1</v>
      </c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M1" s="95" t="s">
        <v>2</v>
      </c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</row>
    <row r="3" spans="1:56" ht="20.25" x14ac:dyDescent="0.3">
      <c r="A3" s="95" t="s">
        <v>3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T3" s="95" t="s">
        <v>3</v>
      </c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M3" s="95" t="s">
        <v>3</v>
      </c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</row>
    <row r="4" spans="1:56" ht="15.75" thickBot="1" x14ac:dyDescent="0.3"/>
    <row r="5" spans="1:56" ht="18.75" thickBot="1" x14ac:dyDescent="0.3">
      <c r="A5" s="68"/>
      <c r="B5" s="69" t="s">
        <v>4</v>
      </c>
      <c r="C5" s="70"/>
      <c r="D5" s="107" t="s">
        <v>8</v>
      </c>
      <c r="E5" s="108"/>
      <c r="F5" s="71">
        <v>1</v>
      </c>
      <c r="G5" s="109" t="s">
        <v>5</v>
      </c>
      <c r="H5" s="110"/>
      <c r="I5" s="104">
        <v>2333</v>
      </c>
      <c r="J5" s="103"/>
      <c r="K5" s="109" t="s">
        <v>6</v>
      </c>
      <c r="L5" s="105"/>
      <c r="M5" s="102">
        <v>899</v>
      </c>
      <c r="N5" s="103"/>
      <c r="O5" s="104" t="s">
        <v>7</v>
      </c>
      <c r="P5" s="105"/>
      <c r="Q5" s="102">
        <v>588</v>
      </c>
      <c r="R5" s="103"/>
      <c r="T5" s="68"/>
      <c r="U5" s="69" t="s">
        <v>4</v>
      </c>
      <c r="V5" s="70"/>
      <c r="W5" s="107" t="s">
        <v>8</v>
      </c>
      <c r="X5" s="108"/>
      <c r="Y5" s="71">
        <v>1</v>
      </c>
      <c r="Z5" s="109" t="s">
        <v>5</v>
      </c>
      <c r="AA5" s="110"/>
      <c r="AB5" s="104">
        <v>2333</v>
      </c>
      <c r="AC5" s="103"/>
      <c r="AD5" s="109" t="s">
        <v>6</v>
      </c>
      <c r="AE5" s="105"/>
      <c r="AF5" s="102">
        <v>899</v>
      </c>
      <c r="AG5" s="103"/>
      <c r="AH5" s="104" t="s">
        <v>7</v>
      </c>
      <c r="AI5" s="105"/>
      <c r="AJ5" s="102">
        <v>588</v>
      </c>
      <c r="AK5" s="103"/>
      <c r="AM5" s="68"/>
      <c r="AN5" s="69" t="s">
        <v>4</v>
      </c>
      <c r="AO5" s="70"/>
      <c r="AP5" s="107" t="s">
        <v>8</v>
      </c>
      <c r="AQ5" s="108"/>
      <c r="AR5" s="71">
        <v>1</v>
      </c>
      <c r="AS5" s="109" t="s">
        <v>5</v>
      </c>
      <c r="AT5" s="110"/>
      <c r="AU5" s="104">
        <v>350</v>
      </c>
      <c r="AV5" s="103"/>
      <c r="AW5" s="109" t="s">
        <v>6</v>
      </c>
      <c r="AX5" s="105"/>
      <c r="AY5" s="102">
        <v>1500</v>
      </c>
      <c r="AZ5" s="103"/>
      <c r="BA5" s="104" t="s">
        <v>7</v>
      </c>
      <c r="BB5" s="105"/>
      <c r="BC5" s="102">
        <v>588</v>
      </c>
      <c r="BD5" s="103"/>
    </row>
    <row r="6" spans="1:56" ht="18" x14ac:dyDescent="0.25">
      <c r="A6" s="72" t="str">
        <f t="shared" ref="A6:A11" si="0">$M$4&amp;"/"&amp;$C$5</f>
        <v>/</v>
      </c>
      <c r="B6" s="62" t="s">
        <v>9</v>
      </c>
      <c r="C6" s="66">
        <f>F5</f>
        <v>1</v>
      </c>
      <c r="D6" s="73">
        <f>M5</f>
        <v>899</v>
      </c>
      <c r="E6" s="87">
        <f>Q5-39</f>
        <v>549</v>
      </c>
      <c r="F6" s="86">
        <v>19</v>
      </c>
      <c r="G6" s="56"/>
      <c r="H6" s="52"/>
      <c r="I6" s="52"/>
      <c r="J6" s="9"/>
      <c r="K6" s="56" t="s">
        <v>10</v>
      </c>
      <c r="L6" s="52"/>
      <c r="M6" s="52" t="s">
        <v>10</v>
      </c>
      <c r="N6" s="9" t="s">
        <v>10</v>
      </c>
      <c r="O6" s="74" t="s">
        <v>10</v>
      </c>
      <c r="P6" s="75" t="s">
        <v>10</v>
      </c>
      <c r="Q6" s="53" t="s">
        <v>10</v>
      </c>
      <c r="R6" s="53" t="s">
        <v>10</v>
      </c>
      <c r="T6" s="72" t="str">
        <f t="shared" ref="T6:T11" si="1">$M$13&amp;"/"&amp;$C$16</f>
        <v>/1</v>
      </c>
      <c r="U6" s="62" t="s">
        <v>9</v>
      </c>
      <c r="V6" s="66">
        <f>Y5</f>
        <v>1</v>
      </c>
      <c r="W6" s="73">
        <f>AF5</f>
        <v>899</v>
      </c>
      <c r="X6" s="87">
        <f>AJ5-28</f>
        <v>560</v>
      </c>
      <c r="Y6" s="86">
        <v>19</v>
      </c>
      <c r="Z6" s="56"/>
      <c r="AA6" s="52"/>
      <c r="AB6" s="52"/>
      <c r="AC6" s="9"/>
      <c r="AD6" s="56" t="s">
        <v>10</v>
      </c>
      <c r="AE6" s="52"/>
      <c r="AF6" s="52" t="s">
        <v>10</v>
      </c>
      <c r="AG6" s="9" t="s">
        <v>10</v>
      </c>
      <c r="AH6" s="74" t="s">
        <v>10</v>
      </c>
      <c r="AI6" s="75" t="s">
        <v>10</v>
      </c>
      <c r="AJ6" s="53" t="s">
        <v>10</v>
      </c>
      <c r="AK6" s="53" t="s">
        <v>10</v>
      </c>
      <c r="AM6" s="72" t="str">
        <f t="shared" ref="AM6:AM11" si="2">$M$13&amp;"/"&amp;$C$16</f>
        <v>/1</v>
      </c>
      <c r="AN6" s="62" t="s">
        <v>9</v>
      </c>
      <c r="AO6" s="66">
        <f>AR5</f>
        <v>1</v>
      </c>
      <c r="AP6" s="73">
        <f>AY5</f>
        <v>1500</v>
      </c>
      <c r="AQ6" s="87">
        <f>BC5-20</f>
        <v>568</v>
      </c>
      <c r="AR6" s="86">
        <v>19</v>
      </c>
      <c r="AS6" s="56"/>
      <c r="AT6" s="52"/>
      <c r="AU6" s="52"/>
      <c r="AV6" s="9"/>
      <c r="AW6" s="56" t="s">
        <v>10</v>
      </c>
      <c r="AX6" s="52" t="s">
        <v>10</v>
      </c>
      <c r="AY6" s="52" t="s">
        <v>10</v>
      </c>
      <c r="AZ6" s="9" t="s">
        <v>10</v>
      </c>
      <c r="BA6" s="74" t="s">
        <v>10</v>
      </c>
      <c r="BB6" s="75" t="s">
        <v>10</v>
      </c>
      <c r="BC6" s="53" t="s">
        <v>10</v>
      </c>
      <c r="BD6" s="53" t="s">
        <v>10</v>
      </c>
    </row>
    <row r="7" spans="1:56" ht="18" x14ac:dyDescent="0.25">
      <c r="A7" s="72" t="str">
        <f t="shared" si="0"/>
        <v>/</v>
      </c>
      <c r="B7" s="63" t="s">
        <v>11</v>
      </c>
      <c r="C7" s="67">
        <f>F5</f>
        <v>1</v>
      </c>
      <c r="D7" s="73">
        <f>M5</f>
        <v>899</v>
      </c>
      <c r="E7" s="88">
        <f>Q5-39</f>
        <v>549</v>
      </c>
      <c r="F7" s="79">
        <v>19</v>
      </c>
      <c r="G7" s="56"/>
      <c r="H7" s="52"/>
      <c r="I7" s="52"/>
      <c r="J7" s="18"/>
      <c r="K7" s="56" t="s">
        <v>10</v>
      </c>
      <c r="L7" s="52"/>
      <c r="M7" s="52" t="s">
        <v>10</v>
      </c>
      <c r="N7" s="18" t="s">
        <v>10</v>
      </c>
      <c r="O7" s="74" t="s">
        <v>10</v>
      </c>
      <c r="P7" s="75" t="s">
        <v>10</v>
      </c>
      <c r="Q7" s="53" t="s">
        <v>10</v>
      </c>
      <c r="R7" s="53" t="s">
        <v>10</v>
      </c>
      <c r="T7" s="72" t="str">
        <f t="shared" si="1"/>
        <v>/1</v>
      </c>
      <c r="U7" s="63" t="s">
        <v>11</v>
      </c>
      <c r="V7" s="67">
        <f>Y5</f>
        <v>1</v>
      </c>
      <c r="W7" s="73">
        <f>AF5</f>
        <v>899</v>
      </c>
      <c r="X7" s="88">
        <f>AJ5-28</f>
        <v>560</v>
      </c>
      <c r="Y7" s="79">
        <v>19</v>
      </c>
      <c r="Z7" s="56"/>
      <c r="AA7" s="52"/>
      <c r="AB7" s="52"/>
      <c r="AC7" s="18"/>
      <c r="AD7" s="56" t="s">
        <v>10</v>
      </c>
      <c r="AE7" s="52"/>
      <c r="AF7" s="52" t="s">
        <v>10</v>
      </c>
      <c r="AG7" s="18" t="s">
        <v>10</v>
      </c>
      <c r="AH7" s="74" t="s">
        <v>10</v>
      </c>
      <c r="AI7" s="75" t="s">
        <v>10</v>
      </c>
      <c r="AJ7" s="53" t="s">
        <v>10</v>
      </c>
      <c r="AK7" s="53" t="s">
        <v>10</v>
      </c>
      <c r="AM7" s="72" t="str">
        <f t="shared" si="2"/>
        <v>/1</v>
      </c>
      <c r="AN7" s="63" t="s">
        <v>11</v>
      </c>
      <c r="AO7" s="67">
        <f>AR5</f>
        <v>1</v>
      </c>
      <c r="AP7" s="73">
        <f>AY5</f>
        <v>1500</v>
      </c>
      <c r="AQ7" s="88">
        <f>BC5-20</f>
        <v>568</v>
      </c>
      <c r="AR7" s="79">
        <v>19</v>
      </c>
      <c r="AS7" s="56"/>
      <c r="AT7" s="52"/>
      <c r="AU7" s="52"/>
      <c r="AV7" s="18"/>
      <c r="AW7" s="56" t="s">
        <v>10</v>
      </c>
      <c r="AX7" s="52" t="s">
        <v>10</v>
      </c>
      <c r="AY7" s="52" t="s">
        <v>10</v>
      </c>
      <c r="AZ7" s="18" t="s">
        <v>10</v>
      </c>
      <c r="BA7" s="74" t="s">
        <v>10</v>
      </c>
      <c r="BB7" s="75" t="s">
        <v>10</v>
      </c>
      <c r="BC7" s="53" t="s">
        <v>10</v>
      </c>
      <c r="BD7" s="53" t="s">
        <v>10</v>
      </c>
    </row>
    <row r="8" spans="1:56" ht="18" x14ac:dyDescent="0.25">
      <c r="A8" s="72" t="str">
        <f t="shared" si="0"/>
        <v>/</v>
      </c>
      <c r="B8" s="63" t="s">
        <v>13</v>
      </c>
      <c r="C8" s="67">
        <f>F5*2</f>
        <v>2</v>
      </c>
      <c r="D8" s="73">
        <f>I5-38</f>
        <v>2295</v>
      </c>
      <c r="E8" s="88">
        <f>Q5-39</f>
        <v>549</v>
      </c>
      <c r="F8" s="79">
        <v>19</v>
      </c>
      <c r="G8" s="56"/>
      <c r="H8" s="52"/>
      <c r="I8" s="52"/>
      <c r="J8" s="18"/>
      <c r="K8" s="56" t="s">
        <v>10</v>
      </c>
      <c r="L8" s="52"/>
      <c r="M8" s="52"/>
      <c r="N8" s="18"/>
      <c r="O8" s="74" t="s">
        <v>10</v>
      </c>
      <c r="P8" s="75" t="s">
        <v>10</v>
      </c>
      <c r="Q8" s="53" t="s">
        <v>10</v>
      </c>
      <c r="R8" s="53" t="s">
        <v>10</v>
      </c>
      <c r="T8" s="72" t="str">
        <f t="shared" si="1"/>
        <v>/1</v>
      </c>
      <c r="U8" s="63" t="s">
        <v>13</v>
      </c>
      <c r="V8" s="67">
        <f>Y5*2</f>
        <v>2</v>
      </c>
      <c r="W8" s="73">
        <f>AB5-38</f>
        <v>2295</v>
      </c>
      <c r="X8" s="88">
        <f>AJ5-28</f>
        <v>560</v>
      </c>
      <c r="Y8" s="79">
        <v>19</v>
      </c>
      <c r="Z8" s="56"/>
      <c r="AA8" s="52"/>
      <c r="AB8" s="52"/>
      <c r="AC8" s="18"/>
      <c r="AD8" s="56" t="s">
        <v>10</v>
      </c>
      <c r="AE8" s="52"/>
      <c r="AF8" s="52"/>
      <c r="AG8" s="18"/>
      <c r="AH8" s="74" t="s">
        <v>10</v>
      </c>
      <c r="AI8" s="75" t="s">
        <v>10</v>
      </c>
      <c r="AJ8" s="53" t="s">
        <v>10</v>
      </c>
      <c r="AK8" s="53" t="s">
        <v>10</v>
      </c>
      <c r="AM8" s="72" t="str">
        <f t="shared" si="2"/>
        <v>/1</v>
      </c>
      <c r="AN8" s="63" t="s">
        <v>13</v>
      </c>
      <c r="AO8" s="67">
        <f>AR5*2</f>
        <v>2</v>
      </c>
      <c r="AP8" s="73">
        <f>AU5-38</f>
        <v>312</v>
      </c>
      <c r="AQ8" s="88">
        <f>BC5-20</f>
        <v>568</v>
      </c>
      <c r="AR8" s="79">
        <v>19</v>
      </c>
      <c r="AS8" s="56"/>
      <c r="AT8" s="52"/>
      <c r="AU8" s="52"/>
      <c r="AV8" s="18"/>
      <c r="AW8" s="56" t="s">
        <v>10</v>
      </c>
      <c r="AX8" s="52" t="s">
        <v>10</v>
      </c>
      <c r="AY8" s="52"/>
      <c r="AZ8" s="18"/>
      <c r="BA8" s="74" t="s">
        <v>10</v>
      </c>
      <c r="BB8" s="75" t="s">
        <v>10</v>
      </c>
      <c r="BC8" s="53" t="s">
        <v>10</v>
      </c>
      <c r="BD8" s="53" t="s">
        <v>10</v>
      </c>
    </row>
    <row r="9" spans="1:56" ht="18" x14ac:dyDescent="0.25">
      <c r="A9" s="72" t="str">
        <f t="shared" si="0"/>
        <v>/</v>
      </c>
      <c r="B9" s="63" t="s">
        <v>14</v>
      </c>
      <c r="C9" s="67">
        <f>F5</f>
        <v>1</v>
      </c>
      <c r="D9" s="73">
        <f>I5</f>
        <v>2333</v>
      </c>
      <c r="E9" s="88">
        <f>M5</f>
        <v>899</v>
      </c>
      <c r="F9" s="79">
        <v>19</v>
      </c>
      <c r="G9" s="56"/>
      <c r="H9" s="52"/>
      <c r="I9" s="52"/>
      <c r="J9" s="18"/>
      <c r="K9" s="56" t="s">
        <v>10</v>
      </c>
      <c r="L9" s="52" t="s">
        <v>10</v>
      </c>
      <c r="M9" s="52" t="s">
        <v>10</v>
      </c>
      <c r="N9" s="18" t="s">
        <v>10</v>
      </c>
      <c r="O9" s="74" t="s">
        <v>10</v>
      </c>
      <c r="P9" s="75" t="s">
        <v>10</v>
      </c>
      <c r="Q9" s="53" t="s">
        <v>10</v>
      </c>
      <c r="R9" s="53" t="s">
        <v>10</v>
      </c>
      <c r="T9" s="72" t="str">
        <f t="shared" si="1"/>
        <v>/1</v>
      </c>
      <c r="U9" s="63" t="s">
        <v>14</v>
      </c>
      <c r="V9" s="67">
        <f>Y5</f>
        <v>1</v>
      </c>
      <c r="W9" s="73">
        <f>AB5</f>
        <v>2333</v>
      </c>
      <c r="X9" s="88">
        <f>AF5</f>
        <v>899</v>
      </c>
      <c r="Y9" s="79">
        <v>8</v>
      </c>
      <c r="Z9" s="56"/>
      <c r="AA9" s="52"/>
      <c r="AB9" s="52"/>
      <c r="AC9" s="18"/>
      <c r="AD9" s="56"/>
      <c r="AE9" s="52"/>
      <c r="AF9" s="52"/>
      <c r="AG9" s="18"/>
      <c r="AH9" s="74" t="s">
        <v>10</v>
      </c>
      <c r="AI9" s="75" t="s">
        <v>10</v>
      </c>
      <c r="AJ9" s="53" t="s">
        <v>10</v>
      </c>
      <c r="AK9" s="53" t="s">
        <v>10</v>
      </c>
      <c r="AM9" s="72" t="str">
        <f t="shared" si="2"/>
        <v>/1</v>
      </c>
      <c r="AN9" s="63" t="s">
        <v>14</v>
      </c>
      <c r="AO9" s="67">
        <f>AR5</f>
        <v>1</v>
      </c>
      <c r="AP9" s="73">
        <f>AU5-38</f>
        <v>312</v>
      </c>
      <c r="AQ9" s="88">
        <f>AY5-38</f>
        <v>1462</v>
      </c>
      <c r="AR9" s="79">
        <v>19</v>
      </c>
      <c r="AS9" s="56"/>
      <c r="AT9" s="52"/>
      <c r="AU9" s="52"/>
      <c r="AV9" s="18"/>
      <c r="AW9" s="56"/>
      <c r="AX9" s="52"/>
      <c r="AY9" s="52"/>
      <c r="AZ9" s="18"/>
      <c r="BA9" s="74" t="s">
        <v>10</v>
      </c>
      <c r="BB9" s="75" t="s">
        <v>10</v>
      </c>
      <c r="BC9" s="53" t="s">
        <v>10</v>
      </c>
      <c r="BD9" s="53" t="s">
        <v>10</v>
      </c>
    </row>
    <row r="10" spans="1:56" ht="18" x14ac:dyDescent="0.25">
      <c r="A10" s="72" t="str">
        <f t="shared" si="0"/>
        <v>/</v>
      </c>
      <c r="B10" s="63" t="s">
        <v>15</v>
      </c>
      <c r="C10" s="67">
        <f>F5*2</f>
        <v>2</v>
      </c>
      <c r="D10" s="73">
        <f>M5-39</f>
        <v>860</v>
      </c>
      <c r="E10" s="88">
        <f>E6-5</f>
        <v>544</v>
      </c>
      <c r="F10" s="79">
        <v>19</v>
      </c>
      <c r="G10" s="56"/>
      <c r="H10" s="52"/>
      <c r="I10" s="52"/>
      <c r="J10" s="18"/>
      <c r="K10" s="56" t="s">
        <v>10</v>
      </c>
      <c r="L10" s="52"/>
      <c r="M10" s="52"/>
      <c r="N10" s="18"/>
      <c r="O10" s="74" t="s">
        <v>10</v>
      </c>
      <c r="P10" s="75" t="s">
        <v>10</v>
      </c>
      <c r="Q10" s="53" t="s">
        <v>10</v>
      </c>
      <c r="R10" s="53" t="s">
        <v>10</v>
      </c>
      <c r="T10" s="72" t="str">
        <f t="shared" si="1"/>
        <v>/1</v>
      </c>
      <c r="U10" s="63" t="s">
        <v>15</v>
      </c>
      <c r="V10" s="67">
        <f>Y5*2</f>
        <v>2</v>
      </c>
      <c r="W10" s="73">
        <f>AF5-39</f>
        <v>860</v>
      </c>
      <c r="X10" s="88">
        <f>X6-5</f>
        <v>555</v>
      </c>
      <c r="Y10" s="79">
        <v>19</v>
      </c>
      <c r="Z10" s="56"/>
      <c r="AA10" s="52"/>
      <c r="AB10" s="52"/>
      <c r="AC10" s="18"/>
      <c r="AD10" s="56" t="s">
        <v>10</v>
      </c>
      <c r="AE10" s="52"/>
      <c r="AF10" s="52"/>
      <c r="AG10" s="18"/>
      <c r="AH10" s="74" t="s">
        <v>10</v>
      </c>
      <c r="AI10" s="75" t="s">
        <v>10</v>
      </c>
      <c r="AJ10" s="53" t="s">
        <v>10</v>
      </c>
      <c r="AK10" s="53" t="s">
        <v>10</v>
      </c>
      <c r="AM10" s="72" t="str">
        <f t="shared" si="2"/>
        <v>/1</v>
      </c>
      <c r="AN10" s="63" t="s">
        <v>15</v>
      </c>
      <c r="AO10" s="67">
        <f>AR5*2</f>
        <v>2</v>
      </c>
      <c r="AP10" s="73">
        <f>AY5-39</f>
        <v>1461</v>
      </c>
      <c r="AQ10" s="88">
        <f>BC5-45</f>
        <v>543</v>
      </c>
      <c r="AR10" s="79">
        <v>19</v>
      </c>
      <c r="AS10" s="56"/>
      <c r="AT10" s="52"/>
      <c r="AU10" s="52"/>
      <c r="AV10" s="18"/>
      <c r="AW10" s="56" t="s">
        <v>10</v>
      </c>
      <c r="AX10" s="52"/>
      <c r="AY10" s="52"/>
      <c r="AZ10" s="18"/>
      <c r="BA10" s="74" t="s">
        <v>10</v>
      </c>
      <c r="BB10" s="75" t="s">
        <v>10</v>
      </c>
      <c r="BC10" s="53" t="s">
        <v>10</v>
      </c>
      <c r="BD10" s="53" t="s">
        <v>10</v>
      </c>
    </row>
    <row r="11" spans="1:56" ht="18" x14ac:dyDescent="0.25">
      <c r="A11" s="72" t="str">
        <f t="shared" si="0"/>
        <v>/</v>
      </c>
      <c r="B11" s="63" t="s">
        <v>16</v>
      </c>
      <c r="C11" s="67">
        <f>F5*2</f>
        <v>2</v>
      </c>
      <c r="D11" s="73">
        <f>I5</f>
        <v>2333</v>
      </c>
      <c r="E11" s="88">
        <f>((M5-6)/2)</f>
        <v>446.5</v>
      </c>
      <c r="F11" s="79">
        <v>19</v>
      </c>
      <c r="G11" s="56"/>
      <c r="H11" s="52"/>
      <c r="I11" s="52"/>
      <c r="J11" s="18"/>
      <c r="K11" s="56" t="s">
        <v>10</v>
      </c>
      <c r="L11" s="52" t="s">
        <v>10</v>
      </c>
      <c r="M11" s="52" t="s">
        <v>10</v>
      </c>
      <c r="N11" s="18" t="s">
        <v>10</v>
      </c>
      <c r="O11" s="74" t="s">
        <v>10</v>
      </c>
      <c r="P11" s="75" t="s">
        <v>10</v>
      </c>
      <c r="Q11" s="53" t="s">
        <v>10</v>
      </c>
      <c r="R11" s="53" t="s">
        <v>10</v>
      </c>
      <c r="T11" s="72" t="str">
        <f t="shared" si="1"/>
        <v>/1</v>
      </c>
      <c r="U11" s="63" t="s">
        <v>16</v>
      </c>
      <c r="V11" s="67">
        <f>Y5*2</f>
        <v>2</v>
      </c>
      <c r="W11" s="73">
        <f>AB5</f>
        <v>2333</v>
      </c>
      <c r="X11" s="88">
        <f>((AF5-6)/2)</f>
        <v>446.5</v>
      </c>
      <c r="Y11" s="79">
        <v>19</v>
      </c>
      <c r="Z11" s="56"/>
      <c r="AA11" s="52"/>
      <c r="AB11" s="52"/>
      <c r="AC11" s="18"/>
      <c r="AD11" s="56" t="s">
        <v>10</v>
      </c>
      <c r="AE11" s="52" t="s">
        <v>10</v>
      </c>
      <c r="AF11" s="52" t="s">
        <v>10</v>
      </c>
      <c r="AG11" s="18" t="s">
        <v>10</v>
      </c>
      <c r="AH11" s="74" t="s">
        <v>10</v>
      </c>
      <c r="AI11" s="75" t="s">
        <v>10</v>
      </c>
      <c r="AJ11" s="53" t="s">
        <v>10</v>
      </c>
      <c r="AK11" s="53" t="s">
        <v>10</v>
      </c>
      <c r="AM11" s="72" t="str">
        <f t="shared" si="2"/>
        <v>/1</v>
      </c>
      <c r="AN11" s="63" t="s">
        <v>16</v>
      </c>
      <c r="AO11" s="67">
        <f>AR5*2</f>
        <v>2</v>
      </c>
      <c r="AP11" s="73">
        <f>AU5</f>
        <v>350</v>
      </c>
      <c r="AQ11" s="88">
        <f>((AY5-6)/2)</f>
        <v>747</v>
      </c>
      <c r="AR11" s="79">
        <v>19</v>
      </c>
      <c r="AS11" s="56"/>
      <c r="AT11" s="52"/>
      <c r="AU11" s="52"/>
      <c r="AV11" s="18"/>
      <c r="AW11" s="56" t="s">
        <v>10</v>
      </c>
      <c r="AX11" s="52" t="s">
        <v>10</v>
      </c>
      <c r="AY11" s="52" t="s">
        <v>10</v>
      </c>
      <c r="AZ11" s="18" t="s">
        <v>10</v>
      </c>
      <c r="BA11" s="74" t="s">
        <v>10</v>
      </c>
      <c r="BB11" s="75" t="s">
        <v>10</v>
      </c>
      <c r="BC11" s="53" t="s">
        <v>10</v>
      </c>
      <c r="BD11" s="53" t="s">
        <v>10</v>
      </c>
    </row>
    <row r="13" spans="1:56" ht="20.25" x14ac:dyDescent="0.3">
      <c r="A13" s="106" t="s">
        <v>12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T13" s="106" t="s">
        <v>12</v>
      </c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M13" s="106" t="s">
        <v>12</v>
      </c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</row>
    <row r="14" spans="1:56" ht="15.75" thickBot="1" x14ac:dyDescent="0.3"/>
    <row r="15" spans="1:56" ht="18.75" thickBot="1" x14ac:dyDescent="0.3">
      <c r="A15" s="68"/>
      <c r="B15" s="69" t="s">
        <v>4</v>
      </c>
      <c r="C15" s="70"/>
      <c r="D15" s="107" t="s">
        <v>8</v>
      </c>
      <c r="E15" s="108"/>
      <c r="F15" s="71">
        <v>1</v>
      </c>
      <c r="G15" s="109" t="s">
        <v>5</v>
      </c>
      <c r="H15" s="110"/>
      <c r="I15" s="104">
        <v>2333</v>
      </c>
      <c r="J15" s="103"/>
      <c r="K15" s="109" t="s">
        <v>6</v>
      </c>
      <c r="L15" s="105"/>
      <c r="M15" s="102">
        <v>899</v>
      </c>
      <c r="N15" s="103"/>
      <c r="O15" s="104" t="s">
        <v>7</v>
      </c>
      <c r="P15" s="105"/>
      <c r="Q15" s="102">
        <v>588</v>
      </c>
      <c r="R15" s="103"/>
      <c r="T15" s="68"/>
      <c r="U15" s="69" t="s">
        <v>4</v>
      </c>
      <c r="V15" s="70"/>
      <c r="W15" s="107" t="s">
        <v>8</v>
      </c>
      <c r="X15" s="108"/>
      <c r="Y15" s="71">
        <v>1</v>
      </c>
      <c r="Z15" s="109" t="s">
        <v>5</v>
      </c>
      <c r="AA15" s="110"/>
      <c r="AB15" s="104">
        <v>2333</v>
      </c>
      <c r="AC15" s="103"/>
      <c r="AD15" s="109" t="s">
        <v>6</v>
      </c>
      <c r="AE15" s="105"/>
      <c r="AF15" s="102">
        <v>899</v>
      </c>
      <c r="AG15" s="103"/>
      <c r="AH15" s="104" t="s">
        <v>7</v>
      </c>
      <c r="AI15" s="105"/>
      <c r="AJ15" s="102">
        <v>588</v>
      </c>
      <c r="AK15" s="103"/>
      <c r="AM15" s="68"/>
      <c r="AN15" s="69" t="s">
        <v>4</v>
      </c>
      <c r="AO15" s="70" t="s">
        <v>908</v>
      </c>
      <c r="AP15" s="107" t="s">
        <v>8</v>
      </c>
      <c r="AQ15" s="108"/>
      <c r="AR15" s="71">
        <v>1</v>
      </c>
      <c r="AS15" s="109" t="s">
        <v>5</v>
      </c>
      <c r="AT15" s="110"/>
      <c r="AU15" s="104">
        <v>350</v>
      </c>
      <c r="AV15" s="103"/>
      <c r="AW15" s="109" t="s">
        <v>6</v>
      </c>
      <c r="AX15" s="105"/>
      <c r="AY15" s="102">
        <v>1500</v>
      </c>
      <c r="AZ15" s="103"/>
      <c r="BA15" s="104" t="s">
        <v>7</v>
      </c>
      <c r="BB15" s="105"/>
      <c r="BC15" s="102">
        <v>588</v>
      </c>
      <c r="BD15" s="103"/>
    </row>
    <row r="16" spans="1:56" ht="18" x14ac:dyDescent="0.25">
      <c r="A16" s="72" t="str">
        <f>$M$13&amp;"/"&amp;$C$16</f>
        <v>/1</v>
      </c>
      <c r="B16" s="62" t="s">
        <v>9</v>
      </c>
      <c r="C16" s="66">
        <f>F15</f>
        <v>1</v>
      </c>
      <c r="D16" s="73">
        <f>M15</f>
        <v>899</v>
      </c>
      <c r="E16" s="87">
        <f>Q15-39</f>
        <v>549</v>
      </c>
      <c r="F16" s="86">
        <v>19</v>
      </c>
      <c r="G16" s="56"/>
      <c r="H16" s="52"/>
      <c r="I16" s="52"/>
      <c r="J16" s="9"/>
      <c r="K16" s="56" t="s">
        <v>10</v>
      </c>
      <c r="L16" s="52"/>
      <c r="M16" s="52" t="s">
        <v>10</v>
      </c>
      <c r="N16" s="9" t="s">
        <v>10</v>
      </c>
      <c r="O16" s="74" t="s">
        <v>10</v>
      </c>
      <c r="P16" s="75" t="s">
        <v>10</v>
      </c>
      <c r="Q16" s="53" t="s">
        <v>10</v>
      </c>
      <c r="R16" s="53" t="s">
        <v>10</v>
      </c>
      <c r="T16" s="72" t="str">
        <f>$M$13&amp;"/"&amp;$C$16</f>
        <v>/1</v>
      </c>
      <c r="U16" s="62" t="s">
        <v>9</v>
      </c>
      <c r="V16" s="66">
        <f>Y15</f>
        <v>1</v>
      </c>
      <c r="W16" s="73">
        <f>AF15</f>
        <v>899</v>
      </c>
      <c r="X16" s="87">
        <f>AJ15-28</f>
        <v>560</v>
      </c>
      <c r="Y16" s="86">
        <v>19</v>
      </c>
      <c r="Z16" s="56"/>
      <c r="AA16" s="52"/>
      <c r="AB16" s="52"/>
      <c r="AC16" s="9"/>
      <c r="AD16" s="56" t="s">
        <v>10</v>
      </c>
      <c r="AE16" s="52"/>
      <c r="AF16" s="52" t="s">
        <v>10</v>
      </c>
      <c r="AG16" s="9" t="s">
        <v>10</v>
      </c>
      <c r="AH16" s="74" t="s">
        <v>10</v>
      </c>
      <c r="AI16" s="75" t="s">
        <v>10</v>
      </c>
      <c r="AJ16" s="53" t="s">
        <v>10</v>
      </c>
      <c r="AK16" s="53" t="s">
        <v>10</v>
      </c>
      <c r="AM16" s="72" t="str">
        <f>$M$13&amp;"/"&amp;$C$16</f>
        <v>/1</v>
      </c>
      <c r="AN16" s="62" t="s">
        <v>9</v>
      </c>
      <c r="AO16" s="66">
        <f>AR15</f>
        <v>1</v>
      </c>
      <c r="AP16" s="73">
        <f>AY15</f>
        <v>1500</v>
      </c>
      <c r="AQ16" s="87">
        <f>BC15-20</f>
        <v>568</v>
      </c>
      <c r="AR16" s="86">
        <v>19</v>
      </c>
      <c r="AS16" s="56"/>
      <c r="AT16" s="52"/>
      <c r="AU16" s="52"/>
      <c r="AV16" s="9"/>
      <c r="AW16" s="56" t="s">
        <v>10</v>
      </c>
      <c r="AX16" s="52" t="s">
        <v>10</v>
      </c>
      <c r="AY16" s="52" t="s">
        <v>10</v>
      </c>
      <c r="AZ16" s="9" t="s">
        <v>10</v>
      </c>
      <c r="BA16" s="74" t="s">
        <v>10</v>
      </c>
      <c r="BB16" s="75" t="s">
        <v>10</v>
      </c>
      <c r="BC16" s="53" t="s">
        <v>10</v>
      </c>
      <c r="BD16" s="53" t="s">
        <v>10</v>
      </c>
    </row>
    <row r="17" spans="1:56" ht="18" x14ac:dyDescent="0.25">
      <c r="A17" s="72" t="str">
        <f t="shared" ref="A17:A22" si="3">$M$13&amp;"/"&amp;$C$16</f>
        <v>/1</v>
      </c>
      <c r="B17" s="63" t="s">
        <v>11</v>
      </c>
      <c r="C17" s="67">
        <f>F15</f>
        <v>1</v>
      </c>
      <c r="D17" s="73">
        <f>M15</f>
        <v>899</v>
      </c>
      <c r="E17" s="88">
        <f>Q15-39</f>
        <v>549</v>
      </c>
      <c r="F17" s="79">
        <v>19</v>
      </c>
      <c r="G17" s="56"/>
      <c r="H17" s="52"/>
      <c r="I17" s="52"/>
      <c r="J17" s="18"/>
      <c r="K17" s="56" t="s">
        <v>10</v>
      </c>
      <c r="L17" s="52"/>
      <c r="M17" s="52" t="s">
        <v>10</v>
      </c>
      <c r="N17" s="18" t="s">
        <v>10</v>
      </c>
      <c r="O17" s="74" t="s">
        <v>10</v>
      </c>
      <c r="P17" s="75" t="s">
        <v>10</v>
      </c>
      <c r="Q17" s="53" t="s">
        <v>10</v>
      </c>
      <c r="R17" s="53" t="s">
        <v>10</v>
      </c>
      <c r="T17" s="72" t="str">
        <f t="shared" ref="T17:T22" si="4">$M$13&amp;"/"&amp;$C$16</f>
        <v>/1</v>
      </c>
      <c r="U17" s="63" t="s">
        <v>11</v>
      </c>
      <c r="V17" s="67">
        <f>Y15</f>
        <v>1</v>
      </c>
      <c r="W17" s="73">
        <f>AF15</f>
        <v>899</v>
      </c>
      <c r="X17" s="88">
        <f>AJ15-28</f>
        <v>560</v>
      </c>
      <c r="Y17" s="79">
        <v>19</v>
      </c>
      <c r="Z17" s="56"/>
      <c r="AA17" s="52"/>
      <c r="AB17" s="52"/>
      <c r="AC17" s="18"/>
      <c r="AD17" s="56" t="s">
        <v>10</v>
      </c>
      <c r="AE17" s="52"/>
      <c r="AF17" s="52" t="s">
        <v>10</v>
      </c>
      <c r="AG17" s="18" t="s">
        <v>10</v>
      </c>
      <c r="AH17" s="74" t="s">
        <v>10</v>
      </c>
      <c r="AI17" s="75" t="s">
        <v>10</v>
      </c>
      <c r="AJ17" s="53" t="s">
        <v>10</v>
      </c>
      <c r="AK17" s="53" t="s">
        <v>10</v>
      </c>
      <c r="AM17" s="72" t="str">
        <f t="shared" ref="AM17:AM22" si="5">$M$13&amp;"/"&amp;$C$16</f>
        <v>/1</v>
      </c>
      <c r="AN17" s="63" t="s">
        <v>11</v>
      </c>
      <c r="AO17" s="67">
        <f>AR15</f>
        <v>1</v>
      </c>
      <c r="AP17" s="73">
        <f>AY15</f>
        <v>1500</v>
      </c>
      <c r="AQ17" s="88">
        <f>BC15-20</f>
        <v>568</v>
      </c>
      <c r="AR17" s="79">
        <v>19</v>
      </c>
      <c r="AS17" s="56"/>
      <c r="AT17" s="52"/>
      <c r="AU17" s="52"/>
      <c r="AV17" s="18"/>
      <c r="AW17" s="56" t="s">
        <v>10</v>
      </c>
      <c r="AX17" s="52" t="s">
        <v>10</v>
      </c>
      <c r="AY17" s="52" t="s">
        <v>10</v>
      </c>
      <c r="AZ17" s="18" t="s">
        <v>10</v>
      </c>
      <c r="BA17" s="74" t="s">
        <v>10</v>
      </c>
      <c r="BB17" s="75" t="s">
        <v>10</v>
      </c>
      <c r="BC17" s="53" t="s">
        <v>10</v>
      </c>
      <c r="BD17" s="53" t="s">
        <v>10</v>
      </c>
    </row>
    <row r="18" spans="1:56" ht="18" x14ac:dyDescent="0.25">
      <c r="A18" s="72" t="str">
        <f t="shared" si="3"/>
        <v>/1</v>
      </c>
      <c r="B18" s="63" t="s">
        <v>13</v>
      </c>
      <c r="C18" s="67">
        <f>F15*2</f>
        <v>2</v>
      </c>
      <c r="D18" s="73">
        <f>I15-38</f>
        <v>2295</v>
      </c>
      <c r="E18" s="88">
        <f>Q15-39</f>
        <v>549</v>
      </c>
      <c r="F18" s="79">
        <v>19</v>
      </c>
      <c r="G18" s="56"/>
      <c r="H18" s="52"/>
      <c r="I18" s="52"/>
      <c r="J18" s="18"/>
      <c r="K18" s="56" t="s">
        <v>10</v>
      </c>
      <c r="L18" s="52"/>
      <c r="M18" s="52"/>
      <c r="N18" s="18"/>
      <c r="O18" s="74" t="s">
        <v>10</v>
      </c>
      <c r="P18" s="75" t="s">
        <v>10</v>
      </c>
      <c r="Q18" s="53" t="s">
        <v>10</v>
      </c>
      <c r="R18" s="53" t="s">
        <v>10</v>
      </c>
      <c r="T18" s="72" t="str">
        <f t="shared" si="4"/>
        <v>/1</v>
      </c>
      <c r="U18" s="63" t="s">
        <v>13</v>
      </c>
      <c r="V18" s="67">
        <f>Y15*2</f>
        <v>2</v>
      </c>
      <c r="W18" s="73">
        <f>AB15-38</f>
        <v>2295</v>
      </c>
      <c r="X18" s="88">
        <f>AJ15-28</f>
        <v>560</v>
      </c>
      <c r="Y18" s="79">
        <v>19</v>
      </c>
      <c r="Z18" s="56"/>
      <c r="AA18" s="52"/>
      <c r="AB18" s="52"/>
      <c r="AC18" s="18"/>
      <c r="AD18" s="56" t="s">
        <v>10</v>
      </c>
      <c r="AE18" s="52"/>
      <c r="AF18" s="52"/>
      <c r="AG18" s="18"/>
      <c r="AH18" s="74" t="s">
        <v>10</v>
      </c>
      <c r="AI18" s="75" t="s">
        <v>10</v>
      </c>
      <c r="AJ18" s="53" t="s">
        <v>10</v>
      </c>
      <c r="AK18" s="53" t="s">
        <v>10</v>
      </c>
      <c r="AM18" s="72" t="str">
        <f t="shared" si="5"/>
        <v>/1</v>
      </c>
      <c r="AN18" s="63" t="s">
        <v>13</v>
      </c>
      <c r="AO18" s="67">
        <f>AR15*2</f>
        <v>2</v>
      </c>
      <c r="AP18" s="73">
        <f>AU15-38</f>
        <v>312</v>
      </c>
      <c r="AQ18" s="88">
        <f>BC15-20</f>
        <v>568</v>
      </c>
      <c r="AR18" s="79">
        <v>19</v>
      </c>
      <c r="AS18" s="56"/>
      <c r="AT18" s="52"/>
      <c r="AU18" s="52"/>
      <c r="AV18" s="18"/>
      <c r="AW18" s="56" t="s">
        <v>10</v>
      </c>
      <c r="AX18" s="52" t="s">
        <v>10</v>
      </c>
      <c r="AY18" s="52"/>
      <c r="AZ18" s="18"/>
      <c r="BA18" s="74" t="s">
        <v>10</v>
      </c>
      <c r="BB18" s="75" t="s">
        <v>10</v>
      </c>
      <c r="BC18" s="53" t="s">
        <v>10</v>
      </c>
      <c r="BD18" s="53" t="s">
        <v>10</v>
      </c>
    </row>
    <row r="19" spans="1:56" ht="18" x14ac:dyDescent="0.25">
      <c r="A19" s="72" t="str">
        <f t="shared" si="3"/>
        <v>/1</v>
      </c>
      <c r="B19" s="63" t="s">
        <v>14</v>
      </c>
      <c r="C19" s="67">
        <f>F15</f>
        <v>1</v>
      </c>
      <c r="D19" s="73">
        <f>I15</f>
        <v>2333</v>
      </c>
      <c r="E19" s="88">
        <f>M15</f>
        <v>899</v>
      </c>
      <c r="F19" s="79">
        <v>19</v>
      </c>
      <c r="G19" s="56"/>
      <c r="H19" s="52"/>
      <c r="I19" s="52"/>
      <c r="J19" s="18"/>
      <c r="K19" s="56" t="s">
        <v>10</v>
      </c>
      <c r="L19" s="52" t="s">
        <v>10</v>
      </c>
      <c r="M19" s="52" t="s">
        <v>10</v>
      </c>
      <c r="N19" s="18" t="s">
        <v>10</v>
      </c>
      <c r="O19" s="74" t="s">
        <v>10</v>
      </c>
      <c r="P19" s="75" t="s">
        <v>10</v>
      </c>
      <c r="Q19" s="53" t="s">
        <v>10</v>
      </c>
      <c r="R19" s="53" t="s">
        <v>10</v>
      </c>
      <c r="T19" s="72" t="str">
        <f t="shared" si="4"/>
        <v>/1</v>
      </c>
      <c r="U19" s="63" t="s">
        <v>14</v>
      </c>
      <c r="V19" s="67">
        <f>Y15</f>
        <v>1</v>
      </c>
      <c r="W19" s="73">
        <f>AB15</f>
        <v>2333</v>
      </c>
      <c r="X19" s="88">
        <f>AF15</f>
        <v>899</v>
      </c>
      <c r="Y19" s="79">
        <v>8</v>
      </c>
      <c r="Z19" s="56"/>
      <c r="AA19" s="52"/>
      <c r="AB19" s="52"/>
      <c r="AC19" s="18"/>
      <c r="AD19" s="56"/>
      <c r="AE19" s="52"/>
      <c r="AF19" s="52"/>
      <c r="AG19" s="18"/>
      <c r="AH19" s="74" t="s">
        <v>10</v>
      </c>
      <c r="AI19" s="75" t="s">
        <v>10</v>
      </c>
      <c r="AJ19" s="53" t="s">
        <v>10</v>
      </c>
      <c r="AK19" s="53" t="s">
        <v>10</v>
      </c>
      <c r="AM19" s="72" t="str">
        <f t="shared" si="5"/>
        <v>/1</v>
      </c>
      <c r="AN19" s="63" t="s">
        <v>14</v>
      </c>
      <c r="AO19" s="67">
        <f>AR15</f>
        <v>1</v>
      </c>
      <c r="AP19" s="73">
        <f>AU15-38</f>
        <v>312</v>
      </c>
      <c r="AQ19" s="88">
        <f>AY15-38</f>
        <v>1462</v>
      </c>
      <c r="AR19" s="79">
        <v>19</v>
      </c>
      <c r="AS19" s="56"/>
      <c r="AT19" s="52"/>
      <c r="AU19" s="52"/>
      <c r="AV19" s="18"/>
      <c r="AW19" s="56"/>
      <c r="AX19" s="52"/>
      <c r="AY19" s="52"/>
      <c r="AZ19" s="18"/>
      <c r="BA19" s="74" t="s">
        <v>10</v>
      </c>
      <c r="BB19" s="75" t="s">
        <v>10</v>
      </c>
      <c r="BC19" s="53" t="s">
        <v>10</v>
      </c>
      <c r="BD19" s="53" t="s">
        <v>10</v>
      </c>
    </row>
    <row r="20" spans="1:56" ht="18" x14ac:dyDescent="0.25">
      <c r="A20" s="72" t="str">
        <f t="shared" si="3"/>
        <v>/1</v>
      </c>
      <c r="B20" s="63" t="s">
        <v>15</v>
      </c>
      <c r="C20" s="67">
        <f>F15*2</f>
        <v>2</v>
      </c>
      <c r="D20" s="73">
        <f>M15-39</f>
        <v>860</v>
      </c>
      <c r="E20" s="88">
        <f>E16-5</f>
        <v>544</v>
      </c>
      <c r="F20" s="79">
        <v>19</v>
      </c>
      <c r="G20" s="56"/>
      <c r="H20" s="52"/>
      <c r="I20" s="52"/>
      <c r="J20" s="18"/>
      <c r="K20" s="56" t="s">
        <v>10</v>
      </c>
      <c r="L20" s="52"/>
      <c r="M20" s="52"/>
      <c r="N20" s="18"/>
      <c r="O20" s="74" t="s">
        <v>10</v>
      </c>
      <c r="P20" s="75" t="s">
        <v>10</v>
      </c>
      <c r="Q20" s="53" t="s">
        <v>10</v>
      </c>
      <c r="R20" s="53" t="s">
        <v>10</v>
      </c>
      <c r="T20" s="72" t="str">
        <f t="shared" si="4"/>
        <v>/1</v>
      </c>
      <c r="U20" s="63" t="s">
        <v>15</v>
      </c>
      <c r="V20" s="67">
        <f>Y15*2</f>
        <v>2</v>
      </c>
      <c r="W20" s="73">
        <f>(AF15-60)/2</f>
        <v>419.5</v>
      </c>
      <c r="X20" s="88">
        <f>X16-5</f>
        <v>555</v>
      </c>
      <c r="Y20" s="79">
        <v>19</v>
      </c>
      <c r="Z20" s="56"/>
      <c r="AA20" s="52"/>
      <c r="AB20" s="52"/>
      <c r="AC20" s="18"/>
      <c r="AD20" s="56" t="s">
        <v>10</v>
      </c>
      <c r="AE20" s="52"/>
      <c r="AF20" s="52"/>
      <c r="AG20" s="18"/>
      <c r="AH20" s="74" t="s">
        <v>10</v>
      </c>
      <c r="AI20" s="75" t="s">
        <v>10</v>
      </c>
      <c r="AJ20" s="53" t="s">
        <v>10</v>
      </c>
      <c r="AK20" s="53" t="s">
        <v>10</v>
      </c>
      <c r="AM20" s="72" t="str">
        <f t="shared" si="5"/>
        <v>/1</v>
      </c>
      <c r="AN20" s="63" t="s">
        <v>15</v>
      </c>
      <c r="AO20" s="67">
        <f>AR15*2</f>
        <v>2</v>
      </c>
      <c r="AP20" s="73">
        <f>(AY15-60)/2</f>
        <v>720</v>
      </c>
      <c r="AQ20" s="88">
        <f>BC15-45</f>
        <v>543</v>
      </c>
      <c r="AR20" s="79">
        <v>19</v>
      </c>
      <c r="AS20" s="56"/>
      <c r="AT20" s="52"/>
      <c r="AU20" s="52"/>
      <c r="AV20" s="18"/>
      <c r="AW20" s="56" t="s">
        <v>10</v>
      </c>
      <c r="AX20" s="52"/>
      <c r="AY20" s="52"/>
      <c r="AZ20" s="18"/>
      <c r="BA20" s="74" t="s">
        <v>10</v>
      </c>
      <c r="BB20" s="75" t="s">
        <v>10</v>
      </c>
      <c r="BC20" s="53" t="s">
        <v>10</v>
      </c>
      <c r="BD20" s="53" t="s">
        <v>10</v>
      </c>
    </row>
    <row r="21" spans="1:56" ht="18" x14ac:dyDescent="0.25">
      <c r="A21" s="72" t="str">
        <f t="shared" si="3"/>
        <v>/1</v>
      </c>
      <c r="B21" s="63" t="s">
        <v>19</v>
      </c>
      <c r="C21" s="67">
        <f>F15</f>
        <v>1</v>
      </c>
      <c r="D21" s="73">
        <f>I15-38</f>
        <v>2295</v>
      </c>
      <c r="E21" s="88">
        <f>Q15-39</f>
        <v>549</v>
      </c>
      <c r="F21" s="79">
        <v>19</v>
      </c>
      <c r="G21" s="56"/>
      <c r="H21" s="52"/>
      <c r="I21" s="52"/>
      <c r="J21" s="18"/>
      <c r="K21" s="56" t="s">
        <v>10</v>
      </c>
      <c r="L21" s="52"/>
      <c r="M21" s="52"/>
      <c r="N21" s="18"/>
      <c r="O21" s="74" t="s">
        <v>10</v>
      </c>
      <c r="P21" s="75" t="s">
        <v>10</v>
      </c>
      <c r="Q21" s="53" t="s">
        <v>10</v>
      </c>
      <c r="R21" s="53" t="s">
        <v>10</v>
      </c>
      <c r="T21" s="72" t="str">
        <f t="shared" si="4"/>
        <v>/1</v>
      </c>
      <c r="U21" s="63" t="s">
        <v>19</v>
      </c>
      <c r="V21" s="67">
        <f>Y15</f>
        <v>1</v>
      </c>
      <c r="W21" s="73">
        <f>AB15-38</f>
        <v>2295</v>
      </c>
      <c r="X21" s="88">
        <f>AJ15-28</f>
        <v>560</v>
      </c>
      <c r="Y21" s="79">
        <v>19</v>
      </c>
      <c r="Z21" s="56"/>
      <c r="AA21" s="52"/>
      <c r="AB21" s="52"/>
      <c r="AC21" s="18"/>
      <c r="AD21" s="56" t="s">
        <v>10</v>
      </c>
      <c r="AE21" s="52"/>
      <c r="AF21" s="52"/>
      <c r="AG21" s="18"/>
      <c r="AH21" s="74" t="s">
        <v>10</v>
      </c>
      <c r="AI21" s="75" t="s">
        <v>10</v>
      </c>
      <c r="AJ21" s="53" t="s">
        <v>10</v>
      </c>
      <c r="AK21" s="53" t="s">
        <v>10</v>
      </c>
      <c r="AM21" s="72" t="str">
        <f t="shared" si="5"/>
        <v>/1</v>
      </c>
      <c r="AN21" s="63" t="s">
        <v>19</v>
      </c>
      <c r="AO21" s="67">
        <f>AR15</f>
        <v>1</v>
      </c>
      <c r="AP21" s="73">
        <f>AU15-38</f>
        <v>312</v>
      </c>
      <c r="AQ21" s="88">
        <f>AQ16-20</f>
        <v>548</v>
      </c>
      <c r="AR21" s="79">
        <v>19</v>
      </c>
      <c r="AS21" s="56"/>
      <c r="AT21" s="52"/>
      <c r="AU21" s="52"/>
      <c r="AV21" s="18"/>
      <c r="AW21" s="56" t="s">
        <v>10</v>
      </c>
      <c r="AX21" s="52"/>
      <c r="AY21" s="52"/>
      <c r="AZ21" s="18"/>
      <c r="BA21" s="74" t="s">
        <v>10</v>
      </c>
      <c r="BB21" s="75" t="s">
        <v>10</v>
      </c>
      <c r="BC21" s="53" t="s">
        <v>10</v>
      </c>
      <c r="BD21" s="53" t="s">
        <v>10</v>
      </c>
    </row>
    <row r="22" spans="1:56" ht="18" x14ac:dyDescent="0.25">
      <c r="A22" s="72" t="str">
        <f t="shared" si="3"/>
        <v>/1</v>
      </c>
      <c r="B22" s="63" t="s">
        <v>16</v>
      </c>
      <c r="C22" s="67">
        <f>F15*2</f>
        <v>2</v>
      </c>
      <c r="D22" s="73">
        <f>I15</f>
        <v>2333</v>
      </c>
      <c r="E22" s="88">
        <f>((M15-6)/2)</f>
        <v>446.5</v>
      </c>
      <c r="F22" s="79">
        <v>19</v>
      </c>
      <c r="G22" s="56"/>
      <c r="H22" s="52"/>
      <c r="I22" s="52"/>
      <c r="J22" s="18"/>
      <c r="K22" s="56" t="s">
        <v>10</v>
      </c>
      <c r="L22" s="52" t="s">
        <v>10</v>
      </c>
      <c r="M22" s="52" t="s">
        <v>10</v>
      </c>
      <c r="N22" s="18" t="s">
        <v>10</v>
      </c>
      <c r="O22" s="74" t="s">
        <v>10</v>
      </c>
      <c r="P22" s="75" t="s">
        <v>10</v>
      </c>
      <c r="Q22" s="53" t="s">
        <v>10</v>
      </c>
      <c r="R22" s="53" t="s">
        <v>10</v>
      </c>
      <c r="T22" s="72" t="str">
        <f t="shared" si="4"/>
        <v>/1</v>
      </c>
      <c r="U22" s="63" t="s">
        <v>16</v>
      </c>
      <c r="V22" s="67">
        <f>Y15*2</f>
        <v>2</v>
      </c>
      <c r="W22" s="73">
        <f>AB15</f>
        <v>2333</v>
      </c>
      <c r="X22" s="88">
        <f>((AF15-6)/2)</f>
        <v>446.5</v>
      </c>
      <c r="Y22" s="79">
        <v>19</v>
      </c>
      <c r="Z22" s="56"/>
      <c r="AA22" s="52"/>
      <c r="AB22" s="52"/>
      <c r="AC22" s="18"/>
      <c r="AD22" s="56" t="s">
        <v>10</v>
      </c>
      <c r="AE22" s="52" t="s">
        <v>10</v>
      </c>
      <c r="AF22" s="52" t="s">
        <v>10</v>
      </c>
      <c r="AG22" s="18" t="s">
        <v>10</v>
      </c>
      <c r="AH22" s="74" t="s">
        <v>10</v>
      </c>
      <c r="AI22" s="75" t="s">
        <v>10</v>
      </c>
      <c r="AJ22" s="53" t="s">
        <v>10</v>
      </c>
      <c r="AK22" s="53" t="s">
        <v>10</v>
      </c>
      <c r="AM22" s="72" t="str">
        <f t="shared" si="5"/>
        <v>/1</v>
      </c>
      <c r="AN22" s="63" t="s">
        <v>16</v>
      </c>
      <c r="AO22" s="67">
        <f>AR15*2</f>
        <v>2</v>
      </c>
      <c r="AP22" s="73">
        <f>AU15</f>
        <v>350</v>
      </c>
      <c r="AQ22" s="88">
        <f>((AY15-6)/2)</f>
        <v>747</v>
      </c>
      <c r="AR22" s="79">
        <v>19</v>
      </c>
      <c r="AS22" s="56"/>
      <c r="AT22" s="52"/>
      <c r="AU22" s="52"/>
      <c r="AV22" s="18"/>
      <c r="AW22" s="56" t="s">
        <v>10</v>
      </c>
      <c r="AX22" s="52" t="s">
        <v>10</v>
      </c>
      <c r="AY22" s="52" t="s">
        <v>10</v>
      </c>
      <c r="AZ22" s="18" t="s">
        <v>10</v>
      </c>
      <c r="BA22" s="74" t="s">
        <v>10</v>
      </c>
      <c r="BB22" s="75" t="s">
        <v>10</v>
      </c>
      <c r="BC22" s="53" t="s">
        <v>10</v>
      </c>
      <c r="BD22" s="53" t="s">
        <v>10</v>
      </c>
    </row>
    <row r="24" spans="1:56" ht="20.25" x14ac:dyDescent="0.3">
      <c r="A24" s="95" t="s">
        <v>17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T24" s="95" t="s">
        <v>17</v>
      </c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M24" s="95" t="s">
        <v>17</v>
      </c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</row>
    <row r="25" spans="1:56" ht="15.75" thickBot="1" x14ac:dyDescent="0.3"/>
    <row r="26" spans="1:56" ht="18.75" thickBot="1" x14ac:dyDescent="0.3">
      <c r="A26" s="68"/>
      <c r="B26" s="69" t="s">
        <v>4</v>
      </c>
      <c r="C26" s="70"/>
      <c r="D26" s="107" t="s">
        <v>8</v>
      </c>
      <c r="E26" s="108"/>
      <c r="F26" s="71">
        <v>1</v>
      </c>
      <c r="G26" s="109" t="s">
        <v>5</v>
      </c>
      <c r="H26" s="110"/>
      <c r="I26" s="104">
        <v>1000</v>
      </c>
      <c r="J26" s="103"/>
      <c r="K26" s="109" t="s">
        <v>6</v>
      </c>
      <c r="L26" s="105"/>
      <c r="M26" s="102">
        <v>800</v>
      </c>
      <c r="N26" s="103"/>
      <c r="O26" s="104" t="s">
        <v>7</v>
      </c>
      <c r="P26" s="105"/>
      <c r="Q26" s="102">
        <v>500</v>
      </c>
      <c r="R26" s="103"/>
      <c r="T26" s="68"/>
      <c r="U26" s="69" t="s">
        <v>4</v>
      </c>
      <c r="V26" s="70"/>
      <c r="W26" s="107" t="s">
        <v>8</v>
      </c>
      <c r="X26" s="108"/>
      <c r="Y26" s="71">
        <v>1</v>
      </c>
      <c r="Z26" s="109" t="s">
        <v>5</v>
      </c>
      <c r="AA26" s="110"/>
      <c r="AB26" s="104">
        <v>2333</v>
      </c>
      <c r="AC26" s="103"/>
      <c r="AD26" s="109" t="s">
        <v>6</v>
      </c>
      <c r="AE26" s="105"/>
      <c r="AF26" s="102">
        <v>899</v>
      </c>
      <c r="AG26" s="103"/>
      <c r="AH26" s="104" t="s">
        <v>7</v>
      </c>
      <c r="AI26" s="105"/>
      <c r="AJ26" s="102">
        <v>588</v>
      </c>
      <c r="AK26" s="103"/>
      <c r="AM26" s="68"/>
      <c r="AN26" s="69" t="s">
        <v>4</v>
      </c>
      <c r="AO26" s="70" t="s">
        <v>907</v>
      </c>
      <c r="AP26" s="107" t="s">
        <v>8</v>
      </c>
      <c r="AQ26" s="108"/>
      <c r="AR26" s="71">
        <v>1</v>
      </c>
      <c r="AS26" s="109" t="s">
        <v>5</v>
      </c>
      <c r="AT26" s="110"/>
      <c r="AU26" s="104">
        <v>253</v>
      </c>
      <c r="AV26" s="103"/>
      <c r="AW26" s="109" t="s">
        <v>6</v>
      </c>
      <c r="AX26" s="105"/>
      <c r="AY26" s="102">
        <v>709</v>
      </c>
      <c r="AZ26" s="103"/>
      <c r="BA26" s="104" t="s">
        <v>7</v>
      </c>
      <c r="BB26" s="105"/>
      <c r="BC26" s="102">
        <v>428</v>
      </c>
      <c r="BD26" s="103"/>
    </row>
    <row r="27" spans="1:56" ht="18" x14ac:dyDescent="0.25">
      <c r="A27" s="72" t="str">
        <f t="shared" ref="A27:A32" si="6">$M$13&amp;"/"&amp;$C$16</f>
        <v>/1</v>
      </c>
      <c r="B27" s="62" t="s">
        <v>21</v>
      </c>
      <c r="C27" s="66">
        <f>F26*2</f>
        <v>2</v>
      </c>
      <c r="D27" s="73">
        <f>M26-38</f>
        <v>762</v>
      </c>
      <c r="E27" s="87">
        <v>120</v>
      </c>
      <c r="F27" s="86">
        <v>19</v>
      </c>
      <c r="G27" s="56"/>
      <c r="H27" s="52"/>
      <c r="I27" s="52"/>
      <c r="J27" s="9"/>
      <c r="K27" s="56" t="s">
        <v>10</v>
      </c>
      <c r="L27" s="52" t="s">
        <v>10</v>
      </c>
      <c r="M27" s="52"/>
      <c r="N27" s="9"/>
      <c r="O27" s="74" t="s">
        <v>10</v>
      </c>
      <c r="P27" s="75" t="s">
        <v>10</v>
      </c>
      <c r="Q27" s="53" t="s">
        <v>10</v>
      </c>
      <c r="R27" s="53" t="s">
        <v>10</v>
      </c>
      <c r="T27" s="72" t="str">
        <f t="shared" ref="T27:T32" si="7">$M$13&amp;"/"&amp;$C$16</f>
        <v>/1</v>
      </c>
      <c r="U27" s="62" t="s">
        <v>21</v>
      </c>
      <c r="V27" s="66">
        <f>Y26*2</f>
        <v>2</v>
      </c>
      <c r="W27" s="73">
        <f>AF26-38</f>
        <v>861</v>
      </c>
      <c r="X27" s="87">
        <v>120</v>
      </c>
      <c r="Y27" s="86">
        <v>19</v>
      </c>
      <c r="Z27" s="56"/>
      <c r="AA27" s="52"/>
      <c r="AB27" s="52"/>
      <c r="AC27" s="9"/>
      <c r="AD27" s="56" t="s">
        <v>10</v>
      </c>
      <c r="AE27" s="52" t="s">
        <v>10</v>
      </c>
      <c r="AF27" s="52"/>
      <c r="AG27" s="9"/>
      <c r="AH27" s="74" t="s">
        <v>10</v>
      </c>
      <c r="AI27" s="75" t="s">
        <v>10</v>
      </c>
      <c r="AJ27" s="53" t="s">
        <v>10</v>
      </c>
      <c r="AK27" s="53" t="s">
        <v>10</v>
      </c>
      <c r="AM27" s="72" t="str">
        <f t="shared" ref="AM27:AM32" si="8">$M$13&amp;"/"&amp;$C$16</f>
        <v>/1</v>
      </c>
      <c r="AN27" s="62" t="s">
        <v>21</v>
      </c>
      <c r="AO27" s="66">
        <f>AR26*2</f>
        <v>2</v>
      </c>
      <c r="AP27" s="73">
        <f>AY26-38</f>
        <v>671</v>
      </c>
      <c r="AQ27" s="87">
        <v>120</v>
      </c>
      <c r="AR27" s="86">
        <v>19</v>
      </c>
      <c r="AS27" s="56"/>
      <c r="AT27" s="52"/>
      <c r="AU27" s="52"/>
      <c r="AV27" s="9"/>
      <c r="AW27" s="56" t="s">
        <v>10</v>
      </c>
      <c r="AX27" s="52" t="s">
        <v>10</v>
      </c>
      <c r="AY27" s="52"/>
      <c r="AZ27" s="9"/>
      <c r="BA27" s="74" t="s">
        <v>10</v>
      </c>
      <c r="BB27" s="75" t="s">
        <v>10</v>
      </c>
      <c r="BC27" s="53" t="s">
        <v>10</v>
      </c>
      <c r="BD27" s="53" t="s">
        <v>10</v>
      </c>
    </row>
    <row r="28" spans="1:56" ht="18" x14ac:dyDescent="0.25">
      <c r="A28" s="72" t="str">
        <f>$M$13&amp;"/"&amp;$C$16</f>
        <v>/1</v>
      </c>
      <c r="B28" s="63" t="s">
        <v>11</v>
      </c>
      <c r="C28" s="67">
        <f>F26</f>
        <v>1</v>
      </c>
      <c r="D28" s="73">
        <f>M26</f>
        <v>800</v>
      </c>
      <c r="E28" s="88">
        <f>Q26-38</f>
        <v>462</v>
      </c>
      <c r="F28" s="79">
        <v>19</v>
      </c>
      <c r="G28" s="56"/>
      <c r="H28" s="52"/>
      <c r="I28" s="52"/>
      <c r="J28" s="18"/>
      <c r="K28" s="56" t="s">
        <v>10</v>
      </c>
      <c r="L28" s="52"/>
      <c r="M28" s="52" t="s">
        <v>10</v>
      </c>
      <c r="N28" s="18" t="s">
        <v>10</v>
      </c>
      <c r="O28" s="74" t="s">
        <v>10</v>
      </c>
      <c r="P28" s="75" t="s">
        <v>10</v>
      </c>
      <c r="Q28" s="53" t="s">
        <v>10</v>
      </c>
      <c r="R28" s="53" t="s">
        <v>10</v>
      </c>
      <c r="T28" s="72" t="str">
        <f>$M$13&amp;"/"&amp;$C$16</f>
        <v>/1</v>
      </c>
      <c r="U28" s="63" t="s">
        <v>11</v>
      </c>
      <c r="V28" s="67">
        <f>Y26</f>
        <v>1</v>
      </c>
      <c r="W28" s="73">
        <f>AF26</f>
        <v>899</v>
      </c>
      <c r="X28" s="88">
        <f>AJ26-28</f>
        <v>560</v>
      </c>
      <c r="Y28" s="79">
        <v>19</v>
      </c>
      <c r="Z28" s="56"/>
      <c r="AA28" s="52"/>
      <c r="AB28" s="52"/>
      <c r="AC28" s="18"/>
      <c r="AD28" s="56" t="s">
        <v>10</v>
      </c>
      <c r="AE28" s="52"/>
      <c r="AF28" s="52" t="s">
        <v>10</v>
      </c>
      <c r="AG28" s="18" t="s">
        <v>10</v>
      </c>
      <c r="AH28" s="74" t="s">
        <v>10</v>
      </c>
      <c r="AI28" s="75" t="s">
        <v>10</v>
      </c>
      <c r="AJ28" s="53" t="s">
        <v>10</v>
      </c>
      <c r="AK28" s="53" t="s">
        <v>10</v>
      </c>
      <c r="AM28" s="72" t="str">
        <f>$M$13&amp;"/"&amp;$C$16</f>
        <v>/1</v>
      </c>
      <c r="AN28" s="63" t="s">
        <v>11</v>
      </c>
      <c r="AO28" s="67">
        <f>AR26</f>
        <v>1</v>
      </c>
      <c r="AP28" s="73">
        <f>AY26</f>
        <v>709</v>
      </c>
      <c r="AQ28" s="88">
        <f>BC26-20</f>
        <v>408</v>
      </c>
      <c r="AR28" s="79">
        <v>19</v>
      </c>
      <c r="AS28" s="56"/>
      <c r="AT28" s="52"/>
      <c r="AU28" s="52"/>
      <c r="AV28" s="18"/>
      <c r="AW28" s="56" t="s">
        <v>10</v>
      </c>
      <c r="AX28" s="52" t="s">
        <v>10</v>
      </c>
      <c r="AY28" s="52" t="s">
        <v>10</v>
      </c>
      <c r="AZ28" s="18" t="s">
        <v>10</v>
      </c>
      <c r="BA28" s="74" t="s">
        <v>10</v>
      </c>
      <c r="BB28" s="75" t="s">
        <v>10</v>
      </c>
      <c r="BC28" s="53" t="s">
        <v>10</v>
      </c>
      <c r="BD28" s="53" t="s">
        <v>10</v>
      </c>
    </row>
    <row r="29" spans="1:56" ht="18" x14ac:dyDescent="0.25">
      <c r="A29" s="72" t="str">
        <f t="shared" si="6"/>
        <v>/1</v>
      </c>
      <c r="B29" s="63" t="s">
        <v>13</v>
      </c>
      <c r="C29" s="67">
        <f>F26*2</f>
        <v>2</v>
      </c>
      <c r="D29" s="73">
        <f>I26-19</f>
        <v>981</v>
      </c>
      <c r="E29" s="88">
        <f>Q26-28</f>
        <v>472</v>
      </c>
      <c r="F29" s="79">
        <v>19</v>
      </c>
      <c r="G29" s="56"/>
      <c r="H29" s="52"/>
      <c r="I29" s="52"/>
      <c r="J29" s="18"/>
      <c r="K29" s="56" t="s">
        <v>10</v>
      </c>
      <c r="L29" s="52"/>
      <c r="M29" s="52"/>
      <c r="N29" s="18"/>
      <c r="O29" s="74" t="s">
        <v>10</v>
      </c>
      <c r="P29" s="75" t="s">
        <v>10</v>
      </c>
      <c r="Q29" s="53" t="s">
        <v>10</v>
      </c>
      <c r="R29" s="53" t="s">
        <v>10</v>
      </c>
      <c r="T29" s="72" t="str">
        <f t="shared" si="7"/>
        <v>/1</v>
      </c>
      <c r="U29" s="63" t="s">
        <v>13</v>
      </c>
      <c r="V29" s="67">
        <f>Y26*2</f>
        <v>2</v>
      </c>
      <c r="W29" s="73">
        <f>AB26-19</f>
        <v>2314</v>
      </c>
      <c r="X29" s="88">
        <f>AJ26-28</f>
        <v>560</v>
      </c>
      <c r="Y29" s="79">
        <v>19</v>
      </c>
      <c r="Z29" s="56"/>
      <c r="AA29" s="52"/>
      <c r="AB29" s="52"/>
      <c r="AC29" s="18"/>
      <c r="AD29" s="56" t="s">
        <v>10</v>
      </c>
      <c r="AE29" s="52"/>
      <c r="AF29" s="52"/>
      <c r="AG29" s="18"/>
      <c r="AH29" s="74" t="s">
        <v>10</v>
      </c>
      <c r="AI29" s="75" t="s">
        <v>10</v>
      </c>
      <c r="AJ29" s="53" t="s">
        <v>10</v>
      </c>
      <c r="AK29" s="53" t="s">
        <v>10</v>
      </c>
      <c r="AM29" s="72" t="str">
        <f t="shared" si="8"/>
        <v>/1</v>
      </c>
      <c r="AN29" s="63" t="s">
        <v>13</v>
      </c>
      <c r="AO29" s="67">
        <f>AR26*2</f>
        <v>2</v>
      </c>
      <c r="AP29" s="73">
        <f>AU26-19</f>
        <v>234</v>
      </c>
      <c r="AQ29" s="88">
        <f>BC26-20</f>
        <v>408</v>
      </c>
      <c r="AR29" s="79">
        <v>19</v>
      </c>
      <c r="AS29" s="56"/>
      <c r="AT29" s="52"/>
      <c r="AU29" s="52"/>
      <c r="AV29" s="18"/>
      <c r="AW29" s="56" t="s">
        <v>10</v>
      </c>
      <c r="AX29" s="52" t="s">
        <v>10</v>
      </c>
      <c r="AY29" s="52"/>
      <c r="AZ29" s="18"/>
      <c r="BA29" s="74" t="s">
        <v>10</v>
      </c>
      <c r="BB29" s="75" t="s">
        <v>10</v>
      </c>
      <c r="BC29" s="53" t="s">
        <v>10</v>
      </c>
      <c r="BD29" s="53" t="s">
        <v>10</v>
      </c>
    </row>
    <row r="30" spans="1:56" ht="18" x14ac:dyDescent="0.25">
      <c r="A30" s="72" t="str">
        <f t="shared" si="6"/>
        <v>/1</v>
      </c>
      <c r="B30" s="63" t="s">
        <v>14</v>
      </c>
      <c r="C30" s="67">
        <f>F26</f>
        <v>1</v>
      </c>
      <c r="D30" s="73">
        <f>I26</f>
        <v>1000</v>
      </c>
      <c r="E30" s="88">
        <f>M26</f>
        <v>800</v>
      </c>
      <c r="F30" s="79">
        <v>19</v>
      </c>
      <c r="G30" s="56"/>
      <c r="H30" s="52"/>
      <c r="I30" s="52"/>
      <c r="J30" s="18"/>
      <c r="K30" s="56" t="s">
        <v>10</v>
      </c>
      <c r="L30" s="52" t="s">
        <v>10</v>
      </c>
      <c r="M30" s="52" t="s">
        <v>10</v>
      </c>
      <c r="N30" s="18" t="s">
        <v>10</v>
      </c>
      <c r="O30" s="74" t="s">
        <v>10</v>
      </c>
      <c r="P30" s="75" t="s">
        <v>10</v>
      </c>
      <c r="Q30" s="53" t="s">
        <v>10</v>
      </c>
      <c r="R30" s="53" t="s">
        <v>10</v>
      </c>
      <c r="T30" s="72" t="str">
        <f t="shared" si="7"/>
        <v>/1</v>
      </c>
      <c r="U30" s="63" t="s">
        <v>14</v>
      </c>
      <c r="V30" s="67">
        <f>Y26</f>
        <v>1</v>
      </c>
      <c r="W30" s="73">
        <f>AB26</f>
        <v>2333</v>
      </c>
      <c r="X30" s="88">
        <f>AF26</f>
        <v>899</v>
      </c>
      <c r="Y30" s="79">
        <v>8</v>
      </c>
      <c r="Z30" s="56"/>
      <c r="AA30" s="52"/>
      <c r="AB30" s="52"/>
      <c r="AC30" s="18"/>
      <c r="AD30" s="56"/>
      <c r="AE30" s="52"/>
      <c r="AF30" s="52"/>
      <c r="AG30" s="18"/>
      <c r="AH30" s="74" t="s">
        <v>10</v>
      </c>
      <c r="AI30" s="75" t="s">
        <v>10</v>
      </c>
      <c r="AJ30" s="53" t="s">
        <v>10</v>
      </c>
      <c r="AK30" s="53" t="s">
        <v>10</v>
      </c>
      <c r="AM30" s="72" t="str">
        <f t="shared" si="8"/>
        <v>/1</v>
      </c>
      <c r="AN30" s="63" t="s">
        <v>14</v>
      </c>
      <c r="AO30" s="67">
        <f>AR26</f>
        <v>1</v>
      </c>
      <c r="AP30" s="73">
        <f>AU26-38</f>
        <v>215</v>
      </c>
      <c r="AQ30" s="88">
        <f>AY26-38</f>
        <v>671</v>
      </c>
      <c r="AR30" s="79">
        <v>19</v>
      </c>
      <c r="AS30" s="56"/>
      <c r="AT30" s="52"/>
      <c r="AU30" s="52"/>
      <c r="AV30" s="18"/>
      <c r="AW30" s="56"/>
      <c r="AX30" s="52"/>
      <c r="AY30" s="52"/>
      <c r="AZ30" s="18"/>
      <c r="BA30" s="74" t="s">
        <v>10</v>
      </c>
      <c r="BB30" s="75" t="s">
        <v>10</v>
      </c>
      <c r="BC30" s="53" t="s">
        <v>10</v>
      </c>
      <c r="BD30" s="53" t="s">
        <v>10</v>
      </c>
    </row>
    <row r="31" spans="1:56" ht="18" x14ac:dyDescent="0.25">
      <c r="A31" s="72" t="str">
        <f t="shared" si="6"/>
        <v>/1</v>
      </c>
      <c r="B31" s="63" t="s">
        <v>15</v>
      </c>
      <c r="C31" s="67">
        <f>F26*2</f>
        <v>2</v>
      </c>
      <c r="D31" s="73">
        <f>M26-39</f>
        <v>761</v>
      </c>
      <c r="E31" s="88">
        <f>E28-5</f>
        <v>457</v>
      </c>
      <c r="F31" s="79">
        <v>19</v>
      </c>
      <c r="G31" s="56"/>
      <c r="H31" s="52"/>
      <c r="I31" s="52"/>
      <c r="J31" s="18"/>
      <c r="K31" s="56" t="s">
        <v>10</v>
      </c>
      <c r="L31" s="52"/>
      <c r="M31" s="52"/>
      <c r="N31" s="18"/>
      <c r="O31" s="74" t="s">
        <v>10</v>
      </c>
      <c r="P31" s="75" t="s">
        <v>10</v>
      </c>
      <c r="Q31" s="53" t="s">
        <v>10</v>
      </c>
      <c r="R31" s="53" t="s">
        <v>10</v>
      </c>
      <c r="T31" s="72" t="str">
        <f t="shared" si="7"/>
        <v>/1</v>
      </c>
      <c r="U31" s="63" t="s">
        <v>15</v>
      </c>
      <c r="V31" s="67">
        <f>Y26*2</f>
        <v>2</v>
      </c>
      <c r="W31" s="73">
        <f>AF26-39</f>
        <v>860</v>
      </c>
      <c r="X31" s="88">
        <f>X28-5</f>
        <v>555</v>
      </c>
      <c r="Y31" s="79">
        <v>19</v>
      </c>
      <c r="Z31" s="56"/>
      <c r="AA31" s="52"/>
      <c r="AB31" s="52"/>
      <c r="AC31" s="18"/>
      <c r="AD31" s="56" t="s">
        <v>10</v>
      </c>
      <c r="AE31" s="52"/>
      <c r="AF31" s="52"/>
      <c r="AG31" s="18"/>
      <c r="AH31" s="74" t="s">
        <v>10</v>
      </c>
      <c r="AI31" s="75" t="s">
        <v>10</v>
      </c>
      <c r="AJ31" s="53" t="s">
        <v>10</v>
      </c>
      <c r="AK31" s="53" t="s">
        <v>10</v>
      </c>
      <c r="AM31" s="72" t="str">
        <f t="shared" si="8"/>
        <v>/1</v>
      </c>
      <c r="AN31" s="63" t="s">
        <v>15</v>
      </c>
      <c r="AO31" s="67">
        <f>AR26*2</f>
        <v>2</v>
      </c>
      <c r="AP31" s="73">
        <f>AY26-39</f>
        <v>670</v>
      </c>
      <c r="AQ31" s="88">
        <f>BC26-45</f>
        <v>383</v>
      </c>
      <c r="AR31" s="79">
        <v>19</v>
      </c>
      <c r="AS31" s="56"/>
      <c r="AT31" s="52"/>
      <c r="AU31" s="52"/>
      <c r="AV31" s="18"/>
      <c r="AW31" s="56" t="s">
        <v>10</v>
      </c>
      <c r="AX31" s="52"/>
      <c r="AY31" s="52"/>
      <c r="AZ31" s="18"/>
      <c r="BA31" s="74" t="s">
        <v>10</v>
      </c>
      <c r="BB31" s="75" t="s">
        <v>10</v>
      </c>
      <c r="BC31" s="53" t="s">
        <v>10</v>
      </c>
      <c r="BD31" s="53" t="s">
        <v>10</v>
      </c>
    </row>
    <row r="32" spans="1:56" ht="18" x14ac:dyDescent="0.25">
      <c r="A32" s="72" t="str">
        <f t="shared" si="6"/>
        <v>/1</v>
      </c>
      <c r="B32" s="63" t="s">
        <v>16</v>
      </c>
      <c r="C32" s="67">
        <f>F26*2</f>
        <v>2</v>
      </c>
      <c r="D32" s="73">
        <f>I26-3</f>
        <v>997</v>
      </c>
      <c r="E32" s="88">
        <f>((M26-6)/2)</f>
        <v>397</v>
      </c>
      <c r="F32" s="79">
        <v>19</v>
      </c>
      <c r="G32" s="56"/>
      <c r="H32" s="52"/>
      <c r="I32" s="52"/>
      <c r="J32" s="18"/>
      <c r="K32" s="56" t="s">
        <v>10</v>
      </c>
      <c r="L32" s="52" t="s">
        <v>10</v>
      </c>
      <c r="M32" s="52" t="s">
        <v>10</v>
      </c>
      <c r="N32" s="18" t="s">
        <v>10</v>
      </c>
      <c r="O32" s="74" t="s">
        <v>10</v>
      </c>
      <c r="P32" s="75" t="s">
        <v>10</v>
      </c>
      <c r="Q32" s="53" t="s">
        <v>10</v>
      </c>
      <c r="R32" s="53" t="s">
        <v>10</v>
      </c>
      <c r="T32" s="72" t="str">
        <f t="shared" si="7"/>
        <v>/1</v>
      </c>
      <c r="U32" s="63" t="s">
        <v>16</v>
      </c>
      <c r="V32" s="67">
        <f>Y26*2</f>
        <v>2</v>
      </c>
      <c r="W32" s="73">
        <f>AB26-3</f>
        <v>2330</v>
      </c>
      <c r="X32" s="88">
        <f>((AF26-6)/2)</f>
        <v>446.5</v>
      </c>
      <c r="Y32" s="79">
        <v>19</v>
      </c>
      <c r="Z32" s="56"/>
      <c r="AA32" s="52"/>
      <c r="AB32" s="52"/>
      <c r="AC32" s="18"/>
      <c r="AD32" s="56" t="s">
        <v>10</v>
      </c>
      <c r="AE32" s="52" t="s">
        <v>10</v>
      </c>
      <c r="AF32" s="52" t="s">
        <v>10</v>
      </c>
      <c r="AG32" s="18" t="s">
        <v>10</v>
      </c>
      <c r="AH32" s="74" t="s">
        <v>10</v>
      </c>
      <c r="AI32" s="75" t="s">
        <v>10</v>
      </c>
      <c r="AJ32" s="53" t="s">
        <v>10</v>
      </c>
      <c r="AK32" s="53" t="s">
        <v>10</v>
      </c>
      <c r="AM32" s="72" t="str">
        <f t="shared" si="8"/>
        <v>/1</v>
      </c>
      <c r="AN32" s="63" t="s">
        <v>16</v>
      </c>
      <c r="AO32" s="67">
        <f>AR26*2</f>
        <v>2</v>
      </c>
      <c r="AP32" s="73">
        <f>AU26-3</f>
        <v>250</v>
      </c>
      <c r="AQ32" s="88">
        <f>((AY26-6)/2)</f>
        <v>351.5</v>
      </c>
      <c r="AR32" s="79">
        <v>19</v>
      </c>
      <c r="AS32" s="56"/>
      <c r="AT32" s="52"/>
      <c r="AU32" s="52"/>
      <c r="AV32" s="18"/>
      <c r="AW32" s="56" t="s">
        <v>10</v>
      </c>
      <c r="AX32" s="52" t="s">
        <v>10</v>
      </c>
      <c r="AY32" s="52" t="s">
        <v>10</v>
      </c>
      <c r="AZ32" s="18" t="s">
        <v>10</v>
      </c>
      <c r="BA32" s="74" t="s">
        <v>10</v>
      </c>
      <c r="BB32" s="75" t="s">
        <v>10</v>
      </c>
      <c r="BC32" s="53" t="s">
        <v>10</v>
      </c>
      <c r="BD32" s="53" t="s">
        <v>10</v>
      </c>
    </row>
    <row r="33" spans="1:56" ht="18" x14ac:dyDescent="0.25">
      <c r="A33" s="76"/>
      <c r="T33" s="76"/>
      <c r="AM33" s="76"/>
    </row>
    <row r="34" spans="1:56" ht="20.25" x14ac:dyDescent="0.3">
      <c r="A34" s="106" t="s">
        <v>18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T34" s="106" t="s">
        <v>18</v>
      </c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M34" s="106" t="s">
        <v>18</v>
      </c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</row>
    <row r="35" spans="1:56" ht="15.75" thickBot="1" x14ac:dyDescent="0.3"/>
    <row r="36" spans="1:56" ht="18.75" thickBot="1" x14ac:dyDescent="0.3">
      <c r="A36" s="68"/>
      <c r="B36" s="77" t="s">
        <v>4</v>
      </c>
      <c r="C36" s="70"/>
      <c r="D36" s="107" t="s">
        <v>8</v>
      </c>
      <c r="E36" s="108"/>
      <c r="F36" s="71">
        <v>1</v>
      </c>
      <c r="G36" s="109" t="s">
        <v>5</v>
      </c>
      <c r="H36" s="110"/>
      <c r="I36" s="104">
        <v>1000</v>
      </c>
      <c r="J36" s="103"/>
      <c r="K36" s="109" t="s">
        <v>6</v>
      </c>
      <c r="L36" s="105"/>
      <c r="M36" s="102">
        <v>800</v>
      </c>
      <c r="N36" s="103"/>
      <c r="O36" s="104" t="s">
        <v>7</v>
      </c>
      <c r="P36" s="105"/>
      <c r="Q36" s="102">
        <v>500</v>
      </c>
      <c r="R36" s="103"/>
      <c r="T36" s="68"/>
      <c r="U36" s="77" t="s">
        <v>4</v>
      </c>
      <c r="V36" s="70"/>
      <c r="W36" s="107" t="s">
        <v>8</v>
      </c>
      <c r="X36" s="108"/>
      <c r="Y36" s="71">
        <v>1</v>
      </c>
      <c r="Z36" s="109" t="s">
        <v>5</v>
      </c>
      <c r="AA36" s="110"/>
      <c r="AB36" s="104">
        <v>2333</v>
      </c>
      <c r="AC36" s="103"/>
      <c r="AD36" s="109" t="s">
        <v>6</v>
      </c>
      <c r="AE36" s="105"/>
      <c r="AF36" s="102">
        <v>899</v>
      </c>
      <c r="AG36" s="103"/>
      <c r="AH36" s="104" t="s">
        <v>7</v>
      </c>
      <c r="AI36" s="105"/>
      <c r="AJ36" s="102">
        <v>588</v>
      </c>
      <c r="AK36" s="103"/>
      <c r="AM36" s="68"/>
      <c r="AN36" s="77" t="s">
        <v>4</v>
      </c>
      <c r="AO36" s="70"/>
      <c r="AP36" s="107" t="s">
        <v>8</v>
      </c>
      <c r="AQ36" s="108"/>
      <c r="AR36" s="71">
        <v>1</v>
      </c>
      <c r="AS36" s="109" t="s">
        <v>5</v>
      </c>
      <c r="AT36" s="110"/>
      <c r="AU36" s="104">
        <v>350</v>
      </c>
      <c r="AV36" s="103"/>
      <c r="AW36" s="109" t="s">
        <v>6</v>
      </c>
      <c r="AX36" s="105"/>
      <c r="AY36" s="102">
        <v>1500</v>
      </c>
      <c r="AZ36" s="103"/>
      <c r="BA36" s="104" t="s">
        <v>7</v>
      </c>
      <c r="BB36" s="105"/>
      <c r="BC36" s="102">
        <v>588</v>
      </c>
      <c r="BD36" s="103"/>
    </row>
    <row r="37" spans="1:56" ht="18" x14ac:dyDescent="0.25">
      <c r="A37" s="72" t="str">
        <f t="shared" ref="A37:A43" si="9">$M$13&amp;"/"&amp;$C$16</f>
        <v>/1</v>
      </c>
      <c r="B37" s="62" t="s">
        <v>21</v>
      </c>
      <c r="C37" s="66">
        <f>F36*2</f>
        <v>2</v>
      </c>
      <c r="D37" s="73">
        <f>M36-38</f>
        <v>762</v>
      </c>
      <c r="E37" s="87">
        <v>120</v>
      </c>
      <c r="F37" s="86">
        <v>19</v>
      </c>
      <c r="G37" s="56"/>
      <c r="H37" s="52"/>
      <c r="I37" s="52"/>
      <c r="J37" s="9"/>
      <c r="K37" s="56" t="s">
        <v>10</v>
      </c>
      <c r="L37" s="52" t="s">
        <v>10</v>
      </c>
      <c r="M37" s="52"/>
      <c r="N37" s="9"/>
      <c r="O37" s="74" t="s">
        <v>10</v>
      </c>
      <c r="P37" s="75" t="s">
        <v>10</v>
      </c>
      <c r="Q37" s="53" t="s">
        <v>10</v>
      </c>
      <c r="R37" s="53" t="s">
        <v>10</v>
      </c>
      <c r="T37" s="72" t="str">
        <f t="shared" ref="T37:T43" si="10">$M$13&amp;"/"&amp;$C$16</f>
        <v>/1</v>
      </c>
      <c r="U37" s="62" t="s">
        <v>21</v>
      </c>
      <c r="V37" s="66">
        <f>Y36*2</f>
        <v>2</v>
      </c>
      <c r="W37" s="73">
        <f>AF36-38</f>
        <v>861</v>
      </c>
      <c r="X37" s="87">
        <v>120</v>
      </c>
      <c r="Y37" s="86">
        <v>19</v>
      </c>
      <c r="Z37" s="56"/>
      <c r="AA37" s="52"/>
      <c r="AB37" s="52"/>
      <c r="AC37" s="9"/>
      <c r="AD37" s="56" t="s">
        <v>10</v>
      </c>
      <c r="AE37" s="52" t="s">
        <v>10</v>
      </c>
      <c r="AF37" s="52"/>
      <c r="AG37" s="9"/>
      <c r="AH37" s="74" t="s">
        <v>10</v>
      </c>
      <c r="AI37" s="75" t="s">
        <v>10</v>
      </c>
      <c r="AJ37" s="53" t="s">
        <v>10</v>
      </c>
      <c r="AK37" s="53" t="s">
        <v>10</v>
      </c>
      <c r="AM37" s="72" t="str">
        <f t="shared" ref="AM37:AM43" si="11">$M$13&amp;"/"&amp;$C$16</f>
        <v>/1</v>
      </c>
      <c r="AN37" s="62" t="s">
        <v>21</v>
      </c>
      <c r="AO37" s="66">
        <f>AR36*2</f>
        <v>2</v>
      </c>
      <c r="AP37" s="73">
        <f>AY36-38</f>
        <v>1462</v>
      </c>
      <c r="AQ37" s="87">
        <v>120</v>
      </c>
      <c r="AR37" s="86">
        <v>19</v>
      </c>
      <c r="AS37" s="56"/>
      <c r="AT37" s="52"/>
      <c r="AU37" s="52"/>
      <c r="AV37" s="9"/>
      <c r="AW37" s="56" t="s">
        <v>10</v>
      </c>
      <c r="AX37" s="52" t="s">
        <v>10</v>
      </c>
      <c r="AY37" s="52"/>
      <c r="AZ37" s="9"/>
      <c r="BA37" s="74" t="s">
        <v>10</v>
      </c>
      <c r="BB37" s="75" t="s">
        <v>10</v>
      </c>
      <c r="BC37" s="53" t="s">
        <v>10</v>
      </c>
      <c r="BD37" s="53" t="s">
        <v>10</v>
      </c>
    </row>
    <row r="38" spans="1:56" ht="18" x14ac:dyDescent="0.25">
      <c r="A38" s="72" t="str">
        <f>$M$13&amp;"/"&amp;$C$16</f>
        <v>/1</v>
      </c>
      <c r="B38" s="63" t="s">
        <v>11</v>
      </c>
      <c r="C38" s="67">
        <f>F36</f>
        <v>1</v>
      </c>
      <c r="D38" s="73">
        <f>M36</f>
        <v>800</v>
      </c>
      <c r="E38" s="88">
        <f>Q36-38</f>
        <v>462</v>
      </c>
      <c r="F38" s="79">
        <v>19</v>
      </c>
      <c r="G38" s="56"/>
      <c r="H38" s="52"/>
      <c r="I38" s="52"/>
      <c r="J38" s="18"/>
      <c r="K38" s="56" t="s">
        <v>10</v>
      </c>
      <c r="L38" s="52"/>
      <c r="M38" s="52" t="s">
        <v>10</v>
      </c>
      <c r="N38" s="18" t="s">
        <v>10</v>
      </c>
      <c r="O38" s="74" t="s">
        <v>10</v>
      </c>
      <c r="P38" s="75" t="s">
        <v>10</v>
      </c>
      <c r="Q38" s="53" t="s">
        <v>10</v>
      </c>
      <c r="R38" s="53" t="s">
        <v>10</v>
      </c>
      <c r="T38" s="72" t="str">
        <f>$M$13&amp;"/"&amp;$C$16</f>
        <v>/1</v>
      </c>
      <c r="U38" s="63" t="s">
        <v>11</v>
      </c>
      <c r="V38" s="67">
        <f>Y36</f>
        <v>1</v>
      </c>
      <c r="W38" s="73">
        <f>AF36</f>
        <v>899</v>
      </c>
      <c r="X38" s="88">
        <f>AJ36-28</f>
        <v>560</v>
      </c>
      <c r="Y38" s="79">
        <v>19</v>
      </c>
      <c r="Z38" s="56"/>
      <c r="AA38" s="52"/>
      <c r="AB38" s="52"/>
      <c r="AC38" s="18"/>
      <c r="AD38" s="56" t="s">
        <v>10</v>
      </c>
      <c r="AE38" s="52"/>
      <c r="AF38" s="52" t="s">
        <v>10</v>
      </c>
      <c r="AG38" s="18" t="s">
        <v>10</v>
      </c>
      <c r="AH38" s="74" t="s">
        <v>10</v>
      </c>
      <c r="AI38" s="75" t="s">
        <v>10</v>
      </c>
      <c r="AJ38" s="53" t="s">
        <v>10</v>
      </c>
      <c r="AK38" s="53" t="s">
        <v>10</v>
      </c>
      <c r="AM38" s="72" t="str">
        <f>$M$13&amp;"/"&amp;$C$16</f>
        <v>/1</v>
      </c>
      <c r="AN38" s="63" t="s">
        <v>11</v>
      </c>
      <c r="AO38" s="67">
        <f>AR36</f>
        <v>1</v>
      </c>
      <c r="AP38" s="73">
        <f>AY36</f>
        <v>1500</v>
      </c>
      <c r="AQ38" s="88">
        <f>BC36-20</f>
        <v>568</v>
      </c>
      <c r="AR38" s="79">
        <v>19</v>
      </c>
      <c r="AS38" s="56"/>
      <c r="AT38" s="52"/>
      <c r="AU38" s="52"/>
      <c r="AV38" s="18"/>
      <c r="AW38" s="56" t="s">
        <v>10</v>
      </c>
      <c r="AX38" s="52" t="s">
        <v>10</v>
      </c>
      <c r="AY38" s="52" t="s">
        <v>10</v>
      </c>
      <c r="AZ38" s="18" t="s">
        <v>10</v>
      </c>
      <c r="BA38" s="74" t="s">
        <v>10</v>
      </c>
      <c r="BB38" s="75" t="s">
        <v>10</v>
      </c>
      <c r="BC38" s="53" t="s">
        <v>10</v>
      </c>
      <c r="BD38" s="53" t="s">
        <v>10</v>
      </c>
    </row>
    <row r="39" spans="1:56" ht="18" x14ac:dyDescent="0.25">
      <c r="A39" s="72" t="str">
        <f t="shared" si="9"/>
        <v>/1</v>
      </c>
      <c r="B39" s="63" t="s">
        <v>13</v>
      </c>
      <c r="C39" s="67">
        <f>F36*2</f>
        <v>2</v>
      </c>
      <c r="D39" s="73">
        <f>I36-19</f>
        <v>981</v>
      </c>
      <c r="E39" s="88">
        <f>Q36-38</f>
        <v>462</v>
      </c>
      <c r="F39" s="79">
        <v>19</v>
      </c>
      <c r="G39" s="56"/>
      <c r="H39" s="52"/>
      <c r="I39" s="52"/>
      <c r="J39" s="18"/>
      <c r="K39" s="56" t="s">
        <v>10</v>
      </c>
      <c r="L39" s="52"/>
      <c r="M39" s="52"/>
      <c r="N39" s="18"/>
      <c r="O39" s="74" t="s">
        <v>10</v>
      </c>
      <c r="P39" s="75" t="s">
        <v>10</v>
      </c>
      <c r="Q39" s="53" t="s">
        <v>10</v>
      </c>
      <c r="R39" s="53" t="s">
        <v>10</v>
      </c>
      <c r="T39" s="72" t="str">
        <f t="shared" si="10"/>
        <v>/1</v>
      </c>
      <c r="U39" s="63" t="s">
        <v>13</v>
      </c>
      <c r="V39" s="67">
        <f>Y36*2</f>
        <v>2</v>
      </c>
      <c r="W39" s="73">
        <f>AB36-19</f>
        <v>2314</v>
      </c>
      <c r="X39" s="88">
        <f>AJ36-28</f>
        <v>560</v>
      </c>
      <c r="Y39" s="79">
        <v>19</v>
      </c>
      <c r="Z39" s="56"/>
      <c r="AA39" s="52"/>
      <c r="AB39" s="52"/>
      <c r="AC39" s="18"/>
      <c r="AD39" s="56" t="s">
        <v>10</v>
      </c>
      <c r="AE39" s="52"/>
      <c r="AF39" s="52"/>
      <c r="AG39" s="18"/>
      <c r="AH39" s="74" t="s">
        <v>10</v>
      </c>
      <c r="AI39" s="75" t="s">
        <v>10</v>
      </c>
      <c r="AJ39" s="53" t="s">
        <v>10</v>
      </c>
      <c r="AK39" s="53" t="s">
        <v>10</v>
      </c>
      <c r="AM39" s="72" t="str">
        <f t="shared" si="11"/>
        <v>/1</v>
      </c>
      <c r="AN39" s="63" t="s">
        <v>13</v>
      </c>
      <c r="AO39" s="67">
        <f>AR36*2</f>
        <v>2</v>
      </c>
      <c r="AP39" s="73">
        <f>AU36-19</f>
        <v>331</v>
      </c>
      <c r="AQ39" s="88">
        <f>BC36-20</f>
        <v>568</v>
      </c>
      <c r="AR39" s="79">
        <v>19</v>
      </c>
      <c r="AS39" s="56"/>
      <c r="AT39" s="52"/>
      <c r="AU39" s="52"/>
      <c r="AV39" s="18"/>
      <c r="AW39" s="56" t="s">
        <v>10</v>
      </c>
      <c r="AX39" s="52" t="s">
        <v>10</v>
      </c>
      <c r="AY39" s="52"/>
      <c r="AZ39" s="18"/>
      <c r="BA39" s="74" t="s">
        <v>10</v>
      </c>
      <c r="BB39" s="75" t="s">
        <v>10</v>
      </c>
      <c r="BC39" s="53" t="s">
        <v>10</v>
      </c>
      <c r="BD39" s="53" t="s">
        <v>10</v>
      </c>
    </row>
    <row r="40" spans="1:56" ht="18" x14ac:dyDescent="0.25">
      <c r="A40" s="72" t="str">
        <f t="shared" si="9"/>
        <v>/1</v>
      </c>
      <c r="B40" s="63" t="s">
        <v>14</v>
      </c>
      <c r="C40" s="67">
        <f>F36</f>
        <v>1</v>
      </c>
      <c r="D40" s="73">
        <f>I36</f>
        <v>1000</v>
      </c>
      <c r="E40" s="88">
        <f>M36</f>
        <v>800</v>
      </c>
      <c r="F40" s="79">
        <v>19</v>
      </c>
      <c r="G40" s="56"/>
      <c r="H40" s="52"/>
      <c r="I40" s="52"/>
      <c r="J40" s="18"/>
      <c r="K40" s="56" t="s">
        <v>10</v>
      </c>
      <c r="L40" s="52" t="s">
        <v>10</v>
      </c>
      <c r="M40" s="52" t="s">
        <v>10</v>
      </c>
      <c r="N40" s="18" t="s">
        <v>10</v>
      </c>
      <c r="O40" s="74" t="s">
        <v>10</v>
      </c>
      <c r="P40" s="75" t="s">
        <v>10</v>
      </c>
      <c r="Q40" s="53" t="s">
        <v>10</v>
      </c>
      <c r="R40" s="53" t="s">
        <v>10</v>
      </c>
      <c r="T40" s="72" t="str">
        <f t="shared" si="10"/>
        <v>/1</v>
      </c>
      <c r="U40" s="63" t="s">
        <v>14</v>
      </c>
      <c r="V40" s="67">
        <f>Y36</f>
        <v>1</v>
      </c>
      <c r="W40" s="73">
        <f>AB36</f>
        <v>2333</v>
      </c>
      <c r="X40" s="88">
        <f>AF36</f>
        <v>899</v>
      </c>
      <c r="Y40" s="79">
        <v>8</v>
      </c>
      <c r="Z40" s="56"/>
      <c r="AA40" s="52"/>
      <c r="AB40" s="52"/>
      <c r="AC40" s="18"/>
      <c r="AD40" s="56"/>
      <c r="AE40" s="52"/>
      <c r="AF40" s="52"/>
      <c r="AG40" s="18"/>
      <c r="AH40" s="74" t="s">
        <v>10</v>
      </c>
      <c r="AI40" s="75" t="s">
        <v>10</v>
      </c>
      <c r="AJ40" s="53" t="s">
        <v>10</v>
      </c>
      <c r="AK40" s="53" t="s">
        <v>10</v>
      </c>
      <c r="AM40" s="72" t="str">
        <f t="shared" si="11"/>
        <v>/1</v>
      </c>
      <c r="AN40" s="63" t="s">
        <v>14</v>
      </c>
      <c r="AO40" s="67">
        <f>AR36</f>
        <v>1</v>
      </c>
      <c r="AP40" s="73">
        <f>AU36-38</f>
        <v>312</v>
      </c>
      <c r="AQ40" s="88">
        <f>AY36-38</f>
        <v>1462</v>
      </c>
      <c r="AR40" s="79">
        <v>19</v>
      </c>
      <c r="AS40" s="56"/>
      <c r="AT40" s="52"/>
      <c r="AU40" s="52"/>
      <c r="AV40" s="18"/>
      <c r="AW40" s="56"/>
      <c r="AX40" s="52"/>
      <c r="AY40" s="52"/>
      <c r="AZ40" s="18"/>
      <c r="BA40" s="74" t="s">
        <v>10</v>
      </c>
      <c r="BB40" s="75" t="s">
        <v>10</v>
      </c>
      <c r="BC40" s="53" t="s">
        <v>10</v>
      </c>
      <c r="BD40" s="53" t="s">
        <v>10</v>
      </c>
    </row>
    <row r="41" spans="1:56" ht="18" x14ac:dyDescent="0.25">
      <c r="A41" s="72" t="str">
        <f t="shared" si="9"/>
        <v>/1</v>
      </c>
      <c r="B41" s="63" t="s">
        <v>15</v>
      </c>
      <c r="C41" s="67">
        <f>F36*2</f>
        <v>2</v>
      </c>
      <c r="D41" s="73">
        <f>(M36-60)/2</f>
        <v>370</v>
      </c>
      <c r="E41" s="88">
        <f>E38-5</f>
        <v>457</v>
      </c>
      <c r="F41" s="79">
        <v>19</v>
      </c>
      <c r="G41" s="56"/>
      <c r="H41" s="52"/>
      <c r="I41" s="52"/>
      <c r="J41" s="18"/>
      <c r="K41" s="56" t="s">
        <v>10</v>
      </c>
      <c r="L41" s="52"/>
      <c r="M41" s="52"/>
      <c r="N41" s="18"/>
      <c r="O41" s="74" t="s">
        <v>10</v>
      </c>
      <c r="P41" s="75" t="s">
        <v>10</v>
      </c>
      <c r="Q41" s="53" t="s">
        <v>10</v>
      </c>
      <c r="R41" s="53" t="s">
        <v>10</v>
      </c>
      <c r="T41" s="72" t="str">
        <f t="shared" si="10"/>
        <v>/1</v>
      </c>
      <c r="U41" s="63" t="s">
        <v>15</v>
      </c>
      <c r="V41" s="67">
        <f>Y36*2</f>
        <v>2</v>
      </c>
      <c r="W41" s="73">
        <f>(AF36-60)/2</f>
        <v>419.5</v>
      </c>
      <c r="X41" s="88">
        <f>X38-5</f>
        <v>555</v>
      </c>
      <c r="Y41" s="79">
        <v>19</v>
      </c>
      <c r="Z41" s="56"/>
      <c r="AA41" s="52"/>
      <c r="AB41" s="52"/>
      <c r="AC41" s="18"/>
      <c r="AD41" s="56" t="s">
        <v>10</v>
      </c>
      <c r="AE41" s="52"/>
      <c r="AF41" s="52"/>
      <c r="AG41" s="18"/>
      <c r="AH41" s="74" t="s">
        <v>10</v>
      </c>
      <c r="AI41" s="75" t="s">
        <v>10</v>
      </c>
      <c r="AJ41" s="53" t="s">
        <v>10</v>
      </c>
      <c r="AK41" s="53" t="s">
        <v>10</v>
      </c>
      <c r="AM41" s="72" t="str">
        <f t="shared" si="11"/>
        <v>/1</v>
      </c>
      <c r="AN41" s="63" t="s">
        <v>15</v>
      </c>
      <c r="AO41" s="67">
        <f>AR36*2</f>
        <v>2</v>
      </c>
      <c r="AP41" s="73">
        <f>AY36-39</f>
        <v>1461</v>
      </c>
      <c r="AQ41" s="88">
        <f>BC36-45</f>
        <v>543</v>
      </c>
      <c r="AR41" s="79">
        <v>19</v>
      </c>
      <c r="AS41" s="56"/>
      <c r="AT41" s="52"/>
      <c r="AU41" s="52"/>
      <c r="AV41" s="18"/>
      <c r="AW41" s="56" t="s">
        <v>10</v>
      </c>
      <c r="AX41" s="52"/>
      <c r="AY41" s="52"/>
      <c r="AZ41" s="18"/>
      <c r="BA41" s="74" t="s">
        <v>10</v>
      </c>
      <c r="BB41" s="75" t="s">
        <v>10</v>
      </c>
      <c r="BC41" s="53" t="s">
        <v>10</v>
      </c>
      <c r="BD41" s="53" t="s">
        <v>10</v>
      </c>
    </row>
    <row r="42" spans="1:56" ht="18" x14ac:dyDescent="0.25">
      <c r="A42" s="72" t="str">
        <f t="shared" si="9"/>
        <v>/1</v>
      </c>
      <c r="B42" s="63" t="s">
        <v>19</v>
      </c>
      <c r="C42" s="67">
        <f>F36</f>
        <v>1</v>
      </c>
      <c r="D42" s="73">
        <f>I36-38</f>
        <v>962</v>
      </c>
      <c r="E42" s="88">
        <f>Q36-38</f>
        <v>462</v>
      </c>
      <c r="F42" s="79">
        <v>19</v>
      </c>
      <c r="G42" s="56"/>
      <c r="H42" s="52"/>
      <c r="I42" s="52"/>
      <c r="J42" s="18"/>
      <c r="K42" s="56" t="s">
        <v>10</v>
      </c>
      <c r="L42" s="52"/>
      <c r="M42" s="52" t="s">
        <v>10</v>
      </c>
      <c r="N42" s="18"/>
      <c r="O42" s="74" t="s">
        <v>10</v>
      </c>
      <c r="P42" s="75" t="s">
        <v>10</v>
      </c>
      <c r="Q42" s="53" t="s">
        <v>10</v>
      </c>
      <c r="R42" s="53" t="s">
        <v>10</v>
      </c>
      <c r="T42" s="72" t="str">
        <f t="shared" si="10"/>
        <v>/1</v>
      </c>
      <c r="U42" s="63" t="s">
        <v>19</v>
      </c>
      <c r="V42" s="67">
        <f>Y36</f>
        <v>1</v>
      </c>
      <c r="W42" s="73">
        <f>AB36-38</f>
        <v>2295</v>
      </c>
      <c r="X42" s="88">
        <f>AJ36-28</f>
        <v>560</v>
      </c>
      <c r="Y42" s="79">
        <v>19</v>
      </c>
      <c r="Z42" s="56"/>
      <c r="AA42" s="52"/>
      <c r="AB42" s="52"/>
      <c r="AC42" s="18"/>
      <c r="AD42" s="56" t="s">
        <v>10</v>
      </c>
      <c r="AE42" s="52"/>
      <c r="AF42" s="52" t="s">
        <v>10</v>
      </c>
      <c r="AG42" s="18"/>
      <c r="AH42" s="74" t="s">
        <v>10</v>
      </c>
      <c r="AI42" s="75" t="s">
        <v>10</v>
      </c>
      <c r="AJ42" s="53" t="s">
        <v>10</v>
      </c>
      <c r="AK42" s="53" t="s">
        <v>10</v>
      </c>
      <c r="AM42" s="72" t="str">
        <f t="shared" si="11"/>
        <v>/1</v>
      </c>
      <c r="AN42" s="63" t="s">
        <v>19</v>
      </c>
      <c r="AO42" s="67">
        <f>AR36</f>
        <v>1</v>
      </c>
      <c r="AP42" s="73">
        <f>AU36-38</f>
        <v>312</v>
      </c>
      <c r="AQ42" s="88">
        <f>AQ38-20</f>
        <v>548</v>
      </c>
      <c r="AR42" s="79">
        <v>19</v>
      </c>
      <c r="AS42" s="56"/>
      <c r="AT42" s="52"/>
      <c r="AU42" s="52"/>
      <c r="AV42" s="18"/>
      <c r="AW42" s="56" t="s">
        <v>10</v>
      </c>
      <c r="AX42" s="52"/>
      <c r="AY42" s="52" t="s">
        <v>10</v>
      </c>
      <c r="AZ42" s="18"/>
      <c r="BA42" s="74" t="s">
        <v>10</v>
      </c>
      <c r="BB42" s="75" t="s">
        <v>10</v>
      </c>
      <c r="BC42" s="53" t="s">
        <v>10</v>
      </c>
      <c r="BD42" s="53" t="s">
        <v>10</v>
      </c>
    </row>
    <row r="43" spans="1:56" ht="18" x14ac:dyDescent="0.25">
      <c r="A43" s="72" t="str">
        <f t="shared" si="9"/>
        <v>/1</v>
      </c>
      <c r="B43" s="63" t="s">
        <v>16</v>
      </c>
      <c r="C43" s="67">
        <f>F36*2</f>
        <v>2</v>
      </c>
      <c r="D43" s="73">
        <f>I36-3</f>
        <v>997</v>
      </c>
      <c r="E43" s="88">
        <f>((M36-6)/2)</f>
        <v>397</v>
      </c>
      <c r="F43" s="79">
        <v>19</v>
      </c>
      <c r="G43" s="56"/>
      <c r="H43" s="52"/>
      <c r="I43" s="52"/>
      <c r="J43" s="18"/>
      <c r="K43" s="56" t="s">
        <v>10</v>
      </c>
      <c r="L43" s="52" t="s">
        <v>10</v>
      </c>
      <c r="M43" s="52" t="s">
        <v>10</v>
      </c>
      <c r="N43" s="18" t="s">
        <v>10</v>
      </c>
      <c r="O43" s="74" t="s">
        <v>10</v>
      </c>
      <c r="P43" s="75" t="s">
        <v>10</v>
      </c>
      <c r="Q43" s="53" t="s">
        <v>10</v>
      </c>
      <c r="R43" s="53" t="s">
        <v>10</v>
      </c>
      <c r="T43" s="72" t="str">
        <f t="shared" si="10"/>
        <v>/1</v>
      </c>
      <c r="U43" s="63" t="s">
        <v>16</v>
      </c>
      <c r="V43" s="67">
        <f>Y36*2</f>
        <v>2</v>
      </c>
      <c r="W43" s="73">
        <f>AB36-3</f>
        <v>2330</v>
      </c>
      <c r="X43" s="88">
        <f>((AF36-6)/2)</f>
        <v>446.5</v>
      </c>
      <c r="Y43" s="79">
        <v>19</v>
      </c>
      <c r="Z43" s="56"/>
      <c r="AA43" s="52"/>
      <c r="AB43" s="52"/>
      <c r="AC43" s="18"/>
      <c r="AD43" s="56" t="s">
        <v>10</v>
      </c>
      <c r="AE43" s="52" t="s">
        <v>10</v>
      </c>
      <c r="AF43" s="52" t="s">
        <v>10</v>
      </c>
      <c r="AG43" s="18" t="s">
        <v>10</v>
      </c>
      <c r="AH43" s="74" t="s">
        <v>10</v>
      </c>
      <c r="AI43" s="75" t="s">
        <v>10</v>
      </c>
      <c r="AJ43" s="53" t="s">
        <v>10</v>
      </c>
      <c r="AK43" s="53" t="s">
        <v>10</v>
      </c>
      <c r="AM43" s="72" t="str">
        <f t="shared" si="11"/>
        <v>/1</v>
      </c>
      <c r="AN43" s="63" t="s">
        <v>16</v>
      </c>
      <c r="AO43" s="67">
        <f>AR36*2</f>
        <v>2</v>
      </c>
      <c r="AP43" s="73">
        <f>AU36-3</f>
        <v>347</v>
      </c>
      <c r="AQ43" s="88">
        <f>((AY36-6)/2)</f>
        <v>747</v>
      </c>
      <c r="AR43" s="79">
        <v>19</v>
      </c>
      <c r="AS43" s="56"/>
      <c r="AT43" s="52"/>
      <c r="AU43" s="52"/>
      <c r="AV43" s="18"/>
      <c r="AW43" s="56" t="s">
        <v>10</v>
      </c>
      <c r="AX43" s="52" t="s">
        <v>10</v>
      </c>
      <c r="AY43" s="52" t="s">
        <v>10</v>
      </c>
      <c r="AZ43" s="18" t="s">
        <v>10</v>
      </c>
      <c r="BA43" s="74" t="s">
        <v>10</v>
      </c>
      <c r="BB43" s="75" t="s">
        <v>10</v>
      </c>
      <c r="BC43" s="53" t="s">
        <v>10</v>
      </c>
      <c r="BD43" s="53" t="s">
        <v>10</v>
      </c>
    </row>
    <row r="45" spans="1:56" ht="20.25" x14ac:dyDescent="0.3">
      <c r="A45" s="95" t="s">
        <v>70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T45" s="95" t="s">
        <v>20</v>
      </c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M45" s="95" t="s">
        <v>20</v>
      </c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</row>
    <row r="46" spans="1:56" ht="15.75" thickBot="1" x14ac:dyDescent="0.3"/>
    <row r="47" spans="1:56" ht="18.75" thickBot="1" x14ac:dyDescent="0.3">
      <c r="A47" s="68"/>
      <c r="B47" s="69" t="s">
        <v>4</v>
      </c>
      <c r="C47" s="70"/>
      <c r="D47" s="107" t="s">
        <v>8</v>
      </c>
      <c r="E47" s="108"/>
      <c r="F47" s="71">
        <v>1</v>
      </c>
      <c r="G47" s="109" t="s">
        <v>5</v>
      </c>
      <c r="H47" s="110"/>
      <c r="I47" s="104">
        <v>1000</v>
      </c>
      <c r="J47" s="103"/>
      <c r="K47" s="109" t="s">
        <v>6</v>
      </c>
      <c r="L47" s="105"/>
      <c r="M47" s="102">
        <v>800</v>
      </c>
      <c r="N47" s="103"/>
      <c r="O47" s="104" t="s">
        <v>7</v>
      </c>
      <c r="P47" s="105"/>
      <c r="Q47" s="102">
        <v>500</v>
      </c>
      <c r="R47" s="103"/>
      <c r="T47" s="68"/>
      <c r="U47" s="69" t="s">
        <v>4</v>
      </c>
      <c r="V47" s="70"/>
      <c r="W47" s="107" t="s">
        <v>8</v>
      </c>
      <c r="X47" s="108"/>
      <c r="Y47" s="71">
        <v>1</v>
      </c>
      <c r="Z47" s="109" t="s">
        <v>5</v>
      </c>
      <c r="AA47" s="110"/>
      <c r="AB47" s="104">
        <v>2333</v>
      </c>
      <c r="AC47" s="103"/>
      <c r="AD47" s="109" t="s">
        <v>6</v>
      </c>
      <c r="AE47" s="105"/>
      <c r="AF47" s="102">
        <v>899</v>
      </c>
      <c r="AG47" s="103"/>
      <c r="AH47" s="104" t="s">
        <v>7</v>
      </c>
      <c r="AI47" s="105"/>
      <c r="AJ47" s="102">
        <v>588</v>
      </c>
      <c r="AK47" s="103"/>
      <c r="AM47" s="68"/>
      <c r="AN47" s="69" t="s">
        <v>4</v>
      </c>
      <c r="AO47" s="70"/>
      <c r="AP47" s="107" t="s">
        <v>8</v>
      </c>
      <c r="AQ47" s="108"/>
      <c r="AR47" s="71">
        <v>1</v>
      </c>
      <c r="AS47" s="109" t="s">
        <v>5</v>
      </c>
      <c r="AT47" s="110"/>
      <c r="AU47" s="104">
        <v>350</v>
      </c>
      <c r="AV47" s="103"/>
      <c r="AW47" s="109" t="s">
        <v>6</v>
      </c>
      <c r="AX47" s="105"/>
      <c r="AY47" s="102">
        <v>1500</v>
      </c>
      <c r="AZ47" s="103"/>
      <c r="BA47" s="104" t="s">
        <v>7</v>
      </c>
      <c r="BB47" s="105"/>
      <c r="BC47" s="102">
        <v>588</v>
      </c>
      <c r="BD47" s="103"/>
    </row>
    <row r="48" spans="1:56" ht="18" x14ac:dyDescent="0.25">
      <c r="A48" s="72" t="str">
        <f t="shared" ref="A48:A54" si="12">$M$13&amp;"/"&amp;$C$16</f>
        <v>/1</v>
      </c>
      <c r="B48" s="62" t="s">
        <v>9</v>
      </c>
      <c r="C48" s="66">
        <f>F47</f>
        <v>1</v>
      </c>
      <c r="D48" s="73">
        <f>M47</f>
        <v>800</v>
      </c>
      <c r="E48" s="87">
        <f>Q47-49</f>
        <v>451</v>
      </c>
      <c r="F48" s="86">
        <v>19</v>
      </c>
      <c r="G48" s="56"/>
      <c r="H48" s="52"/>
      <c r="I48" s="52"/>
      <c r="J48" s="9"/>
      <c r="K48" s="56" t="s">
        <v>10</v>
      </c>
      <c r="L48" s="52"/>
      <c r="M48" s="52" t="s">
        <v>10</v>
      </c>
      <c r="N48" s="9" t="s">
        <v>10</v>
      </c>
      <c r="O48" s="74" t="s">
        <v>10</v>
      </c>
      <c r="P48" s="75" t="s">
        <v>10</v>
      </c>
      <c r="Q48" s="53" t="s">
        <v>10</v>
      </c>
      <c r="R48" s="53" t="s">
        <v>10</v>
      </c>
      <c r="T48" s="72" t="str">
        <f t="shared" ref="T48:T54" si="13">$M$13&amp;"/"&amp;$C$16</f>
        <v>/1</v>
      </c>
      <c r="U48" s="62" t="s">
        <v>9</v>
      </c>
      <c r="V48" s="66">
        <f>Y47</f>
        <v>1</v>
      </c>
      <c r="W48" s="73">
        <f>AF47</f>
        <v>899</v>
      </c>
      <c r="X48" s="87">
        <f>AJ47-28</f>
        <v>560</v>
      </c>
      <c r="Y48" s="86">
        <v>19</v>
      </c>
      <c r="Z48" s="56"/>
      <c r="AA48" s="52"/>
      <c r="AB48" s="52"/>
      <c r="AC48" s="9"/>
      <c r="AD48" s="56" t="s">
        <v>10</v>
      </c>
      <c r="AE48" s="52"/>
      <c r="AF48" s="52" t="s">
        <v>10</v>
      </c>
      <c r="AG48" s="9" t="s">
        <v>10</v>
      </c>
      <c r="AH48" s="74" t="s">
        <v>10</v>
      </c>
      <c r="AI48" s="75" t="s">
        <v>10</v>
      </c>
      <c r="AJ48" s="53" t="s">
        <v>10</v>
      </c>
      <c r="AK48" s="53" t="s">
        <v>10</v>
      </c>
      <c r="AM48" s="72" t="str">
        <f t="shared" ref="AM48:AM54" si="14">$M$13&amp;"/"&amp;$C$16</f>
        <v>/1</v>
      </c>
      <c r="AN48" s="62" t="s">
        <v>9</v>
      </c>
      <c r="AO48" s="66">
        <f>AR47</f>
        <v>1</v>
      </c>
      <c r="AP48" s="73">
        <f>AY47</f>
        <v>1500</v>
      </c>
      <c r="AQ48" s="87">
        <f>BC47-20</f>
        <v>568</v>
      </c>
      <c r="AR48" s="86">
        <v>19</v>
      </c>
      <c r="AS48" s="56"/>
      <c r="AT48" s="52"/>
      <c r="AU48" s="52"/>
      <c r="AV48" s="9"/>
      <c r="AW48" s="56" t="s">
        <v>10</v>
      </c>
      <c r="AX48" s="52" t="s">
        <v>10</v>
      </c>
      <c r="AY48" s="52" t="s">
        <v>10</v>
      </c>
      <c r="AZ48" s="9" t="s">
        <v>10</v>
      </c>
      <c r="BA48" s="74" t="s">
        <v>10</v>
      </c>
      <c r="BB48" s="75" t="s">
        <v>10</v>
      </c>
      <c r="BC48" s="53" t="s">
        <v>10</v>
      </c>
      <c r="BD48" s="53" t="s">
        <v>10</v>
      </c>
    </row>
    <row r="49" spans="1:56" ht="18" x14ac:dyDescent="0.25">
      <c r="A49" s="72" t="str">
        <f>$M$13&amp;"/"&amp;$C$16</f>
        <v>/1</v>
      </c>
      <c r="B49" s="63" t="s">
        <v>11</v>
      </c>
      <c r="C49" s="67">
        <f>F47</f>
        <v>1</v>
      </c>
      <c r="D49" s="73">
        <f>M47-38</f>
        <v>762</v>
      </c>
      <c r="E49" s="88">
        <f>Q47-49</f>
        <v>451</v>
      </c>
      <c r="F49" s="79">
        <v>19</v>
      </c>
      <c r="G49" s="56"/>
      <c r="H49" s="52"/>
      <c r="I49" s="52"/>
      <c r="J49" s="18"/>
      <c r="K49" s="56" t="s">
        <v>10</v>
      </c>
      <c r="L49" s="52"/>
      <c r="M49" s="52" t="s">
        <v>10</v>
      </c>
      <c r="N49" s="18" t="s">
        <v>10</v>
      </c>
      <c r="O49" s="74" t="s">
        <v>10</v>
      </c>
      <c r="P49" s="75" t="s">
        <v>10</v>
      </c>
      <c r="Q49" s="53" t="s">
        <v>10</v>
      </c>
      <c r="R49" s="53" t="s">
        <v>10</v>
      </c>
      <c r="T49" s="72" t="str">
        <f>$M$13&amp;"/"&amp;$C$16</f>
        <v>/1</v>
      </c>
      <c r="U49" s="63" t="s">
        <v>11</v>
      </c>
      <c r="V49" s="67">
        <f>Y47</f>
        <v>1</v>
      </c>
      <c r="W49" s="73">
        <f>AF47-38</f>
        <v>861</v>
      </c>
      <c r="X49" s="88">
        <f>AJ47-28</f>
        <v>560</v>
      </c>
      <c r="Y49" s="79">
        <v>19</v>
      </c>
      <c r="Z49" s="56"/>
      <c r="AA49" s="52"/>
      <c r="AB49" s="52"/>
      <c r="AC49" s="18"/>
      <c r="AD49" s="56" t="s">
        <v>10</v>
      </c>
      <c r="AE49" s="52"/>
      <c r="AF49" s="52" t="s">
        <v>10</v>
      </c>
      <c r="AG49" s="18" t="s">
        <v>10</v>
      </c>
      <c r="AH49" s="74" t="s">
        <v>10</v>
      </c>
      <c r="AI49" s="75" t="s">
        <v>10</v>
      </c>
      <c r="AJ49" s="53" t="s">
        <v>10</v>
      </c>
      <c r="AK49" s="53" t="s">
        <v>10</v>
      </c>
      <c r="AM49" s="72" t="str">
        <f>$M$13&amp;"/"&amp;$C$16</f>
        <v>/1</v>
      </c>
      <c r="AN49" s="63" t="s">
        <v>11</v>
      </c>
      <c r="AO49" s="67">
        <f>AR47</f>
        <v>1</v>
      </c>
      <c r="AP49" s="73">
        <f>AY47-38</f>
        <v>1462</v>
      </c>
      <c r="AQ49" s="88">
        <f>BC47-(20+19)</f>
        <v>549</v>
      </c>
      <c r="AR49" s="79">
        <v>19</v>
      </c>
      <c r="AS49" s="56"/>
      <c r="AT49" s="52"/>
      <c r="AU49" s="52"/>
      <c r="AV49" s="18"/>
      <c r="AW49" s="56" t="s">
        <v>10</v>
      </c>
      <c r="AX49" s="52" t="s">
        <v>10</v>
      </c>
      <c r="AY49" s="52" t="s">
        <v>10</v>
      </c>
      <c r="AZ49" s="18" t="s">
        <v>10</v>
      </c>
      <c r="BA49" s="74" t="s">
        <v>10</v>
      </c>
      <c r="BB49" s="75" t="s">
        <v>10</v>
      </c>
      <c r="BC49" s="53" t="s">
        <v>10</v>
      </c>
      <c r="BD49" s="53" t="s">
        <v>10</v>
      </c>
    </row>
    <row r="50" spans="1:56" ht="18" x14ac:dyDescent="0.25">
      <c r="A50" s="72" t="str">
        <f t="shared" si="12"/>
        <v>/1</v>
      </c>
      <c r="B50" s="63" t="s">
        <v>13</v>
      </c>
      <c r="C50" s="67">
        <f t="shared" ref="C50:C51" si="15">F48</f>
        <v>19</v>
      </c>
      <c r="D50" s="73">
        <f>I47-19</f>
        <v>981</v>
      </c>
      <c r="E50" s="88">
        <f>Q47-49</f>
        <v>451</v>
      </c>
      <c r="F50" s="79">
        <v>19</v>
      </c>
      <c r="G50" s="56"/>
      <c r="H50" s="52"/>
      <c r="I50" s="52"/>
      <c r="J50" s="18"/>
      <c r="K50" s="56" t="s">
        <v>10</v>
      </c>
      <c r="L50" s="52"/>
      <c r="M50" s="52"/>
      <c r="N50" s="18"/>
      <c r="O50" s="74" t="s">
        <v>10</v>
      </c>
      <c r="P50" s="75" t="s">
        <v>10</v>
      </c>
      <c r="Q50" s="53" t="s">
        <v>10</v>
      </c>
      <c r="R50" s="53" t="s">
        <v>10</v>
      </c>
      <c r="T50" s="72" t="str">
        <f t="shared" si="13"/>
        <v>/1</v>
      </c>
      <c r="U50" s="63" t="s">
        <v>13</v>
      </c>
      <c r="V50" s="67">
        <f>Y47*2</f>
        <v>2</v>
      </c>
      <c r="W50" s="73">
        <f>AB47-19</f>
        <v>2314</v>
      </c>
      <c r="X50" s="88">
        <f>AJ47-28</f>
        <v>560</v>
      </c>
      <c r="Y50" s="79">
        <v>19</v>
      </c>
      <c r="Z50" s="56"/>
      <c r="AA50" s="52"/>
      <c r="AB50" s="52"/>
      <c r="AC50" s="18"/>
      <c r="AD50" s="56" t="s">
        <v>10</v>
      </c>
      <c r="AE50" s="52"/>
      <c r="AF50" s="52"/>
      <c r="AG50" s="18"/>
      <c r="AH50" s="74" t="s">
        <v>10</v>
      </c>
      <c r="AI50" s="75" t="s">
        <v>10</v>
      </c>
      <c r="AJ50" s="53" t="s">
        <v>10</v>
      </c>
      <c r="AK50" s="53" t="s">
        <v>10</v>
      </c>
      <c r="AM50" s="72" t="str">
        <f t="shared" si="14"/>
        <v>/1</v>
      </c>
      <c r="AN50" s="63" t="s">
        <v>13</v>
      </c>
      <c r="AO50" s="67">
        <f>AR47*2</f>
        <v>2</v>
      </c>
      <c r="AP50" s="73">
        <f>AU47-19</f>
        <v>331</v>
      </c>
      <c r="AQ50" s="88">
        <f>BC47-20</f>
        <v>568</v>
      </c>
      <c r="AR50" s="79">
        <v>19</v>
      </c>
      <c r="AS50" s="56"/>
      <c r="AT50" s="52"/>
      <c r="AU50" s="52"/>
      <c r="AV50" s="18"/>
      <c r="AW50" s="56" t="s">
        <v>10</v>
      </c>
      <c r="AX50" s="52" t="s">
        <v>10</v>
      </c>
      <c r="AY50" s="52"/>
      <c r="AZ50" s="18"/>
      <c r="BA50" s="74" t="s">
        <v>10</v>
      </c>
      <c r="BB50" s="75" t="s">
        <v>10</v>
      </c>
      <c r="BC50" s="53" t="s">
        <v>10</v>
      </c>
      <c r="BD50" s="53" t="s">
        <v>10</v>
      </c>
    </row>
    <row r="51" spans="1:56" ht="18" x14ac:dyDescent="0.25">
      <c r="A51" s="72" t="str">
        <f t="shared" si="12"/>
        <v>/1</v>
      </c>
      <c r="B51" s="63" t="s">
        <v>14</v>
      </c>
      <c r="C51" s="67">
        <f t="shared" si="15"/>
        <v>19</v>
      </c>
      <c r="D51" s="73">
        <f>I47</f>
        <v>1000</v>
      </c>
      <c r="E51" s="88">
        <f>M47</f>
        <v>800</v>
      </c>
      <c r="F51" s="79">
        <v>19</v>
      </c>
      <c r="G51" s="56"/>
      <c r="H51" s="52"/>
      <c r="I51" s="52"/>
      <c r="J51" s="18"/>
      <c r="K51" s="56" t="s">
        <v>10</v>
      </c>
      <c r="L51" s="52" t="s">
        <v>10</v>
      </c>
      <c r="M51" s="52" t="s">
        <v>10</v>
      </c>
      <c r="N51" s="18" t="s">
        <v>10</v>
      </c>
      <c r="O51" s="74" t="s">
        <v>10</v>
      </c>
      <c r="P51" s="75" t="s">
        <v>10</v>
      </c>
      <c r="Q51" s="53" t="s">
        <v>10</v>
      </c>
      <c r="R51" s="53" t="s">
        <v>10</v>
      </c>
      <c r="T51" s="72" t="str">
        <f t="shared" si="13"/>
        <v>/1</v>
      </c>
      <c r="U51" s="63" t="s">
        <v>14</v>
      </c>
      <c r="V51" s="67">
        <f>Y47</f>
        <v>1</v>
      </c>
      <c r="W51" s="73">
        <f>AB47</f>
        <v>2333</v>
      </c>
      <c r="X51" s="88">
        <f>AF47</f>
        <v>899</v>
      </c>
      <c r="Y51" s="79">
        <v>8</v>
      </c>
      <c r="Z51" s="56"/>
      <c r="AA51" s="52"/>
      <c r="AB51" s="52"/>
      <c r="AC51" s="18"/>
      <c r="AD51" s="56"/>
      <c r="AE51" s="52"/>
      <c r="AF51" s="52"/>
      <c r="AG51" s="18"/>
      <c r="AH51" s="74" t="s">
        <v>10</v>
      </c>
      <c r="AI51" s="75" t="s">
        <v>10</v>
      </c>
      <c r="AJ51" s="53" t="s">
        <v>10</v>
      </c>
      <c r="AK51" s="53" t="s">
        <v>10</v>
      </c>
      <c r="AM51" s="72" t="str">
        <f t="shared" si="14"/>
        <v>/1</v>
      </c>
      <c r="AN51" s="63" t="s">
        <v>14</v>
      </c>
      <c r="AO51" s="67">
        <f>AR47</f>
        <v>1</v>
      </c>
      <c r="AP51" s="73">
        <f>AU47-19</f>
        <v>331</v>
      </c>
      <c r="AQ51" s="88">
        <f>AY47-38</f>
        <v>1462</v>
      </c>
      <c r="AR51" s="79">
        <v>19</v>
      </c>
      <c r="AS51" s="56"/>
      <c r="AT51" s="52"/>
      <c r="AU51" s="52"/>
      <c r="AV51" s="18"/>
      <c r="AW51" s="56"/>
      <c r="AX51" s="52"/>
      <c r="AY51" s="52"/>
      <c r="AZ51" s="18"/>
      <c r="BA51" s="74" t="s">
        <v>10</v>
      </c>
      <c r="BB51" s="75" t="s">
        <v>10</v>
      </c>
      <c r="BC51" s="53" t="s">
        <v>10</v>
      </c>
      <c r="BD51" s="53" t="s">
        <v>10</v>
      </c>
    </row>
    <row r="52" spans="1:56" ht="18" x14ac:dyDescent="0.25">
      <c r="A52" s="72" t="str">
        <f t="shared" si="12"/>
        <v>/1</v>
      </c>
      <c r="B52" s="63" t="s">
        <v>15</v>
      </c>
      <c r="C52" s="67">
        <f>F47*5</f>
        <v>5</v>
      </c>
      <c r="D52" s="73">
        <f>M47-39</f>
        <v>761</v>
      </c>
      <c r="E52" s="88">
        <f>E48-5</f>
        <v>446</v>
      </c>
      <c r="F52" s="79">
        <v>19</v>
      </c>
      <c r="G52" s="56"/>
      <c r="H52" s="52"/>
      <c r="I52" s="52"/>
      <c r="J52" s="18"/>
      <c r="K52" s="56" t="s">
        <v>10</v>
      </c>
      <c r="L52" s="52"/>
      <c r="M52" s="52"/>
      <c r="N52" s="18"/>
      <c r="O52" s="74" t="s">
        <v>10</v>
      </c>
      <c r="P52" s="75" t="s">
        <v>10</v>
      </c>
      <c r="Q52" s="53" t="s">
        <v>10</v>
      </c>
      <c r="R52" s="53" t="s">
        <v>10</v>
      </c>
      <c r="T52" s="72" t="str">
        <f t="shared" si="13"/>
        <v>/1</v>
      </c>
      <c r="U52" s="63" t="s">
        <v>15</v>
      </c>
      <c r="V52" s="67">
        <f>Y47*5</f>
        <v>5</v>
      </c>
      <c r="W52" s="73">
        <f>AF47-39</f>
        <v>860</v>
      </c>
      <c r="X52" s="88">
        <f>X48-5</f>
        <v>555</v>
      </c>
      <c r="Y52" s="79">
        <v>19</v>
      </c>
      <c r="Z52" s="56"/>
      <c r="AA52" s="52"/>
      <c r="AB52" s="52"/>
      <c r="AC52" s="18"/>
      <c r="AD52" s="56" t="s">
        <v>10</v>
      </c>
      <c r="AE52" s="52"/>
      <c r="AF52" s="52"/>
      <c r="AG52" s="18"/>
      <c r="AH52" s="74" t="s">
        <v>10</v>
      </c>
      <c r="AI52" s="75" t="s">
        <v>10</v>
      </c>
      <c r="AJ52" s="53" t="s">
        <v>10</v>
      </c>
      <c r="AK52" s="53" t="s">
        <v>10</v>
      </c>
      <c r="AM52" s="72" t="str">
        <f t="shared" si="14"/>
        <v>/1</v>
      </c>
      <c r="AN52" s="63" t="s">
        <v>15</v>
      </c>
      <c r="AO52" s="67">
        <f>AR47*5</f>
        <v>5</v>
      </c>
      <c r="AP52" s="73">
        <f>AY47-39</f>
        <v>1461</v>
      </c>
      <c r="AQ52" s="88">
        <f>BC47-45</f>
        <v>543</v>
      </c>
      <c r="AR52" s="79">
        <v>19</v>
      </c>
      <c r="AS52" s="56"/>
      <c r="AT52" s="52"/>
      <c r="AU52" s="52"/>
      <c r="AV52" s="18"/>
      <c r="AW52" s="56" t="s">
        <v>10</v>
      </c>
      <c r="AX52" s="52"/>
      <c r="AY52" s="52"/>
      <c r="AZ52" s="18"/>
      <c r="BA52" s="74" t="s">
        <v>10</v>
      </c>
      <c r="BB52" s="75" t="s">
        <v>10</v>
      </c>
      <c r="BC52" s="53" t="s">
        <v>10</v>
      </c>
      <c r="BD52" s="53" t="s">
        <v>10</v>
      </c>
    </row>
    <row r="53" spans="1:56" ht="18" x14ac:dyDescent="0.25">
      <c r="A53" s="72" t="str">
        <f t="shared" si="12"/>
        <v>/1</v>
      </c>
      <c r="B53" s="63" t="s">
        <v>23</v>
      </c>
      <c r="C53" s="67">
        <f>F47</f>
        <v>1</v>
      </c>
      <c r="D53" s="73">
        <f>M47-38</f>
        <v>762</v>
      </c>
      <c r="E53" s="88">
        <f>57</f>
        <v>57</v>
      </c>
      <c r="F53" s="79">
        <v>19</v>
      </c>
      <c r="G53" s="56"/>
      <c r="H53" s="52"/>
      <c r="I53" s="52"/>
      <c r="J53" s="18"/>
      <c r="K53" s="56"/>
      <c r="L53" s="52"/>
      <c r="M53" s="52"/>
      <c r="N53" s="18"/>
      <c r="O53" s="74" t="s">
        <v>10</v>
      </c>
      <c r="P53" s="75" t="s">
        <v>10</v>
      </c>
      <c r="Q53" s="53" t="s">
        <v>10</v>
      </c>
      <c r="R53" s="53" t="s">
        <v>10</v>
      </c>
      <c r="T53" s="72" t="str">
        <f t="shared" si="13"/>
        <v>/1</v>
      </c>
      <c r="U53" s="63" t="s">
        <v>23</v>
      </c>
      <c r="V53" s="67">
        <f>Y47</f>
        <v>1</v>
      </c>
      <c r="W53" s="73">
        <f>AF47-38</f>
        <v>861</v>
      </c>
      <c r="X53" s="88">
        <f>57</f>
        <v>57</v>
      </c>
      <c r="Y53" s="79">
        <v>19</v>
      </c>
      <c r="Z53" s="56"/>
      <c r="AA53" s="52"/>
      <c r="AB53" s="52"/>
      <c r="AC53" s="18"/>
      <c r="AD53" s="56"/>
      <c r="AE53" s="52"/>
      <c r="AF53" s="52"/>
      <c r="AG53" s="18"/>
      <c r="AH53" s="74" t="s">
        <v>10</v>
      </c>
      <c r="AI53" s="75" t="s">
        <v>10</v>
      </c>
      <c r="AJ53" s="53" t="s">
        <v>10</v>
      </c>
      <c r="AK53" s="53" t="s">
        <v>10</v>
      </c>
      <c r="AM53" s="72" t="str">
        <f t="shared" si="14"/>
        <v>/1</v>
      </c>
      <c r="AN53" s="63" t="s">
        <v>23</v>
      </c>
      <c r="AO53" s="67">
        <f>AR47</f>
        <v>1</v>
      </c>
      <c r="AP53" s="73">
        <f>AY47-38</f>
        <v>1462</v>
      </c>
      <c r="AQ53" s="88">
        <f>57</f>
        <v>57</v>
      </c>
      <c r="AR53" s="79">
        <v>19</v>
      </c>
      <c r="AS53" s="56"/>
      <c r="AT53" s="52"/>
      <c r="AU53" s="52"/>
      <c r="AV53" s="18"/>
      <c r="AW53" s="56"/>
      <c r="AX53" s="52"/>
      <c r="AY53" s="52"/>
      <c r="AZ53" s="18"/>
      <c r="BA53" s="74" t="s">
        <v>10</v>
      </c>
      <c r="BB53" s="75" t="s">
        <v>10</v>
      </c>
      <c r="BC53" s="53" t="s">
        <v>10</v>
      </c>
      <c r="BD53" s="53" t="s">
        <v>10</v>
      </c>
    </row>
    <row r="54" spans="1:56" ht="18" x14ac:dyDescent="0.25">
      <c r="A54" s="72" t="str">
        <f t="shared" si="12"/>
        <v>/1</v>
      </c>
      <c r="B54" s="63" t="s">
        <v>16</v>
      </c>
      <c r="C54" s="67">
        <f>F47*2</f>
        <v>2</v>
      </c>
      <c r="D54" s="73">
        <f>2080-57</f>
        <v>2023</v>
      </c>
      <c r="E54" s="88">
        <f>((M47-6)/2)</f>
        <v>397</v>
      </c>
      <c r="F54" s="79">
        <v>19</v>
      </c>
      <c r="G54" s="56"/>
      <c r="H54" s="52"/>
      <c r="I54" s="52"/>
      <c r="J54" s="18"/>
      <c r="K54" s="56" t="s">
        <v>10</v>
      </c>
      <c r="L54" s="52" t="s">
        <v>10</v>
      </c>
      <c r="M54" s="52" t="s">
        <v>10</v>
      </c>
      <c r="N54" s="18" t="s">
        <v>10</v>
      </c>
      <c r="O54" s="74" t="s">
        <v>10</v>
      </c>
      <c r="P54" s="75" t="s">
        <v>10</v>
      </c>
      <c r="Q54" s="53" t="s">
        <v>10</v>
      </c>
      <c r="R54" s="53" t="s">
        <v>10</v>
      </c>
      <c r="T54" s="72" t="str">
        <f t="shared" si="13"/>
        <v>/1</v>
      </c>
      <c r="U54" s="63" t="s">
        <v>16</v>
      </c>
      <c r="V54" s="67">
        <f>Y47*2</f>
        <v>2</v>
      </c>
      <c r="W54" s="73">
        <f>2080-57</f>
        <v>2023</v>
      </c>
      <c r="X54" s="88">
        <f>((AF47-6)/2)</f>
        <v>446.5</v>
      </c>
      <c r="Y54" s="79">
        <v>19</v>
      </c>
      <c r="Z54" s="56"/>
      <c r="AA54" s="52"/>
      <c r="AB54" s="52"/>
      <c r="AC54" s="18"/>
      <c r="AD54" s="56" t="s">
        <v>10</v>
      </c>
      <c r="AE54" s="52" t="s">
        <v>10</v>
      </c>
      <c r="AF54" s="52" t="s">
        <v>10</v>
      </c>
      <c r="AG54" s="18" t="s">
        <v>10</v>
      </c>
      <c r="AH54" s="74" t="s">
        <v>10</v>
      </c>
      <c r="AI54" s="75" t="s">
        <v>10</v>
      </c>
      <c r="AJ54" s="53" t="s">
        <v>10</v>
      </c>
      <c r="AK54" s="53" t="s">
        <v>10</v>
      </c>
      <c r="AM54" s="72" t="str">
        <f t="shared" si="14"/>
        <v>/1</v>
      </c>
      <c r="AN54" s="63" t="s">
        <v>16</v>
      </c>
      <c r="AO54" s="67">
        <f>AR47*2</f>
        <v>2</v>
      </c>
      <c r="AP54" s="73">
        <f>2080-57</f>
        <v>2023</v>
      </c>
      <c r="AQ54" s="88">
        <f>((AY47-6)/2)</f>
        <v>747</v>
      </c>
      <c r="AR54" s="79">
        <v>19</v>
      </c>
      <c r="AS54" s="56"/>
      <c r="AT54" s="52"/>
      <c r="AU54" s="52"/>
      <c r="AV54" s="18"/>
      <c r="AW54" s="56" t="s">
        <v>10</v>
      </c>
      <c r="AX54" s="52" t="s">
        <v>10</v>
      </c>
      <c r="AY54" s="52" t="s">
        <v>10</v>
      </c>
      <c r="AZ54" s="18" t="s">
        <v>10</v>
      </c>
      <c r="BA54" s="74" t="s">
        <v>10</v>
      </c>
      <c r="BB54" s="75" t="s">
        <v>10</v>
      </c>
      <c r="BC54" s="53" t="s">
        <v>10</v>
      </c>
      <c r="BD54" s="53" t="s">
        <v>10</v>
      </c>
    </row>
    <row r="56" spans="1:56" ht="20.25" x14ac:dyDescent="0.3">
      <c r="A56" s="106" t="s">
        <v>22</v>
      </c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T56" s="106" t="s">
        <v>22</v>
      </c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M56" s="106" t="s">
        <v>22</v>
      </c>
      <c r="AN56" s="106"/>
      <c r="AO56" s="106"/>
      <c r="AP56" s="106"/>
      <c r="AQ56" s="106"/>
      <c r="AR56" s="106"/>
      <c r="AS56" s="106"/>
      <c r="AT56" s="106"/>
      <c r="AU56" s="106"/>
      <c r="AV56" s="106"/>
      <c r="AW56" s="106"/>
      <c r="AX56" s="106"/>
      <c r="AY56" s="106"/>
      <c r="AZ56" s="106"/>
      <c r="BA56" s="106"/>
      <c r="BB56" s="106"/>
      <c r="BC56" s="106"/>
      <c r="BD56" s="106"/>
    </row>
    <row r="57" spans="1:56" ht="15.75" thickBot="1" x14ac:dyDescent="0.3"/>
    <row r="58" spans="1:56" ht="18.75" thickBot="1" x14ac:dyDescent="0.3">
      <c r="A58" s="68"/>
      <c r="B58" s="69" t="s">
        <v>4</v>
      </c>
      <c r="C58" s="70"/>
      <c r="D58" s="107" t="s">
        <v>8</v>
      </c>
      <c r="E58" s="108"/>
      <c r="F58" s="71">
        <v>1</v>
      </c>
      <c r="G58" s="109" t="s">
        <v>5</v>
      </c>
      <c r="H58" s="110"/>
      <c r="I58" s="104">
        <v>2333</v>
      </c>
      <c r="J58" s="103"/>
      <c r="K58" s="109" t="s">
        <v>6</v>
      </c>
      <c r="L58" s="105"/>
      <c r="M58" s="102">
        <v>899</v>
      </c>
      <c r="N58" s="103"/>
      <c r="O58" s="104" t="s">
        <v>7</v>
      </c>
      <c r="P58" s="105"/>
      <c r="Q58" s="102">
        <v>588</v>
      </c>
      <c r="R58" s="103"/>
      <c r="T58" s="68"/>
      <c r="U58" s="69" t="s">
        <v>4</v>
      </c>
      <c r="V58" s="70"/>
      <c r="W58" s="107" t="s">
        <v>8</v>
      </c>
      <c r="X58" s="108"/>
      <c r="Y58" s="71">
        <v>1</v>
      </c>
      <c r="Z58" s="109" t="s">
        <v>5</v>
      </c>
      <c r="AA58" s="110"/>
      <c r="AB58" s="104">
        <v>2333</v>
      </c>
      <c r="AC58" s="103"/>
      <c r="AD58" s="109" t="s">
        <v>6</v>
      </c>
      <c r="AE58" s="105"/>
      <c r="AF58" s="102">
        <v>899</v>
      </c>
      <c r="AG58" s="103"/>
      <c r="AH58" s="104" t="s">
        <v>7</v>
      </c>
      <c r="AI58" s="105"/>
      <c r="AJ58" s="102">
        <v>588</v>
      </c>
      <c r="AK58" s="103"/>
      <c r="AM58" s="68"/>
      <c r="AN58" s="69" t="s">
        <v>4</v>
      </c>
      <c r="AO58" s="70"/>
      <c r="AP58" s="107" t="s">
        <v>8</v>
      </c>
      <c r="AQ58" s="108"/>
      <c r="AR58" s="71">
        <v>1</v>
      </c>
      <c r="AS58" s="109" t="s">
        <v>5</v>
      </c>
      <c r="AT58" s="110"/>
      <c r="AU58" s="104">
        <v>350</v>
      </c>
      <c r="AV58" s="103"/>
      <c r="AW58" s="109" t="s">
        <v>6</v>
      </c>
      <c r="AX58" s="105"/>
      <c r="AY58" s="102">
        <v>1500</v>
      </c>
      <c r="AZ58" s="103"/>
      <c r="BA58" s="104" t="s">
        <v>7</v>
      </c>
      <c r="BB58" s="105"/>
      <c r="BC58" s="102">
        <v>588</v>
      </c>
      <c r="BD58" s="103"/>
    </row>
    <row r="59" spans="1:56" ht="18" x14ac:dyDescent="0.25">
      <c r="A59" s="72" t="str">
        <f t="shared" ref="A59:A66" si="16">$M$13&amp;"/"&amp;$C$16</f>
        <v>/1</v>
      </c>
      <c r="B59" s="62" t="s">
        <v>9</v>
      </c>
      <c r="C59" s="66">
        <f>F58</f>
        <v>1</v>
      </c>
      <c r="D59" s="73">
        <f>M58</f>
        <v>899</v>
      </c>
      <c r="E59" s="87">
        <f>Q58-49</f>
        <v>539</v>
      </c>
      <c r="F59" s="86">
        <v>19</v>
      </c>
      <c r="G59" s="56"/>
      <c r="H59" s="52"/>
      <c r="I59" s="52"/>
      <c r="J59" s="9"/>
      <c r="K59" s="56" t="s">
        <v>10</v>
      </c>
      <c r="L59" s="52"/>
      <c r="M59" s="52" t="s">
        <v>10</v>
      </c>
      <c r="N59" s="9" t="s">
        <v>10</v>
      </c>
      <c r="O59" s="74" t="s">
        <v>10</v>
      </c>
      <c r="P59" s="75" t="s">
        <v>10</v>
      </c>
      <c r="Q59" s="53" t="s">
        <v>10</v>
      </c>
      <c r="R59" s="53" t="s">
        <v>10</v>
      </c>
      <c r="T59" s="72" t="str">
        <f t="shared" ref="T59:T66" si="17">$M$13&amp;"/"&amp;$C$16</f>
        <v>/1</v>
      </c>
      <c r="U59" s="62" t="s">
        <v>9</v>
      </c>
      <c r="V59" s="66">
        <f>Y58</f>
        <v>1</v>
      </c>
      <c r="W59" s="73">
        <f>AF58</f>
        <v>899</v>
      </c>
      <c r="X59" s="87">
        <f>AJ58-28</f>
        <v>560</v>
      </c>
      <c r="Y59" s="86">
        <v>19</v>
      </c>
      <c r="Z59" s="56"/>
      <c r="AA59" s="52"/>
      <c r="AB59" s="52"/>
      <c r="AC59" s="9"/>
      <c r="AD59" s="56" t="s">
        <v>10</v>
      </c>
      <c r="AE59" s="52"/>
      <c r="AF59" s="52" t="s">
        <v>10</v>
      </c>
      <c r="AG59" s="9" t="s">
        <v>10</v>
      </c>
      <c r="AH59" s="74" t="s">
        <v>10</v>
      </c>
      <c r="AI59" s="75" t="s">
        <v>10</v>
      </c>
      <c r="AJ59" s="53" t="s">
        <v>10</v>
      </c>
      <c r="AK59" s="53" t="s">
        <v>10</v>
      </c>
      <c r="AM59" s="72" t="str">
        <f t="shared" ref="AM59:AM66" si="18">$M$13&amp;"/"&amp;$C$16</f>
        <v>/1</v>
      </c>
      <c r="AN59" s="62" t="s">
        <v>9</v>
      </c>
      <c r="AO59" s="66">
        <f>AR58</f>
        <v>1</v>
      </c>
      <c r="AP59" s="73">
        <f>AY58</f>
        <v>1500</v>
      </c>
      <c r="AQ59" s="87">
        <f>BC58-20</f>
        <v>568</v>
      </c>
      <c r="AR59" s="86">
        <v>19</v>
      </c>
      <c r="AS59" s="56"/>
      <c r="AT59" s="52"/>
      <c r="AU59" s="52"/>
      <c r="AV59" s="9"/>
      <c r="AW59" s="56" t="s">
        <v>10</v>
      </c>
      <c r="AX59" s="52" t="s">
        <v>10</v>
      </c>
      <c r="AY59" s="52" t="s">
        <v>10</v>
      </c>
      <c r="AZ59" s="9" t="s">
        <v>10</v>
      </c>
      <c r="BA59" s="74" t="s">
        <v>10</v>
      </c>
      <c r="BB59" s="75" t="s">
        <v>10</v>
      </c>
      <c r="BC59" s="53" t="s">
        <v>10</v>
      </c>
      <c r="BD59" s="53" t="s">
        <v>10</v>
      </c>
    </row>
    <row r="60" spans="1:56" ht="18" x14ac:dyDescent="0.25">
      <c r="A60" s="72" t="str">
        <f t="shared" si="16"/>
        <v>/1</v>
      </c>
      <c r="B60" s="63" t="s">
        <v>11</v>
      </c>
      <c r="C60" s="67">
        <f>F58</f>
        <v>1</v>
      </c>
      <c r="D60" s="73">
        <f>M58-38</f>
        <v>861</v>
      </c>
      <c r="E60" s="88">
        <f>Q58-49</f>
        <v>539</v>
      </c>
      <c r="F60" s="79">
        <v>19</v>
      </c>
      <c r="G60" s="56"/>
      <c r="H60" s="52"/>
      <c r="I60" s="52"/>
      <c r="J60" s="18"/>
      <c r="K60" s="56" t="s">
        <v>10</v>
      </c>
      <c r="L60" s="52"/>
      <c r="M60" s="52" t="s">
        <v>10</v>
      </c>
      <c r="N60" s="18" t="s">
        <v>10</v>
      </c>
      <c r="O60" s="74" t="s">
        <v>10</v>
      </c>
      <c r="P60" s="75" t="s">
        <v>10</v>
      </c>
      <c r="Q60" s="53" t="s">
        <v>10</v>
      </c>
      <c r="R60" s="53" t="s">
        <v>10</v>
      </c>
      <c r="T60" s="72" t="str">
        <f t="shared" si="17"/>
        <v>/1</v>
      </c>
      <c r="U60" s="63" t="s">
        <v>11</v>
      </c>
      <c r="V60" s="67">
        <f>Y58</f>
        <v>1</v>
      </c>
      <c r="W60" s="73">
        <f>AF58-38</f>
        <v>861</v>
      </c>
      <c r="X60" s="88">
        <f>AJ58-28</f>
        <v>560</v>
      </c>
      <c r="Y60" s="79">
        <v>19</v>
      </c>
      <c r="Z60" s="56"/>
      <c r="AA60" s="52"/>
      <c r="AB60" s="52"/>
      <c r="AC60" s="18"/>
      <c r="AD60" s="56" t="s">
        <v>10</v>
      </c>
      <c r="AE60" s="52"/>
      <c r="AF60" s="52" t="s">
        <v>10</v>
      </c>
      <c r="AG60" s="18" t="s">
        <v>10</v>
      </c>
      <c r="AH60" s="74" t="s">
        <v>10</v>
      </c>
      <c r="AI60" s="75" t="s">
        <v>10</v>
      </c>
      <c r="AJ60" s="53" t="s">
        <v>10</v>
      </c>
      <c r="AK60" s="53" t="s">
        <v>10</v>
      </c>
      <c r="AM60" s="72" t="str">
        <f t="shared" si="18"/>
        <v>/1</v>
      </c>
      <c r="AN60" s="63" t="s">
        <v>11</v>
      </c>
      <c r="AO60" s="67">
        <f>AR58</f>
        <v>1</v>
      </c>
      <c r="AP60" s="73">
        <f>AY58-38</f>
        <v>1462</v>
      </c>
      <c r="AQ60" s="88">
        <f>BC58-(20+19)</f>
        <v>549</v>
      </c>
      <c r="AR60" s="79">
        <v>19</v>
      </c>
      <c r="AS60" s="56"/>
      <c r="AT60" s="52"/>
      <c r="AU60" s="52"/>
      <c r="AV60" s="18"/>
      <c r="AW60" s="56" t="s">
        <v>10</v>
      </c>
      <c r="AX60" s="52" t="s">
        <v>10</v>
      </c>
      <c r="AY60" s="52" t="s">
        <v>10</v>
      </c>
      <c r="AZ60" s="18" t="s">
        <v>10</v>
      </c>
      <c r="BA60" s="74" t="s">
        <v>10</v>
      </c>
      <c r="BB60" s="75" t="s">
        <v>10</v>
      </c>
      <c r="BC60" s="53" t="s">
        <v>10</v>
      </c>
      <c r="BD60" s="53" t="s">
        <v>10</v>
      </c>
    </row>
    <row r="61" spans="1:56" ht="18" x14ac:dyDescent="0.25">
      <c r="A61" s="72" t="str">
        <f>$M$13&amp;"/"&amp;$C$16</f>
        <v>/1</v>
      </c>
      <c r="B61" s="63" t="s">
        <v>13</v>
      </c>
      <c r="C61" s="67">
        <f>F58*2</f>
        <v>2</v>
      </c>
      <c r="D61" s="73">
        <f>I58-19</f>
        <v>2314</v>
      </c>
      <c r="E61" s="88">
        <f>Q58-49</f>
        <v>539</v>
      </c>
      <c r="F61" s="79">
        <v>19</v>
      </c>
      <c r="G61" s="56"/>
      <c r="H61" s="52"/>
      <c r="I61" s="52"/>
      <c r="J61" s="18"/>
      <c r="K61" s="56" t="s">
        <v>10</v>
      </c>
      <c r="L61" s="52" t="s">
        <v>10</v>
      </c>
      <c r="M61" s="52"/>
      <c r="N61" s="18"/>
      <c r="O61" s="74" t="s">
        <v>10</v>
      </c>
      <c r="P61" s="75" t="s">
        <v>10</v>
      </c>
      <c r="Q61" s="53" t="s">
        <v>10</v>
      </c>
      <c r="R61" s="53" t="s">
        <v>10</v>
      </c>
      <c r="T61" s="72" t="str">
        <f t="shared" si="17"/>
        <v>/1</v>
      </c>
      <c r="U61" s="63" t="s">
        <v>13</v>
      </c>
      <c r="V61" s="67">
        <f>Y58*2</f>
        <v>2</v>
      </c>
      <c r="W61" s="73">
        <f>AB58-19</f>
        <v>2314</v>
      </c>
      <c r="X61" s="88">
        <f>AJ58-28</f>
        <v>560</v>
      </c>
      <c r="Y61" s="79">
        <v>19</v>
      </c>
      <c r="Z61" s="56"/>
      <c r="AA61" s="52"/>
      <c r="AB61" s="52"/>
      <c r="AC61" s="18"/>
      <c r="AD61" s="56" t="s">
        <v>10</v>
      </c>
      <c r="AE61" s="52" t="s">
        <v>10</v>
      </c>
      <c r="AF61" s="52"/>
      <c r="AG61" s="18"/>
      <c r="AH61" s="74" t="s">
        <v>10</v>
      </c>
      <c r="AI61" s="75" t="s">
        <v>10</v>
      </c>
      <c r="AJ61" s="53" t="s">
        <v>10</v>
      </c>
      <c r="AK61" s="53" t="s">
        <v>10</v>
      </c>
      <c r="AM61" s="72" t="str">
        <f>$M$13&amp;"/"&amp;$C$16</f>
        <v>/1</v>
      </c>
      <c r="AN61" s="63" t="s">
        <v>13</v>
      </c>
      <c r="AO61" s="67">
        <f>AR58*2</f>
        <v>2</v>
      </c>
      <c r="AP61" s="73">
        <f>AU58-19</f>
        <v>331</v>
      </c>
      <c r="AQ61" s="88">
        <f>BC58-20</f>
        <v>568</v>
      </c>
      <c r="AR61" s="79">
        <v>19</v>
      </c>
      <c r="AS61" s="56"/>
      <c r="AT61" s="52"/>
      <c r="AU61" s="52"/>
      <c r="AV61" s="18"/>
      <c r="AW61" s="56" t="s">
        <v>10</v>
      </c>
      <c r="AX61" s="52" t="s">
        <v>10</v>
      </c>
      <c r="AY61" s="52"/>
      <c r="AZ61" s="18"/>
      <c r="BA61" s="74" t="s">
        <v>10</v>
      </c>
      <c r="BB61" s="75" t="s">
        <v>10</v>
      </c>
      <c r="BC61" s="53" t="s">
        <v>10</v>
      </c>
      <c r="BD61" s="53" t="s">
        <v>10</v>
      </c>
    </row>
    <row r="62" spans="1:56" ht="18" x14ac:dyDescent="0.25">
      <c r="A62" s="72" t="str">
        <f t="shared" si="16"/>
        <v>/1</v>
      </c>
      <c r="B62" s="63" t="s">
        <v>14</v>
      </c>
      <c r="C62" s="67">
        <f>F58</f>
        <v>1</v>
      </c>
      <c r="D62" s="73">
        <f>I58</f>
        <v>2333</v>
      </c>
      <c r="E62" s="88">
        <f>M58</f>
        <v>899</v>
      </c>
      <c r="F62" s="79">
        <v>19</v>
      </c>
      <c r="G62" s="56"/>
      <c r="H62" s="52"/>
      <c r="I62" s="52"/>
      <c r="J62" s="18"/>
      <c r="K62" s="56" t="s">
        <v>10</v>
      </c>
      <c r="L62" s="52" t="s">
        <v>10</v>
      </c>
      <c r="M62" s="52" t="s">
        <v>10</v>
      </c>
      <c r="N62" s="18" t="s">
        <v>10</v>
      </c>
      <c r="O62" s="74" t="s">
        <v>10</v>
      </c>
      <c r="P62" s="75" t="s">
        <v>10</v>
      </c>
      <c r="Q62" s="53" t="s">
        <v>10</v>
      </c>
      <c r="R62" s="53" t="s">
        <v>10</v>
      </c>
      <c r="T62" s="72" t="str">
        <f t="shared" si="17"/>
        <v>/1</v>
      </c>
      <c r="U62" s="63" t="s">
        <v>14</v>
      </c>
      <c r="V62" s="67">
        <f>Y58</f>
        <v>1</v>
      </c>
      <c r="W62" s="73">
        <f>AB58</f>
        <v>2333</v>
      </c>
      <c r="X62" s="88">
        <f>AF58</f>
        <v>899</v>
      </c>
      <c r="Y62" s="79">
        <v>8</v>
      </c>
      <c r="Z62" s="56"/>
      <c r="AA62" s="52"/>
      <c r="AB62" s="52"/>
      <c r="AC62" s="18"/>
      <c r="AD62" s="56"/>
      <c r="AE62" s="52"/>
      <c r="AF62" s="52"/>
      <c r="AG62" s="18"/>
      <c r="AH62" s="74" t="s">
        <v>10</v>
      </c>
      <c r="AI62" s="75" t="s">
        <v>10</v>
      </c>
      <c r="AJ62" s="53" t="s">
        <v>10</v>
      </c>
      <c r="AK62" s="53" t="s">
        <v>10</v>
      </c>
      <c r="AM62" s="72" t="str">
        <f t="shared" si="18"/>
        <v>/1</v>
      </c>
      <c r="AN62" s="63" t="s">
        <v>14</v>
      </c>
      <c r="AO62" s="67">
        <f>AR58</f>
        <v>1</v>
      </c>
      <c r="AP62" s="73">
        <f>AU58-19</f>
        <v>331</v>
      </c>
      <c r="AQ62" s="88">
        <f>AY58-38</f>
        <v>1462</v>
      </c>
      <c r="AR62" s="79">
        <v>19</v>
      </c>
      <c r="AS62" s="56"/>
      <c r="AT62" s="52"/>
      <c r="AU62" s="52"/>
      <c r="AV62" s="18"/>
      <c r="AW62" s="56"/>
      <c r="AX62" s="52"/>
      <c r="AY62" s="52"/>
      <c r="AZ62" s="18"/>
      <c r="BA62" s="74" t="s">
        <v>10</v>
      </c>
      <c r="BB62" s="75" t="s">
        <v>10</v>
      </c>
      <c r="BC62" s="53" t="s">
        <v>10</v>
      </c>
      <c r="BD62" s="53" t="s">
        <v>10</v>
      </c>
    </row>
    <row r="63" spans="1:56" ht="18" x14ac:dyDescent="0.25">
      <c r="A63" s="72" t="str">
        <f t="shared" si="16"/>
        <v>/1</v>
      </c>
      <c r="B63" s="63" t="s">
        <v>15</v>
      </c>
      <c r="C63" s="67">
        <f>F58*5</f>
        <v>5</v>
      </c>
      <c r="D63" s="73">
        <f>(M58-60)/2</f>
        <v>419.5</v>
      </c>
      <c r="E63" s="88">
        <f>E59-5</f>
        <v>534</v>
      </c>
      <c r="F63" s="79">
        <v>19</v>
      </c>
      <c r="G63" s="56"/>
      <c r="H63" s="52"/>
      <c r="I63" s="52"/>
      <c r="J63" s="18"/>
      <c r="K63" s="56" t="s">
        <v>10</v>
      </c>
      <c r="L63" s="52"/>
      <c r="M63" s="52"/>
      <c r="N63" s="18"/>
      <c r="O63" s="74" t="s">
        <v>10</v>
      </c>
      <c r="P63" s="75" t="s">
        <v>10</v>
      </c>
      <c r="Q63" s="53" t="s">
        <v>10</v>
      </c>
      <c r="R63" s="53" t="s">
        <v>10</v>
      </c>
      <c r="T63" s="72" t="str">
        <f t="shared" si="17"/>
        <v>/1</v>
      </c>
      <c r="U63" s="63" t="s">
        <v>15</v>
      </c>
      <c r="V63" s="67">
        <f>Y58*5</f>
        <v>5</v>
      </c>
      <c r="W63" s="73">
        <f>(AF58-60)/2</f>
        <v>419.5</v>
      </c>
      <c r="X63" s="88">
        <f>X59-5</f>
        <v>555</v>
      </c>
      <c r="Y63" s="79">
        <v>19</v>
      </c>
      <c r="Z63" s="56"/>
      <c r="AA63" s="52"/>
      <c r="AB63" s="52"/>
      <c r="AC63" s="18"/>
      <c r="AD63" s="56" t="s">
        <v>10</v>
      </c>
      <c r="AE63" s="52"/>
      <c r="AF63" s="52"/>
      <c r="AG63" s="18"/>
      <c r="AH63" s="74" t="s">
        <v>10</v>
      </c>
      <c r="AI63" s="75" t="s">
        <v>10</v>
      </c>
      <c r="AJ63" s="53" t="s">
        <v>10</v>
      </c>
      <c r="AK63" s="53" t="s">
        <v>10</v>
      </c>
      <c r="AM63" s="72" t="str">
        <f t="shared" si="18"/>
        <v>/1</v>
      </c>
      <c r="AN63" s="63" t="s">
        <v>15</v>
      </c>
      <c r="AO63" s="67">
        <f>AR58*5</f>
        <v>5</v>
      </c>
      <c r="AP63" s="73">
        <f>(AY58-60)/2</f>
        <v>720</v>
      </c>
      <c r="AQ63" s="88">
        <f>BC58-45</f>
        <v>543</v>
      </c>
      <c r="AR63" s="79">
        <v>19</v>
      </c>
      <c r="AS63" s="56"/>
      <c r="AT63" s="52"/>
      <c r="AU63" s="52"/>
      <c r="AV63" s="18"/>
      <c r="AW63" s="56" t="s">
        <v>10</v>
      </c>
      <c r="AX63" s="52"/>
      <c r="AY63" s="52"/>
      <c r="AZ63" s="18"/>
      <c r="BA63" s="74" t="s">
        <v>10</v>
      </c>
      <c r="BB63" s="75" t="s">
        <v>10</v>
      </c>
      <c r="BC63" s="53" t="s">
        <v>10</v>
      </c>
      <c r="BD63" s="53" t="s">
        <v>10</v>
      </c>
    </row>
    <row r="64" spans="1:56" ht="18" x14ac:dyDescent="0.25">
      <c r="A64" s="72" t="str">
        <f t="shared" si="16"/>
        <v>/1</v>
      </c>
      <c r="B64" s="63" t="s">
        <v>19</v>
      </c>
      <c r="C64" s="67">
        <f>F58</f>
        <v>1</v>
      </c>
      <c r="D64" s="73">
        <f>I58-(57+38)</f>
        <v>2238</v>
      </c>
      <c r="E64" s="88">
        <f>E59</f>
        <v>539</v>
      </c>
      <c r="F64" s="79">
        <v>19</v>
      </c>
      <c r="G64" s="56"/>
      <c r="H64" s="52"/>
      <c r="I64" s="52"/>
      <c r="J64" s="18"/>
      <c r="K64" s="56" t="s">
        <v>10</v>
      </c>
      <c r="L64" s="52"/>
      <c r="M64" s="52"/>
      <c r="N64" s="18"/>
      <c r="O64" s="74" t="s">
        <v>10</v>
      </c>
      <c r="P64" s="75" t="s">
        <v>10</v>
      </c>
      <c r="Q64" s="53" t="s">
        <v>10</v>
      </c>
      <c r="R64" s="53" t="s">
        <v>10</v>
      </c>
      <c r="T64" s="72" t="str">
        <f t="shared" si="17"/>
        <v>/1</v>
      </c>
      <c r="U64" s="63" t="s">
        <v>19</v>
      </c>
      <c r="V64" s="67">
        <f>Y58</f>
        <v>1</v>
      </c>
      <c r="W64" s="73">
        <f>AB58-(57+38)</f>
        <v>2238</v>
      </c>
      <c r="X64" s="88">
        <f>X59</f>
        <v>560</v>
      </c>
      <c r="Y64" s="79">
        <v>19</v>
      </c>
      <c r="Z64" s="56"/>
      <c r="AA64" s="52"/>
      <c r="AB64" s="52"/>
      <c r="AC64" s="18"/>
      <c r="AD64" s="56" t="s">
        <v>10</v>
      </c>
      <c r="AE64" s="52"/>
      <c r="AF64" s="52"/>
      <c r="AG64" s="18"/>
      <c r="AH64" s="74" t="s">
        <v>10</v>
      </c>
      <c r="AI64" s="75" t="s">
        <v>10</v>
      </c>
      <c r="AJ64" s="53" t="s">
        <v>10</v>
      </c>
      <c r="AK64" s="53" t="s">
        <v>10</v>
      </c>
      <c r="AM64" s="72" t="str">
        <f t="shared" si="18"/>
        <v>/1</v>
      </c>
      <c r="AN64" s="63" t="s">
        <v>19</v>
      </c>
      <c r="AO64" s="67">
        <f>AR58</f>
        <v>1</v>
      </c>
      <c r="AP64" s="73">
        <f>AU58-(57+38)</f>
        <v>255</v>
      </c>
      <c r="AQ64" s="88">
        <f>AQ59-19</f>
        <v>549</v>
      </c>
      <c r="AR64" s="79">
        <v>19</v>
      </c>
      <c r="AS64" s="56"/>
      <c r="AT64" s="52"/>
      <c r="AU64" s="52"/>
      <c r="AV64" s="18"/>
      <c r="AW64" s="56" t="s">
        <v>10</v>
      </c>
      <c r="AX64" s="52"/>
      <c r="AY64" s="52"/>
      <c r="AZ64" s="18"/>
      <c r="BA64" s="74" t="s">
        <v>10</v>
      </c>
      <c r="BB64" s="75" t="s">
        <v>10</v>
      </c>
      <c r="BC64" s="53" t="s">
        <v>10</v>
      </c>
      <c r="BD64" s="53" t="s">
        <v>10</v>
      </c>
    </row>
    <row r="65" spans="1:56" ht="18" x14ac:dyDescent="0.25">
      <c r="A65" s="72" t="str">
        <f t="shared" si="16"/>
        <v>/1</v>
      </c>
      <c r="B65" s="63" t="s">
        <v>23</v>
      </c>
      <c r="C65" s="67">
        <f>F58</f>
        <v>1</v>
      </c>
      <c r="D65" s="73">
        <f>M58-38</f>
        <v>861</v>
      </c>
      <c r="E65" s="88">
        <f>57</f>
        <v>57</v>
      </c>
      <c r="F65" s="79">
        <v>19</v>
      </c>
      <c r="G65" s="56"/>
      <c r="H65" s="52"/>
      <c r="I65" s="52"/>
      <c r="J65" s="18"/>
      <c r="K65" s="56"/>
      <c r="L65" s="52"/>
      <c r="M65" s="52"/>
      <c r="N65" s="18"/>
      <c r="O65" s="74" t="s">
        <v>10</v>
      </c>
      <c r="P65" s="75" t="s">
        <v>10</v>
      </c>
      <c r="Q65" s="53" t="s">
        <v>10</v>
      </c>
      <c r="R65" s="53" t="s">
        <v>10</v>
      </c>
      <c r="T65" s="72" t="str">
        <f t="shared" si="17"/>
        <v>/1</v>
      </c>
      <c r="U65" s="63" t="s">
        <v>23</v>
      </c>
      <c r="V65" s="67">
        <f>Y58</f>
        <v>1</v>
      </c>
      <c r="W65" s="73">
        <f>AF58-38</f>
        <v>861</v>
      </c>
      <c r="X65" s="88">
        <f>57</f>
        <v>57</v>
      </c>
      <c r="Y65" s="79">
        <v>19</v>
      </c>
      <c r="Z65" s="56"/>
      <c r="AA65" s="52"/>
      <c r="AB65" s="52"/>
      <c r="AC65" s="18"/>
      <c r="AD65" s="56"/>
      <c r="AE65" s="52"/>
      <c r="AF65" s="52"/>
      <c r="AG65" s="18"/>
      <c r="AH65" s="74" t="s">
        <v>10</v>
      </c>
      <c r="AI65" s="75" t="s">
        <v>10</v>
      </c>
      <c r="AJ65" s="53" t="s">
        <v>10</v>
      </c>
      <c r="AK65" s="53" t="s">
        <v>10</v>
      </c>
      <c r="AM65" s="72" t="str">
        <f t="shared" si="18"/>
        <v>/1</v>
      </c>
      <c r="AN65" s="63" t="s">
        <v>23</v>
      </c>
      <c r="AO65" s="67">
        <f>AR58</f>
        <v>1</v>
      </c>
      <c r="AP65" s="73">
        <f>AY58-38</f>
        <v>1462</v>
      </c>
      <c r="AQ65" s="88">
        <f>57</f>
        <v>57</v>
      </c>
      <c r="AR65" s="79">
        <v>19</v>
      </c>
      <c r="AS65" s="56"/>
      <c r="AT65" s="52"/>
      <c r="AU65" s="52"/>
      <c r="AV65" s="18"/>
      <c r="AW65" s="56"/>
      <c r="AX65" s="52"/>
      <c r="AY65" s="52"/>
      <c r="AZ65" s="18"/>
      <c r="BA65" s="74" t="s">
        <v>10</v>
      </c>
      <c r="BB65" s="75" t="s">
        <v>10</v>
      </c>
      <c r="BC65" s="53" t="s">
        <v>10</v>
      </c>
      <c r="BD65" s="53" t="s">
        <v>10</v>
      </c>
    </row>
    <row r="66" spans="1:56" ht="18" x14ac:dyDescent="0.25">
      <c r="A66" s="72" t="str">
        <f t="shared" si="16"/>
        <v>/1</v>
      </c>
      <c r="B66" s="78" t="s">
        <v>16</v>
      </c>
      <c r="C66" s="79">
        <f>F58*2</f>
        <v>2</v>
      </c>
      <c r="D66" s="73">
        <f>2080-57</f>
        <v>2023</v>
      </c>
      <c r="E66" s="88">
        <f>((M58-6)/2)</f>
        <v>446.5</v>
      </c>
      <c r="F66" s="79">
        <v>19</v>
      </c>
      <c r="G66" s="56"/>
      <c r="H66" s="52"/>
      <c r="I66" s="52"/>
      <c r="J66" s="18"/>
      <c r="K66" s="56" t="s">
        <v>10</v>
      </c>
      <c r="L66" s="52" t="s">
        <v>10</v>
      </c>
      <c r="M66" s="52" t="s">
        <v>10</v>
      </c>
      <c r="N66" s="18" t="s">
        <v>10</v>
      </c>
      <c r="O66" s="74" t="s">
        <v>10</v>
      </c>
      <c r="P66" s="75" t="s">
        <v>10</v>
      </c>
      <c r="Q66" s="53" t="s">
        <v>10</v>
      </c>
      <c r="R66" s="53" t="s">
        <v>10</v>
      </c>
      <c r="T66" s="72" t="str">
        <f t="shared" si="17"/>
        <v>/1</v>
      </c>
      <c r="U66" s="78" t="s">
        <v>16</v>
      </c>
      <c r="V66" s="79">
        <f>Y58*2</f>
        <v>2</v>
      </c>
      <c r="W66" s="73">
        <f>2080-57</f>
        <v>2023</v>
      </c>
      <c r="X66" s="88">
        <f>((AF58-6)/2)</f>
        <v>446.5</v>
      </c>
      <c r="Y66" s="79">
        <v>19</v>
      </c>
      <c r="Z66" s="56"/>
      <c r="AA66" s="52"/>
      <c r="AB66" s="52"/>
      <c r="AC66" s="18"/>
      <c r="AD66" s="56" t="s">
        <v>10</v>
      </c>
      <c r="AE66" s="52" t="s">
        <v>10</v>
      </c>
      <c r="AF66" s="52" t="s">
        <v>10</v>
      </c>
      <c r="AG66" s="18" t="s">
        <v>10</v>
      </c>
      <c r="AH66" s="74" t="s">
        <v>10</v>
      </c>
      <c r="AI66" s="75" t="s">
        <v>10</v>
      </c>
      <c r="AJ66" s="53" t="s">
        <v>10</v>
      </c>
      <c r="AK66" s="53" t="s">
        <v>10</v>
      </c>
      <c r="AM66" s="72" t="str">
        <f t="shared" si="18"/>
        <v>/1</v>
      </c>
      <c r="AN66" s="78" t="s">
        <v>16</v>
      </c>
      <c r="AO66" s="79">
        <f>AR58*2</f>
        <v>2</v>
      </c>
      <c r="AP66" s="73">
        <f>2080-57</f>
        <v>2023</v>
      </c>
      <c r="AQ66" s="88">
        <f>((AY58-6)/2)</f>
        <v>747</v>
      </c>
      <c r="AR66" s="79">
        <v>19</v>
      </c>
      <c r="AS66" s="56"/>
      <c r="AT66" s="52"/>
      <c r="AU66" s="52"/>
      <c r="AV66" s="18"/>
      <c r="AW66" s="56" t="s">
        <v>10</v>
      </c>
      <c r="AX66" s="52" t="s">
        <v>10</v>
      </c>
      <c r="AY66" s="52" t="s">
        <v>10</v>
      </c>
      <c r="AZ66" s="18" t="s">
        <v>10</v>
      </c>
      <c r="BA66" s="74" t="s">
        <v>10</v>
      </c>
      <c r="BB66" s="75" t="s">
        <v>10</v>
      </c>
      <c r="BC66" s="53" t="s">
        <v>10</v>
      </c>
      <c r="BD66" s="53" t="s">
        <v>10</v>
      </c>
    </row>
    <row r="67" spans="1:56" ht="20.25" x14ac:dyDescent="0.3"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</row>
    <row r="70" spans="1:56" ht="18" x14ac:dyDescent="0.25">
      <c r="T70" s="1"/>
      <c r="U70" s="57"/>
      <c r="V70" s="58"/>
      <c r="W70" s="85"/>
      <c r="X70" s="85"/>
      <c r="Y70" s="58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M70" s="1"/>
      <c r="AN70" s="57"/>
      <c r="AO70" s="58"/>
      <c r="AP70" s="85"/>
      <c r="AQ70" s="85"/>
      <c r="AR70" s="58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</row>
    <row r="71" spans="1:56" ht="18" x14ac:dyDescent="0.25">
      <c r="T71" s="76"/>
      <c r="U71" s="80"/>
      <c r="V71" s="81"/>
      <c r="W71" s="81"/>
      <c r="X71" s="81"/>
      <c r="Y71" s="81"/>
      <c r="Z71" s="82"/>
      <c r="AA71" s="82"/>
      <c r="AB71" s="82"/>
      <c r="AC71" s="82"/>
      <c r="AD71" s="82"/>
      <c r="AE71" s="82"/>
      <c r="AF71" s="82"/>
      <c r="AG71" s="82"/>
      <c r="AH71" s="83"/>
      <c r="AI71" s="83"/>
      <c r="AJ71" s="83"/>
      <c r="AK71" s="83"/>
      <c r="AM71" s="76"/>
      <c r="AN71" s="80"/>
      <c r="AO71" s="81"/>
      <c r="AP71" s="81"/>
      <c r="AQ71" s="81"/>
      <c r="AR71" s="81"/>
      <c r="AS71" s="82"/>
      <c r="AT71" s="82"/>
      <c r="AU71" s="82"/>
      <c r="AV71" s="82"/>
      <c r="AW71" s="82"/>
      <c r="AX71" s="82"/>
      <c r="AY71" s="82"/>
      <c r="AZ71" s="82"/>
      <c r="BA71" s="83"/>
      <c r="BB71" s="83"/>
      <c r="BC71" s="83"/>
      <c r="BD71" s="83"/>
    </row>
    <row r="72" spans="1:56" ht="18" x14ac:dyDescent="0.25">
      <c r="T72" s="76"/>
      <c r="U72" s="80"/>
      <c r="V72" s="81"/>
      <c r="W72" s="81"/>
      <c r="X72" s="81"/>
      <c r="Y72" s="81"/>
      <c r="Z72" s="82"/>
      <c r="AA72" s="82"/>
      <c r="AB72" s="82"/>
      <c r="AC72" s="82"/>
      <c r="AD72" s="82"/>
      <c r="AE72" s="82"/>
      <c r="AF72" s="82"/>
      <c r="AG72" s="82"/>
      <c r="AH72" s="83"/>
      <c r="AI72" s="83"/>
      <c r="AJ72" s="83"/>
      <c r="AK72" s="83"/>
      <c r="AM72" s="76"/>
      <c r="AN72" s="80"/>
      <c r="AO72" s="81"/>
      <c r="AP72" s="81"/>
      <c r="AQ72" s="81"/>
      <c r="AR72" s="81"/>
      <c r="AS72" s="82"/>
      <c r="AT72" s="82"/>
      <c r="AU72" s="82"/>
      <c r="AV72" s="82"/>
      <c r="AW72" s="82"/>
      <c r="AX72" s="82"/>
      <c r="AY72" s="82"/>
      <c r="AZ72" s="82"/>
      <c r="BA72" s="83"/>
      <c r="BB72" s="83"/>
      <c r="BC72" s="83"/>
      <c r="BD72" s="83"/>
    </row>
    <row r="73" spans="1:56" ht="18" x14ac:dyDescent="0.25">
      <c r="T73" s="76"/>
      <c r="U73" s="80"/>
      <c r="V73" s="81"/>
      <c r="W73" s="81"/>
      <c r="X73" s="81"/>
      <c r="Y73" s="81"/>
      <c r="Z73" s="82"/>
      <c r="AA73" s="82"/>
      <c r="AB73" s="82"/>
      <c r="AC73" s="82"/>
      <c r="AD73" s="82"/>
      <c r="AE73" s="82"/>
      <c r="AF73" s="82"/>
      <c r="AG73" s="82"/>
      <c r="AH73" s="83"/>
      <c r="AI73" s="83"/>
      <c r="AJ73" s="83"/>
      <c r="AK73" s="83"/>
      <c r="AM73" s="76"/>
      <c r="AN73" s="80"/>
      <c r="AO73" s="81"/>
      <c r="AP73" s="81"/>
      <c r="AQ73" s="81"/>
      <c r="AR73" s="81"/>
      <c r="AS73" s="82"/>
      <c r="AT73" s="82"/>
      <c r="AU73" s="82"/>
      <c r="AV73" s="82"/>
      <c r="AW73" s="82"/>
      <c r="AX73" s="82"/>
      <c r="AY73" s="82"/>
      <c r="AZ73" s="82"/>
      <c r="BA73" s="83"/>
      <c r="BB73" s="83"/>
      <c r="BC73" s="83"/>
      <c r="BD73" s="83"/>
    </row>
    <row r="74" spans="1:56" ht="18" x14ac:dyDescent="0.25">
      <c r="T74" s="76"/>
      <c r="U74" s="80"/>
      <c r="V74" s="81"/>
      <c r="W74" s="81"/>
      <c r="X74" s="81"/>
      <c r="Y74" s="81"/>
      <c r="Z74" s="82"/>
      <c r="AA74" s="82"/>
      <c r="AB74" s="82"/>
      <c r="AC74" s="82"/>
      <c r="AD74" s="82"/>
      <c r="AE74" s="82"/>
      <c r="AF74" s="82"/>
      <c r="AG74" s="82"/>
      <c r="AH74" s="83"/>
      <c r="AI74" s="83"/>
      <c r="AJ74" s="83"/>
      <c r="AK74" s="83"/>
      <c r="AM74" s="76"/>
      <c r="AN74" s="80"/>
      <c r="AO74" s="81"/>
      <c r="AP74" s="81"/>
      <c r="AQ74" s="81"/>
      <c r="AR74" s="81"/>
      <c r="AS74" s="82"/>
      <c r="AT74" s="82"/>
      <c r="AU74" s="82"/>
      <c r="AV74" s="82"/>
      <c r="AW74" s="82"/>
      <c r="AX74" s="82"/>
      <c r="AY74" s="82"/>
      <c r="AZ74" s="82"/>
      <c r="BA74" s="83"/>
      <c r="BB74" s="83"/>
      <c r="BC74" s="83"/>
      <c r="BD74" s="83"/>
    </row>
    <row r="75" spans="1:56" ht="18" x14ac:dyDescent="0.25">
      <c r="T75" s="76"/>
      <c r="U75" s="80"/>
      <c r="V75" s="81"/>
      <c r="W75" s="84"/>
      <c r="X75" s="81"/>
      <c r="Y75" s="81"/>
      <c r="Z75" s="82"/>
      <c r="AA75" s="82"/>
      <c r="AB75" s="82"/>
      <c r="AC75" s="82"/>
      <c r="AD75" s="82"/>
      <c r="AE75" s="82"/>
      <c r="AF75" s="82"/>
      <c r="AG75" s="82"/>
      <c r="AH75" s="83"/>
      <c r="AI75" s="83"/>
      <c r="AJ75" s="83"/>
      <c r="AK75" s="83"/>
      <c r="AM75" s="76"/>
      <c r="AN75" s="80"/>
      <c r="AO75" s="81"/>
      <c r="AP75" s="84"/>
      <c r="AQ75" s="81"/>
      <c r="AR75" s="81"/>
      <c r="AS75" s="82"/>
      <c r="AT75" s="82"/>
      <c r="AU75" s="82"/>
      <c r="AV75" s="82"/>
      <c r="AW75" s="82"/>
      <c r="AX75" s="82"/>
      <c r="AY75" s="82"/>
      <c r="AZ75" s="82"/>
      <c r="BA75" s="83"/>
      <c r="BB75" s="83"/>
      <c r="BC75" s="83"/>
      <c r="BD75" s="83"/>
    </row>
    <row r="76" spans="1:56" ht="18" x14ac:dyDescent="0.25">
      <c r="T76" s="76"/>
      <c r="U76" s="80"/>
      <c r="V76" s="81"/>
      <c r="W76" s="81"/>
      <c r="X76" s="81"/>
      <c r="Y76" s="81"/>
      <c r="Z76" s="82"/>
      <c r="AA76" s="82"/>
      <c r="AB76" s="82"/>
      <c r="AC76" s="82"/>
      <c r="AD76" s="82"/>
      <c r="AE76" s="82"/>
      <c r="AF76" s="82"/>
      <c r="AG76" s="82"/>
      <c r="AH76" s="83"/>
      <c r="AI76" s="83"/>
      <c r="AJ76" s="83"/>
      <c r="AK76" s="83"/>
      <c r="AM76" s="76"/>
      <c r="AN76" s="80"/>
      <c r="AO76" s="81"/>
      <c r="AP76" s="81"/>
      <c r="AQ76" s="81"/>
      <c r="AR76" s="81"/>
      <c r="AS76" s="82"/>
      <c r="AT76" s="82"/>
      <c r="AU76" s="82"/>
      <c r="AV76" s="82"/>
      <c r="AW76" s="82"/>
      <c r="AX76" s="82"/>
      <c r="AY76" s="82"/>
      <c r="AZ76" s="82"/>
      <c r="BA76" s="83"/>
      <c r="BB76" s="83"/>
      <c r="BC76" s="83"/>
      <c r="BD76" s="83"/>
    </row>
    <row r="77" spans="1:56" ht="18" x14ac:dyDescent="0.25">
      <c r="T77" s="76"/>
      <c r="U77" s="80"/>
      <c r="V77" s="81"/>
      <c r="W77" s="81"/>
      <c r="X77" s="81"/>
      <c r="Y77" s="81"/>
      <c r="Z77" s="82"/>
      <c r="AA77" s="82"/>
      <c r="AB77" s="82"/>
      <c r="AC77" s="82"/>
      <c r="AD77" s="82"/>
      <c r="AE77" s="82"/>
      <c r="AF77" s="82"/>
      <c r="AG77" s="82"/>
      <c r="AH77" s="83"/>
      <c r="AI77" s="83"/>
      <c r="AJ77" s="83"/>
      <c r="AK77" s="83"/>
      <c r="AM77" s="76"/>
      <c r="AN77" s="80"/>
      <c r="AO77" s="81"/>
      <c r="AP77" s="81"/>
      <c r="AQ77" s="81"/>
      <c r="AR77" s="81"/>
      <c r="AS77" s="82"/>
      <c r="AT77" s="82"/>
      <c r="AU77" s="82"/>
      <c r="AV77" s="82"/>
      <c r="AW77" s="82"/>
      <c r="AX77" s="82"/>
      <c r="AY77" s="82"/>
      <c r="AZ77" s="82"/>
      <c r="BA77" s="83"/>
      <c r="BB77" s="83"/>
      <c r="BC77" s="83"/>
      <c r="BD77" s="83"/>
    </row>
    <row r="79" spans="1:56" ht="15.75" thickBot="1" x14ac:dyDescent="0.3"/>
    <row r="80" spans="1:56" ht="18.75" thickBot="1" x14ac:dyDescent="0.3">
      <c r="X80" s="54"/>
      <c r="Y80" s="2"/>
      <c r="Z80" s="49"/>
      <c r="AA80" s="96"/>
      <c r="AB80" s="97"/>
      <c r="AC80" s="3"/>
      <c r="AD80" s="98"/>
      <c r="AE80" s="99"/>
      <c r="AF80" s="100"/>
      <c r="AG80" s="101"/>
      <c r="AH80" s="98"/>
      <c r="AI80" s="99"/>
      <c r="AJ80" s="100"/>
      <c r="AK80" s="101"/>
      <c r="AL80" s="98"/>
      <c r="AM80" s="99"/>
      <c r="AN80" s="100"/>
      <c r="AO80" s="101"/>
    </row>
    <row r="81" spans="24:43" ht="18" x14ac:dyDescent="0.25">
      <c r="X81" s="4"/>
      <c r="Y81" s="62"/>
      <c r="Z81" s="60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</row>
    <row r="82" spans="24:43" ht="18" x14ac:dyDescent="0.25">
      <c r="X82" s="13"/>
      <c r="Y82" s="63"/>
      <c r="Z82" s="61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</row>
    <row r="83" spans="24:43" ht="18" x14ac:dyDescent="0.25">
      <c r="X83" s="13"/>
      <c r="Y83" s="63"/>
      <c r="Z83" s="61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</row>
    <row r="84" spans="24:43" ht="18" x14ac:dyDescent="0.25">
      <c r="X84" s="22"/>
      <c r="Y84" s="63"/>
      <c r="Z84" s="61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59" t="s">
        <v>898</v>
      </c>
    </row>
    <row r="85" spans="24:43" ht="18" x14ac:dyDescent="0.25">
      <c r="X85" s="13"/>
      <c r="Y85" s="63"/>
      <c r="Z85" s="61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59" t="s">
        <v>899</v>
      </c>
    </row>
    <row r="86" spans="24:43" ht="18" x14ac:dyDescent="0.25">
      <c r="X86" s="13"/>
      <c r="Y86" s="63"/>
      <c r="Z86" s="61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</row>
    <row r="87" spans="24:43" ht="18" x14ac:dyDescent="0.25">
      <c r="X87" s="13"/>
      <c r="Y87" s="63"/>
      <c r="Z87" s="61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</row>
    <row r="88" spans="24:43" ht="18" x14ac:dyDescent="0.25">
      <c r="X88" s="13"/>
      <c r="Y88" s="63"/>
      <c r="Z88" s="61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</row>
    <row r="89" spans="24:43" ht="18" x14ac:dyDescent="0.25">
      <c r="X89" s="13"/>
      <c r="Y89" s="63"/>
      <c r="Z89" s="61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</row>
  </sheetData>
  <mergeCells count="156"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  <mergeCell ref="AY58:AZ58"/>
    <mergeCell ref="BA58:BB58"/>
    <mergeCell ref="BC58:BD58"/>
    <mergeCell ref="AH58:AI58"/>
    <mergeCell ref="AJ58:AK58"/>
    <mergeCell ref="AP58:AQ58"/>
    <mergeCell ref="AS58:AT58"/>
    <mergeCell ref="AU58:AV58"/>
    <mergeCell ref="AW58:AX58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T67:AK67"/>
    <mergeCell ref="AM67:BD67"/>
    <mergeCell ref="AA80:AB80"/>
    <mergeCell ref="AD80:AE80"/>
    <mergeCell ref="AF80:AG80"/>
    <mergeCell ref="AH80:AI80"/>
    <mergeCell ref="AJ80:AK80"/>
    <mergeCell ref="AL80:AM80"/>
    <mergeCell ref="AN80:AO80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5AEC-0B87-4C14-A91B-A4E3E978DABC}">
  <sheetPr codeName="Feuil4"/>
  <dimension ref="A1:S29"/>
  <sheetViews>
    <sheetView workbookViewId="0"/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9" ht="24.95" customHeight="1" thickBot="1" x14ac:dyDescent="0.3">
      <c r="A1" s="43"/>
      <c r="B1" s="141" t="s">
        <v>909</v>
      </c>
      <c r="C1" s="142"/>
      <c r="D1" s="143"/>
      <c r="E1" s="44"/>
      <c r="F1" s="44"/>
      <c r="G1" s="44"/>
      <c r="H1" s="44"/>
      <c r="I1" s="44"/>
      <c r="J1" s="44"/>
      <c r="K1" s="44"/>
      <c r="L1" s="44"/>
      <c r="M1" s="144">
        <f ca="1">TODAY()</f>
        <v>44776</v>
      </c>
      <c r="N1" s="145"/>
      <c r="O1" s="145"/>
      <c r="P1" s="145"/>
      <c r="Q1" s="146"/>
      <c r="R1" s="45"/>
    </row>
    <row r="2" spans="1:19" ht="20.100000000000001" customHeight="1" thickBot="1" x14ac:dyDescent="0.3">
      <c r="A2" s="46"/>
      <c r="O2" s="120" t="s">
        <v>25</v>
      </c>
      <c r="P2" s="121"/>
      <c r="Q2" s="123"/>
      <c r="R2" s="124"/>
    </row>
    <row r="3" spans="1:19" ht="20.100000000000001" customHeight="1" thickBot="1" x14ac:dyDescent="0.3">
      <c r="A3" s="46"/>
      <c r="B3" s="23" t="s">
        <v>26</v>
      </c>
      <c r="C3" s="147"/>
      <c r="D3" s="117"/>
      <c r="E3" s="117"/>
      <c r="F3" s="117"/>
      <c r="G3" s="118"/>
      <c r="H3" s="148" t="s">
        <v>27</v>
      </c>
      <c r="I3" s="149"/>
      <c r="J3" s="149"/>
      <c r="K3" s="123"/>
      <c r="L3" s="137"/>
      <c r="M3" s="137"/>
      <c r="N3" s="137"/>
      <c r="O3" s="137"/>
      <c r="P3" s="137"/>
      <c r="Q3" s="137"/>
      <c r="R3" s="124"/>
    </row>
    <row r="4" spans="1:19" ht="20.100000000000001" customHeight="1" thickBot="1" x14ac:dyDescent="0.3">
      <c r="A4" s="128"/>
      <c r="B4" s="129"/>
      <c r="C4" s="130"/>
      <c r="D4" s="134" t="s">
        <v>28</v>
      </c>
      <c r="E4" s="135"/>
      <c r="F4" s="136"/>
      <c r="G4" s="123"/>
      <c r="H4" s="137"/>
      <c r="I4" s="137"/>
      <c r="J4" s="137"/>
      <c r="K4" s="138" t="s">
        <v>29</v>
      </c>
      <c r="L4" s="139"/>
      <c r="M4" s="123"/>
      <c r="N4" s="137"/>
      <c r="O4" s="138" t="s">
        <v>30</v>
      </c>
      <c r="P4" s="140"/>
      <c r="Q4" s="123"/>
      <c r="R4" s="124"/>
    </row>
    <row r="5" spans="1:19" ht="20.100000000000001" customHeight="1" thickBot="1" x14ac:dyDescent="0.3">
      <c r="A5" s="125"/>
      <c r="B5" s="126"/>
      <c r="C5" s="127"/>
      <c r="D5" s="125" t="s">
        <v>31</v>
      </c>
      <c r="E5" s="126"/>
      <c r="F5" s="127"/>
      <c r="G5" s="128" t="s">
        <v>32</v>
      </c>
      <c r="H5" s="129"/>
      <c r="I5" s="129"/>
      <c r="J5" s="130"/>
      <c r="K5" s="131" t="s">
        <v>33</v>
      </c>
      <c r="L5" s="132"/>
      <c r="M5" s="132"/>
      <c r="N5" s="133"/>
      <c r="O5" s="128" t="s">
        <v>34</v>
      </c>
      <c r="P5" s="129"/>
      <c r="Q5" s="129"/>
      <c r="R5" s="130"/>
    </row>
    <row r="6" spans="1:19" ht="26.25" thickBot="1" x14ac:dyDescent="0.3">
      <c r="A6" s="36" t="s">
        <v>27</v>
      </c>
      <c r="B6" s="37" t="s">
        <v>35</v>
      </c>
      <c r="C6" s="37" t="s">
        <v>36</v>
      </c>
      <c r="D6" s="37" t="s">
        <v>37</v>
      </c>
      <c r="E6" s="37" t="s">
        <v>6</v>
      </c>
      <c r="F6" s="38" t="s">
        <v>38</v>
      </c>
      <c r="G6" s="39" t="s">
        <v>59</v>
      </c>
      <c r="H6" s="40" t="s">
        <v>60</v>
      </c>
      <c r="I6" s="40" t="s">
        <v>61</v>
      </c>
      <c r="J6" s="41" t="s">
        <v>62</v>
      </c>
      <c r="K6" s="39" t="s">
        <v>59</v>
      </c>
      <c r="L6" s="40" t="s">
        <v>60</v>
      </c>
      <c r="M6" s="40" t="s">
        <v>61</v>
      </c>
      <c r="N6" s="41" t="s">
        <v>62</v>
      </c>
      <c r="O6" s="39" t="s">
        <v>59</v>
      </c>
      <c r="P6" s="40" t="s">
        <v>60</v>
      </c>
      <c r="Q6" s="40" t="s">
        <v>61</v>
      </c>
      <c r="R6" s="41" t="s">
        <v>62</v>
      </c>
    </row>
    <row r="7" spans="1:19" ht="20.100000000000001" customHeight="1" x14ac:dyDescent="0.25">
      <c r="A7" s="72"/>
      <c r="B7" s="63"/>
      <c r="C7" s="67"/>
      <c r="D7" s="73"/>
      <c r="E7" s="88"/>
      <c r="F7" s="79"/>
      <c r="G7" s="56"/>
      <c r="H7" s="52"/>
      <c r="I7" s="52"/>
      <c r="J7" s="18"/>
      <c r="K7" s="56"/>
      <c r="L7" s="52"/>
      <c r="M7" s="52"/>
      <c r="N7" s="18"/>
      <c r="O7" s="74"/>
      <c r="P7" s="75"/>
      <c r="Q7" s="53"/>
      <c r="R7" s="12"/>
      <c r="S7" s="158"/>
    </row>
    <row r="8" spans="1:19" ht="20.100000000000001" customHeight="1" x14ac:dyDescent="0.25">
      <c r="A8" s="72"/>
      <c r="B8" s="63"/>
      <c r="C8" s="67"/>
      <c r="D8" s="73"/>
      <c r="E8" s="88"/>
      <c r="F8" s="79"/>
      <c r="G8" s="56"/>
      <c r="H8" s="52"/>
      <c r="I8" s="52"/>
      <c r="J8" s="18"/>
      <c r="K8" s="56"/>
      <c r="L8" s="52"/>
      <c r="M8" s="52"/>
      <c r="N8" s="18"/>
      <c r="O8" s="74"/>
      <c r="P8" s="75"/>
      <c r="Q8" s="53"/>
      <c r="R8" s="21"/>
      <c r="S8" s="158"/>
    </row>
    <row r="9" spans="1:19" ht="20.100000000000001" customHeight="1" x14ac:dyDescent="0.25">
      <c r="A9" s="72"/>
      <c r="B9" s="63"/>
      <c r="C9" s="67"/>
      <c r="D9" s="73"/>
      <c r="E9" s="88"/>
      <c r="F9" s="79"/>
      <c r="G9" s="56"/>
      <c r="H9" s="52"/>
      <c r="I9" s="52"/>
      <c r="J9" s="18"/>
      <c r="K9" s="56"/>
      <c r="L9" s="52"/>
      <c r="M9" s="52"/>
      <c r="N9" s="18"/>
      <c r="O9" s="74"/>
      <c r="P9" s="75"/>
      <c r="Q9" s="53"/>
      <c r="R9" s="21"/>
      <c r="S9" s="158"/>
    </row>
    <row r="10" spans="1:19" ht="20.100000000000001" customHeight="1" x14ac:dyDescent="0.25">
      <c r="A10" s="72"/>
      <c r="B10" s="63"/>
      <c r="C10" s="67"/>
      <c r="D10" s="73"/>
      <c r="E10" s="88"/>
      <c r="F10" s="79"/>
      <c r="G10" s="56"/>
      <c r="H10" s="52"/>
      <c r="I10" s="52"/>
      <c r="J10" s="18"/>
      <c r="K10" s="56"/>
      <c r="L10" s="52"/>
      <c r="M10" s="52"/>
      <c r="N10" s="18"/>
      <c r="O10" s="74"/>
      <c r="P10" s="75"/>
      <c r="Q10" s="53"/>
      <c r="R10" s="21"/>
      <c r="S10" s="158"/>
    </row>
    <row r="11" spans="1:19" ht="20.100000000000001" customHeight="1" x14ac:dyDescent="0.25">
      <c r="A11" s="72"/>
      <c r="B11" s="63"/>
      <c r="C11" s="67"/>
      <c r="D11" s="73"/>
      <c r="E11" s="88"/>
      <c r="F11" s="79"/>
      <c r="G11" s="56"/>
      <c r="H11" s="52"/>
      <c r="I11" s="52"/>
      <c r="J11" s="18"/>
      <c r="K11" s="56"/>
      <c r="L11" s="52"/>
      <c r="M11" s="52"/>
      <c r="N11" s="18"/>
      <c r="O11" s="74"/>
      <c r="P11" s="75"/>
      <c r="Q11" s="53"/>
      <c r="R11" s="21"/>
      <c r="S11" s="158"/>
    </row>
    <row r="12" spans="1:19" ht="20.100000000000001" customHeight="1" x14ac:dyDescent="0.25">
      <c r="A12" s="72"/>
      <c r="B12" s="63"/>
      <c r="C12" s="67"/>
      <c r="D12" s="73"/>
      <c r="E12" s="88"/>
      <c r="F12" s="79"/>
      <c r="G12" s="56"/>
      <c r="H12" s="52"/>
      <c r="I12" s="52"/>
      <c r="J12" s="18"/>
      <c r="K12" s="56"/>
      <c r="L12" s="52"/>
      <c r="M12" s="52"/>
      <c r="N12" s="18"/>
      <c r="O12" s="74"/>
      <c r="P12" s="75"/>
      <c r="Q12" s="53"/>
      <c r="R12" s="21"/>
      <c r="S12" s="158"/>
    </row>
    <row r="13" spans="1:19" ht="20.100000000000001" customHeight="1" x14ac:dyDescent="0.25">
      <c r="A13" s="72"/>
      <c r="B13" s="63"/>
      <c r="C13" s="67"/>
      <c r="D13" s="73"/>
      <c r="E13" s="88"/>
      <c r="F13" s="79"/>
      <c r="G13" s="56"/>
      <c r="H13" s="52"/>
      <c r="I13" s="52"/>
      <c r="J13" s="18"/>
      <c r="K13" s="56"/>
      <c r="L13" s="52"/>
      <c r="M13" s="52"/>
      <c r="N13" s="18"/>
      <c r="O13" s="74"/>
      <c r="P13" s="75"/>
      <c r="Q13" s="53"/>
      <c r="R13" s="21"/>
      <c r="S13" s="158"/>
    </row>
    <row r="14" spans="1:19" ht="20.100000000000001" customHeight="1" x14ac:dyDescent="0.25">
      <c r="A14" s="72"/>
      <c r="B14" s="63"/>
      <c r="C14" s="67"/>
      <c r="D14" s="73"/>
      <c r="E14" s="88"/>
      <c r="F14" s="79"/>
      <c r="G14" s="56"/>
      <c r="H14" s="52"/>
      <c r="I14" s="52"/>
      <c r="J14" s="18"/>
      <c r="K14" s="56"/>
      <c r="L14" s="52"/>
      <c r="M14" s="52"/>
      <c r="N14" s="18"/>
      <c r="O14" s="74"/>
      <c r="P14" s="75"/>
      <c r="Q14" s="53"/>
      <c r="R14" s="21"/>
      <c r="S14" s="158"/>
    </row>
    <row r="15" spans="1:19" ht="20.100000000000001" customHeight="1" x14ac:dyDescent="0.25">
      <c r="A15" s="72"/>
      <c r="B15" s="63"/>
      <c r="C15" s="67"/>
      <c r="D15" s="73"/>
      <c r="E15" s="88"/>
      <c r="F15" s="79"/>
      <c r="G15" s="56"/>
      <c r="H15" s="52"/>
      <c r="I15" s="52"/>
      <c r="J15" s="18"/>
      <c r="K15" s="56"/>
      <c r="L15" s="52"/>
      <c r="M15" s="52"/>
      <c r="N15" s="18"/>
      <c r="O15" s="74"/>
      <c r="P15" s="75"/>
      <c r="Q15" s="53"/>
      <c r="R15" s="21"/>
      <c r="S15" s="158"/>
    </row>
    <row r="16" spans="1:19" ht="20.100000000000001" customHeight="1" x14ac:dyDescent="0.25">
      <c r="A16" s="72"/>
      <c r="B16" s="63"/>
      <c r="C16" s="67"/>
      <c r="D16" s="73"/>
      <c r="E16" s="88"/>
      <c r="F16" s="79"/>
      <c r="G16" s="56"/>
      <c r="H16" s="52"/>
      <c r="I16" s="52"/>
      <c r="J16" s="18"/>
      <c r="K16" s="56"/>
      <c r="L16" s="52"/>
      <c r="M16" s="52"/>
      <c r="N16" s="18"/>
      <c r="O16" s="74"/>
      <c r="P16" s="75"/>
      <c r="Q16" s="53"/>
      <c r="R16" s="21"/>
      <c r="S16" s="158"/>
    </row>
    <row r="17" spans="1:19" ht="20.100000000000001" customHeight="1" x14ac:dyDescent="0.25">
      <c r="A17" s="72"/>
      <c r="B17" s="63"/>
      <c r="C17" s="67"/>
      <c r="D17" s="73"/>
      <c r="E17" s="88"/>
      <c r="F17" s="79"/>
      <c r="G17" s="56"/>
      <c r="H17" s="52"/>
      <c r="I17" s="52"/>
      <c r="J17" s="18"/>
      <c r="K17" s="56"/>
      <c r="L17" s="52"/>
      <c r="M17" s="52"/>
      <c r="N17" s="18"/>
      <c r="O17" s="74"/>
      <c r="P17" s="75"/>
      <c r="Q17" s="53"/>
      <c r="R17" s="21"/>
      <c r="S17" s="158"/>
    </row>
    <row r="18" spans="1:19" ht="20.100000000000001" customHeight="1" x14ac:dyDescent="0.25">
      <c r="A18" s="72"/>
      <c r="B18" s="63"/>
      <c r="C18" s="67"/>
      <c r="D18" s="73"/>
      <c r="E18" s="88"/>
      <c r="F18" s="79"/>
      <c r="G18" s="56"/>
      <c r="H18" s="52"/>
      <c r="I18" s="52"/>
      <c r="J18" s="18"/>
      <c r="K18" s="56"/>
      <c r="L18" s="52"/>
      <c r="M18" s="52"/>
      <c r="N18" s="18"/>
      <c r="O18" s="74"/>
      <c r="P18" s="75"/>
      <c r="Q18" s="53"/>
      <c r="R18" s="21"/>
      <c r="S18" s="158"/>
    </row>
    <row r="19" spans="1:19" ht="20.100000000000001" customHeight="1" x14ac:dyDescent="0.25">
      <c r="A19" s="72"/>
      <c r="B19" s="63"/>
      <c r="C19" s="67"/>
      <c r="D19" s="73"/>
      <c r="E19" s="88"/>
      <c r="F19" s="79"/>
      <c r="G19" s="56"/>
      <c r="H19" s="52"/>
      <c r="I19" s="52"/>
      <c r="J19" s="18"/>
      <c r="K19" s="56"/>
      <c r="L19" s="52"/>
      <c r="M19" s="52"/>
      <c r="N19" s="18"/>
      <c r="O19" s="74"/>
      <c r="P19" s="75"/>
      <c r="Q19" s="53"/>
      <c r="R19" s="21"/>
      <c r="S19" s="158"/>
    </row>
    <row r="20" spans="1:19" ht="20.100000000000001" customHeight="1" x14ac:dyDescent="0.25">
      <c r="A20" s="72"/>
      <c r="B20" s="63"/>
      <c r="C20" s="67"/>
      <c r="D20" s="73"/>
      <c r="E20" s="88"/>
      <c r="F20" s="79"/>
      <c r="G20" s="56"/>
      <c r="H20" s="52"/>
      <c r="I20" s="52"/>
      <c r="J20" s="18"/>
      <c r="K20" s="56"/>
      <c r="L20" s="52"/>
      <c r="M20" s="52"/>
      <c r="N20" s="18"/>
      <c r="O20" s="74"/>
      <c r="P20" s="75"/>
      <c r="Q20" s="53"/>
      <c r="R20" s="21"/>
      <c r="S20" s="158"/>
    </row>
    <row r="21" spans="1:19" ht="20.100000000000001" customHeight="1" x14ac:dyDescent="0.25">
      <c r="A21" s="72"/>
      <c r="B21" s="63"/>
      <c r="C21" s="67"/>
      <c r="D21" s="73"/>
      <c r="E21" s="88"/>
      <c r="F21" s="79"/>
      <c r="G21" s="56"/>
      <c r="H21" s="52"/>
      <c r="I21" s="52"/>
      <c r="J21" s="18"/>
      <c r="K21" s="56"/>
      <c r="L21" s="52"/>
      <c r="M21" s="52"/>
      <c r="N21" s="18"/>
      <c r="O21" s="74"/>
      <c r="P21" s="75"/>
      <c r="Q21" s="53"/>
      <c r="R21" s="21"/>
      <c r="S21" s="158"/>
    </row>
    <row r="22" spans="1:19" ht="20.100000000000001" customHeight="1" x14ac:dyDescent="0.25">
      <c r="A22" s="72"/>
      <c r="B22" s="63"/>
      <c r="C22" s="67"/>
      <c r="D22" s="73"/>
      <c r="E22" s="88"/>
      <c r="F22" s="79"/>
      <c r="G22" s="56"/>
      <c r="H22" s="52"/>
      <c r="I22" s="52"/>
      <c r="J22" s="18"/>
      <c r="K22" s="56"/>
      <c r="L22" s="52"/>
      <c r="M22" s="52"/>
      <c r="N22" s="18"/>
      <c r="O22" s="74"/>
      <c r="P22" s="75"/>
      <c r="Q22" s="53"/>
      <c r="R22" s="21"/>
      <c r="S22" s="158"/>
    </row>
    <row r="23" spans="1:19" ht="20.100000000000001" customHeight="1" x14ac:dyDescent="0.25">
      <c r="A23" s="72"/>
      <c r="B23" s="63"/>
      <c r="C23" s="67"/>
      <c r="D23" s="73"/>
      <c r="E23" s="88"/>
      <c r="F23" s="79"/>
      <c r="G23" s="56"/>
      <c r="H23" s="52"/>
      <c r="I23" s="52"/>
      <c r="J23" s="18"/>
      <c r="K23" s="56"/>
      <c r="L23" s="52"/>
      <c r="M23" s="52"/>
      <c r="N23" s="18"/>
      <c r="O23" s="74"/>
      <c r="P23" s="75"/>
      <c r="Q23" s="53"/>
      <c r="R23" s="21"/>
      <c r="S23" s="158"/>
    </row>
    <row r="24" spans="1:19" ht="20.100000000000001" customHeight="1" x14ac:dyDescent="0.25">
      <c r="A24" s="72"/>
      <c r="B24" s="63"/>
      <c r="C24" s="67"/>
      <c r="D24" s="73"/>
      <c r="E24" s="88"/>
      <c r="F24" s="79"/>
      <c r="G24" s="56"/>
      <c r="H24" s="52"/>
      <c r="I24" s="52"/>
      <c r="J24" s="18"/>
      <c r="K24" s="56"/>
      <c r="L24" s="52"/>
      <c r="M24" s="52"/>
      <c r="N24" s="18"/>
      <c r="O24" s="74"/>
      <c r="P24" s="75"/>
      <c r="Q24" s="53"/>
      <c r="R24" s="21"/>
      <c r="S24" s="158"/>
    </row>
    <row r="25" spans="1:19" ht="20.100000000000001" customHeight="1" x14ac:dyDescent="0.25">
      <c r="A25" s="72"/>
      <c r="B25" s="63"/>
      <c r="C25" s="67"/>
      <c r="D25" s="73"/>
      <c r="E25" s="88"/>
      <c r="F25" s="79"/>
      <c r="G25" s="56"/>
      <c r="H25" s="52"/>
      <c r="I25" s="52"/>
      <c r="J25" s="18"/>
      <c r="K25" s="56"/>
      <c r="L25" s="52"/>
      <c r="M25" s="52"/>
      <c r="N25" s="18"/>
      <c r="O25" s="74"/>
      <c r="P25" s="75"/>
      <c r="Q25" s="53"/>
      <c r="R25" s="21"/>
      <c r="S25" s="158"/>
    </row>
    <row r="26" spans="1:19" ht="20.100000000000001" customHeight="1" thickBot="1" x14ac:dyDescent="0.3">
      <c r="A26" s="50"/>
      <c r="B26" s="63"/>
      <c r="C26" s="67"/>
      <c r="D26" s="61"/>
      <c r="E26" s="51"/>
      <c r="F26" s="65"/>
      <c r="G26" s="56"/>
      <c r="H26" s="52"/>
      <c r="I26" s="52"/>
      <c r="J26" s="18"/>
      <c r="K26" s="56"/>
      <c r="L26" s="52"/>
      <c r="M26" s="52"/>
      <c r="N26" s="18"/>
      <c r="O26" s="19"/>
      <c r="P26" s="20"/>
      <c r="Q26" s="20"/>
      <c r="R26" s="94"/>
      <c r="S26" s="158"/>
    </row>
    <row r="27" spans="1:19" ht="20.100000000000001" customHeight="1" thickBot="1" x14ac:dyDescent="0.3">
      <c r="A27" s="111" t="s">
        <v>39</v>
      </c>
      <c r="B27" s="119"/>
      <c r="C27" s="120">
        <v>1</v>
      </c>
      <c r="D27" s="121"/>
      <c r="E27" s="121"/>
      <c r="F27" s="122"/>
      <c r="G27" s="120" t="s">
        <v>40</v>
      </c>
      <c r="H27" s="121"/>
      <c r="I27" s="121"/>
      <c r="J27" s="122"/>
      <c r="K27" s="120" t="s">
        <v>10</v>
      </c>
      <c r="L27" s="121"/>
      <c r="M27" s="121"/>
      <c r="N27" s="122"/>
      <c r="O27" s="120" t="s">
        <v>40</v>
      </c>
      <c r="P27" s="121"/>
      <c r="Q27" s="121"/>
      <c r="R27" s="122"/>
    </row>
    <row r="28" spans="1:19" ht="20.100000000000001" customHeight="1" thickBot="1" x14ac:dyDescent="0.3">
      <c r="A28" s="111" t="s">
        <v>41</v>
      </c>
      <c r="B28" s="112"/>
      <c r="C28" s="113">
        <v>0</v>
      </c>
      <c r="D28" s="114"/>
      <c r="E28" s="114"/>
      <c r="F28" s="115"/>
      <c r="G28" s="116">
        <v>0</v>
      </c>
      <c r="H28" s="117"/>
      <c r="I28" s="117"/>
      <c r="J28" s="118"/>
      <c r="K28" s="116">
        <v>0</v>
      </c>
      <c r="L28" s="117"/>
      <c r="M28" s="117"/>
      <c r="N28" s="118"/>
      <c r="O28" s="116">
        <v>0</v>
      </c>
      <c r="P28" s="117"/>
      <c r="Q28" s="117"/>
      <c r="R28" s="118"/>
    </row>
    <row r="29" spans="1:19" ht="20.100000000000001" customHeight="1" x14ac:dyDescent="0.25"/>
  </sheetData>
  <mergeCells count="29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S29"/>
  <sheetViews>
    <sheetView workbookViewId="0">
      <selection activeCell="U22" sqref="U22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9" ht="24.95" customHeight="1" thickBot="1" x14ac:dyDescent="0.3">
      <c r="A1" s="43"/>
      <c r="B1" s="141" t="s">
        <v>24</v>
      </c>
      <c r="C1" s="142"/>
      <c r="D1" s="143"/>
      <c r="E1" s="44"/>
      <c r="F1" s="44"/>
      <c r="G1" s="44"/>
      <c r="H1" s="44"/>
      <c r="I1" s="44"/>
      <c r="J1" s="44"/>
      <c r="K1" s="44"/>
      <c r="L1" s="44"/>
      <c r="M1" s="144">
        <f ca="1">TODAY()</f>
        <v>44776</v>
      </c>
      <c r="N1" s="145"/>
      <c r="O1" s="145"/>
      <c r="P1" s="145"/>
      <c r="Q1" s="146"/>
      <c r="R1" s="45"/>
    </row>
    <row r="2" spans="1:19" ht="20.100000000000001" customHeight="1" thickBot="1" x14ac:dyDescent="0.3">
      <c r="A2" s="46"/>
      <c r="O2" s="120" t="s">
        <v>25</v>
      </c>
      <c r="P2" s="121"/>
      <c r="Q2" s="123"/>
      <c r="R2" s="124"/>
    </row>
    <row r="3" spans="1:19" ht="20.100000000000001" customHeight="1" thickBot="1" x14ac:dyDescent="0.3">
      <c r="A3" s="46"/>
      <c r="B3" s="23" t="s">
        <v>26</v>
      </c>
      <c r="C3" s="147"/>
      <c r="D3" s="117"/>
      <c r="E3" s="117"/>
      <c r="F3" s="117"/>
      <c r="G3" s="118"/>
      <c r="H3" s="148" t="s">
        <v>27</v>
      </c>
      <c r="I3" s="149"/>
      <c r="J3" s="149"/>
      <c r="K3" s="123"/>
      <c r="L3" s="137"/>
      <c r="M3" s="137"/>
      <c r="N3" s="137"/>
      <c r="O3" s="137"/>
      <c r="P3" s="137"/>
      <c r="Q3" s="137"/>
      <c r="R3" s="124"/>
    </row>
    <row r="4" spans="1:19" ht="20.100000000000001" customHeight="1" thickBot="1" x14ac:dyDescent="0.3">
      <c r="A4" s="128"/>
      <c r="B4" s="129"/>
      <c r="C4" s="130"/>
      <c r="D4" s="134" t="s">
        <v>28</v>
      </c>
      <c r="E4" s="135"/>
      <c r="F4" s="136"/>
      <c r="G4" s="123"/>
      <c r="H4" s="137"/>
      <c r="I4" s="137"/>
      <c r="J4" s="137"/>
      <c r="K4" s="138" t="s">
        <v>29</v>
      </c>
      <c r="L4" s="139"/>
      <c r="M4" s="123"/>
      <c r="N4" s="137"/>
      <c r="O4" s="138" t="s">
        <v>30</v>
      </c>
      <c r="P4" s="140"/>
      <c r="Q4" s="123"/>
      <c r="R4" s="124"/>
    </row>
    <row r="5" spans="1:19" ht="20.100000000000001" customHeight="1" thickBot="1" x14ac:dyDescent="0.3">
      <c r="A5" s="125"/>
      <c r="B5" s="126"/>
      <c r="C5" s="127"/>
      <c r="D5" s="125" t="s">
        <v>31</v>
      </c>
      <c r="E5" s="126"/>
      <c r="F5" s="127"/>
      <c r="G5" s="128" t="s">
        <v>32</v>
      </c>
      <c r="H5" s="129"/>
      <c r="I5" s="129"/>
      <c r="J5" s="130"/>
      <c r="K5" s="131" t="s">
        <v>33</v>
      </c>
      <c r="L5" s="132"/>
      <c r="M5" s="132"/>
      <c r="N5" s="133"/>
      <c r="O5" s="128" t="s">
        <v>34</v>
      </c>
      <c r="P5" s="129"/>
      <c r="Q5" s="129"/>
      <c r="R5" s="130"/>
    </row>
    <row r="6" spans="1:19" ht="26.25" thickBot="1" x14ac:dyDescent="0.3">
      <c r="A6" s="36" t="s">
        <v>27</v>
      </c>
      <c r="B6" s="37" t="s">
        <v>35</v>
      </c>
      <c r="C6" s="37" t="s">
        <v>36</v>
      </c>
      <c r="D6" s="37" t="s">
        <v>37</v>
      </c>
      <c r="E6" s="37" t="s">
        <v>6</v>
      </c>
      <c r="F6" s="38" t="s">
        <v>38</v>
      </c>
      <c r="G6" s="39" t="s">
        <v>59</v>
      </c>
      <c r="H6" s="40" t="s">
        <v>60</v>
      </c>
      <c r="I6" s="40" t="s">
        <v>61</v>
      </c>
      <c r="J6" s="41" t="s">
        <v>62</v>
      </c>
      <c r="K6" s="39" t="s">
        <v>59</v>
      </c>
      <c r="L6" s="40" t="s">
        <v>60</v>
      </c>
      <c r="M6" s="40" t="s">
        <v>61</v>
      </c>
      <c r="N6" s="41" t="s">
        <v>62</v>
      </c>
      <c r="O6" s="39" t="s">
        <v>59</v>
      </c>
      <c r="P6" s="40" t="s">
        <v>60</v>
      </c>
      <c r="Q6" s="40" t="s">
        <v>61</v>
      </c>
      <c r="R6" s="41" t="s">
        <v>62</v>
      </c>
    </row>
    <row r="7" spans="1:19" ht="20.100000000000001" customHeight="1" thickBot="1" x14ac:dyDescent="0.3">
      <c r="A7" s="68"/>
      <c r="B7" s="69" t="s">
        <v>4</v>
      </c>
      <c r="C7" s="70" t="s">
        <v>908</v>
      </c>
      <c r="D7" s="107" t="s">
        <v>8</v>
      </c>
      <c r="E7" s="108"/>
      <c r="F7" s="71">
        <v>1</v>
      </c>
      <c r="G7" s="109" t="s">
        <v>5</v>
      </c>
      <c r="H7" s="110"/>
      <c r="I7" s="104">
        <v>350</v>
      </c>
      <c r="J7" s="103"/>
      <c r="K7" s="109" t="s">
        <v>6</v>
      </c>
      <c r="L7" s="105"/>
      <c r="M7" s="102">
        <v>1500</v>
      </c>
      <c r="N7" s="103"/>
      <c r="O7" s="104" t="s">
        <v>7</v>
      </c>
      <c r="P7" s="105"/>
      <c r="Q7" s="102">
        <v>588</v>
      </c>
      <c r="R7" s="103"/>
    </row>
    <row r="8" spans="1:19" ht="20.100000000000001" customHeight="1" x14ac:dyDescent="0.25">
      <c r="A8" s="72"/>
      <c r="B8" s="62"/>
      <c r="C8" s="66"/>
      <c r="D8" s="73"/>
      <c r="E8" s="87"/>
      <c r="F8" s="86"/>
      <c r="G8" s="56"/>
      <c r="H8" s="52"/>
      <c r="I8" s="52"/>
      <c r="J8" s="9"/>
      <c r="K8" s="56"/>
      <c r="L8" s="52"/>
      <c r="M8" s="52"/>
      <c r="N8" s="9"/>
      <c r="O8" s="74"/>
      <c r="P8" s="75"/>
      <c r="Q8" s="53"/>
      <c r="R8" s="53"/>
      <c r="S8" s="158"/>
    </row>
    <row r="9" spans="1:19" ht="20.100000000000001" customHeight="1" x14ac:dyDescent="0.25">
      <c r="A9" s="72"/>
      <c r="B9" s="63"/>
      <c r="C9" s="67"/>
      <c r="D9" s="73"/>
      <c r="E9" s="88"/>
      <c r="F9" s="79"/>
      <c r="G9" s="56"/>
      <c r="H9" s="52"/>
      <c r="I9" s="52"/>
      <c r="J9" s="18"/>
      <c r="K9" s="56"/>
      <c r="L9" s="52"/>
      <c r="M9" s="52"/>
      <c r="N9" s="18"/>
      <c r="O9" s="74"/>
      <c r="P9" s="75"/>
      <c r="Q9" s="53"/>
      <c r="R9" s="53"/>
      <c r="S9" s="158"/>
    </row>
    <row r="10" spans="1:19" ht="20.100000000000001" customHeight="1" x14ac:dyDescent="0.25">
      <c r="A10" s="72"/>
      <c r="B10" s="63"/>
      <c r="C10" s="67"/>
      <c r="D10" s="73"/>
      <c r="E10" s="88"/>
      <c r="F10" s="79"/>
      <c r="G10" s="56"/>
      <c r="H10" s="52"/>
      <c r="I10" s="52"/>
      <c r="J10" s="18"/>
      <c r="K10" s="56"/>
      <c r="L10" s="52"/>
      <c r="M10" s="52"/>
      <c r="N10" s="18"/>
      <c r="O10" s="74"/>
      <c r="P10" s="75"/>
      <c r="Q10" s="53"/>
      <c r="R10" s="53"/>
      <c r="S10" s="158"/>
    </row>
    <row r="11" spans="1:19" ht="20.100000000000001" customHeight="1" x14ac:dyDescent="0.25">
      <c r="A11" s="72"/>
      <c r="B11" s="63"/>
      <c r="C11" s="67"/>
      <c r="D11" s="73"/>
      <c r="E11" s="88"/>
      <c r="F11" s="79"/>
      <c r="G11" s="56"/>
      <c r="H11" s="52"/>
      <c r="I11" s="52"/>
      <c r="J11" s="18"/>
      <c r="K11" s="56"/>
      <c r="L11" s="52"/>
      <c r="M11" s="52"/>
      <c r="N11" s="18"/>
      <c r="O11" s="74"/>
      <c r="P11" s="75"/>
      <c r="Q11" s="53"/>
      <c r="R11" s="53"/>
      <c r="S11" s="158"/>
    </row>
    <row r="12" spans="1:19" ht="20.100000000000001" customHeight="1" x14ac:dyDescent="0.25">
      <c r="A12" s="72"/>
      <c r="B12" s="63"/>
      <c r="C12" s="67"/>
      <c r="D12" s="73"/>
      <c r="E12" s="88"/>
      <c r="F12" s="79"/>
      <c r="G12" s="56"/>
      <c r="H12" s="52"/>
      <c r="I12" s="52"/>
      <c r="J12" s="18"/>
      <c r="K12" s="56"/>
      <c r="L12" s="52"/>
      <c r="M12" s="52"/>
      <c r="N12" s="18"/>
      <c r="O12" s="74"/>
      <c r="P12" s="75"/>
      <c r="Q12" s="53"/>
      <c r="R12" s="53"/>
      <c r="S12" s="158"/>
    </row>
    <row r="13" spans="1:19" ht="20.100000000000001" customHeight="1" x14ac:dyDescent="0.25">
      <c r="A13" s="72"/>
      <c r="B13" s="63"/>
      <c r="C13" s="67"/>
      <c r="D13" s="73"/>
      <c r="E13" s="88"/>
      <c r="F13" s="79"/>
      <c r="G13" s="56"/>
      <c r="H13" s="52"/>
      <c r="I13" s="52"/>
      <c r="J13" s="18"/>
      <c r="K13" s="56"/>
      <c r="L13" s="52"/>
      <c r="M13" s="52"/>
      <c r="N13" s="18"/>
      <c r="O13" s="74"/>
      <c r="P13" s="75"/>
      <c r="Q13" s="53"/>
      <c r="R13" s="53"/>
      <c r="S13" s="158"/>
    </row>
    <row r="14" spans="1:19" ht="20.100000000000001" customHeight="1" thickBot="1" x14ac:dyDescent="0.3">
      <c r="A14" s="72"/>
      <c r="B14" s="63"/>
      <c r="C14" s="67"/>
      <c r="D14" s="73"/>
      <c r="E14" s="88"/>
      <c r="F14" s="79"/>
      <c r="G14" s="56"/>
      <c r="H14" s="52"/>
      <c r="I14" s="52"/>
      <c r="J14" s="18"/>
      <c r="K14" s="56"/>
      <c r="L14" s="52"/>
      <c r="M14" s="52"/>
      <c r="N14" s="18"/>
      <c r="O14" s="74"/>
      <c r="P14" s="75"/>
      <c r="Q14" s="53"/>
      <c r="R14" s="53"/>
      <c r="S14" s="158"/>
    </row>
    <row r="15" spans="1:19" ht="20.100000000000001" customHeight="1" x14ac:dyDescent="0.25">
      <c r="A15" s="4"/>
      <c r="B15" s="62"/>
      <c r="C15" s="66"/>
      <c r="D15" s="60"/>
      <c r="E15" s="5"/>
      <c r="F15" s="64"/>
      <c r="G15" s="55"/>
      <c r="H15" s="8"/>
      <c r="I15" s="8"/>
      <c r="J15" s="9"/>
      <c r="K15" s="55"/>
      <c r="L15" s="8"/>
      <c r="M15" s="8"/>
      <c r="N15" s="9"/>
      <c r="O15" s="10"/>
      <c r="P15" s="11"/>
      <c r="Q15" s="11"/>
      <c r="R15" s="12"/>
      <c r="S15" s="158"/>
    </row>
    <row r="16" spans="1:19" ht="20.100000000000001" customHeight="1" thickBot="1" x14ac:dyDescent="0.3">
      <c r="A16" s="13"/>
      <c r="B16" s="63"/>
      <c r="C16" s="67"/>
      <c r="D16" s="61"/>
      <c r="E16" s="51"/>
      <c r="F16" s="65"/>
      <c r="G16" s="56"/>
      <c r="H16" s="52"/>
      <c r="I16" s="52"/>
      <c r="J16" s="18"/>
      <c r="K16" s="56"/>
      <c r="L16" s="52"/>
      <c r="M16" s="17"/>
      <c r="N16" s="18"/>
      <c r="O16" s="19"/>
      <c r="P16" s="20"/>
      <c r="Q16" s="20"/>
      <c r="R16" s="21"/>
      <c r="S16" s="158"/>
    </row>
    <row r="17" spans="1:19" ht="20.100000000000001" customHeight="1" thickBot="1" x14ac:dyDescent="0.3">
      <c r="A17" s="91"/>
      <c r="B17" s="92"/>
      <c r="C17" s="93"/>
      <c r="D17" s="152"/>
      <c r="E17" s="153"/>
      <c r="F17" s="93"/>
      <c r="G17" s="154"/>
      <c r="H17" s="155"/>
      <c r="I17" s="156"/>
      <c r="J17" s="151"/>
      <c r="K17" s="154"/>
      <c r="L17" s="157"/>
      <c r="M17" s="150"/>
      <c r="N17" s="151"/>
      <c r="O17" s="156"/>
      <c r="P17" s="157"/>
      <c r="Q17" s="150"/>
      <c r="R17" s="151"/>
      <c r="S17" s="158"/>
    </row>
    <row r="18" spans="1:19" ht="20.100000000000001" customHeight="1" x14ac:dyDescent="0.25">
      <c r="A18" s="72"/>
      <c r="B18" s="62"/>
      <c r="C18" s="66"/>
      <c r="D18" s="73"/>
      <c r="E18" s="87"/>
      <c r="F18" s="86"/>
      <c r="G18" s="56"/>
      <c r="H18" s="52"/>
      <c r="I18" s="52"/>
      <c r="J18" s="9"/>
      <c r="K18" s="56"/>
      <c r="L18" s="52"/>
      <c r="M18" s="52"/>
      <c r="N18" s="9"/>
      <c r="O18" s="74"/>
      <c r="P18" s="75"/>
      <c r="Q18" s="53"/>
      <c r="R18" s="53"/>
      <c r="S18" s="158"/>
    </row>
    <row r="19" spans="1:19" ht="20.100000000000001" customHeight="1" x14ac:dyDescent="0.25">
      <c r="A19" s="72"/>
      <c r="B19" s="63"/>
      <c r="C19" s="67"/>
      <c r="D19" s="73"/>
      <c r="E19" s="88"/>
      <c r="F19" s="79"/>
      <c r="G19" s="56"/>
      <c r="H19" s="52"/>
      <c r="I19" s="52"/>
      <c r="J19" s="18"/>
      <c r="K19" s="56"/>
      <c r="L19" s="52"/>
      <c r="M19" s="52"/>
      <c r="N19" s="18"/>
      <c r="O19" s="74"/>
      <c r="P19" s="75"/>
      <c r="Q19" s="53"/>
      <c r="R19" s="53"/>
      <c r="S19" s="158"/>
    </row>
    <row r="20" spans="1:19" ht="20.100000000000001" customHeight="1" x14ac:dyDescent="0.25">
      <c r="A20" s="72"/>
      <c r="B20" s="63"/>
      <c r="C20" s="67"/>
      <c r="D20" s="73"/>
      <c r="E20" s="88"/>
      <c r="F20" s="79"/>
      <c r="G20" s="56"/>
      <c r="H20" s="52"/>
      <c r="I20" s="52"/>
      <c r="J20" s="18"/>
      <c r="K20" s="56"/>
      <c r="L20" s="52"/>
      <c r="M20" s="52"/>
      <c r="N20" s="18"/>
      <c r="O20" s="74"/>
      <c r="P20" s="75"/>
      <c r="Q20" s="53"/>
      <c r="R20" s="53"/>
      <c r="S20" s="158"/>
    </row>
    <row r="21" spans="1:19" ht="20.100000000000001" customHeight="1" x14ac:dyDescent="0.25">
      <c r="A21" s="72"/>
      <c r="B21" s="63"/>
      <c r="C21" s="67"/>
      <c r="D21" s="73"/>
      <c r="E21" s="88"/>
      <c r="F21" s="79"/>
      <c r="G21" s="56"/>
      <c r="H21" s="52"/>
      <c r="I21" s="52"/>
      <c r="J21" s="18"/>
      <c r="K21" s="56"/>
      <c r="L21" s="52"/>
      <c r="M21" s="52"/>
      <c r="N21" s="18"/>
      <c r="O21" s="74"/>
      <c r="P21" s="75"/>
      <c r="Q21" s="53"/>
      <c r="R21" s="53"/>
      <c r="S21" s="158"/>
    </row>
    <row r="22" spans="1:19" ht="20.100000000000001" customHeight="1" x14ac:dyDescent="0.25">
      <c r="A22" s="72"/>
      <c r="B22" s="63"/>
      <c r="C22" s="67"/>
      <c r="D22" s="73"/>
      <c r="E22" s="88"/>
      <c r="F22" s="79"/>
      <c r="G22" s="56"/>
      <c r="H22" s="52"/>
      <c r="I22" s="52"/>
      <c r="J22" s="18"/>
      <c r="K22" s="56"/>
      <c r="L22" s="52"/>
      <c r="M22" s="52"/>
      <c r="N22" s="18"/>
      <c r="O22" s="74"/>
      <c r="P22" s="75"/>
      <c r="Q22" s="53"/>
      <c r="R22" s="53"/>
      <c r="S22" s="158"/>
    </row>
    <row r="23" spans="1:19" ht="20.100000000000001" customHeight="1" x14ac:dyDescent="0.25">
      <c r="A23" s="72"/>
      <c r="B23" s="63"/>
      <c r="C23" s="67"/>
      <c r="D23" s="73"/>
      <c r="E23" s="88"/>
      <c r="F23" s="79"/>
      <c r="G23" s="56"/>
      <c r="H23" s="52"/>
      <c r="I23" s="52"/>
      <c r="J23" s="18"/>
      <c r="K23" s="56"/>
      <c r="L23" s="52"/>
      <c r="M23" s="52"/>
      <c r="N23" s="18"/>
      <c r="O23" s="74"/>
      <c r="P23" s="75"/>
      <c r="Q23" s="53"/>
      <c r="R23" s="53"/>
      <c r="S23" s="158"/>
    </row>
    <row r="24" spans="1:19" ht="20.100000000000001" customHeight="1" x14ac:dyDescent="0.25">
      <c r="A24" s="13"/>
      <c r="B24" s="63"/>
      <c r="C24" s="61"/>
      <c r="D24" s="14"/>
      <c r="E24" s="14"/>
      <c r="F24" s="15"/>
      <c r="G24" s="16"/>
      <c r="H24" s="17"/>
      <c r="I24" s="17"/>
      <c r="J24" s="18"/>
      <c r="K24" s="16"/>
      <c r="L24" s="17"/>
      <c r="M24" s="17"/>
      <c r="N24" s="18"/>
      <c r="O24" s="19"/>
      <c r="P24" s="20"/>
      <c r="Q24" s="20"/>
      <c r="R24" s="21"/>
      <c r="S24" s="158"/>
    </row>
    <row r="25" spans="1:19" ht="20.100000000000001" customHeight="1" x14ac:dyDescent="0.25">
      <c r="A25" s="13"/>
      <c r="B25" s="63"/>
      <c r="C25" s="61"/>
      <c r="D25" s="14"/>
      <c r="E25" s="14"/>
      <c r="F25" s="15"/>
      <c r="G25" s="16"/>
      <c r="H25" s="17"/>
      <c r="I25" s="17"/>
      <c r="J25" s="18"/>
      <c r="K25" s="16"/>
      <c r="L25" s="17"/>
      <c r="M25" s="17"/>
      <c r="N25" s="18"/>
      <c r="O25" s="19"/>
      <c r="P25" s="20"/>
      <c r="Q25" s="20"/>
      <c r="R25" s="21"/>
      <c r="S25" s="158"/>
    </row>
    <row r="26" spans="1:19" ht="20.100000000000001" customHeight="1" thickBot="1" x14ac:dyDescent="0.3">
      <c r="A26" s="13"/>
      <c r="B26" s="63"/>
      <c r="C26" s="61"/>
      <c r="D26" s="14"/>
      <c r="E26" s="14"/>
      <c r="F26" s="15"/>
      <c r="G26" s="16"/>
      <c r="H26" s="17"/>
      <c r="I26" s="17"/>
      <c r="J26" s="18"/>
      <c r="K26" s="16"/>
      <c r="L26" s="17"/>
      <c r="M26" s="17"/>
      <c r="N26" s="18"/>
      <c r="O26" s="19"/>
      <c r="P26" s="20"/>
      <c r="Q26" s="20"/>
      <c r="R26" s="21"/>
      <c r="S26" s="158"/>
    </row>
    <row r="27" spans="1:19" ht="20.100000000000001" customHeight="1" thickBot="1" x14ac:dyDescent="0.3">
      <c r="A27" s="111" t="s">
        <v>39</v>
      </c>
      <c r="B27" s="112"/>
      <c r="C27" s="120">
        <v>1</v>
      </c>
      <c r="D27" s="121"/>
      <c r="E27" s="121"/>
      <c r="F27" s="122"/>
      <c r="G27" s="120" t="s">
        <v>40</v>
      </c>
      <c r="H27" s="121"/>
      <c r="I27" s="121"/>
      <c r="J27" s="122"/>
      <c r="K27" s="120" t="s">
        <v>10</v>
      </c>
      <c r="L27" s="121"/>
      <c r="M27" s="121"/>
      <c r="N27" s="122"/>
      <c r="O27" s="120" t="s">
        <v>40</v>
      </c>
      <c r="P27" s="121"/>
      <c r="Q27" s="121"/>
      <c r="R27" s="122"/>
    </row>
    <row r="28" spans="1:19" ht="20.100000000000001" customHeight="1" thickBot="1" x14ac:dyDescent="0.3">
      <c r="A28" s="111" t="s">
        <v>41</v>
      </c>
      <c r="B28" s="112"/>
      <c r="C28" s="113">
        <v>0</v>
      </c>
      <c r="D28" s="114"/>
      <c r="E28" s="114"/>
      <c r="F28" s="115"/>
      <c r="G28" s="116">
        <v>0</v>
      </c>
      <c r="H28" s="117"/>
      <c r="I28" s="117"/>
      <c r="J28" s="118"/>
      <c r="K28" s="116">
        <v>0</v>
      </c>
      <c r="L28" s="117"/>
      <c r="M28" s="117"/>
      <c r="N28" s="118"/>
      <c r="O28" s="116">
        <v>0</v>
      </c>
      <c r="P28" s="117"/>
      <c r="Q28" s="117"/>
      <c r="R28" s="118"/>
    </row>
    <row r="29" spans="1:19" ht="20.100000000000001" customHeight="1" x14ac:dyDescent="0.25"/>
  </sheetData>
  <mergeCells count="43">
    <mergeCell ref="M7:N7"/>
    <mergeCell ref="M17:N17"/>
    <mergeCell ref="O17:P17"/>
    <mergeCell ref="O28:R28"/>
    <mergeCell ref="A28:B28"/>
    <mergeCell ref="C28:F28"/>
    <mergeCell ref="G28:J28"/>
    <mergeCell ref="K28:N28"/>
    <mergeCell ref="G17:H17"/>
    <mergeCell ref="I17:J17"/>
    <mergeCell ref="K17:L17"/>
    <mergeCell ref="D7:E7"/>
    <mergeCell ref="G7:H7"/>
    <mergeCell ref="I7:J7"/>
    <mergeCell ref="K7:L7"/>
    <mergeCell ref="A27:B27"/>
    <mergeCell ref="C27:F27"/>
    <mergeCell ref="G27:J27"/>
    <mergeCell ref="K27:N27"/>
    <mergeCell ref="O27:R27"/>
    <mergeCell ref="B1:D1"/>
    <mergeCell ref="M1:Q1"/>
    <mergeCell ref="O2:P2"/>
    <mergeCell ref="Q2:R2"/>
    <mergeCell ref="C3:G3"/>
    <mergeCell ref="H3:J3"/>
    <mergeCell ref="K3:R3"/>
    <mergeCell ref="Q17:R1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O7:P7"/>
    <mergeCell ref="D17:E17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97"/>
  <sheetViews>
    <sheetView showGridLines="0" zoomScaleNormal="100" workbookViewId="0">
      <selection activeCell="R97" sqref="R97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0.100000000000001" customHeight="1" x14ac:dyDescent="0.25">
      <c r="A1" s="159"/>
      <c r="B1" s="160"/>
      <c r="C1" s="160"/>
      <c r="D1" s="160"/>
      <c r="E1" s="159"/>
      <c r="F1" s="159"/>
      <c r="G1" s="159"/>
      <c r="H1" s="159"/>
      <c r="I1" s="159"/>
      <c r="J1" s="159"/>
      <c r="K1" s="159"/>
      <c r="L1" s="159"/>
      <c r="M1" s="161"/>
      <c r="N1" s="161"/>
      <c r="O1" s="161"/>
      <c r="P1" s="161"/>
      <c r="Q1" s="161"/>
      <c r="R1" s="159"/>
    </row>
    <row r="2" spans="1:18" ht="20.100000000000001" customHeight="1" x14ac:dyDescent="0.25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62"/>
      <c r="P2" s="162"/>
      <c r="Q2" s="163"/>
      <c r="R2" s="163"/>
    </row>
    <row r="3" spans="1:18" ht="20.100000000000001" customHeight="1" x14ac:dyDescent="0.25">
      <c r="A3" s="159"/>
      <c r="B3" s="164"/>
      <c r="C3" s="165"/>
      <c r="D3" s="165"/>
      <c r="E3" s="165"/>
      <c r="F3" s="165"/>
      <c r="G3" s="165"/>
      <c r="H3" s="166"/>
      <c r="I3" s="166"/>
      <c r="J3" s="166"/>
      <c r="K3" s="163"/>
      <c r="L3" s="163"/>
      <c r="M3" s="163"/>
      <c r="N3" s="163"/>
      <c r="O3" s="163"/>
      <c r="P3" s="163"/>
      <c r="Q3" s="163"/>
      <c r="R3" s="163"/>
    </row>
    <row r="4" spans="1:18" ht="20.100000000000001" customHeight="1" x14ac:dyDescent="0.25">
      <c r="A4" s="166"/>
      <c r="B4" s="166"/>
      <c r="C4" s="166"/>
      <c r="D4" s="167"/>
      <c r="E4" s="167"/>
      <c r="F4" s="167"/>
      <c r="G4" s="163"/>
      <c r="H4" s="163"/>
      <c r="I4" s="163"/>
      <c r="J4" s="163"/>
      <c r="K4" s="166"/>
      <c r="L4" s="166"/>
      <c r="M4" s="163"/>
      <c r="N4" s="163"/>
      <c r="O4" s="166"/>
      <c r="P4" s="166"/>
      <c r="Q4" s="163"/>
      <c r="R4" s="163"/>
    </row>
    <row r="5" spans="1:18" ht="20.100000000000001" customHeight="1" x14ac:dyDescent="0.25">
      <c r="A5" s="168"/>
      <c r="B5" s="168"/>
      <c r="C5" s="168"/>
      <c r="D5" s="168"/>
      <c r="E5" s="168"/>
      <c r="F5" s="168"/>
      <c r="G5" s="166"/>
      <c r="H5" s="166"/>
      <c r="I5" s="166"/>
      <c r="J5" s="166"/>
      <c r="K5" s="167"/>
      <c r="L5" s="167"/>
      <c r="M5" s="167"/>
      <c r="N5" s="167"/>
      <c r="O5" s="166"/>
      <c r="P5" s="166"/>
      <c r="Q5" s="166"/>
      <c r="R5" s="166"/>
    </row>
    <row r="6" spans="1:18" ht="45" customHeight="1" x14ac:dyDescent="0.25">
      <c r="A6" s="164"/>
      <c r="B6" s="164"/>
      <c r="C6" s="164"/>
      <c r="D6" s="164"/>
      <c r="E6" s="164"/>
      <c r="F6" s="164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</row>
    <row r="7" spans="1:18" ht="20.100000000000001" customHeight="1" x14ac:dyDescent="0.25">
      <c r="A7" s="170"/>
      <c r="B7" s="171"/>
      <c r="C7" s="172"/>
      <c r="D7" s="173"/>
      <c r="E7" s="173"/>
      <c r="F7" s="172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</row>
    <row r="8" spans="1:18" ht="20.100000000000001" customHeight="1" x14ac:dyDescent="0.25">
      <c r="A8" s="76"/>
      <c r="B8" s="80"/>
      <c r="C8" s="81"/>
      <c r="D8" s="84"/>
      <c r="E8" s="84"/>
      <c r="F8" s="81"/>
      <c r="G8" s="82"/>
      <c r="H8" s="82"/>
      <c r="I8" s="82"/>
      <c r="J8" s="82"/>
      <c r="K8" s="82"/>
      <c r="L8" s="82"/>
      <c r="M8" s="82"/>
      <c r="N8" s="82"/>
      <c r="O8" s="83"/>
      <c r="P8" s="83"/>
      <c r="Q8" s="83"/>
      <c r="R8" s="83"/>
    </row>
    <row r="9" spans="1:18" ht="20.100000000000001" customHeight="1" x14ac:dyDescent="0.25">
      <c r="A9" s="76"/>
      <c r="B9" s="80"/>
      <c r="C9" s="81"/>
      <c r="D9" s="84"/>
      <c r="E9" s="84"/>
      <c r="F9" s="81"/>
      <c r="G9" s="82"/>
      <c r="H9" s="82"/>
      <c r="I9" s="82"/>
      <c r="J9" s="82"/>
      <c r="K9" s="82"/>
      <c r="L9" s="82"/>
      <c r="M9" s="82"/>
      <c r="N9" s="82"/>
      <c r="O9" s="83"/>
      <c r="P9" s="83"/>
      <c r="Q9" s="83"/>
      <c r="R9" s="83"/>
    </row>
    <row r="10" spans="1:18" ht="20.100000000000001" customHeight="1" x14ac:dyDescent="0.25">
      <c r="A10" s="76"/>
      <c r="B10" s="80"/>
      <c r="C10" s="81"/>
      <c r="D10" s="84"/>
      <c r="E10" s="84"/>
      <c r="F10" s="81"/>
      <c r="G10" s="82"/>
      <c r="H10" s="82"/>
      <c r="I10" s="82"/>
      <c r="J10" s="82"/>
      <c r="K10" s="82"/>
      <c r="L10" s="82"/>
      <c r="M10" s="82"/>
      <c r="N10" s="82"/>
      <c r="O10" s="83"/>
      <c r="P10" s="83"/>
      <c r="Q10" s="83"/>
      <c r="R10" s="83"/>
    </row>
    <row r="11" spans="1:18" ht="20.100000000000001" customHeight="1" x14ac:dyDescent="0.25">
      <c r="A11" s="76"/>
      <c r="B11" s="80"/>
      <c r="C11" s="81"/>
      <c r="D11" s="84"/>
      <c r="E11" s="84"/>
      <c r="F11" s="81"/>
      <c r="G11" s="82"/>
      <c r="H11" s="82"/>
      <c r="I11" s="82"/>
      <c r="J11" s="82"/>
      <c r="K11" s="82"/>
      <c r="L11" s="82"/>
      <c r="M11" s="82"/>
      <c r="N11" s="82"/>
      <c r="O11" s="83"/>
      <c r="P11" s="83"/>
      <c r="Q11" s="83"/>
      <c r="R11" s="83"/>
    </row>
    <row r="12" spans="1:18" ht="20.100000000000001" customHeight="1" x14ac:dyDescent="0.25">
      <c r="A12" s="76"/>
      <c r="B12" s="80"/>
      <c r="C12" s="81"/>
      <c r="D12" s="84"/>
      <c r="E12" s="84"/>
      <c r="F12" s="81"/>
      <c r="G12" s="82"/>
      <c r="H12" s="82"/>
      <c r="I12" s="82"/>
      <c r="J12" s="82"/>
      <c r="K12" s="82"/>
      <c r="L12" s="82"/>
      <c r="M12" s="82"/>
      <c r="N12" s="82"/>
      <c r="O12" s="83"/>
      <c r="P12" s="83"/>
      <c r="Q12" s="83"/>
      <c r="R12" s="83"/>
    </row>
    <row r="13" spans="1:18" ht="20.100000000000001" customHeight="1" x14ac:dyDescent="0.25">
      <c r="A13" s="76"/>
      <c r="B13" s="80"/>
      <c r="C13" s="81"/>
      <c r="D13" s="84"/>
      <c r="E13" s="84"/>
      <c r="F13" s="81"/>
      <c r="G13" s="82"/>
      <c r="H13" s="82"/>
      <c r="I13" s="82"/>
      <c r="J13" s="82"/>
      <c r="K13" s="82"/>
      <c r="L13" s="82"/>
      <c r="M13" s="82"/>
      <c r="N13" s="82"/>
      <c r="O13" s="83"/>
      <c r="P13" s="83"/>
      <c r="Q13" s="83"/>
      <c r="R13" s="83"/>
    </row>
    <row r="14" spans="1:18" ht="20.100000000000001" customHeight="1" x14ac:dyDescent="0.25">
      <c r="A14" s="76"/>
      <c r="B14" s="80"/>
      <c r="C14" s="81"/>
      <c r="D14" s="84"/>
      <c r="E14" s="84"/>
      <c r="F14" s="81"/>
      <c r="G14" s="82"/>
      <c r="H14" s="82"/>
      <c r="I14" s="82"/>
      <c r="J14" s="82"/>
      <c r="K14" s="82"/>
      <c r="L14" s="82"/>
      <c r="M14" s="82"/>
      <c r="N14" s="82"/>
      <c r="O14" s="83"/>
      <c r="P14" s="83"/>
      <c r="Q14" s="83"/>
      <c r="R14" s="83"/>
    </row>
    <row r="15" spans="1:18" ht="20.100000000000001" customHeight="1" x14ac:dyDescent="0.25">
      <c r="A15" s="76"/>
      <c r="B15" s="80"/>
      <c r="C15" s="81"/>
      <c r="D15" s="81"/>
      <c r="E15" s="81"/>
      <c r="F15" s="81"/>
      <c r="G15" s="82"/>
      <c r="H15" s="82"/>
      <c r="I15" s="82"/>
      <c r="J15" s="82"/>
      <c r="K15" s="82"/>
      <c r="L15" s="82"/>
      <c r="M15" s="82"/>
      <c r="N15" s="82"/>
      <c r="O15" s="83"/>
      <c r="P15" s="83"/>
      <c r="Q15" s="83"/>
      <c r="R15" s="83"/>
    </row>
    <row r="16" spans="1:18" ht="20.100000000000001" customHeight="1" x14ac:dyDescent="0.25">
      <c r="A16" s="76"/>
      <c r="B16" s="80"/>
      <c r="C16" s="81"/>
      <c r="D16" s="81"/>
      <c r="E16" s="81"/>
      <c r="F16" s="81"/>
      <c r="G16" s="82"/>
      <c r="H16" s="82"/>
      <c r="I16" s="82"/>
      <c r="J16" s="82"/>
      <c r="K16" s="82"/>
      <c r="L16" s="82"/>
      <c r="M16" s="82"/>
      <c r="N16" s="82"/>
      <c r="O16" s="83"/>
      <c r="P16" s="83"/>
      <c r="Q16" s="83"/>
      <c r="R16" s="83"/>
    </row>
    <row r="17" spans="1:18" ht="20.100000000000001" customHeight="1" x14ac:dyDescent="0.25">
      <c r="A17" s="170"/>
      <c r="B17" s="171"/>
      <c r="C17" s="172"/>
      <c r="D17" s="173"/>
      <c r="E17" s="173"/>
      <c r="F17" s="172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</row>
    <row r="18" spans="1:18" ht="20.100000000000001" customHeight="1" x14ac:dyDescent="0.25">
      <c r="A18" s="76"/>
      <c r="B18" s="80"/>
      <c r="C18" s="81"/>
      <c r="D18" s="84"/>
      <c r="E18" s="84"/>
      <c r="F18" s="81"/>
      <c r="G18" s="82"/>
      <c r="H18" s="82"/>
      <c r="I18" s="82"/>
      <c r="J18" s="82"/>
      <c r="K18" s="82"/>
      <c r="L18" s="82"/>
      <c r="M18" s="82"/>
      <c r="N18" s="82"/>
      <c r="O18" s="83"/>
      <c r="P18" s="83"/>
      <c r="Q18" s="83"/>
      <c r="R18" s="83"/>
    </row>
    <row r="19" spans="1:18" ht="20.100000000000001" customHeight="1" x14ac:dyDescent="0.25">
      <c r="A19" s="76"/>
      <c r="B19" s="80"/>
      <c r="C19" s="81"/>
      <c r="D19" s="84"/>
      <c r="E19" s="84"/>
      <c r="F19" s="81"/>
      <c r="G19" s="82"/>
      <c r="H19" s="82"/>
      <c r="I19" s="82"/>
      <c r="J19" s="82"/>
      <c r="K19" s="82"/>
      <c r="L19" s="82"/>
      <c r="M19" s="82"/>
      <c r="N19" s="82"/>
      <c r="O19" s="83"/>
      <c r="P19" s="83"/>
      <c r="Q19" s="83"/>
      <c r="R19" s="83"/>
    </row>
    <row r="20" spans="1:18" ht="20.100000000000001" customHeight="1" x14ac:dyDescent="0.25">
      <c r="A20" s="76"/>
      <c r="B20" s="80"/>
      <c r="C20" s="81"/>
      <c r="D20" s="84"/>
      <c r="E20" s="84"/>
      <c r="F20" s="81"/>
      <c r="G20" s="82"/>
      <c r="H20" s="82"/>
      <c r="I20" s="82"/>
      <c r="J20" s="82"/>
      <c r="K20" s="82"/>
      <c r="L20" s="82"/>
      <c r="M20" s="82"/>
      <c r="N20" s="82"/>
      <c r="O20" s="83"/>
      <c r="P20" s="83"/>
      <c r="Q20" s="83"/>
      <c r="R20" s="83"/>
    </row>
    <row r="21" spans="1:18" ht="20.100000000000001" customHeight="1" x14ac:dyDescent="0.25">
      <c r="A21" s="76"/>
      <c r="B21" s="80"/>
      <c r="C21" s="81"/>
      <c r="D21" s="84"/>
      <c r="E21" s="84"/>
      <c r="F21" s="81"/>
      <c r="G21" s="82"/>
      <c r="H21" s="82"/>
      <c r="I21" s="82"/>
      <c r="J21" s="82"/>
      <c r="K21" s="82"/>
      <c r="L21" s="82"/>
      <c r="M21" s="82"/>
      <c r="N21" s="82"/>
      <c r="O21" s="83"/>
      <c r="P21" s="83"/>
      <c r="Q21" s="83"/>
      <c r="R21" s="83"/>
    </row>
    <row r="22" spans="1:18" ht="20.100000000000001" customHeight="1" x14ac:dyDescent="0.25">
      <c r="A22" s="76"/>
      <c r="B22" s="80"/>
      <c r="C22" s="81"/>
      <c r="D22" s="84"/>
      <c r="E22" s="84"/>
      <c r="F22" s="81"/>
      <c r="G22" s="82"/>
      <c r="H22" s="82"/>
      <c r="I22" s="82"/>
      <c r="J22" s="82"/>
      <c r="K22" s="82"/>
      <c r="L22" s="82"/>
      <c r="M22" s="82"/>
      <c r="N22" s="82"/>
      <c r="O22" s="83"/>
      <c r="P22" s="83"/>
      <c r="Q22" s="83"/>
      <c r="R22" s="83"/>
    </row>
    <row r="23" spans="1:18" ht="20.100000000000001" customHeight="1" x14ac:dyDescent="0.25">
      <c r="A23" s="76"/>
      <c r="B23" s="80"/>
      <c r="C23" s="81"/>
      <c r="D23" s="84"/>
      <c r="E23" s="84"/>
      <c r="F23" s="81"/>
      <c r="G23" s="82"/>
      <c r="H23" s="82"/>
      <c r="I23" s="82"/>
      <c r="J23" s="82"/>
      <c r="K23" s="82"/>
      <c r="L23" s="82"/>
      <c r="M23" s="82"/>
      <c r="N23" s="82"/>
      <c r="O23" s="83"/>
      <c r="P23" s="83"/>
      <c r="Q23" s="83"/>
      <c r="R23" s="83"/>
    </row>
    <row r="24" spans="1:18" ht="20.100000000000001" customHeight="1" x14ac:dyDescent="0.25">
      <c r="A24" s="76"/>
      <c r="B24" s="80"/>
      <c r="C24" s="81"/>
      <c r="D24" s="81"/>
      <c r="E24" s="81"/>
      <c r="F24" s="81"/>
      <c r="G24" s="82"/>
      <c r="H24" s="82"/>
      <c r="I24" s="82"/>
      <c r="J24" s="82"/>
      <c r="K24" s="82"/>
      <c r="L24" s="82"/>
      <c r="M24" s="82"/>
      <c r="N24" s="82"/>
      <c r="O24" s="83"/>
      <c r="P24" s="83"/>
      <c r="Q24" s="83"/>
      <c r="R24" s="83"/>
    </row>
    <row r="25" spans="1:18" ht="20.100000000000001" customHeight="1" x14ac:dyDescent="0.25">
      <c r="A25" s="76"/>
      <c r="B25" s="80"/>
      <c r="C25" s="81"/>
      <c r="D25" s="81"/>
      <c r="E25" s="81"/>
      <c r="F25" s="81"/>
      <c r="G25" s="82"/>
      <c r="H25" s="82"/>
      <c r="I25" s="82"/>
      <c r="J25" s="82"/>
      <c r="K25" s="82"/>
      <c r="L25" s="82"/>
      <c r="M25" s="82"/>
      <c r="N25" s="82"/>
      <c r="O25" s="83"/>
      <c r="P25" s="83"/>
      <c r="Q25" s="83"/>
      <c r="R25" s="83"/>
    </row>
    <row r="26" spans="1:18" ht="20.100000000000001" customHeight="1" x14ac:dyDescent="0.25">
      <c r="A26" s="76"/>
      <c r="B26" s="80"/>
      <c r="C26" s="81"/>
      <c r="D26" s="81"/>
      <c r="E26" s="81"/>
      <c r="F26" s="81"/>
      <c r="G26" s="82"/>
      <c r="H26" s="82"/>
      <c r="I26" s="82"/>
      <c r="J26" s="82"/>
      <c r="K26" s="82"/>
      <c r="L26" s="82"/>
      <c r="M26" s="82"/>
      <c r="N26" s="82"/>
      <c r="O26" s="83"/>
      <c r="P26" s="83"/>
      <c r="Q26" s="83"/>
      <c r="R26" s="83"/>
    </row>
    <row r="27" spans="1:18" ht="20.100000000000001" customHeight="1" x14ac:dyDescent="0.25">
      <c r="A27" s="175"/>
      <c r="B27" s="176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</row>
    <row r="28" spans="1:18" ht="20.100000000000001" customHeight="1" x14ac:dyDescent="0.25">
      <c r="A28" s="175"/>
      <c r="B28" s="176"/>
      <c r="C28" s="177"/>
      <c r="D28" s="177"/>
      <c r="E28" s="177"/>
      <c r="F28" s="177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</row>
    <row r="29" spans="1:18" ht="20.100000000000001" customHeight="1" x14ac:dyDescent="0.25">
      <c r="A29" s="159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</row>
    <row r="30" spans="1:18" ht="20.100000000000001" customHeight="1" x14ac:dyDescent="0.25">
      <c r="A30" s="159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</row>
    <row r="31" spans="1:18" ht="20.100000000000001" customHeight="1" x14ac:dyDescent="0.25">
      <c r="A31" s="159"/>
      <c r="B31" s="160"/>
      <c r="C31" s="160"/>
      <c r="D31" s="160"/>
      <c r="E31" s="159"/>
      <c r="F31" s="159"/>
      <c r="G31" s="159"/>
      <c r="H31" s="159"/>
      <c r="I31" s="159"/>
      <c r="J31" s="159"/>
      <c r="K31" s="159"/>
      <c r="L31" s="159"/>
      <c r="M31" s="161"/>
      <c r="N31" s="161"/>
      <c r="O31" s="161"/>
      <c r="P31" s="161"/>
      <c r="Q31" s="161"/>
      <c r="R31" s="159"/>
    </row>
    <row r="32" spans="1:18" ht="20.100000000000001" customHeight="1" x14ac:dyDescent="0.25">
      <c r="A32" s="159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62"/>
      <c r="P32" s="162"/>
      <c r="Q32" s="163"/>
      <c r="R32" s="163"/>
    </row>
    <row r="33" spans="1:18" ht="20.100000000000001" customHeight="1" x14ac:dyDescent="0.25">
      <c r="A33" s="159"/>
      <c r="B33" s="164"/>
      <c r="C33" s="165"/>
      <c r="D33" s="165"/>
      <c r="E33" s="165"/>
      <c r="F33" s="165"/>
      <c r="G33" s="165"/>
      <c r="H33" s="166"/>
      <c r="I33" s="166"/>
      <c r="J33" s="166"/>
      <c r="K33" s="163"/>
      <c r="L33" s="163"/>
      <c r="M33" s="163"/>
      <c r="N33" s="163"/>
      <c r="O33" s="163"/>
      <c r="P33" s="163"/>
      <c r="Q33" s="163"/>
      <c r="R33" s="163"/>
    </row>
    <row r="34" spans="1:18" ht="20.100000000000001" customHeight="1" x14ac:dyDescent="0.25">
      <c r="A34" s="166"/>
      <c r="B34" s="166"/>
      <c r="C34" s="166"/>
      <c r="D34" s="167"/>
      <c r="E34" s="167"/>
      <c r="F34" s="167"/>
      <c r="G34" s="163"/>
      <c r="H34" s="163"/>
      <c r="I34" s="163"/>
      <c r="J34" s="163"/>
      <c r="K34" s="166"/>
      <c r="L34" s="166"/>
      <c r="M34" s="163"/>
      <c r="N34" s="163"/>
      <c r="O34" s="166"/>
      <c r="P34" s="166"/>
      <c r="Q34" s="163"/>
      <c r="R34" s="163"/>
    </row>
    <row r="35" spans="1:18" ht="20.100000000000001" customHeight="1" x14ac:dyDescent="0.25">
      <c r="A35" s="168"/>
      <c r="B35" s="168"/>
      <c r="C35" s="168"/>
      <c r="D35" s="168"/>
      <c r="E35" s="168"/>
      <c r="F35" s="168"/>
      <c r="G35" s="166"/>
      <c r="H35" s="166"/>
      <c r="I35" s="166"/>
      <c r="J35" s="166"/>
      <c r="K35" s="167"/>
      <c r="L35" s="167"/>
      <c r="M35" s="167"/>
      <c r="N35" s="167"/>
      <c r="O35" s="166"/>
      <c r="P35" s="166"/>
      <c r="Q35" s="166"/>
      <c r="R35" s="166"/>
    </row>
    <row r="36" spans="1:18" ht="45" customHeight="1" x14ac:dyDescent="0.25">
      <c r="A36" s="164"/>
      <c r="B36" s="164"/>
      <c r="C36" s="164"/>
      <c r="D36" s="164"/>
      <c r="E36" s="164"/>
      <c r="F36" s="164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</row>
    <row r="37" spans="1:18" ht="20.100000000000001" customHeight="1" x14ac:dyDescent="0.25">
      <c r="A37" s="170"/>
      <c r="B37" s="171"/>
      <c r="C37" s="172"/>
      <c r="D37" s="173"/>
      <c r="E37" s="173"/>
      <c r="F37" s="172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1:18" ht="20.100000000000001" customHeight="1" x14ac:dyDescent="0.25">
      <c r="A38" s="76"/>
      <c r="B38" s="80"/>
      <c r="C38" s="81"/>
      <c r="D38" s="84"/>
      <c r="E38" s="84"/>
      <c r="F38" s="81"/>
      <c r="G38" s="82"/>
      <c r="H38" s="82"/>
      <c r="I38" s="82"/>
      <c r="J38" s="82"/>
      <c r="K38" s="82"/>
      <c r="L38" s="82"/>
      <c r="M38" s="82"/>
      <c r="N38" s="82"/>
      <c r="O38" s="83"/>
      <c r="P38" s="83"/>
      <c r="Q38" s="83"/>
      <c r="R38" s="83"/>
    </row>
    <row r="39" spans="1:18" ht="20.100000000000001" customHeight="1" x14ac:dyDescent="0.25">
      <c r="A39" s="76"/>
      <c r="B39" s="80"/>
      <c r="C39" s="81"/>
      <c r="D39" s="84"/>
      <c r="E39" s="84"/>
      <c r="F39" s="81"/>
      <c r="G39" s="82"/>
      <c r="H39" s="82"/>
      <c r="I39" s="82"/>
      <c r="J39" s="82"/>
      <c r="K39" s="82"/>
      <c r="L39" s="82"/>
      <c r="M39" s="82"/>
      <c r="N39" s="82"/>
      <c r="O39" s="83"/>
      <c r="P39" s="83"/>
      <c r="Q39" s="83"/>
      <c r="R39" s="83"/>
    </row>
    <row r="40" spans="1:18" ht="20.100000000000001" customHeight="1" x14ac:dyDescent="0.25">
      <c r="A40" s="76"/>
      <c r="B40" s="80"/>
      <c r="C40" s="81"/>
      <c r="D40" s="84"/>
      <c r="E40" s="84"/>
      <c r="F40" s="81"/>
      <c r="G40" s="82"/>
      <c r="H40" s="82"/>
      <c r="I40" s="82"/>
      <c r="J40" s="82"/>
      <c r="K40" s="82"/>
      <c r="L40" s="82"/>
      <c r="M40" s="82"/>
      <c r="N40" s="82"/>
      <c r="O40" s="83"/>
      <c r="P40" s="83"/>
      <c r="Q40" s="83"/>
      <c r="R40" s="83"/>
    </row>
    <row r="41" spans="1:18" ht="20.100000000000001" customHeight="1" x14ac:dyDescent="0.25">
      <c r="A41" s="76"/>
      <c r="B41" s="80"/>
      <c r="C41" s="81"/>
      <c r="D41" s="84"/>
      <c r="E41" s="84"/>
      <c r="F41" s="81"/>
      <c r="G41" s="82"/>
      <c r="H41" s="82"/>
      <c r="I41" s="82"/>
      <c r="J41" s="82"/>
      <c r="K41" s="82"/>
      <c r="L41" s="82"/>
      <c r="M41" s="82"/>
      <c r="N41" s="82"/>
      <c r="O41" s="83"/>
      <c r="P41" s="83"/>
      <c r="Q41" s="83"/>
      <c r="R41" s="83"/>
    </row>
    <row r="42" spans="1:18" ht="20.100000000000001" customHeight="1" x14ac:dyDescent="0.25">
      <c r="A42" s="76"/>
      <c r="B42" s="80"/>
      <c r="C42" s="81"/>
      <c r="D42" s="84"/>
      <c r="E42" s="84"/>
      <c r="F42" s="81"/>
      <c r="G42" s="82"/>
      <c r="H42" s="82"/>
      <c r="I42" s="82"/>
      <c r="J42" s="82"/>
      <c r="K42" s="82"/>
      <c r="L42" s="82"/>
      <c r="M42" s="82"/>
      <c r="N42" s="82"/>
      <c r="O42" s="83"/>
      <c r="P42" s="83"/>
      <c r="Q42" s="83"/>
      <c r="R42" s="83"/>
    </row>
    <row r="43" spans="1:18" ht="20.100000000000001" customHeight="1" x14ac:dyDescent="0.25">
      <c r="A43" s="76"/>
      <c r="B43" s="80"/>
      <c r="C43" s="81"/>
      <c r="D43" s="84"/>
      <c r="E43" s="84"/>
      <c r="F43" s="81"/>
      <c r="G43" s="82"/>
      <c r="H43" s="82"/>
      <c r="I43" s="82"/>
      <c r="J43" s="82"/>
      <c r="K43" s="82"/>
      <c r="L43" s="82"/>
      <c r="M43" s="82"/>
      <c r="N43" s="82"/>
      <c r="O43" s="83"/>
      <c r="P43" s="83"/>
      <c r="Q43" s="83"/>
      <c r="R43" s="83"/>
    </row>
    <row r="44" spans="1:18" ht="20.100000000000001" customHeight="1" x14ac:dyDescent="0.25">
      <c r="A44" s="76"/>
      <c r="B44" s="80"/>
      <c r="C44" s="81"/>
      <c r="D44" s="84"/>
      <c r="E44" s="84"/>
      <c r="F44" s="81"/>
      <c r="G44" s="82"/>
      <c r="H44" s="82"/>
      <c r="I44" s="82"/>
      <c r="J44" s="82"/>
      <c r="K44" s="82"/>
      <c r="L44" s="82"/>
      <c r="M44" s="82"/>
      <c r="N44" s="82"/>
      <c r="O44" s="83"/>
      <c r="P44" s="83"/>
      <c r="Q44" s="83"/>
      <c r="R44" s="83"/>
    </row>
    <row r="45" spans="1:18" ht="20.100000000000001" customHeight="1" x14ac:dyDescent="0.25">
      <c r="A45" s="76"/>
      <c r="B45" s="80"/>
      <c r="C45" s="81"/>
      <c r="D45" s="81"/>
      <c r="E45" s="81"/>
      <c r="F45" s="81"/>
      <c r="G45" s="82"/>
      <c r="H45" s="82"/>
      <c r="I45" s="82"/>
      <c r="J45" s="82"/>
      <c r="K45" s="82"/>
      <c r="L45" s="82"/>
      <c r="M45" s="82"/>
      <c r="N45" s="82"/>
      <c r="O45" s="83"/>
      <c r="P45" s="83"/>
      <c r="Q45" s="83"/>
      <c r="R45" s="83"/>
    </row>
    <row r="46" spans="1:18" ht="20.100000000000001" customHeight="1" x14ac:dyDescent="0.25">
      <c r="A46" s="76"/>
      <c r="B46" s="80"/>
      <c r="C46" s="81"/>
      <c r="D46" s="81"/>
      <c r="E46" s="81"/>
      <c r="F46" s="81"/>
      <c r="G46" s="82"/>
      <c r="H46" s="82"/>
      <c r="I46" s="82"/>
      <c r="J46" s="82"/>
      <c r="K46" s="82"/>
      <c r="L46" s="82"/>
      <c r="M46" s="82"/>
      <c r="N46" s="82"/>
      <c r="O46" s="83"/>
      <c r="P46" s="83"/>
      <c r="Q46" s="83"/>
      <c r="R46" s="83"/>
    </row>
    <row r="47" spans="1:18" ht="20.100000000000001" customHeight="1" x14ac:dyDescent="0.25">
      <c r="A47" s="170"/>
      <c r="B47" s="171"/>
      <c r="C47" s="172"/>
      <c r="D47" s="173"/>
      <c r="E47" s="173"/>
      <c r="F47" s="172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</row>
    <row r="48" spans="1:18" ht="20.100000000000001" customHeight="1" x14ac:dyDescent="0.25">
      <c r="A48" s="76"/>
      <c r="B48" s="80"/>
      <c r="C48" s="81"/>
      <c r="D48" s="84"/>
      <c r="E48" s="84"/>
      <c r="F48" s="81"/>
      <c r="G48" s="82"/>
      <c r="H48" s="82"/>
      <c r="I48" s="82"/>
      <c r="J48" s="82"/>
      <c r="K48" s="82"/>
      <c r="L48" s="82"/>
      <c r="M48" s="82"/>
      <c r="N48" s="82"/>
      <c r="O48" s="83"/>
      <c r="P48" s="83"/>
      <c r="Q48" s="83"/>
      <c r="R48" s="83"/>
    </row>
    <row r="49" spans="1:18" ht="20.100000000000001" customHeight="1" x14ac:dyDescent="0.25">
      <c r="A49" s="76"/>
      <c r="B49" s="80"/>
      <c r="C49" s="81"/>
      <c r="D49" s="84"/>
      <c r="E49" s="84"/>
      <c r="F49" s="81"/>
      <c r="G49" s="82"/>
      <c r="H49" s="82"/>
      <c r="I49" s="82"/>
      <c r="J49" s="82"/>
      <c r="K49" s="82"/>
      <c r="L49" s="82"/>
      <c r="M49" s="82"/>
      <c r="N49" s="82"/>
      <c r="O49" s="83"/>
      <c r="P49" s="83"/>
      <c r="Q49" s="83"/>
      <c r="R49" s="83"/>
    </row>
    <row r="50" spans="1:18" ht="20.100000000000001" customHeight="1" x14ac:dyDescent="0.25">
      <c r="A50" s="76"/>
      <c r="B50" s="80"/>
      <c r="C50" s="81"/>
      <c r="D50" s="84"/>
      <c r="E50" s="84"/>
      <c r="F50" s="81"/>
      <c r="G50" s="82"/>
      <c r="H50" s="82"/>
      <c r="I50" s="82"/>
      <c r="J50" s="82"/>
      <c r="K50" s="82"/>
      <c r="L50" s="82"/>
      <c r="M50" s="82"/>
      <c r="N50" s="82"/>
      <c r="O50" s="83"/>
      <c r="P50" s="83"/>
      <c r="Q50" s="83"/>
      <c r="R50" s="83"/>
    </row>
    <row r="51" spans="1:18" ht="20.100000000000001" customHeight="1" x14ac:dyDescent="0.25">
      <c r="A51" s="76"/>
      <c r="B51" s="80"/>
      <c r="C51" s="81"/>
      <c r="D51" s="84"/>
      <c r="E51" s="84"/>
      <c r="F51" s="81"/>
      <c r="G51" s="82"/>
      <c r="H51" s="82"/>
      <c r="I51" s="82"/>
      <c r="J51" s="82"/>
      <c r="K51" s="82"/>
      <c r="L51" s="82"/>
      <c r="M51" s="82"/>
      <c r="N51" s="82"/>
      <c r="O51" s="83"/>
      <c r="P51" s="83"/>
      <c r="Q51" s="83"/>
      <c r="R51" s="83"/>
    </row>
    <row r="52" spans="1:18" ht="20.100000000000001" customHeight="1" x14ac:dyDescent="0.25">
      <c r="A52" s="76"/>
      <c r="B52" s="80"/>
      <c r="C52" s="81"/>
      <c r="D52" s="84"/>
      <c r="E52" s="84"/>
      <c r="F52" s="81"/>
      <c r="G52" s="82"/>
      <c r="H52" s="82"/>
      <c r="I52" s="82"/>
      <c r="J52" s="82"/>
      <c r="K52" s="82"/>
      <c r="L52" s="82"/>
      <c r="M52" s="82"/>
      <c r="N52" s="82"/>
      <c r="O52" s="83"/>
      <c r="P52" s="83"/>
      <c r="Q52" s="83"/>
      <c r="R52" s="83"/>
    </row>
    <row r="53" spans="1:18" ht="20.100000000000001" customHeight="1" x14ac:dyDescent="0.25">
      <c r="A53" s="76"/>
      <c r="B53" s="80"/>
      <c r="C53" s="81"/>
      <c r="D53" s="84"/>
      <c r="E53" s="84"/>
      <c r="F53" s="81"/>
      <c r="G53" s="82"/>
      <c r="H53" s="82"/>
      <c r="I53" s="82"/>
      <c r="J53" s="82"/>
      <c r="K53" s="82"/>
      <c r="L53" s="82"/>
      <c r="M53" s="82"/>
      <c r="N53" s="82"/>
      <c r="O53" s="83"/>
      <c r="P53" s="83"/>
      <c r="Q53" s="83"/>
      <c r="R53" s="83"/>
    </row>
    <row r="54" spans="1:18" ht="20.100000000000001" customHeight="1" x14ac:dyDescent="0.25">
      <c r="A54" s="76"/>
      <c r="B54" s="80"/>
      <c r="C54" s="81"/>
      <c r="D54" s="81"/>
      <c r="E54" s="81"/>
      <c r="F54" s="81"/>
      <c r="G54" s="82"/>
      <c r="H54" s="82"/>
      <c r="I54" s="82"/>
      <c r="J54" s="82"/>
      <c r="K54" s="82"/>
      <c r="L54" s="82"/>
      <c r="M54" s="82"/>
      <c r="N54" s="82"/>
      <c r="O54" s="83"/>
      <c r="P54" s="83"/>
      <c r="Q54" s="83"/>
      <c r="R54" s="83"/>
    </row>
    <row r="55" spans="1:18" ht="20.100000000000001" customHeight="1" x14ac:dyDescent="0.25">
      <c r="A55" s="76"/>
      <c r="B55" s="80"/>
      <c r="C55" s="81"/>
      <c r="D55" s="81"/>
      <c r="E55" s="81"/>
      <c r="F55" s="81"/>
      <c r="G55" s="82"/>
      <c r="H55" s="82"/>
      <c r="I55" s="82"/>
      <c r="J55" s="82"/>
      <c r="K55" s="82"/>
      <c r="L55" s="82"/>
      <c r="M55" s="82"/>
      <c r="N55" s="82"/>
      <c r="O55" s="83"/>
      <c r="P55" s="83"/>
      <c r="Q55" s="83"/>
      <c r="R55" s="83"/>
    </row>
    <row r="56" spans="1:18" ht="20.100000000000001" customHeight="1" x14ac:dyDescent="0.25">
      <c r="A56" s="76"/>
      <c r="B56" s="80"/>
      <c r="C56" s="81"/>
      <c r="D56" s="81"/>
      <c r="E56" s="81"/>
      <c r="F56" s="81"/>
      <c r="G56" s="82"/>
      <c r="H56" s="82"/>
      <c r="I56" s="82"/>
      <c r="J56" s="82"/>
      <c r="K56" s="82"/>
      <c r="L56" s="82"/>
      <c r="M56" s="82"/>
      <c r="N56" s="82"/>
      <c r="O56" s="83"/>
      <c r="P56" s="83"/>
      <c r="Q56" s="83"/>
      <c r="R56" s="83"/>
    </row>
    <row r="57" spans="1:18" ht="20.100000000000001" customHeight="1" x14ac:dyDescent="0.25">
      <c r="A57" s="175"/>
      <c r="B57" s="176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</row>
    <row r="58" spans="1:18" ht="20.100000000000001" customHeight="1" x14ac:dyDescent="0.25">
      <c r="A58" s="175"/>
      <c r="B58" s="176"/>
      <c r="C58" s="177"/>
      <c r="D58" s="177"/>
      <c r="E58" s="177"/>
      <c r="F58" s="177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</row>
    <row r="59" spans="1:18" ht="20.100000000000001" customHeight="1" x14ac:dyDescent="0.25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</row>
    <row r="60" spans="1:18" ht="20.100000000000001" customHeight="1" x14ac:dyDescent="0.25">
      <c r="A60" s="159"/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</row>
    <row r="61" spans="1:18" ht="20.100000000000001" customHeight="1" x14ac:dyDescent="0.25">
      <c r="A61" s="159"/>
      <c r="B61" s="160"/>
      <c r="C61" s="160"/>
      <c r="D61" s="160"/>
      <c r="E61" s="159"/>
      <c r="F61" s="159"/>
      <c r="G61" s="159"/>
      <c r="H61" s="159"/>
      <c r="I61" s="159"/>
      <c r="J61" s="159"/>
      <c r="K61" s="159"/>
      <c r="L61" s="159"/>
      <c r="M61" s="161"/>
      <c r="N61" s="161"/>
      <c r="O61" s="161"/>
      <c r="P61" s="161"/>
      <c r="Q61" s="161"/>
      <c r="R61" s="159"/>
    </row>
    <row r="62" spans="1:18" ht="20.100000000000001" customHeight="1" x14ac:dyDescent="0.25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62"/>
      <c r="P62" s="162"/>
      <c r="Q62" s="163"/>
      <c r="R62" s="163"/>
    </row>
    <row r="63" spans="1:18" ht="20.100000000000001" customHeight="1" x14ac:dyDescent="0.25">
      <c r="A63" s="159"/>
      <c r="B63" s="164"/>
      <c r="C63" s="165"/>
      <c r="D63" s="165"/>
      <c r="E63" s="165"/>
      <c r="F63" s="165"/>
      <c r="G63" s="165"/>
      <c r="H63" s="166"/>
      <c r="I63" s="166"/>
      <c r="J63" s="166"/>
      <c r="K63" s="163"/>
      <c r="L63" s="163"/>
      <c r="M63" s="163"/>
      <c r="N63" s="163"/>
      <c r="O63" s="163"/>
      <c r="P63" s="163"/>
      <c r="Q63" s="163"/>
      <c r="R63" s="163"/>
    </row>
    <row r="64" spans="1:18" ht="20.100000000000001" customHeight="1" x14ac:dyDescent="0.25">
      <c r="A64" s="166"/>
      <c r="B64" s="166"/>
      <c r="C64" s="166"/>
      <c r="D64" s="167"/>
      <c r="E64" s="167"/>
      <c r="F64" s="167"/>
      <c r="G64" s="163"/>
      <c r="H64" s="163"/>
      <c r="I64" s="163"/>
      <c r="J64" s="163"/>
      <c r="K64" s="166"/>
      <c r="L64" s="166"/>
      <c r="M64" s="163"/>
      <c r="N64" s="163"/>
      <c r="O64" s="166"/>
      <c r="P64" s="166"/>
      <c r="Q64" s="163"/>
      <c r="R64" s="163"/>
    </row>
    <row r="65" spans="1:18" ht="20.100000000000001" customHeight="1" x14ac:dyDescent="0.25">
      <c r="A65" s="168"/>
      <c r="B65" s="168"/>
      <c r="C65" s="168"/>
      <c r="D65" s="168"/>
      <c r="E65" s="168"/>
      <c r="F65" s="168"/>
      <c r="G65" s="166"/>
      <c r="H65" s="166"/>
      <c r="I65" s="166"/>
      <c r="J65" s="166"/>
      <c r="K65" s="167"/>
      <c r="L65" s="167"/>
      <c r="M65" s="167"/>
      <c r="N65" s="167"/>
      <c r="O65" s="166"/>
      <c r="P65" s="166"/>
      <c r="Q65" s="166"/>
      <c r="R65" s="166"/>
    </row>
    <row r="66" spans="1:18" ht="45" customHeight="1" x14ac:dyDescent="0.25">
      <c r="A66" s="164"/>
      <c r="B66" s="164"/>
      <c r="C66" s="164"/>
      <c r="D66" s="164"/>
      <c r="E66" s="164"/>
      <c r="F66" s="164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169"/>
    </row>
    <row r="67" spans="1:18" ht="20.100000000000001" customHeight="1" x14ac:dyDescent="0.25">
      <c r="A67" s="76"/>
      <c r="B67" s="80"/>
      <c r="C67" s="81"/>
      <c r="D67" s="84"/>
      <c r="E67" s="84"/>
      <c r="F67" s="81"/>
      <c r="G67" s="82"/>
      <c r="H67" s="82"/>
      <c r="I67" s="82"/>
      <c r="J67" s="82"/>
      <c r="K67" s="82"/>
      <c r="L67" s="82"/>
      <c r="M67" s="82"/>
      <c r="N67" s="82"/>
      <c r="O67" s="83"/>
      <c r="P67" s="83"/>
      <c r="Q67" s="83"/>
      <c r="R67" s="83"/>
    </row>
    <row r="68" spans="1:18" ht="20.100000000000001" customHeight="1" x14ac:dyDescent="0.25">
      <c r="A68" s="76"/>
      <c r="B68" s="80"/>
      <c r="C68" s="81"/>
      <c r="D68" s="84"/>
      <c r="E68" s="84"/>
      <c r="F68" s="81"/>
      <c r="G68" s="82"/>
      <c r="H68" s="82"/>
      <c r="I68" s="82"/>
      <c r="J68" s="82"/>
      <c r="K68" s="82"/>
      <c r="L68" s="82"/>
      <c r="M68" s="82"/>
      <c r="N68" s="82"/>
      <c r="O68" s="83"/>
      <c r="P68" s="83"/>
      <c r="Q68" s="83"/>
      <c r="R68" s="83"/>
    </row>
    <row r="69" spans="1:18" ht="20.100000000000001" customHeight="1" x14ac:dyDescent="0.25">
      <c r="A69" s="76"/>
      <c r="B69" s="80"/>
      <c r="C69" s="81"/>
      <c r="D69" s="84"/>
      <c r="E69" s="84"/>
      <c r="F69" s="81"/>
      <c r="G69" s="82"/>
      <c r="H69" s="82"/>
      <c r="I69" s="82"/>
      <c r="J69" s="82"/>
      <c r="K69" s="82"/>
      <c r="L69" s="82"/>
      <c r="M69" s="82"/>
      <c r="N69" s="82"/>
      <c r="O69" s="83"/>
      <c r="P69" s="83"/>
      <c r="Q69" s="83"/>
      <c r="R69" s="83"/>
    </row>
    <row r="70" spans="1:18" ht="20.100000000000001" customHeight="1" x14ac:dyDescent="0.25">
      <c r="A70" s="76"/>
      <c r="B70" s="80"/>
      <c r="C70" s="81"/>
      <c r="D70" s="84"/>
      <c r="E70" s="84"/>
      <c r="F70" s="81"/>
      <c r="G70" s="82"/>
      <c r="H70" s="82"/>
      <c r="I70" s="82"/>
      <c r="J70" s="82"/>
      <c r="K70" s="82"/>
      <c r="L70" s="82"/>
      <c r="M70" s="82"/>
      <c r="N70" s="82"/>
      <c r="O70" s="83"/>
      <c r="P70" s="83"/>
      <c r="Q70" s="83"/>
      <c r="R70" s="83"/>
    </row>
    <row r="71" spans="1:18" ht="20.100000000000001" customHeight="1" x14ac:dyDescent="0.25">
      <c r="A71" s="76"/>
      <c r="B71" s="80"/>
      <c r="C71" s="81"/>
      <c r="D71" s="84"/>
      <c r="E71" s="84"/>
      <c r="F71" s="81"/>
      <c r="G71" s="82"/>
      <c r="H71" s="82"/>
      <c r="I71" s="82"/>
      <c r="J71" s="82"/>
      <c r="K71" s="82"/>
      <c r="L71" s="82"/>
      <c r="M71" s="82"/>
      <c r="N71" s="82"/>
      <c r="O71" s="83"/>
      <c r="P71" s="83"/>
      <c r="Q71" s="83"/>
      <c r="R71" s="83"/>
    </row>
    <row r="72" spans="1:18" ht="20.100000000000001" customHeight="1" x14ac:dyDescent="0.25">
      <c r="A72" s="76"/>
      <c r="B72" s="80"/>
      <c r="C72" s="81"/>
      <c r="D72" s="84"/>
      <c r="E72" s="84"/>
      <c r="F72" s="81"/>
      <c r="G72" s="82"/>
      <c r="H72" s="82"/>
      <c r="I72" s="82"/>
      <c r="J72" s="82"/>
      <c r="K72" s="82"/>
      <c r="L72" s="82"/>
      <c r="M72" s="82"/>
      <c r="N72" s="82"/>
      <c r="O72" s="83"/>
      <c r="P72" s="83"/>
      <c r="Q72" s="83"/>
      <c r="R72" s="83"/>
    </row>
    <row r="73" spans="1:18" ht="20.100000000000001" customHeight="1" x14ac:dyDescent="0.25">
      <c r="A73" s="76"/>
      <c r="B73" s="80"/>
      <c r="C73" s="81"/>
      <c r="D73" s="84"/>
      <c r="E73" s="84"/>
      <c r="F73" s="81"/>
      <c r="G73" s="82"/>
      <c r="H73" s="82"/>
      <c r="I73" s="82"/>
      <c r="J73" s="82"/>
      <c r="K73" s="82"/>
      <c r="L73" s="82"/>
      <c r="M73" s="82"/>
      <c r="N73" s="82"/>
      <c r="O73" s="83"/>
      <c r="P73" s="83"/>
      <c r="Q73" s="83"/>
      <c r="R73" s="83"/>
    </row>
    <row r="74" spans="1:18" ht="20.100000000000001" customHeight="1" x14ac:dyDescent="0.25">
      <c r="A74" s="76"/>
      <c r="B74" s="80"/>
      <c r="C74" s="81"/>
      <c r="D74" s="84"/>
      <c r="E74" s="84"/>
      <c r="F74" s="81"/>
      <c r="G74" s="82"/>
      <c r="H74" s="82"/>
      <c r="I74" s="82"/>
      <c r="J74" s="82"/>
      <c r="K74" s="82"/>
      <c r="L74" s="82"/>
      <c r="M74" s="82"/>
      <c r="N74" s="82"/>
      <c r="O74" s="83"/>
      <c r="P74" s="83"/>
      <c r="Q74" s="83"/>
      <c r="R74" s="83"/>
    </row>
    <row r="75" spans="1:18" ht="20.100000000000001" customHeight="1" x14ac:dyDescent="0.25">
      <c r="A75" s="76"/>
      <c r="B75" s="80"/>
      <c r="C75" s="81"/>
      <c r="D75" s="84"/>
      <c r="E75" s="84"/>
      <c r="F75" s="81"/>
      <c r="G75" s="82"/>
      <c r="H75" s="82"/>
      <c r="I75" s="82"/>
      <c r="J75" s="82"/>
      <c r="K75" s="82"/>
      <c r="L75" s="82"/>
      <c r="M75" s="82"/>
      <c r="N75" s="82"/>
      <c r="O75" s="83"/>
      <c r="P75" s="83"/>
      <c r="Q75" s="83"/>
      <c r="R75" s="83"/>
    </row>
    <row r="76" spans="1:18" ht="20.100000000000001" customHeight="1" x14ac:dyDescent="0.25">
      <c r="A76" s="76"/>
      <c r="B76" s="80"/>
      <c r="C76" s="81"/>
      <c r="D76" s="84"/>
      <c r="E76" s="84"/>
      <c r="F76" s="81"/>
      <c r="G76" s="82"/>
      <c r="H76" s="82"/>
      <c r="I76" s="82"/>
      <c r="J76" s="82"/>
      <c r="K76" s="82"/>
      <c r="L76" s="82"/>
      <c r="M76" s="82"/>
      <c r="N76" s="82"/>
      <c r="O76" s="83"/>
      <c r="P76" s="83"/>
      <c r="Q76" s="83"/>
      <c r="R76" s="83"/>
    </row>
    <row r="77" spans="1:18" ht="20.100000000000001" customHeight="1" x14ac:dyDescent="0.25">
      <c r="A77" s="76"/>
      <c r="B77" s="80"/>
      <c r="C77" s="81"/>
      <c r="D77" s="84"/>
      <c r="E77" s="84"/>
      <c r="F77" s="81"/>
      <c r="G77" s="82"/>
      <c r="H77" s="82"/>
      <c r="I77" s="82"/>
      <c r="J77" s="82"/>
      <c r="K77" s="82"/>
      <c r="L77" s="82"/>
      <c r="M77" s="82"/>
      <c r="N77" s="82"/>
      <c r="O77" s="83"/>
      <c r="P77" s="83"/>
      <c r="Q77" s="83"/>
      <c r="R77" s="83"/>
    </row>
    <row r="78" spans="1:18" ht="20.100000000000001" customHeight="1" x14ac:dyDescent="0.25">
      <c r="A78" s="76"/>
      <c r="B78" s="80"/>
      <c r="C78" s="81"/>
      <c r="D78" s="84"/>
      <c r="E78" s="84"/>
      <c r="F78" s="81"/>
      <c r="G78" s="82"/>
      <c r="H78" s="82"/>
      <c r="I78" s="82"/>
      <c r="J78" s="82"/>
      <c r="K78" s="82"/>
      <c r="L78" s="82"/>
      <c r="M78" s="82"/>
      <c r="N78" s="82"/>
      <c r="O78" s="83"/>
      <c r="P78" s="83"/>
      <c r="Q78" s="83"/>
      <c r="R78" s="83"/>
    </row>
    <row r="79" spans="1:18" ht="20.100000000000001" customHeight="1" x14ac:dyDescent="0.25">
      <c r="A79" s="76"/>
      <c r="B79" s="80"/>
      <c r="C79" s="81"/>
      <c r="D79" s="84"/>
      <c r="E79" s="84"/>
      <c r="F79" s="81"/>
      <c r="G79" s="82"/>
      <c r="H79" s="82"/>
      <c r="I79" s="82"/>
      <c r="J79" s="82"/>
      <c r="K79" s="82"/>
      <c r="L79" s="82"/>
      <c r="M79" s="82"/>
      <c r="N79" s="82"/>
      <c r="O79" s="83"/>
      <c r="P79" s="83"/>
      <c r="Q79" s="83"/>
      <c r="R79" s="83"/>
    </row>
    <row r="80" spans="1:18" ht="20.100000000000001" customHeight="1" x14ac:dyDescent="0.25">
      <c r="A80" s="76"/>
      <c r="B80" s="80"/>
      <c r="C80" s="81"/>
      <c r="D80" s="84"/>
      <c r="E80" s="84"/>
      <c r="F80" s="81"/>
      <c r="G80" s="82"/>
      <c r="H80" s="82"/>
      <c r="I80" s="82"/>
      <c r="J80" s="82"/>
      <c r="K80" s="82"/>
      <c r="L80" s="82"/>
      <c r="M80" s="82"/>
      <c r="N80" s="82"/>
      <c r="O80" s="83"/>
      <c r="P80" s="83"/>
      <c r="Q80" s="83"/>
      <c r="R80" s="83"/>
    </row>
    <row r="81" spans="1:18" ht="20.100000000000001" customHeight="1" x14ac:dyDescent="0.25">
      <c r="A81" s="76"/>
      <c r="B81" s="80"/>
      <c r="C81" s="81"/>
      <c r="D81" s="84"/>
      <c r="E81" s="84"/>
      <c r="F81" s="81"/>
      <c r="G81" s="82"/>
      <c r="H81" s="82"/>
      <c r="I81" s="82"/>
      <c r="J81" s="82"/>
      <c r="K81" s="82"/>
      <c r="L81" s="82"/>
      <c r="M81" s="82"/>
      <c r="N81" s="82"/>
      <c r="O81" s="83"/>
      <c r="P81" s="83"/>
      <c r="Q81" s="83"/>
      <c r="R81" s="83"/>
    </row>
    <row r="82" spans="1:18" ht="20.100000000000001" customHeight="1" x14ac:dyDescent="0.25">
      <c r="A82" s="76"/>
      <c r="B82" s="80"/>
      <c r="C82" s="81"/>
      <c r="D82" s="84"/>
      <c r="E82" s="84"/>
      <c r="F82" s="81"/>
      <c r="G82" s="82"/>
      <c r="H82" s="82"/>
      <c r="I82" s="82"/>
      <c r="J82" s="82"/>
      <c r="K82" s="82"/>
      <c r="L82" s="82"/>
      <c r="M82" s="82"/>
      <c r="N82" s="82"/>
      <c r="O82" s="83"/>
      <c r="P82" s="83"/>
      <c r="Q82" s="83"/>
      <c r="R82" s="83"/>
    </row>
    <row r="83" spans="1:18" ht="20.100000000000001" customHeight="1" x14ac:dyDescent="0.25">
      <c r="A83" s="76"/>
      <c r="B83" s="80"/>
      <c r="C83" s="81"/>
      <c r="D83" s="84"/>
      <c r="E83" s="84"/>
      <c r="F83" s="81"/>
      <c r="G83" s="82"/>
      <c r="H83" s="82"/>
      <c r="I83" s="82"/>
      <c r="J83" s="82"/>
      <c r="K83" s="82"/>
      <c r="L83" s="82"/>
      <c r="M83" s="82"/>
      <c r="N83" s="82"/>
      <c r="O83" s="83"/>
      <c r="P83" s="83"/>
      <c r="Q83" s="83"/>
      <c r="R83" s="83"/>
    </row>
    <row r="84" spans="1:18" ht="20.100000000000001" customHeight="1" x14ac:dyDescent="0.25">
      <c r="A84" s="76"/>
      <c r="B84" s="80"/>
      <c r="C84" s="81"/>
      <c r="D84" s="84"/>
      <c r="E84" s="84"/>
      <c r="F84" s="81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83"/>
      <c r="R84" s="83"/>
    </row>
    <row r="85" spans="1:18" ht="20.100000000000001" customHeight="1" x14ac:dyDescent="0.25">
      <c r="A85" s="76"/>
      <c r="B85" s="80"/>
      <c r="C85" s="81"/>
      <c r="D85" s="84"/>
      <c r="E85" s="84"/>
      <c r="F85" s="81"/>
      <c r="G85" s="82"/>
      <c r="H85" s="82"/>
      <c r="I85" s="82"/>
      <c r="J85" s="82"/>
      <c r="K85" s="82"/>
      <c r="L85" s="82"/>
      <c r="M85" s="82"/>
      <c r="N85" s="82"/>
      <c r="O85" s="83"/>
      <c r="P85" s="83"/>
      <c r="Q85" s="83"/>
      <c r="R85" s="83"/>
    </row>
    <row r="86" spans="1:18" ht="20.100000000000001" customHeight="1" x14ac:dyDescent="0.25">
      <c r="A86" s="76"/>
      <c r="B86" s="80"/>
      <c r="C86" s="81"/>
      <c r="D86" s="81"/>
      <c r="E86" s="81"/>
      <c r="F86" s="81"/>
      <c r="G86" s="82"/>
      <c r="H86" s="82"/>
      <c r="I86" s="82"/>
      <c r="J86" s="82"/>
      <c r="K86" s="82"/>
      <c r="L86" s="82"/>
      <c r="M86" s="82"/>
      <c r="N86" s="82"/>
      <c r="O86" s="83"/>
      <c r="P86" s="83"/>
      <c r="Q86" s="83"/>
      <c r="R86" s="83"/>
    </row>
    <row r="87" spans="1:18" ht="20.100000000000001" customHeight="1" x14ac:dyDescent="0.25">
      <c r="A87" s="175"/>
      <c r="B87" s="175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</row>
    <row r="88" spans="1:18" ht="20.100000000000001" customHeight="1" x14ac:dyDescent="0.25">
      <c r="A88" s="175"/>
      <c r="B88" s="176"/>
      <c r="C88" s="177"/>
      <c r="D88" s="177"/>
      <c r="E88" s="177"/>
      <c r="F88" s="177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65"/>
      <c r="R88" s="165"/>
    </row>
    <row r="89" spans="1:18" ht="20.100000000000001" customHeight="1" x14ac:dyDescent="0.25">
      <c r="A89" s="159"/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59"/>
      <c r="Q89" s="159"/>
      <c r="R89" s="159"/>
    </row>
    <row r="90" spans="1:18" ht="20.100000000000001" customHeight="1" x14ac:dyDescent="0.25">
      <c r="A90" s="159"/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</row>
    <row r="91" spans="1:18" ht="20.100000000000001" customHeight="1" x14ac:dyDescent="0.25">
      <c r="A91" s="159"/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</row>
    <row r="92" spans="1:18" ht="20.100000000000001" customHeight="1" x14ac:dyDescent="0.25">
      <c r="A92" s="159"/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  <c r="N92" s="159"/>
      <c r="O92" s="159"/>
      <c r="P92" s="159"/>
      <c r="Q92" s="159"/>
      <c r="R92" s="159"/>
    </row>
    <row r="93" spans="1:18" ht="20.100000000000001" customHeight="1" x14ac:dyDescent="0.25">
      <c r="A93" s="159"/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  <c r="N93" s="159"/>
      <c r="O93" s="159"/>
      <c r="P93" s="159"/>
      <c r="Q93" s="159"/>
      <c r="R93" s="159"/>
    </row>
    <row r="94" spans="1:18" ht="20.100000000000001" customHeight="1" x14ac:dyDescent="0.25">
      <c r="A94" s="159"/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  <c r="N94" s="159"/>
      <c r="O94" s="159"/>
      <c r="P94" s="159"/>
      <c r="Q94" s="159"/>
      <c r="R94" s="159"/>
    </row>
    <row r="95" spans="1:18" ht="20.100000000000001" customHeight="1" x14ac:dyDescent="0.25">
      <c r="A95" s="159"/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  <c r="N95" s="159"/>
      <c r="O95" s="159"/>
      <c r="P95" s="159"/>
      <c r="Q95" s="159"/>
      <c r="R95" s="159"/>
    </row>
    <row r="96" spans="1:18" ht="20.100000000000001" customHeight="1" x14ac:dyDescent="0.25">
      <c r="A96" s="159"/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  <c r="N96" s="159"/>
      <c r="O96" s="159"/>
      <c r="P96" s="159"/>
      <c r="Q96" s="159"/>
      <c r="R96" s="159"/>
    </row>
    <row r="97" spans="1:18" ht="20.100000000000001" customHeight="1" x14ac:dyDescent="0.25">
      <c r="A97" s="159"/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  <c r="N97" s="159"/>
      <c r="O97" s="159"/>
      <c r="P97" s="159"/>
      <c r="Q97" s="159"/>
      <c r="R97" s="159"/>
    </row>
  </sheetData>
  <mergeCells count="115">
    <mergeCell ref="A87:B87"/>
    <mergeCell ref="C87:F87"/>
    <mergeCell ref="G87:J87"/>
    <mergeCell ref="K87:N87"/>
    <mergeCell ref="O87:R87"/>
    <mergeCell ref="A88:B88"/>
    <mergeCell ref="C88:F88"/>
    <mergeCell ref="G88:J88"/>
    <mergeCell ref="K88:N88"/>
    <mergeCell ref="O88:R88"/>
    <mergeCell ref="Q64:R64"/>
    <mergeCell ref="A65:C65"/>
    <mergeCell ref="D65:F65"/>
    <mergeCell ref="G65:J65"/>
    <mergeCell ref="K65:N65"/>
    <mergeCell ref="O65:R65"/>
    <mergeCell ref="A64:C64"/>
    <mergeCell ref="D64:F64"/>
    <mergeCell ref="G64:J64"/>
    <mergeCell ref="K64:L64"/>
    <mergeCell ref="M64:N64"/>
    <mergeCell ref="O64:P64"/>
    <mergeCell ref="B61:D61"/>
    <mergeCell ref="M61:Q61"/>
    <mergeCell ref="O62:P62"/>
    <mergeCell ref="Q62:R62"/>
    <mergeCell ref="C63:G63"/>
    <mergeCell ref="H63:J63"/>
    <mergeCell ref="K63:R63"/>
    <mergeCell ref="A57:B57"/>
    <mergeCell ref="C57:F57"/>
    <mergeCell ref="G57:J57"/>
    <mergeCell ref="K57:N57"/>
    <mergeCell ref="O57:R57"/>
    <mergeCell ref="A58:B58"/>
    <mergeCell ref="C58:F58"/>
    <mergeCell ref="G58:J58"/>
    <mergeCell ref="K58:N58"/>
    <mergeCell ref="O58:R58"/>
    <mergeCell ref="Q37:R37"/>
    <mergeCell ref="D47:E47"/>
    <mergeCell ref="G47:H47"/>
    <mergeCell ref="I47:J47"/>
    <mergeCell ref="K47:L47"/>
    <mergeCell ref="M47:N47"/>
    <mergeCell ref="O47:P47"/>
    <mergeCell ref="Q47:R47"/>
    <mergeCell ref="D37:E37"/>
    <mergeCell ref="G37:H37"/>
    <mergeCell ref="I37:J37"/>
    <mergeCell ref="K37:L37"/>
    <mergeCell ref="M37:N37"/>
    <mergeCell ref="O37:P37"/>
    <mergeCell ref="Q34:R34"/>
    <mergeCell ref="A35:C35"/>
    <mergeCell ref="D35:F35"/>
    <mergeCell ref="G35:J35"/>
    <mergeCell ref="K35:N35"/>
    <mergeCell ref="O35:R35"/>
    <mergeCell ref="A34:C34"/>
    <mergeCell ref="D34:F34"/>
    <mergeCell ref="G34:J34"/>
    <mergeCell ref="K34:L34"/>
    <mergeCell ref="M34:N34"/>
    <mergeCell ref="O34:P34"/>
    <mergeCell ref="B31:D31"/>
    <mergeCell ref="M31:Q31"/>
    <mergeCell ref="O32:P32"/>
    <mergeCell ref="Q32:R32"/>
    <mergeCell ref="C33:G33"/>
    <mergeCell ref="H33:J33"/>
    <mergeCell ref="K33:R33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Page &amp;P de &amp;N</oddFooter>
  </headerFooter>
  <rowBreaks count="4" manualBreakCount="4">
    <brk id="30" max="16383" man="1"/>
    <brk id="60" max="16383" man="1"/>
    <brk id="90" max="16383" man="1"/>
    <brk id="2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27</vt:i4>
      </vt:variant>
    </vt:vector>
  </HeadingPairs>
  <TitlesOfParts>
    <vt:vector size="33" baseType="lpstr">
      <vt:lpstr>export</vt:lpstr>
      <vt:lpstr>Listes</vt:lpstr>
      <vt:lpstr>donnees</vt:lpstr>
      <vt:lpstr>Débit modele pieces</vt:lpstr>
      <vt:lpstr>Débit modele</vt:lpstr>
      <vt:lpstr>Débit</vt:lpstr>
      <vt:lpstr>pl_debit</vt:lpstr>
      <vt:lpstr>pl_debit_Mod1</vt:lpstr>
      <vt:lpstr>pl_debit_pieces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'Débit modele'!Zone_d_impression</vt:lpstr>
      <vt:lpstr>'Débit modele pieces'!Zone_d_impression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Calinour</cp:lastModifiedBy>
  <cp:lastPrinted>2022-08-02T17:55:47Z</cp:lastPrinted>
  <dcterms:created xsi:type="dcterms:W3CDTF">2022-07-14T10:42:57Z</dcterms:created>
  <dcterms:modified xsi:type="dcterms:W3CDTF">2022-08-03T12:51:39Z</dcterms:modified>
</cp:coreProperties>
</file>