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SOTIN\"/>
    </mc:Choice>
  </mc:AlternateContent>
  <xr:revisionPtr revIDLastSave="0" documentId="13_ncr:1_{259A6D5C-D3FC-4458-9F58-60FFF2E5E145}" xr6:coauthVersionLast="47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export" sheetId="16" r:id="rId1"/>
    <sheet name="Listes" sheetId="11" r:id="rId2"/>
    <sheet name="donnees" sheetId="2" r:id="rId3"/>
    <sheet name="Débit modele" sheetId="17" r:id="rId4"/>
    <sheet name="Débit" sheetId="15" r:id="rId5"/>
  </sheets>
  <definedNames>
    <definedName name="pl_debit">'Débit modele'!$A$7:$R$28</definedName>
    <definedName name="pl_debitBak" localSheetId="4">Débit!$A$6:$R$14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export!#REF!</definedName>
    <definedName name="TOP_Col2">export!#REF!</definedName>
    <definedName name="_xlnm.Print_Area" localSheetId="3">'Débit modele'!$A$1:$R$28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2" i="15" l="1"/>
  <c r="D72" i="15"/>
  <c r="C72" i="15"/>
  <c r="A72" i="15"/>
  <c r="D71" i="15"/>
  <c r="C71" i="15"/>
  <c r="A71" i="15"/>
  <c r="E70" i="15"/>
  <c r="D70" i="15"/>
  <c r="C70" i="15"/>
  <c r="A70" i="15"/>
  <c r="E69" i="15"/>
  <c r="D69" i="15"/>
  <c r="C69" i="15"/>
  <c r="A69" i="15"/>
  <c r="E68" i="15"/>
  <c r="D68" i="15"/>
  <c r="C68" i="15"/>
  <c r="A68" i="15"/>
  <c r="E67" i="15"/>
  <c r="E71" i="15" s="1"/>
  <c r="D67" i="15"/>
  <c r="C67" i="15"/>
  <c r="A67" i="15"/>
  <c r="D66" i="15"/>
  <c r="C66" i="15"/>
  <c r="A66" i="15"/>
  <c r="M59" i="15"/>
  <c r="E14" i="17"/>
  <c r="D14" i="17"/>
  <c r="C14" i="17"/>
  <c r="A14" i="17"/>
  <c r="E13" i="17"/>
  <c r="D13" i="17"/>
  <c r="C13" i="17"/>
  <c r="A13" i="17"/>
  <c r="E12" i="17"/>
  <c r="D12" i="17"/>
  <c r="C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D8" i="17"/>
  <c r="C8" i="17"/>
  <c r="A8" i="17"/>
  <c r="E43" i="15"/>
  <c r="D43" i="15"/>
  <c r="C43" i="15"/>
  <c r="A43" i="15"/>
  <c r="E42" i="15"/>
  <c r="D42" i="15"/>
  <c r="C42" i="15"/>
  <c r="A42" i="15"/>
  <c r="E41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D38" i="15"/>
  <c r="C38" i="15"/>
  <c r="A38" i="15"/>
  <c r="E37" i="15"/>
  <c r="D37" i="15"/>
  <c r="C37" i="15"/>
  <c r="A37" i="15"/>
  <c r="M30" i="15"/>
  <c r="E13" i="15"/>
  <c r="D13" i="15"/>
  <c r="C13" i="15"/>
  <c r="A13" i="15"/>
  <c r="E12" i="15"/>
  <c r="D12" i="15"/>
  <c r="C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77" i="2" l="1"/>
  <c r="AO77" i="2"/>
  <c r="X77" i="2"/>
  <c r="V77" i="2"/>
  <c r="E77" i="2"/>
  <c r="C77" i="2"/>
  <c r="AP76" i="2"/>
  <c r="AO76" i="2"/>
  <c r="X76" i="2"/>
  <c r="X75" i="2" s="1"/>
  <c r="W76" i="2"/>
  <c r="V76" i="2"/>
  <c r="E76" i="2"/>
  <c r="E75" i="2" s="1"/>
  <c r="D76" i="2"/>
  <c r="C76" i="2"/>
  <c r="AP75" i="2"/>
  <c r="AO75" i="2"/>
  <c r="W75" i="2"/>
  <c r="V75" i="2"/>
  <c r="D75" i="2"/>
  <c r="C75" i="2"/>
  <c r="AQ74" i="2"/>
  <c r="AP74" i="2"/>
  <c r="AO74" i="2"/>
  <c r="X74" i="2"/>
  <c r="W74" i="2"/>
  <c r="V74" i="2"/>
  <c r="E74" i="2"/>
  <c r="D74" i="2"/>
  <c r="C74" i="2"/>
  <c r="AQ73" i="2"/>
  <c r="AP73" i="2"/>
  <c r="AP77" i="2" s="1"/>
  <c r="AO73" i="2"/>
  <c r="X73" i="2"/>
  <c r="W73" i="2"/>
  <c r="W77" i="2" s="1"/>
  <c r="V73" i="2"/>
  <c r="E73" i="2"/>
  <c r="D73" i="2"/>
  <c r="D77" i="2" s="1"/>
  <c r="C73" i="2"/>
  <c r="AQ72" i="2"/>
  <c r="AP72" i="2"/>
  <c r="AO72" i="2"/>
  <c r="X72" i="2"/>
  <c r="W72" i="2"/>
  <c r="V72" i="2"/>
  <c r="E72" i="2"/>
  <c r="D72" i="2"/>
  <c r="C72" i="2"/>
  <c r="AQ71" i="2"/>
  <c r="AQ76" i="2" s="1"/>
  <c r="AQ75" i="2" s="1"/>
  <c r="AP71" i="2"/>
  <c r="AO71" i="2"/>
  <c r="X71" i="2"/>
  <c r="W71" i="2"/>
  <c r="V71" i="2"/>
  <c r="E71" i="2"/>
  <c r="D71" i="2"/>
  <c r="C71" i="2"/>
  <c r="AQ66" i="2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AM11" i="2"/>
  <c r="X11" i="2"/>
  <c r="W11" i="2"/>
  <c r="V11" i="2"/>
  <c r="C11" i="2"/>
  <c r="AQ10" i="2"/>
  <c r="AP10" i="2"/>
  <c r="AO10" i="2"/>
  <c r="W10" i="2"/>
  <c r="V10" i="2"/>
  <c r="C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AM9" i="2" l="1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71" i="2"/>
  <c r="AM71" i="2"/>
  <c r="T75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T74" i="2"/>
  <c r="AM74" i="2"/>
  <c r="T76" i="2"/>
  <c r="AM76" i="2"/>
  <c r="AM77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73" i="2"/>
  <c r="AM73" i="2"/>
  <c r="T77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T72" i="2"/>
  <c r="AM72" i="2"/>
  <c r="AM75" i="2"/>
  <c r="A71" i="2"/>
  <c r="A72" i="2"/>
  <c r="A73" i="2"/>
  <c r="A74" i="2"/>
  <c r="A75" i="2"/>
  <c r="A76" i="2"/>
  <c r="A77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00000000-0006-0000-0200-000015000000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C44ACCC7-ECA9-4413-BAF5-1FE40E17596C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623DBCB4-AF48-48D7-8356-71BC1B9645CB}">
      <text>
        <r>
          <rPr>
            <sz val="9"/>
            <color indexed="81"/>
            <rFont val="Tahoma"/>
            <family val="2"/>
          </rPr>
          <t>pl_Fa8_cnss2p</t>
        </r>
      </text>
    </comment>
    <comment ref="A36" authorId="0" shapeId="0" xr:uid="{CBB10F2C-F0A2-4480-A0A0-0456FA814118}">
      <text>
        <r>
          <rPr>
            <sz val="9"/>
            <color indexed="81"/>
            <rFont val="Tahoma"/>
            <family val="2"/>
          </rPr>
          <t>pl_Fa19_cnas2p</t>
        </r>
      </text>
    </comment>
    <comment ref="A65" authorId="0" shapeId="0" xr:uid="{08DAA97C-F314-4526-A8C1-233EFEF398B3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sharedStrings.xml><?xml version="1.0" encoding="utf-8"?>
<sst xmlns="http://schemas.openxmlformats.org/spreadsheetml/2006/main" count="1565" uniqueCount="88">
  <si>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</si>
  <si>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</si>
  <si>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</si>
  <si>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</si>
  <si>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</si>
  <si>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</si>
  <si>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</si>
  <si>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</si>
  <si>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</si>
  <si>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</si>
  <si>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</si>
  <si>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</si>
  <si>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</si>
  <si>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</si>
  <si>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</si>
  <si>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</si>
  <si>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</si>
  <si>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</si>
  <si>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</si>
  <si>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</si>
  <si>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</si>
  <si>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</si>
  <si>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</si>
  <si>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</si>
  <si>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</si>
  <si>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</si>
  <si>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</si>
  <si>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</si>
  <si>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</si>
  <si>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</si>
  <si>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</si>
  <si>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</si>
  <si>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</si>
  <si>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</si>
  <si>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</si>
  <si>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</si>
  <si>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</si>
  <si>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</si>
  <si>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</si>
  <si>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</si>
  <si>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</si>
  <si>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</si>
  <si>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</si>
  <si>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</si>
  <si>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</si>
  <si>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</si>
  <si>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</si>
  <si>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</si>
  <si>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</si>
  <si>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</si>
  <si>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</si>
  <si>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</si>
  <si>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</si>
  <si>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</si>
  <si>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</si>
  <si>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</si>
  <si>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</si>
  <si>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</si>
  <si>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</si>
  <si>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</si>
  <si>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</si>
  <si>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</si>
  <si>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</si>
  <si>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</si>
  <si>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</si>
  <si>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</si>
  <si>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</si>
  <si>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</si>
  <si>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</si>
  <si>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</si>
  <si>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</si>
  <si>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</si>
  <si>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</si>
  <si>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</si>
  <si>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Feuille 3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</si>
  <si>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</si>
  <si>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</si>
  <si>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</si>
  <si>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</si>
  <si>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1000x800x500</t>
  </si>
  <si>
    <t xml:space="preserve">    2333x899x588</t>
  </si>
  <si>
    <t xml:space="preserve">    350x1500x588</t>
  </si>
  <si>
    <t>Joue</t>
  </si>
  <si>
    <t>PLT</t>
  </si>
  <si>
    <t>Socle</t>
  </si>
  <si>
    <t>Pnx</t>
  </si>
  <si>
    <t>Feuille 1</t>
  </si>
  <si>
    <t>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</si>
</sst>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#"/>
    <numFmt numFmtId="168" formatCode="0.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4"/>
      <color theme="0" tint="-0.14999847407452621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2" borderId="5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11" xfId="1" applyNumberFormat="1" applyFont="1" applyFill="1" applyBorder="1" applyAlignment="1" applyProtection="1">
      <alignment horizontal="center"/>
      <protection locked="0"/>
    </xf>
    <xf numFmtId="164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5" fillId="0" borderId="12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4" fontId="3" fillId="0" borderId="16" xfId="1" applyNumberFormat="1" applyFont="1" applyFill="1" applyBorder="1" applyAlignment="1" applyProtection="1">
      <alignment horizontal="center"/>
      <protection locked="0"/>
    </xf>
    <xf numFmtId="164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3" fillId="0" borderId="20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5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4" fontId="3" fillId="0" borderId="21" xfId="1" applyNumberFormat="1" applyFont="1" applyFill="1" applyBorder="1" applyAlignment="1" applyProtection="1">
      <alignment horizontal="center"/>
      <protection locked="0"/>
    </xf>
    <xf numFmtId="164" fontId="3" fillId="0" borderId="22" xfId="1" applyNumberFormat="1" applyFont="1" applyFill="1" applyBorder="1" applyAlignment="1" applyProtection="1">
      <alignment horizontal="left"/>
      <protection locked="0"/>
    </xf>
    <xf numFmtId="0" fontId="3" fillId="0" borderId="23" xfId="1" applyNumberFormat="1" applyFont="1" applyFill="1" applyBorder="1" applyAlignment="1" applyProtection="1">
      <alignment horizontal="center"/>
      <protection locked="0"/>
    </xf>
    <xf numFmtId="0" fontId="3" fillId="0" borderId="24" xfId="1" applyNumberFormat="1" applyFont="1" applyFill="1" applyBorder="1" applyAlignment="1" applyProtection="1">
      <alignment horizontal="center"/>
      <protection locked="0"/>
    </xf>
    <xf numFmtId="165" fontId="3" fillId="0" borderId="22" xfId="1" applyNumberFormat="1" applyFont="1" applyFill="1" applyBorder="1" applyAlignment="1" applyProtection="1">
      <alignment horizontal="center"/>
      <protection locked="0"/>
    </xf>
    <xf numFmtId="165" fontId="3" fillId="0" borderId="23" xfId="1" applyNumberFormat="1" applyFont="1" applyFill="1" applyBorder="1" applyAlignment="1" applyProtection="1">
      <alignment horizontal="center"/>
      <protection locked="0"/>
    </xf>
    <xf numFmtId="165" fontId="3" fillId="0" borderId="25" xfId="1" applyNumberFormat="1" applyFont="1" applyFill="1" applyBorder="1" applyAlignment="1" applyProtection="1">
      <alignment horizontal="center"/>
      <protection locked="0"/>
    </xf>
    <xf numFmtId="165" fontId="5" fillId="0" borderId="22" xfId="1" applyNumberFormat="1" applyFont="1" applyFill="1" applyBorder="1" applyAlignment="1" applyProtection="1">
      <alignment horizontal="center"/>
      <protection locked="0"/>
    </xf>
    <xf numFmtId="165" fontId="5" fillId="0" borderId="23" xfId="1" applyNumberFormat="1" applyFont="1" applyFill="1" applyBorder="1" applyAlignment="1" applyProtection="1">
      <alignment horizontal="center"/>
      <protection locked="0"/>
    </xf>
    <xf numFmtId="165" fontId="5" fillId="0" borderId="25" xfId="1" applyNumberFormat="1" applyFont="1" applyFill="1" applyBorder="1" applyAlignment="1" applyProtection="1">
      <alignment horizontal="center"/>
      <protection locked="0"/>
    </xf>
    <xf numFmtId="164" fontId="3" fillId="0" borderId="26" xfId="1" applyNumberFormat="1" applyFont="1" applyFill="1" applyBorder="1" applyAlignment="1" applyProtection="1">
      <alignment horizontal="center"/>
      <protection locked="0"/>
    </xf>
    <xf numFmtId="164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28" xfId="0" applyFont="1" applyBorder="1"/>
    <xf numFmtId="0" fontId="3" fillId="2" borderId="28" xfId="0" applyFont="1" applyFill="1" applyBorder="1" applyAlignment="1">
      <alignment horizontal="center"/>
    </xf>
    <xf numFmtId="0" fontId="3" fillId="0" borderId="29" xfId="0" applyFont="1" applyBorder="1"/>
    <xf numFmtId="0" fontId="3" fillId="2" borderId="29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164" fontId="3" fillId="0" borderId="37" xfId="1" applyNumberFormat="1" applyFont="1" applyFill="1" applyBorder="1" applyAlignment="1" applyProtection="1">
      <alignment horizontal="center"/>
      <protection locked="0"/>
    </xf>
    <xf numFmtId="164" fontId="3" fillId="0" borderId="38" xfId="1" applyNumberFormat="1" applyFont="1" applyFill="1" applyBorder="1" applyAlignment="1" applyProtection="1">
      <alignment horizontal="left"/>
      <protection locked="0"/>
    </xf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40" xfId="1" applyNumberFormat="1" applyFont="1" applyFill="1" applyBorder="1" applyAlignment="1" applyProtection="1">
      <alignment horizontal="center"/>
      <protection locked="0"/>
    </xf>
    <xf numFmtId="165" fontId="3" fillId="0" borderId="38" xfId="1" applyNumberFormat="1" applyFont="1" applyFill="1" applyBorder="1" applyAlignment="1" applyProtection="1">
      <alignment horizontal="center"/>
      <protection locked="0"/>
    </xf>
    <xf numFmtId="165" fontId="3" fillId="0" borderId="39" xfId="1" applyNumberFormat="1" applyFont="1" applyFill="1" applyBorder="1" applyAlignment="1" applyProtection="1">
      <alignment horizontal="center"/>
      <protection locked="0"/>
    </xf>
    <xf numFmtId="165" fontId="3" fillId="0" borderId="41" xfId="1" applyNumberFormat="1" applyFont="1" applyFill="1" applyBorder="1" applyAlignment="1" applyProtection="1">
      <alignment horizontal="center"/>
      <protection locked="0"/>
    </xf>
    <xf numFmtId="0" fontId="3" fillId="0" borderId="42" xfId="0" applyFont="1" applyBorder="1"/>
    <xf numFmtId="0" fontId="3" fillId="2" borderId="43" xfId="0" applyFont="1" applyFill="1" applyBorder="1" applyAlignment="1">
      <alignment horizontal="center"/>
    </xf>
    <xf numFmtId="1" fontId="3" fillId="0" borderId="18" xfId="1" applyNumberFormat="1" applyFont="1" applyFill="1" applyBorder="1" applyAlignment="1" applyProtection="1">
      <alignment horizontal="center"/>
      <protection locked="0"/>
    </xf>
    <xf numFmtId="3" fontId="3" fillId="0" borderId="23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8" fillId="3" borderId="30" xfId="0" applyFont="1" applyFill="1" applyBorder="1" applyAlignment="1">
      <alignment horizontal="center" vertical="center"/>
    </xf>
    <xf numFmtId="0" fontId="7" fillId="0" borderId="0" xfId="0" applyFont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13" fillId="0" borderId="48" xfId="0" applyFont="1" applyBorder="1" applyAlignment="1">
      <alignment horizontal="center"/>
    </xf>
    <xf numFmtId="0" fontId="12" fillId="0" borderId="49" xfId="0" applyFont="1" applyBorder="1" applyAlignment="1">
      <alignment horizontal="left"/>
    </xf>
    <xf numFmtId="0" fontId="12" fillId="0" borderId="51" xfId="0" applyFont="1" applyBorder="1" applyAlignment="1">
      <alignment horizontal="left"/>
    </xf>
    <xf numFmtId="0" fontId="13" fillId="0" borderId="50" xfId="0" applyFont="1" applyBorder="1" applyAlignment="1">
      <alignment horizontal="center"/>
    </xf>
    <xf numFmtId="0" fontId="12" fillId="0" borderId="50" xfId="0" applyFont="1" applyBorder="1" applyAlignment="1">
      <alignment horizontal="left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0" fillId="7" borderId="0" xfId="0" applyFill="1"/>
    <xf numFmtId="164" fontId="8" fillId="0" borderId="17" xfId="3" applyNumberFormat="1" applyFont="1" applyFill="1" applyBorder="1" applyAlignment="1" applyProtection="1">
      <alignment horizontal="center"/>
      <protection locked="0"/>
    </xf>
    <xf numFmtId="164" fontId="8" fillId="0" borderId="16" xfId="3" applyNumberFormat="1" applyFont="1" applyFill="1" applyBorder="1" applyAlignment="1" applyProtection="1">
      <alignment horizontal="left"/>
      <protection locked="0"/>
    </xf>
    <xf numFmtId="167" fontId="8" fillId="0" borderId="16" xfId="3" applyNumberFormat="1" applyFont="1" applyFill="1" applyBorder="1" applyAlignment="1" applyProtection="1">
      <alignment horizontal="center"/>
      <protection locked="0"/>
    </xf>
    <xf numFmtId="0" fontId="8" fillId="0" borderId="17" xfId="3" applyNumberFormat="1" applyFont="1" applyFill="1" applyBorder="1" applyAlignment="1" applyProtection="1">
      <alignment horizontal="center"/>
      <protection locked="0"/>
    </xf>
    <xf numFmtId="167" fontId="8" fillId="0" borderId="52" xfId="3" applyNumberFormat="1" applyFont="1" applyFill="1" applyBorder="1" applyAlignment="1" applyProtection="1">
      <alignment horizontal="center"/>
      <protection locked="0"/>
    </xf>
    <xf numFmtId="167" fontId="8" fillId="0" borderId="20" xfId="3" applyNumberFormat="1" applyFont="1" applyFill="1" applyBorder="1" applyAlignment="1" applyProtection="1">
      <alignment horizontal="center"/>
      <protection locked="0"/>
    </xf>
    <xf numFmtId="167" fontId="8" fillId="0" borderId="17" xfId="3" applyNumberFormat="1" applyFont="1" applyFill="1" applyBorder="1" applyAlignment="1" applyProtection="1">
      <alignment horizontal="center"/>
      <protection locked="0"/>
    </xf>
    <xf numFmtId="165" fontId="16" fillId="0" borderId="17" xfId="3" applyNumberFormat="1" applyFont="1" applyFill="1" applyBorder="1" applyAlignment="1" applyProtection="1">
      <alignment horizontal="center"/>
      <protection locked="0"/>
    </xf>
    <xf numFmtId="165" fontId="16" fillId="0" borderId="52" xfId="3" applyNumberFormat="1" applyFont="1" applyFill="1" applyBorder="1" applyAlignment="1" applyProtection="1">
      <alignment horizontal="center"/>
      <protection locked="0"/>
    </xf>
    <xf numFmtId="165" fontId="16" fillId="0" borderId="20" xfId="3" applyNumberFormat="1" applyFont="1" applyFill="1" applyBorder="1" applyAlignment="1" applyProtection="1">
      <alignment horizontal="center"/>
      <protection locked="0"/>
    </xf>
    <xf numFmtId="164" fontId="8" fillId="0" borderId="27" xfId="3" applyNumberFormat="1" applyFont="1" applyFill="1" applyBorder="1" applyAlignment="1" applyProtection="1">
      <alignment horizontal="left"/>
      <protection locked="0"/>
    </xf>
    <xf numFmtId="167" fontId="8" fillId="0" borderId="27" xfId="3" applyNumberFormat="1" applyFont="1" applyFill="1" applyBorder="1" applyAlignment="1" applyProtection="1">
      <alignment horizontal="center"/>
      <protection locked="0"/>
    </xf>
    <xf numFmtId="0" fontId="8" fillId="0" borderId="21" xfId="3" applyNumberFormat="1" applyFont="1" applyFill="1" applyBorder="1" applyAlignment="1" applyProtection="1">
      <alignment horizontal="center"/>
      <protection locked="0"/>
    </xf>
    <xf numFmtId="167" fontId="8" fillId="0" borderId="59" xfId="3" applyNumberFormat="1" applyFont="1" applyFill="1" applyBorder="1" applyAlignment="1" applyProtection="1">
      <alignment horizontal="center"/>
      <protection locked="0"/>
    </xf>
    <xf numFmtId="167" fontId="8" fillId="0" borderId="60" xfId="3" applyNumberFormat="1" applyFont="1" applyFill="1" applyBorder="1" applyAlignment="1" applyProtection="1">
      <alignment horizontal="center"/>
      <protection locked="0"/>
    </xf>
    <xf numFmtId="167" fontId="8" fillId="0" borderId="21" xfId="3" applyNumberFormat="1" applyFont="1" applyFill="1" applyBorder="1" applyAlignment="1" applyProtection="1">
      <alignment horizontal="center"/>
      <protection locked="0"/>
    </xf>
    <xf numFmtId="165" fontId="16" fillId="0" borderId="21" xfId="3" applyNumberFormat="1" applyFont="1" applyFill="1" applyBorder="1" applyAlignment="1" applyProtection="1">
      <alignment horizontal="center"/>
      <protection locked="0"/>
    </xf>
    <xf numFmtId="165" fontId="16" fillId="0" borderId="59" xfId="3" applyNumberFormat="1" applyFont="1" applyFill="1" applyBorder="1" applyAlignment="1" applyProtection="1">
      <alignment horizontal="center"/>
      <protection locked="0"/>
    </xf>
    <xf numFmtId="165" fontId="16" fillId="0" borderId="60" xfId="3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left"/>
    </xf>
    <xf numFmtId="0" fontId="0" fillId="0" borderId="30" xfId="0" applyBorder="1"/>
    <xf numFmtId="0" fontId="0" fillId="0" borderId="44" xfId="0" applyBorder="1"/>
    <xf numFmtId="0" fontId="0" fillId="0" borderId="34" xfId="0" applyBorder="1"/>
    <xf numFmtId="0" fontId="0" fillId="0" borderId="61" xfId="0" applyBorder="1"/>
    <xf numFmtId="0" fontId="3" fillId="0" borderId="8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0" fillId="8" borderId="0" xfId="0" applyFill="1"/>
    <xf numFmtId="0" fontId="0" fillId="9" borderId="0" xfId="0" applyFill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3" xfId="0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9" fillId="0" borderId="2" xfId="0" applyNumberFormat="1" applyFont="1" applyBorder="1" applyAlignment="1">
      <alignment horizontal="center"/>
    </xf>
    <xf numFmtId="168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18"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142875</xdr:rowOff>
        </xdr:from>
        <xdr:to>
          <xdr:col>16</xdr:col>
          <xdr:colOff>47625</xdr:colOff>
          <xdr:row>2</xdr:row>
          <xdr:rowOff>95250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438150</xdr:colOff>
          <xdr:row>0</xdr:row>
          <xdr:rowOff>142875</xdr:rowOff>
        </xdr:from>
        <xdr:to>
          <xdr:col>18</xdr:col>
          <xdr:colOff>361950</xdr:colOff>
          <xdr:row>2</xdr:row>
          <xdr:rowOff>95250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10</xdr:row>
          <xdr:rowOff>152400</xdr:rowOff>
        </xdr:from>
        <xdr:to>
          <xdr:col>17</xdr:col>
          <xdr:colOff>219075</xdr:colOff>
          <xdr:row>15</xdr:row>
          <xdr:rowOff>38100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17" tableBorderDxfId="16">
  <autoFilter ref="A1:B4" xr:uid="{00000000-0009-0000-0100-000003000000}"/>
  <tableColumns count="2">
    <tableColumn id="1" xr3:uid="{00000000-0010-0000-0000-000001000000}" name="Familles" dataDxfId="15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7" totalsRowShown="0" headerRowDxfId="14" dataDxfId="12" headerRowBorderDxfId="13" tableBorderDxfId="11" totalsRowBorderDxfId="10">
  <autoFilter ref="D1:E7" xr:uid="{00000000-0009-0000-0100-000004000000}"/>
  <tableColumns count="2">
    <tableColumn id="1" xr3:uid="{00000000-0010-0000-0100-000001000000}" name="Types" dataDxfId="9"/>
    <tableColumn id="2" xr3:uid="{00000000-0010-0000-0100-000002000000}" name="Abreviation" dataDxfId="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4" totalsRowShown="0" headerRowDxfId="7">
  <autoFilter ref="G1:M4" xr:uid="{00000000-000C-0000-FFFF-FFFF02000000}"/>
  <tableColumns count="7">
    <tableColumn id="1" xr3:uid="{00000000-0010-0000-0200-000001000000}" name="Nom" dataDxfId="6"/>
    <tableColumn id="2" xr3:uid="{00000000-0010-0000-0200-000002000000}" name="Hauteur" dataDxfId="5"/>
    <tableColumn id="3" xr3:uid="{00000000-0010-0000-0200-000003000000}" name="Largeur" dataDxfId="4"/>
    <tableColumn id="4" xr3:uid="{00000000-0010-0000-0200-000004000000}" name="Profondeur" dataDxfId="3"/>
    <tableColumn id="7" xr3:uid="{00000000-0010-0000-0200-000007000000}" name="Nombre" dataDxfId="2"/>
    <tableColumn id="5" xr3:uid="{00000000-0010-0000-0200-000005000000}" name="Fond applique 19mm" dataDxfId="1"/>
    <tableColumn id="6" xr3:uid="{00000000-0010-0000-0200-000006000000}" name="Standard sans séparation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0"/>
  <sheetViews>
    <sheetView workbookViewId="0">
      <selection activeCell="E1" sqref="E1"/>
    </sheetView>
  </sheetViews>
  <sheetFormatPr baseColWidth="10" defaultRowHeight="15" x14ac:dyDescent="0.25"/>
  <cols>
    <col min="1" max="1" width="15.28515625" bestFit="1" customWidth="1"/>
  </cols>
  <sheetData>
    <row r="1" spans="1:5" x14ac:dyDescent="0.25">
      <c r="A1" s="104" t="s">
        <v>25</v>
      </c>
      <c r="B1" s="104">
        <v>1</v>
      </c>
    </row>
    <row r="2" spans="1:5" x14ac:dyDescent="0.25">
      <c r="A2" s="104" t="s">
        <v>79</v>
      </c>
      <c r="B2" s="104">
        <v>1</v>
      </c>
    </row>
    <row r="3" spans="1:5" x14ac:dyDescent="0.25">
      <c r="A3" s="104" t="s">
        <v>26</v>
      </c>
      <c r="B3" s="104">
        <v>1</v>
      </c>
    </row>
    <row r="4" spans="1:5" x14ac:dyDescent="0.25">
      <c r="A4" s="104" t="s">
        <v>80</v>
      </c>
      <c r="B4" s="104">
        <v>1</v>
      </c>
    </row>
    <row r="5" spans="1:5" x14ac:dyDescent="0.25">
      <c r="A5" s="104" t="s">
        <v>27</v>
      </c>
      <c r="B5" s="104">
        <v>1</v>
      </c>
    </row>
    <row r="6" spans="1:5" x14ac:dyDescent="0.25">
      <c r="A6" s="104" t="s">
        <v>81</v>
      </c>
      <c r="B6" s="104">
        <v>1</v>
      </c>
    </row>
    <row r="7" spans="1:5" x14ac:dyDescent="0.25">
      <c r="A7" s="103" t="s">
        <v>82</v>
      </c>
      <c r="B7" s="103">
        <v>1</v>
      </c>
      <c r="C7" s="103">
        <v>953</v>
      </c>
      <c r="D7" s="103">
        <v>608</v>
      </c>
      <c r="E7" s="103">
        <v>30</v>
      </c>
    </row>
    <row r="8" spans="1:5" x14ac:dyDescent="0.25">
      <c r="A8" s="103" t="s">
        <v>83</v>
      </c>
      <c r="B8" s="103">
        <v>1</v>
      </c>
      <c r="C8" s="103">
        <v>1500</v>
      </c>
      <c r="D8" s="103">
        <v>608</v>
      </c>
      <c r="E8" s="103">
        <v>30</v>
      </c>
    </row>
    <row r="9" spans="1:5" x14ac:dyDescent="0.25">
      <c r="A9" s="103" t="s">
        <v>84</v>
      </c>
      <c r="B9" s="103">
        <v>3</v>
      </c>
      <c r="C9" s="103">
        <v>1699</v>
      </c>
      <c r="D9" s="103">
        <v>520</v>
      </c>
      <c r="E9" s="103">
        <v>100</v>
      </c>
    </row>
    <row r="10" spans="1:5" x14ac:dyDescent="0.25">
      <c r="A10" s="103" t="s">
        <v>85</v>
      </c>
      <c r="B10" s="103">
        <v>2</v>
      </c>
      <c r="C10" s="103">
        <v>2597</v>
      </c>
      <c r="D10" s="103">
        <v>500</v>
      </c>
      <c r="E10" s="103">
        <v>19</v>
      </c>
    </row>
  </sheetData>
  <phoneticPr fontId="1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M8"/>
  <sheetViews>
    <sheetView showGridLines="0" tabSelected="1" topLeftCell="F1" zoomScale="85" zoomScaleNormal="85" workbookViewId="0">
      <selection activeCell="L4" sqref="L4"/>
    </sheetView>
  </sheetViews>
  <sheetFormatPr baseColWidth="10" defaultColWidth="10.7109375" defaultRowHeight="15" x14ac:dyDescent="0.25"/>
  <cols>
    <col min="1" max="1" width="18" hidden="1" customWidth="1"/>
    <col min="2" max="2" width="15.42578125" hidden="1" customWidth="1"/>
    <col min="3" max="3" width="22" hidden="1" customWidth="1"/>
    <col min="4" max="4" width="16.42578125" hidden="1" customWidth="1"/>
    <col min="5" max="5" width="18.42578125" hidden="1" customWidth="1"/>
    <col min="12" max="12" width="24.28515625" customWidth="1"/>
    <col min="13" max="13" width="27.42578125" customWidth="1"/>
  </cols>
  <sheetData>
    <row r="1" spans="1:13" x14ac:dyDescent="0.25">
      <c r="A1" s="60" t="s">
        <v>56</v>
      </c>
      <c r="B1" s="59" t="s">
        <v>63</v>
      </c>
      <c r="D1" s="63" t="s">
        <v>57</v>
      </c>
      <c r="E1" s="59" t="s">
        <v>63</v>
      </c>
      <c r="F1" s="59"/>
      <c r="G1" s="1" t="s">
        <v>58</v>
      </c>
      <c r="H1" s="1" t="s">
        <v>59</v>
      </c>
      <c r="I1" s="1" t="s">
        <v>60</v>
      </c>
      <c r="J1" s="1" t="s">
        <v>61</v>
      </c>
      <c r="K1" s="1" t="s">
        <v>62</v>
      </c>
      <c r="L1" s="1" t="s">
        <v>0</v>
      </c>
      <c r="M1" s="1" t="s">
        <v>68</v>
      </c>
    </row>
    <row r="2" spans="1:13" x14ac:dyDescent="0.25">
      <c r="A2" t="s">
        <v>71</v>
      </c>
      <c r="B2" t="s">
        <v>53</v>
      </c>
      <c r="D2" s="58" t="s">
        <v>68</v>
      </c>
      <c r="E2" s="64" t="s">
        <v>47</v>
      </c>
      <c r="F2" s="96"/>
      <c r="G2" s="65" t="s">
        <v>25</v>
      </c>
      <c r="H2" s="66">
        <v>1000</v>
      </c>
      <c r="I2" s="66">
        <v>800</v>
      </c>
      <c r="J2" s="66">
        <v>500</v>
      </c>
      <c r="K2" s="69">
        <v>1</v>
      </c>
      <c r="L2" s="67" t="s">
        <v>71</v>
      </c>
      <c r="M2" s="67" t="s">
        <v>68</v>
      </c>
    </row>
    <row r="3" spans="1:13" x14ac:dyDescent="0.25">
      <c r="A3" t="s">
        <v>77</v>
      </c>
      <c r="B3" t="s">
        <v>54</v>
      </c>
      <c r="D3" s="58" t="s">
        <v>73</v>
      </c>
      <c r="E3" s="61" t="s">
        <v>48</v>
      </c>
      <c r="F3" s="96"/>
      <c r="G3" s="65" t="s">
        <v>26</v>
      </c>
      <c r="H3" s="66">
        <v>2333</v>
      </c>
      <c r="I3" s="66">
        <v>899</v>
      </c>
      <c r="J3" s="66">
        <v>588</v>
      </c>
      <c r="K3" s="69">
        <v>1</v>
      </c>
      <c r="L3" s="67" t="s">
        <v>77</v>
      </c>
      <c r="M3" s="67" t="s">
        <v>73</v>
      </c>
    </row>
    <row r="4" spans="1:13" x14ac:dyDescent="0.25">
      <c r="A4" t="s">
        <v>78</v>
      </c>
      <c r="B4" t="s">
        <v>55</v>
      </c>
      <c r="D4" s="58" t="s">
        <v>69</v>
      </c>
      <c r="E4" s="61" t="s">
        <v>49</v>
      </c>
      <c r="F4" s="96"/>
      <c r="G4" s="68" t="s">
        <v>27</v>
      </c>
      <c r="H4" s="105">
        <v>350</v>
      </c>
      <c r="I4" s="105">
        <v>1500</v>
      </c>
      <c r="J4" s="105">
        <v>588</v>
      </c>
      <c r="K4" s="69">
        <v>1</v>
      </c>
      <c r="L4" s="106" t="s">
        <v>78</v>
      </c>
      <c r="M4" s="106" t="s">
        <v>69</v>
      </c>
    </row>
    <row r="5" spans="1:13" x14ac:dyDescent="0.25">
      <c r="D5" s="58" t="s">
        <v>75</v>
      </c>
      <c r="E5" s="61" t="s">
        <v>50</v>
      </c>
      <c r="F5" s="96"/>
    </row>
    <row r="6" spans="1:13" x14ac:dyDescent="0.25">
      <c r="D6" s="58" t="s">
        <v>72</v>
      </c>
      <c r="E6" s="61" t="s">
        <v>51</v>
      </c>
      <c r="F6" s="96"/>
    </row>
    <row r="7" spans="1:13" x14ac:dyDescent="0.25">
      <c r="D7" s="58" t="s">
        <v>70</v>
      </c>
      <c r="E7" s="61" t="s">
        <v>52</v>
      </c>
      <c r="F7" s="96"/>
    </row>
    <row r="8" spans="1:13" x14ac:dyDescent="0.25">
      <c r="E8" s="62"/>
      <c r="F8" s="96"/>
    </row>
  </sheetData>
  <dataValidations count="2">
    <dataValidation type="list" allowBlank="1" showInputMessage="1" showErrorMessage="1" sqref="W11:W15 M2:M4" xr:uid="{00000000-0002-0000-0100-000000000000}">
      <formula1>INDIRECT("tb_types[Types]")</formula1>
    </dataValidation>
    <dataValidation type="list" allowBlank="1" showInputMessage="1" showErrorMessage="1" sqref="V11:V15 L2:L4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 moveWithCells="1">
              <from>
                <xdr:col>14</xdr:col>
                <xdr:colOff>685800</xdr:colOff>
                <xdr:row>10</xdr:row>
                <xdr:rowOff>152400</xdr:rowOff>
              </from>
              <to>
                <xdr:col>17</xdr:col>
                <xdr:colOff>219075</xdr:colOff>
                <xdr:row>15</xdr:row>
                <xdr:rowOff>38100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 moveWithCells="1" sizeWithCells="1">
              <from>
                <xdr:col>14</xdr:col>
                <xdr:colOff>123825</xdr:colOff>
                <xdr:row>0</xdr:row>
                <xdr:rowOff>142875</xdr:rowOff>
              </from>
              <to>
                <xdr:col>16</xdr:col>
                <xdr:colOff>47625</xdr:colOff>
                <xdr:row>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 moveWithCells="1" sizeWithCells="1">
              <from>
                <xdr:col>16</xdr:col>
                <xdr:colOff>438150</xdr:colOff>
                <xdr:row>0</xdr:row>
                <xdr:rowOff>142875</xdr:rowOff>
              </from>
              <to>
                <xdr:col>18</xdr:col>
                <xdr:colOff>361950</xdr:colOff>
                <xdr:row>2</xdr:row>
                <xdr:rowOff>95250</xdr:rowOff>
              </to>
            </anchor>
          </controlPr>
        </control>
      </mc:Choice>
    </mc:AlternateContent>
  </controls>
  <tableParts count="3"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D77"/>
  <sheetViews>
    <sheetView showGridLines="0" zoomScale="87" zoomScaleNormal="90" workbookViewId="0">
      <selection activeCell="BA10" sqref="BA10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</cols>
  <sheetData>
    <row r="1" spans="1:56" ht="20.25" x14ac:dyDescent="0.3">
      <c r="A1" s="107" t="s">
        <v>0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T1" s="107" t="s">
        <v>1</v>
      </c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7"/>
      <c r="AH1" s="107"/>
      <c r="AI1" s="107"/>
      <c r="AJ1" s="107"/>
      <c r="AK1" s="107"/>
      <c r="AM1" s="107" t="s">
        <v>2</v>
      </c>
      <c r="AN1" s="107"/>
      <c r="AO1" s="107"/>
      <c r="AP1" s="107"/>
      <c r="AQ1" s="107"/>
      <c r="AR1" s="107"/>
      <c r="AS1" s="107"/>
      <c r="AT1" s="107"/>
      <c r="AU1" s="107"/>
      <c r="AV1" s="107"/>
      <c r="AW1" s="107"/>
      <c r="AX1" s="107"/>
      <c r="AY1" s="107"/>
      <c r="AZ1" s="107"/>
      <c r="BA1" s="107"/>
      <c r="BB1" s="107"/>
      <c r="BC1" s="107"/>
      <c r="BD1" s="107"/>
    </row>
    <row r="2" spans="1:56" ht="15.75" thickBot="1" x14ac:dyDescent="0.3"/>
    <row r="3" spans="1:56" ht="21" thickBot="1" x14ac:dyDescent="0.35">
      <c r="A3" s="108" t="s">
        <v>3</v>
      </c>
      <c r="B3" s="109"/>
      <c r="C3" s="109"/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10"/>
      <c r="T3" s="108" t="s">
        <v>3</v>
      </c>
      <c r="U3" s="109"/>
      <c r="V3" s="109"/>
      <c r="W3" s="109"/>
      <c r="X3" s="109"/>
      <c r="Y3" s="109"/>
      <c r="Z3" s="109"/>
      <c r="AA3" s="109"/>
      <c r="AB3" s="109"/>
      <c r="AC3" s="109"/>
      <c r="AD3" s="109"/>
      <c r="AE3" s="109"/>
      <c r="AF3" s="109"/>
      <c r="AG3" s="109"/>
      <c r="AH3" s="109"/>
      <c r="AI3" s="109"/>
      <c r="AJ3" s="109"/>
      <c r="AK3" s="110"/>
      <c r="AM3" s="108" t="s">
        <v>3</v>
      </c>
      <c r="AN3" s="109"/>
      <c r="AO3" s="109"/>
      <c r="AP3" s="109"/>
      <c r="AQ3" s="109"/>
      <c r="AR3" s="109"/>
      <c r="AS3" s="109"/>
      <c r="AT3" s="109"/>
      <c r="AU3" s="109"/>
      <c r="AV3" s="109"/>
      <c r="AW3" s="109"/>
      <c r="AX3" s="109"/>
      <c r="AY3" s="109"/>
      <c r="AZ3" s="109"/>
      <c r="BA3" s="109"/>
      <c r="BB3" s="109"/>
      <c r="BC3" s="109"/>
      <c r="BD3" s="110"/>
    </row>
    <row r="4" spans="1:56" ht="15.75" thickBot="1" x14ac:dyDescent="0.3"/>
    <row r="5" spans="1:56" ht="18.75" thickBot="1" x14ac:dyDescent="0.3">
      <c r="A5" s="1"/>
      <c r="B5" s="2" t="s">
        <v>4</v>
      </c>
      <c r="C5" s="3"/>
      <c r="D5" s="123" t="s">
        <v>8</v>
      </c>
      <c r="E5" s="124"/>
      <c r="F5" s="4"/>
      <c r="G5" s="113" t="s">
        <v>5</v>
      </c>
      <c r="H5" s="111"/>
      <c r="I5" s="111"/>
      <c r="J5" s="112"/>
      <c r="K5" s="113" t="s">
        <v>6</v>
      </c>
      <c r="L5" s="111"/>
      <c r="M5" s="111"/>
      <c r="N5" s="112"/>
      <c r="O5" s="113" t="s">
        <v>7</v>
      </c>
      <c r="P5" s="111"/>
      <c r="Q5" s="111"/>
      <c r="R5" s="112"/>
      <c r="T5" s="1"/>
      <c r="U5" s="2" t="s">
        <v>4</v>
      </c>
      <c r="V5" s="3"/>
      <c r="W5" s="123" t="s">
        <v>8</v>
      </c>
      <c r="X5" s="124"/>
      <c r="Y5" s="4">
        <v>1</v>
      </c>
      <c r="Z5" s="117" t="s">
        <v>5</v>
      </c>
      <c r="AA5" s="118"/>
      <c r="AB5" s="119">
        <v>1000</v>
      </c>
      <c r="AC5" s="120"/>
      <c r="AD5" s="117" t="s">
        <v>6</v>
      </c>
      <c r="AE5" s="118"/>
      <c r="AF5" s="119">
        <v>800</v>
      </c>
      <c r="AG5" s="120"/>
      <c r="AH5" s="117" t="s">
        <v>7</v>
      </c>
      <c r="AI5" s="118"/>
      <c r="AJ5" s="119">
        <v>500</v>
      </c>
      <c r="AK5" s="120"/>
      <c r="AM5" s="1"/>
      <c r="AN5" s="2" t="s">
        <v>4</v>
      </c>
      <c r="AO5" s="3"/>
      <c r="AP5" s="121" t="s">
        <v>8</v>
      </c>
      <c r="AQ5" s="122"/>
      <c r="AR5" s="4">
        <v>1</v>
      </c>
      <c r="AS5" s="113" t="s">
        <v>5</v>
      </c>
      <c r="AT5" s="111"/>
      <c r="AU5" s="111">
        <v>1000</v>
      </c>
      <c r="AV5" s="112"/>
      <c r="AW5" s="113" t="s">
        <v>6</v>
      </c>
      <c r="AX5" s="111"/>
      <c r="AY5" s="111">
        <v>800</v>
      </c>
      <c r="AZ5" s="112"/>
      <c r="BA5" s="113" t="s">
        <v>7</v>
      </c>
      <c r="BB5" s="111"/>
      <c r="BC5" s="111">
        <v>500</v>
      </c>
      <c r="BD5" s="112"/>
    </row>
    <row r="6" spans="1:56" ht="18.75" thickBot="1" x14ac:dyDescent="0.3">
      <c r="A6" s="5" t="str">
        <f t="shared" ref="A6:A11" si="0">$M$4&amp;"/"&amp;$C$5</f>
        <v>/</v>
      </c>
      <c r="B6" s="6" t="s">
        <v>9</v>
      </c>
      <c r="C6" s="7">
        <f>F5</f>
        <v>0</v>
      </c>
      <c r="D6" s="7">
        <f>M5</f>
        <v>0</v>
      </c>
      <c r="E6" s="7">
        <f>Q5-39</f>
        <v>-39</v>
      </c>
      <c r="F6" s="8">
        <v>19</v>
      </c>
      <c r="G6" s="9"/>
      <c r="H6" s="10"/>
      <c r="I6" s="10"/>
      <c r="J6" s="11"/>
      <c r="K6" s="9" t="s">
        <v>10</v>
      </c>
      <c r="L6" s="10"/>
      <c r="M6" s="10" t="s">
        <v>10</v>
      </c>
      <c r="N6" s="11" t="s">
        <v>10</v>
      </c>
      <c r="O6" s="12" t="s">
        <v>10</v>
      </c>
      <c r="P6" s="13" t="s">
        <v>10</v>
      </c>
      <c r="Q6" s="13" t="s">
        <v>10</v>
      </c>
      <c r="R6" s="14" t="s">
        <v>10</v>
      </c>
      <c r="T6" s="5" t="str">
        <f t="shared" ref="T6:T11" si="1">$M$13&amp;"/"&amp;$C$16</f>
        <v>/1</v>
      </c>
      <c r="U6" s="6" t="s">
        <v>9</v>
      </c>
      <c r="V6" s="7">
        <f>Y5</f>
        <v>1</v>
      </c>
      <c r="W6" s="7">
        <f>AF5</f>
        <v>800</v>
      </c>
      <c r="X6" s="7">
        <f>AJ5-28</f>
        <v>472</v>
      </c>
      <c r="Y6" s="8">
        <v>19</v>
      </c>
      <c r="Z6" s="9"/>
      <c r="AA6" s="10"/>
      <c r="AB6" s="10"/>
      <c r="AC6" s="11"/>
      <c r="AD6" s="9" t="s">
        <v>10</v>
      </c>
      <c r="AE6" s="10"/>
      <c r="AF6" s="10" t="s">
        <v>10</v>
      </c>
      <c r="AG6" s="11" t="s">
        <v>10</v>
      </c>
      <c r="AH6" s="12" t="s">
        <v>10</v>
      </c>
      <c r="AI6" s="13" t="s">
        <v>10</v>
      </c>
      <c r="AJ6" s="13" t="s">
        <v>10</v>
      </c>
      <c r="AK6" s="14" t="s">
        <v>10</v>
      </c>
      <c r="AM6" s="5" t="str">
        <f t="shared" ref="AM6:AM11" si="2">$M$13&amp;"/"&amp;$C$16</f>
        <v>/1</v>
      </c>
      <c r="AN6" s="6" t="s">
        <v>9</v>
      </c>
      <c r="AO6" s="7">
        <f>AR5</f>
        <v>1</v>
      </c>
      <c r="AP6" s="7">
        <f>AY5</f>
        <v>800</v>
      </c>
      <c r="AQ6" s="7">
        <f>BC5-20</f>
        <v>480</v>
      </c>
      <c r="AR6" s="8">
        <v>19</v>
      </c>
      <c r="AS6" s="9"/>
      <c r="AT6" s="10"/>
      <c r="AU6" s="10"/>
      <c r="AV6" s="11"/>
      <c r="AW6" s="9" t="s">
        <v>10</v>
      </c>
      <c r="AX6" s="10" t="s">
        <v>10</v>
      </c>
      <c r="AY6" s="10" t="s">
        <v>10</v>
      </c>
      <c r="AZ6" s="11" t="s">
        <v>10</v>
      </c>
      <c r="BA6" s="12" t="s">
        <v>10</v>
      </c>
      <c r="BB6" s="13" t="s">
        <v>10</v>
      </c>
      <c r="BC6" s="13" t="s">
        <v>10</v>
      </c>
      <c r="BD6" s="14" t="s">
        <v>10</v>
      </c>
    </row>
    <row r="7" spans="1:56" ht="18.75" thickBot="1" x14ac:dyDescent="0.3">
      <c r="A7" s="5" t="str">
        <f t="shared" si="0"/>
        <v>/</v>
      </c>
      <c r="B7" s="16" t="s">
        <v>11</v>
      </c>
      <c r="C7" s="17">
        <f>F5</f>
        <v>0</v>
      </c>
      <c r="D7" s="17">
        <f>M5</f>
        <v>0</v>
      </c>
      <c r="E7" s="17">
        <f>Q5-39</f>
        <v>-39</v>
      </c>
      <c r="F7" s="18">
        <v>19</v>
      </c>
      <c r="G7" s="19"/>
      <c r="H7" s="20"/>
      <c r="I7" s="20"/>
      <c r="J7" s="21"/>
      <c r="K7" s="19" t="s">
        <v>10</v>
      </c>
      <c r="L7" s="20"/>
      <c r="M7" s="20" t="s">
        <v>10</v>
      </c>
      <c r="N7" s="21" t="s">
        <v>10</v>
      </c>
      <c r="O7" s="22" t="s">
        <v>10</v>
      </c>
      <c r="P7" s="23" t="s">
        <v>10</v>
      </c>
      <c r="Q7" s="23" t="s">
        <v>10</v>
      </c>
      <c r="R7" s="24" t="s">
        <v>10</v>
      </c>
      <c r="T7" s="15" t="str">
        <f t="shared" si="1"/>
        <v>/1</v>
      </c>
      <c r="U7" s="16" t="s">
        <v>11</v>
      </c>
      <c r="V7" s="17">
        <f>Y5</f>
        <v>1</v>
      </c>
      <c r="W7" s="17">
        <f>AF5</f>
        <v>800</v>
      </c>
      <c r="X7" s="17">
        <f>AJ5-28</f>
        <v>472</v>
      </c>
      <c r="Y7" s="18">
        <v>19</v>
      </c>
      <c r="Z7" s="19"/>
      <c r="AA7" s="20"/>
      <c r="AB7" s="20"/>
      <c r="AC7" s="21"/>
      <c r="AD7" s="19" t="s">
        <v>10</v>
      </c>
      <c r="AE7" s="20"/>
      <c r="AF7" s="20" t="s">
        <v>10</v>
      </c>
      <c r="AG7" s="21" t="s">
        <v>10</v>
      </c>
      <c r="AH7" s="22" t="s">
        <v>10</v>
      </c>
      <c r="AI7" s="23" t="s">
        <v>10</v>
      </c>
      <c r="AJ7" s="23" t="s">
        <v>10</v>
      </c>
      <c r="AK7" s="24" t="s">
        <v>10</v>
      </c>
      <c r="AM7" s="15" t="str">
        <f t="shared" si="2"/>
        <v>/1</v>
      </c>
      <c r="AN7" s="16" t="s">
        <v>11</v>
      </c>
      <c r="AO7" s="17">
        <f>AR5</f>
        <v>1</v>
      </c>
      <c r="AP7" s="17">
        <f>AY5</f>
        <v>800</v>
      </c>
      <c r="AQ7" s="17">
        <f>BC5-20</f>
        <v>480</v>
      </c>
      <c r="AR7" s="18">
        <v>19</v>
      </c>
      <c r="AS7" s="19"/>
      <c r="AT7" s="20"/>
      <c r="AU7" s="20"/>
      <c r="AV7" s="21"/>
      <c r="AW7" s="19" t="s">
        <v>10</v>
      </c>
      <c r="AX7" s="20" t="s">
        <v>10</v>
      </c>
      <c r="AY7" s="20" t="s">
        <v>10</v>
      </c>
      <c r="AZ7" s="21" t="s">
        <v>10</v>
      </c>
      <c r="BA7" s="22" t="s">
        <v>10</v>
      </c>
      <c r="BB7" s="23" t="s">
        <v>10</v>
      </c>
      <c r="BC7" s="23" t="s">
        <v>10</v>
      </c>
      <c r="BD7" s="24" t="s">
        <v>10</v>
      </c>
    </row>
    <row r="8" spans="1:56" ht="18.75" thickBot="1" x14ac:dyDescent="0.3">
      <c r="A8" s="5" t="str">
        <f t="shared" si="0"/>
        <v>/</v>
      </c>
      <c r="B8" s="16" t="s">
        <v>13</v>
      </c>
      <c r="C8" s="17">
        <f>F5*2</f>
        <v>0</v>
      </c>
      <c r="D8" s="17">
        <f>I5-38</f>
        <v>-38</v>
      </c>
      <c r="E8" s="17">
        <f>Q5-39</f>
        <v>-39</v>
      </c>
      <c r="F8" s="18">
        <v>19</v>
      </c>
      <c r="G8" s="19"/>
      <c r="H8" s="20"/>
      <c r="I8" s="20"/>
      <c r="J8" s="21"/>
      <c r="K8" s="19" t="s">
        <v>10</v>
      </c>
      <c r="L8" s="20"/>
      <c r="M8" s="20"/>
      <c r="N8" s="21"/>
      <c r="O8" s="22" t="s">
        <v>10</v>
      </c>
      <c r="P8" s="23" t="s">
        <v>10</v>
      </c>
      <c r="Q8" s="23" t="s">
        <v>10</v>
      </c>
      <c r="R8" s="24" t="s">
        <v>10</v>
      </c>
      <c r="T8" s="15" t="str">
        <f t="shared" si="1"/>
        <v>/1</v>
      </c>
      <c r="U8" s="16" t="s">
        <v>13</v>
      </c>
      <c r="V8" s="17">
        <f>Y5*2</f>
        <v>2</v>
      </c>
      <c r="W8" s="17">
        <f>AB5-38</f>
        <v>962</v>
      </c>
      <c r="X8" s="17">
        <f>AJ5-28</f>
        <v>472</v>
      </c>
      <c r="Y8" s="18">
        <v>19</v>
      </c>
      <c r="Z8" s="19"/>
      <c r="AA8" s="20"/>
      <c r="AB8" s="20"/>
      <c r="AC8" s="21"/>
      <c r="AD8" s="19" t="s">
        <v>10</v>
      </c>
      <c r="AE8" s="20"/>
      <c r="AF8" s="20"/>
      <c r="AG8" s="21"/>
      <c r="AH8" s="22" t="s">
        <v>10</v>
      </c>
      <c r="AI8" s="23" t="s">
        <v>10</v>
      </c>
      <c r="AJ8" s="23" t="s">
        <v>10</v>
      </c>
      <c r="AK8" s="24" t="s">
        <v>10</v>
      </c>
      <c r="AM8" s="15" t="str">
        <f t="shared" si="2"/>
        <v>/1</v>
      </c>
      <c r="AN8" s="16" t="s">
        <v>13</v>
      </c>
      <c r="AO8" s="17">
        <f>AR5*2</f>
        <v>2</v>
      </c>
      <c r="AP8" s="17">
        <f>AU5-38</f>
        <v>962</v>
      </c>
      <c r="AQ8" s="17">
        <f>BC5-20</f>
        <v>480</v>
      </c>
      <c r="AR8" s="18">
        <v>19</v>
      </c>
      <c r="AS8" s="19"/>
      <c r="AT8" s="20"/>
      <c r="AU8" s="20"/>
      <c r="AV8" s="21"/>
      <c r="AW8" s="19" t="s">
        <v>10</v>
      </c>
      <c r="AX8" s="20" t="s">
        <v>10</v>
      </c>
      <c r="AY8" s="20"/>
      <c r="AZ8" s="21"/>
      <c r="BA8" s="22" t="s">
        <v>10</v>
      </c>
      <c r="BB8" s="23" t="s">
        <v>10</v>
      </c>
      <c r="BC8" s="23" t="s">
        <v>10</v>
      </c>
      <c r="BD8" s="24" t="s">
        <v>10</v>
      </c>
    </row>
    <row r="9" spans="1:56" ht="18.75" thickBot="1" x14ac:dyDescent="0.3">
      <c r="A9" s="5" t="str">
        <f t="shared" si="0"/>
        <v>/</v>
      </c>
      <c r="B9" s="16" t="s">
        <v>14</v>
      </c>
      <c r="C9" s="17">
        <f>F5</f>
        <v>0</v>
      </c>
      <c r="D9" s="17">
        <f>I5</f>
        <v>0</v>
      </c>
      <c r="E9" s="17">
        <f>M5</f>
        <v>0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T9" s="15" t="str">
        <f t="shared" si="1"/>
        <v>/1</v>
      </c>
      <c r="U9" s="16" t="s">
        <v>14</v>
      </c>
      <c r="V9" s="17">
        <f>Y5</f>
        <v>1</v>
      </c>
      <c r="W9" s="17">
        <f>AB5</f>
        <v>1000</v>
      </c>
      <c r="X9" s="17">
        <f>AF5</f>
        <v>800</v>
      </c>
      <c r="Y9" s="25">
        <v>8</v>
      </c>
      <c r="Z9" s="19"/>
      <c r="AA9" s="20"/>
      <c r="AB9" s="20"/>
      <c r="AC9" s="21"/>
      <c r="AD9" s="19"/>
      <c r="AE9" s="20"/>
      <c r="AF9" s="20"/>
      <c r="AG9" s="21"/>
      <c r="AH9" s="22" t="s">
        <v>10</v>
      </c>
      <c r="AI9" s="23" t="s">
        <v>10</v>
      </c>
      <c r="AJ9" s="23" t="s">
        <v>10</v>
      </c>
      <c r="AK9" s="24" t="s">
        <v>10</v>
      </c>
      <c r="AM9" s="15" t="str">
        <f t="shared" si="2"/>
        <v>/1</v>
      </c>
      <c r="AN9" s="16" t="s">
        <v>14</v>
      </c>
      <c r="AO9" s="17">
        <f>AR5</f>
        <v>1</v>
      </c>
      <c r="AP9" s="17">
        <f>AU5-38</f>
        <v>962</v>
      </c>
      <c r="AQ9" s="17">
        <f>AY5-38</f>
        <v>762</v>
      </c>
      <c r="AR9" s="18">
        <v>19</v>
      </c>
      <c r="AS9" s="19"/>
      <c r="AT9" s="20"/>
      <c r="AU9" s="20"/>
      <c r="AV9" s="21"/>
      <c r="AW9" s="19"/>
      <c r="AX9" s="20"/>
      <c r="AY9" s="20"/>
      <c r="AZ9" s="21"/>
      <c r="BA9" s="22" t="s">
        <v>10</v>
      </c>
      <c r="BB9" s="23" t="s">
        <v>10</v>
      </c>
      <c r="BC9" s="23" t="s">
        <v>10</v>
      </c>
      <c r="BD9" s="24" t="s">
        <v>10</v>
      </c>
    </row>
    <row r="10" spans="1:56" ht="18.75" thickBot="1" x14ac:dyDescent="0.3">
      <c r="A10" s="5" t="str">
        <f t="shared" si="0"/>
        <v>/</v>
      </c>
      <c r="B10" s="16" t="s">
        <v>15</v>
      </c>
      <c r="C10" s="17">
        <f>F5*2</f>
        <v>0</v>
      </c>
      <c r="D10" s="17">
        <f>M5-39</f>
        <v>-39</v>
      </c>
      <c r="E10" s="17">
        <f>E6-5</f>
        <v>-44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T10" s="15" t="str">
        <f t="shared" si="1"/>
        <v>/1</v>
      </c>
      <c r="U10" s="16" t="s">
        <v>15</v>
      </c>
      <c r="V10" s="17">
        <f>Y5*2</f>
        <v>2</v>
      </c>
      <c r="W10" s="17">
        <f>AF5-39</f>
        <v>761</v>
      </c>
      <c r="X10" s="17">
        <f>X6-5</f>
        <v>467</v>
      </c>
      <c r="Y10" s="18">
        <v>19</v>
      </c>
      <c r="Z10" s="19"/>
      <c r="AA10" s="20"/>
      <c r="AB10" s="20"/>
      <c r="AC10" s="21"/>
      <c r="AD10" s="19" t="s">
        <v>10</v>
      </c>
      <c r="AE10" s="20"/>
      <c r="AF10" s="20"/>
      <c r="AG10" s="21"/>
      <c r="AH10" s="22" t="s">
        <v>10</v>
      </c>
      <c r="AI10" s="23" t="s">
        <v>10</v>
      </c>
      <c r="AJ10" s="23" t="s">
        <v>10</v>
      </c>
      <c r="AK10" s="24" t="s">
        <v>10</v>
      </c>
      <c r="AM10" s="15" t="str">
        <f t="shared" si="2"/>
        <v>/1</v>
      </c>
      <c r="AN10" s="16" t="s">
        <v>15</v>
      </c>
      <c r="AO10" s="17">
        <f>AR5*2</f>
        <v>2</v>
      </c>
      <c r="AP10" s="17">
        <f>AY5-39</f>
        <v>761</v>
      </c>
      <c r="AQ10" s="17">
        <f>BC5-45</f>
        <v>455</v>
      </c>
      <c r="AR10" s="18">
        <v>19</v>
      </c>
      <c r="AS10" s="19"/>
      <c r="AT10" s="20"/>
      <c r="AU10" s="20"/>
      <c r="AV10" s="21"/>
      <c r="AW10" s="19" t="s">
        <v>10</v>
      </c>
      <c r="AX10" s="20"/>
      <c r="AY10" s="20"/>
      <c r="AZ10" s="21"/>
      <c r="BA10" s="22" t="s">
        <v>10</v>
      </c>
      <c r="BB10" s="23" t="s">
        <v>10</v>
      </c>
      <c r="BC10" s="23" t="s">
        <v>10</v>
      </c>
      <c r="BD10" s="24" t="s">
        <v>10</v>
      </c>
    </row>
    <row r="11" spans="1:56" ht="18.75" thickBot="1" x14ac:dyDescent="0.3">
      <c r="A11" s="5" t="str">
        <f t="shared" si="0"/>
        <v>/</v>
      </c>
      <c r="B11" s="27" t="s">
        <v>16</v>
      </c>
      <c r="C11" s="28">
        <f>F5*2</f>
        <v>0</v>
      </c>
      <c r="D11" s="28">
        <f>I5</f>
        <v>0</v>
      </c>
      <c r="E11" s="28">
        <f>((M5-6)/2)</f>
        <v>-3</v>
      </c>
      <c r="F11" s="29">
        <v>19</v>
      </c>
      <c r="G11" s="30"/>
      <c r="H11" s="31"/>
      <c r="I11" s="31"/>
      <c r="J11" s="32"/>
      <c r="K11" s="30" t="s">
        <v>10</v>
      </c>
      <c r="L11" s="31" t="s">
        <v>10</v>
      </c>
      <c r="M11" s="31" t="s">
        <v>10</v>
      </c>
      <c r="N11" s="32" t="s">
        <v>10</v>
      </c>
      <c r="O11" s="33" t="s">
        <v>10</v>
      </c>
      <c r="P11" s="34" t="s">
        <v>10</v>
      </c>
      <c r="Q11" s="34" t="s">
        <v>10</v>
      </c>
      <c r="R11" s="35" t="s">
        <v>10</v>
      </c>
      <c r="T11" s="36" t="str">
        <f t="shared" si="1"/>
        <v>/1</v>
      </c>
      <c r="U11" s="27" t="s">
        <v>16</v>
      </c>
      <c r="V11" s="28">
        <f>Y5*2</f>
        <v>2</v>
      </c>
      <c r="W11" s="28">
        <f>AB5</f>
        <v>1000</v>
      </c>
      <c r="X11" s="28">
        <f>((AF5-6)/2)</f>
        <v>397</v>
      </c>
      <c r="Y11" s="29">
        <v>19</v>
      </c>
      <c r="Z11" s="30"/>
      <c r="AA11" s="31"/>
      <c r="AB11" s="31"/>
      <c r="AC11" s="32"/>
      <c r="AD11" s="30" t="s">
        <v>10</v>
      </c>
      <c r="AE11" s="31" t="s">
        <v>10</v>
      </c>
      <c r="AF11" s="31" t="s">
        <v>10</v>
      </c>
      <c r="AG11" s="32" t="s">
        <v>10</v>
      </c>
      <c r="AH11" s="33" t="s">
        <v>10</v>
      </c>
      <c r="AI11" s="34" t="s">
        <v>10</v>
      </c>
      <c r="AJ11" s="34" t="s">
        <v>10</v>
      </c>
      <c r="AK11" s="35" t="s">
        <v>10</v>
      </c>
      <c r="AM11" s="36" t="str">
        <f t="shared" si="2"/>
        <v>/1</v>
      </c>
      <c r="AN11" s="27" t="s">
        <v>16</v>
      </c>
      <c r="AO11" s="28">
        <f>AR5*2</f>
        <v>2</v>
      </c>
      <c r="AP11" s="28">
        <f>AU5</f>
        <v>1000</v>
      </c>
      <c r="AQ11" s="28">
        <f>((AY5-6)/2)</f>
        <v>397</v>
      </c>
      <c r="AR11" s="29">
        <v>19</v>
      </c>
      <c r="AS11" s="30"/>
      <c r="AT11" s="31"/>
      <c r="AU11" s="31"/>
      <c r="AV11" s="32"/>
      <c r="AW11" s="30" t="s">
        <v>10</v>
      </c>
      <c r="AX11" s="31" t="s">
        <v>10</v>
      </c>
      <c r="AY11" s="31" t="s">
        <v>10</v>
      </c>
      <c r="AZ11" s="32" t="s">
        <v>10</v>
      </c>
      <c r="BA11" s="33" t="s">
        <v>10</v>
      </c>
      <c r="BB11" s="34" t="s">
        <v>10</v>
      </c>
      <c r="BC11" s="34" t="s">
        <v>10</v>
      </c>
      <c r="BD11" s="35" t="s">
        <v>10</v>
      </c>
    </row>
    <row r="12" spans="1:56" ht="15.75" thickBot="1" x14ac:dyDescent="0.3"/>
    <row r="13" spans="1:56" ht="21" thickBot="1" x14ac:dyDescent="0.35">
      <c r="A13" s="114" t="s">
        <v>12</v>
      </c>
      <c r="B13" s="115"/>
      <c r="C13" s="115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6"/>
      <c r="T13" s="114" t="s">
        <v>12</v>
      </c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6"/>
      <c r="AM13" s="114" t="s">
        <v>12</v>
      </c>
      <c r="AN13" s="115"/>
      <c r="AO13" s="115"/>
      <c r="AP13" s="115"/>
      <c r="AQ13" s="115"/>
      <c r="AR13" s="115"/>
      <c r="AS13" s="115"/>
      <c r="AT13" s="115"/>
      <c r="AU13" s="115"/>
      <c r="AV13" s="115"/>
      <c r="AW13" s="115"/>
      <c r="AX13" s="115"/>
      <c r="AY13" s="115"/>
      <c r="AZ13" s="115"/>
      <c r="BA13" s="115"/>
      <c r="BB13" s="115"/>
      <c r="BC13" s="115"/>
      <c r="BD13" s="116"/>
    </row>
    <row r="14" spans="1:56" ht="15.75" thickBot="1" x14ac:dyDescent="0.3"/>
    <row r="15" spans="1:56" ht="18.75" thickBot="1" x14ac:dyDescent="0.3">
      <c r="A15" s="1"/>
      <c r="B15" s="2" t="s">
        <v>4</v>
      </c>
      <c r="C15" s="3"/>
      <c r="D15" s="123" t="s">
        <v>8</v>
      </c>
      <c r="E15" s="124"/>
      <c r="F15" s="4">
        <v>1</v>
      </c>
      <c r="G15" s="113" t="s">
        <v>5</v>
      </c>
      <c r="H15" s="111"/>
      <c r="I15" s="111">
        <v>2333</v>
      </c>
      <c r="J15" s="112"/>
      <c r="K15" s="113" t="s">
        <v>6</v>
      </c>
      <c r="L15" s="111"/>
      <c r="M15" s="111">
        <v>899</v>
      </c>
      <c r="N15" s="112"/>
      <c r="O15" s="113" t="s">
        <v>7</v>
      </c>
      <c r="P15" s="111"/>
      <c r="Q15" s="111">
        <v>588</v>
      </c>
      <c r="R15" s="112"/>
      <c r="T15" s="1"/>
      <c r="U15" s="2" t="s">
        <v>4</v>
      </c>
      <c r="V15" s="3"/>
      <c r="W15" s="123" t="s">
        <v>8</v>
      </c>
      <c r="X15" s="124"/>
      <c r="Y15" s="4">
        <v>8</v>
      </c>
      <c r="Z15" s="117" t="s">
        <v>5</v>
      </c>
      <c r="AA15" s="118"/>
      <c r="AB15" s="119">
        <v>259</v>
      </c>
      <c r="AC15" s="120"/>
      <c r="AD15" s="117" t="s">
        <v>6</v>
      </c>
      <c r="AE15" s="118"/>
      <c r="AF15" s="119">
        <v>568</v>
      </c>
      <c r="AG15" s="120"/>
      <c r="AH15" s="117" t="s">
        <v>7</v>
      </c>
      <c r="AI15" s="118"/>
      <c r="AJ15" s="119">
        <v>122</v>
      </c>
      <c r="AK15" s="120"/>
      <c r="AM15" s="1"/>
      <c r="AN15" s="2" t="s">
        <v>4</v>
      </c>
      <c r="AO15" s="3"/>
      <c r="AP15" s="121" t="s">
        <v>8</v>
      </c>
      <c r="AQ15" s="122"/>
      <c r="AR15" s="4">
        <v>9</v>
      </c>
      <c r="AS15" s="113" t="s">
        <v>5</v>
      </c>
      <c r="AT15" s="111"/>
      <c r="AU15" s="111">
        <v>178</v>
      </c>
      <c r="AV15" s="112"/>
      <c r="AW15" s="113" t="s">
        <v>6</v>
      </c>
      <c r="AX15" s="111"/>
      <c r="AY15" s="111">
        <v>569</v>
      </c>
      <c r="AZ15" s="112"/>
      <c r="BA15" s="113" t="s">
        <v>7</v>
      </c>
      <c r="BB15" s="111"/>
      <c r="BC15" s="111">
        <v>1222</v>
      </c>
      <c r="BD15" s="112"/>
    </row>
    <row r="16" spans="1:56" ht="18" x14ac:dyDescent="0.25">
      <c r="A16" s="5" t="str">
        <f>$M$13&amp;"/"&amp;$C$16</f>
        <v>/1</v>
      </c>
      <c r="B16" s="6" t="s">
        <v>9</v>
      </c>
      <c r="C16" s="7">
        <f>F15</f>
        <v>1</v>
      </c>
      <c r="D16" s="7">
        <f>M15</f>
        <v>899</v>
      </c>
      <c r="E16" s="7">
        <f>Q15-39</f>
        <v>549</v>
      </c>
      <c r="F16" s="8">
        <v>19</v>
      </c>
      <c r="G16" s="9"/>
      <c r="H16" s="10"/>
      <c r="I16" s="10"/>
      <c r="J16" s="11"/>
      <c r="K16" s="9" t="s">
        <v>10</v>
      </c>
      <c r="L16" s="10"/>
      <c r="M16" s="10" t="s">
        <v>10</v>
      </c>
      <c r="N16" s="11" t="s">
        <v>10</v>
      </c>
      <c r="O16" s="12" t="s">
        <v>10</v>
      </c>
      <c r="P16" s="13" t="s">
        <v>10</v>
      </c>
      <c r="Q16" s="13" t="s">
        <v>10</v>
      </c>
      <c r="R16" s="14" t="s">
        <v>10</v>
      </c>
      <c r="T16" s="5" t="str">
        <f>$M$13&amp;"/"&amp;$C$16</f>
        <v>/1</v>
      </c>
      <c r="U16" s="6" t="s">
        <v>9</v>
      </c>
      <c r="V16" s="7">
        <f>Y15</f>
        <v>8</v>
      </c>
      <c r="W16" s="7">
        <f>AF15</f>
        <v>568</v>
      </c>
      <c r="X16" s="7">
        <f>AJ15-28</f>
        <v>94</v>
      </c>
      <c r="Y16" s="8">
        <v>19</v>
      </c>
      <c r="Z16" s="9"/>
      <c r="AA16" s="10"/>
      <c r="AB16" s="10"/>
      <c r="AC16" s="11"/>
      <c r="AD16" s="9" t="s">
        <v>10</v>
      </c>
      <c r="AE16" s="10"/>
      <c r="AF16" s="10" t="s">
        <v>10</v>
      </c>
      <c r="AG16" s="11" t="s">
        <v>10</v>
      </c>
      <c r="AH16" s="12" t="s">
        <v>10</v>
      </c>
      <c r="AI16" s="13" t="s">
        <v>10</v>
      </c>
      <c r="AJ16" s="13" t="s">
        <v>10</v>
      </c>
      <c r="AK16" s="14" t="s">
        <v>10</v>
      </c>
      <c r="AM16" s="5" t="str">
        <f>$M$13&amp;"/"&amp;$C$16</f>
        <v>/1</v>
      </c>
      <c r="AN16" s="6" t="s">
        <v>9</v>
      </c>
      <c r="AO16" s="7">
        <f>AR15</f>
        <v>9</v>
      </c>
      <c r="AP16" s="7">
        <f>AY15</f>
        <v>569</v>
      </c>
      <c r="AQ16" s="7">
        <f>BC15-20</f>
        <v>1202</v>
      </c>
      <c r="AR16" s="8">
        <v>19</v>
      </c>
      <c r="AS16" s="9"/>
      <c r="AT16" s="10"/>
      <c r="AU16" s="10"/>
      <c r="AV16" s="11"/>
      <c r="AW16" s="9" t="s">
        <v>10</v>
      </c>
      <c r="AX16" s="10" t="s">
        <v>10</v>
      </c>
      <c r="AY16" s="10" t="s">
        <v>10</v>
      </c>
      <c r="AZ16" s="11" t="s">
        <v>10</v>
      </c>
      <c r="BA16" s="12" t="s">
        <v>10</v>
      </c>
      <c r="BB16" s="13" t="s">
        <v>10</v>
      </c>
      <c r="BC16" s="13" t="s">
        <v>10</v>
      </c>
      <c r="BD16" s="14" t="s">
        <v>10</v>
      </c>
    </row>
    <row r="17" spans="1:56" ht="18" x14ac:dyDescent="0.25">
      <c r="A17" s="15" t="str">
        <f t="shared" ref="A17:A22" si="3">$M$13&amp;"/"&amp;$C$16</f>
        <v>/1</v>
      </c>
      <c r="B17" s="16" t="s">
        <v>11</v>
      </c>
      <c r="C17" s="17">
        <f>F15</f>
        <v>1</v>
      </c>
      <c r="D17" s="17">
        <f>M15</f>
        <v>899</v>
      </c>
      <c r="E17" s="17">
        <f>Q15-39</f>
        <v>549</v>
      </c>
      <c r="F17" s="18">
        <v>19</v>
      </c>
      <c r="G17" s="19"/>
      <c r="H17" s="20"/>
      <c r="I17" s="20"/>
      <c r="J17" s="21"/>
      <c r="K17" s="19" t="s">
        <v>10</v>
      </c>
      <c r="L17" s="20"/>
      <c r="M17" s="20" t="s">
        <v>10</v>
      </c>
      <c r="N17" s="21" t="s">
        <v>10</v>
      </c>
      <c r="O17" s="22" t="s">
        <v>10</v>
      </c>
      <c r="P17" s="23" t="s">
        <v>10</v>
      </c>
      <c r="Q17" s="23" t="s">
        <v>10</v>
      </c>
      <c r="R17" s="24" t="s">
        <v>10</v>
      </c>
      <c r="T17" s="15" t="str">
        <f t="shared" ref="T17:T22" si="4">$M$13&amp;"/"&amp;$C$16</f>
        <v>/1</v>
      </c>
      <c r="U17" s="16" t="s">
        <v>11</v>
      </c>
      <c r="V17" s="17">
        <f>Y15</f>
        <v>8</v>
      </c>
      <c r="W17" s="17">
        <f>AF15</f>
        <v>568</v>
      </c>
      <c r="X17" s="17">
        <f>AJ15-28</f>
        <v>94</v>
      </c>
      <c r="Y17" s="18">
        <v>19</v>
      </c>
      <c r="Z17" s="19"/>
      <c r="AA17" s="20"/>
      <c r="AB17" s="20"/>
      <c r="AC17" s="21"/>
      <c r="AD17" s="19" t="s">
        <v>10</v>
      </c>
      <c r="AE17" s="20"/>
      <c r="AF17" s="20" t="s">
        <v>10</v>
      </c>
      <c r="AG17" s="21" t="s">
        <v>10</v>
      </c>
      <c r="AH17" s="22" t="s">
        <v>10</v>
      </c>
      <c r="AI17" s="23" t="s">
        <v>10</v>
      </c>
      <c r="AJ17" s="23" t="s">
        <v>10</v>
      </c>
      <c r="AK17" s="24" t="s">
        <v>10</v>
      </c>
      <c r="AM17" s="15" t="str">
        <f t="shared" ref="AM17:AM22" si="5">$M$13&amp;"/"&amp;$C$16</f>
        <v>/1</v>
      </c>
      <c r="AN17" s="16" t="s">
        <v>11</v>
      </c>
      <c r="AO17" s="17">
        <f>AR15</f>
        <v>9</v>
      </c>
      <c r="AP17" s="17">
        <f>AY15</f>
        <v>569</v>
      </c>
      <c r="AQ17" s="17">
        <f>BC15-20</f>
        <v>1202</v>
      </c>
      <c r="AR17" s="18">
        <v>19</v>
      </c>
      <c r="AS17" s="19"/>
      <c r="AT17" s="20"/>
      <c r="AU17" s="20"/>
      <c r="AV17" s="21"/>
      <c r="AW17" s="19" t="s">
        <v>10</v>
      </c>
      <c r="AX17" s="20" t="s">
        <v>10</v>
      </c>
      <c r="AY17" s="20" t="s">
        <v>10</v>
      </c>
      <c r="AZ17" s="21" t="s">
        <v>10</v>
      </c>
      <c r="BA17" s="22" t="s">
        <v>10</v>
      </c>
      <c r="BB17" s="23" t="s">
        <v>10</v>
      </c>
      <c r="BC17" s="23" t="s">
        <v>10</v>
      </c>
      <c r="BD17" s="24" t="s">
        <v>10</v>
      </c>
    </row>
    <row r="18" spans="1:56" ht="18" x14ac:dyDescent="0.25">
      <c r="A18" s="15" t="str">
        <f t="shared" si="3"/>
        <v>/1</v>
      </c>
      <c r="B18" s="16" t="s">
        <v>13</v>
      </c>
      <c r="C18" s="17">
        <f>F15*2</f>
        <v>2</v>
      </c>
      <c r="D18" s="17">
        <f>I15-38</f>
        <v>2295</v>
      </c>
      <c r="E18" s="17">
        <f>Q15-39</f>
        <v>549</v>
      </c>
      <c r="F18" s="18">
        <v>19</v>
      </c>
      <c r="G18" s="19"/>
      <c r="H18" s="20"/>
      <c r="I18" s="20"/>
      <c r="J18" s="21"/>
      <c r="K18" s="19" t="s">
        <v>10</v>
      </c>
      <c r="L18" s="20"/>
      <c r="M18" s="20"/>
      <c r="N18" s="21"/>
      <c r="O18" s="22" t="s">
        <v>10</v>
      </c>
      <c r="P18" s="23" t="s">
        <v>10</v>
      </c>
      <c r="Q18" s="23" t="s">
        <v>10</v>
      </c>
      <c r="R18" s="24" t="s">
        <v>10</v>
      </c>
      <c r="T18" s="15" t="str">
        <f t="shared" si="4"/>
        <v>/1</v>
      </c>
      <c r="U18" s="16" t="s">
        <v>13</v>
      </c>
      <c r="V18" s="17">
        <f>Y15*2</f>
        <v>16</v>
      </c>
      <c r="W18" s="17">
        <f>AB15-38</f>
        <v>221</v>
      </c>
      <c r="X18" s="17">
        <f>AJ15-28</f>
        <v>94</v>
      </c>
      <c r="Y18" s="18">
        <v>19</v>
      </c>
      <c r="Z18" s="19"/>
      <c r="AA18" s="20"/>
      <c r="AB18" s="20"/>
      <c r="AC18" s="21"/>
      <c r="AD18" s="19" t="s">
        <v>10</v>
      </c>
      <c r="AE18" s="20"/>
      <c r="AF18" s="20"/>
      <c r="AG18" s="21"/>
      <c r="AH18" s="22" t="s">
        <v>10</v>
      </c>
      <c r="AI18" s="23" t="s">
        <v>10</v>
      </c>
      <c r="AJ18" s="23" t="s">
        <v>10</v>
      </c>
      <c r="AK18" s="24" t="s">
        <v>10</v>
      </c>
      <c r="AM18" s="15" t="str">
        <f t="shared" si="5"/>
        <v>/1</v>
      </c>
      <c r="AN18" s="16" t="s">
        <v>13</v>
      </c>
      <c r="AO18" s="17">
        <f>AR15*2</f>
        <v>18</v>
      </c>
      <c r="AP18" s="17">
        <f>AU15-38</f>
        <v>140</v>
      </c>
      <c r="AQ18" s="17">
        <f>BC15-20</f>
        <v>1202</v>
      </c>
      <c r="AR18" s="18">
        <v>19</v>
      </c>
      <c r="AS18" s="19"/>
      <c r="AT18" s="20"/>
      <c r="AU18" s="20"/>
      <c r="AV18" s="21"/>
      <c r="AW18" s="19" t="s">
        <v>10</v>
      </c>
      <c r="AX18" s="20" t="s">
        <v>10</v>
      </c>
      <c r="AY18" s="20"/>
      <c r="AZ18" s="21"/>
      <c r="BA18" s="22" t="s">
        <v>10</v>
      </c>
      <c r="BB18" s="23" t="s">
        <v>10</v>
      </c>
      <c r="BC18" s="23" t="s">
        <v>10</v>
      </c>
      <c r="BD18" s="24" t="s">
        <v>10</v>
      </c>
    </row>
    <row r="19" spans="1:56" ht="18" x14ac:dyDescent="0.25">
      <c r="A19" s="15" t="str">
        <f t="shared" si="3"/>
        <v>/1</v>
      </c>
      <c r="B19" s="16" t="s">
        <v>14</v>
      </c>
      <c r="C19" s="17">
        <f>F15</f>
        <v>1</v>
      </c>
      <c r="D19" s="17">
        <f>I15</f>
        <v>2333</v>
      </c>
      <c r="E19" s="17">
        <f>M15</f>
        <v>899</v>
      </c>
      <c r="F19" s="18">
        <v>19</v>
      </c>
      <c r="G19" s="19"/>
      <c r="H19" s="20"/>
      <c r="I19" s="20"/>
      <c r="J19" s="21"/>
      <c r="K19" s="19" t="s">
        <v>10</v>
      </c>
      <c r="L19" s="20" t="s">
        <v>10</v>
      </c>
      <c r="M19" s="20" t="s">
        <v>10</v>
      </c>
      <c r="N19" s="21" t="s">
        <v>10</v>
      </c>
      <c r="O19" s="22" t="s">
        <v>10</v>
      </c>
      <c r="P19" s="23" t="s">
        <v>10</v>
      </c>
      <c r="Q19" s="23" t="s">
        <v>10</v>
      </c>
      <c r="R19" s="24" t="s">
        <v>10</v>
      </c>
      <c r="T19" s="37" t="str">
        <f t="shared" si="4"/>
        <v>/1</v>
      </c>
      <c r="U19" s="16" t="s">
        <v>14</v>
      </c>
      <c r="V19" s="17">
        <f>Y15</f>
        <v>8</v>
      </c>
      <c r="W19" s="17">
        <f>AB15</f>
        <v>259</v>
      </c>
      <c r="X19" s="17">
        <f>AF15</f>
        <v>568</v>
      </c>
      <c r="Y19" s="25">
        <v>8</v>
      </c>
      <c r="Z19" s="19"/>
      <c r="AA19" s="20"/>
      <c r="AB19" s="20"/>
      <c r="AC19" s="21"/>
      <c r="AD19" s="19"/>
      <c r="AE19" s="20"/>
      <c r="AF19" s="20"/>
      <c r="AG19" s="21"/>
      <c r="AH19" s="22" t="s">
        <v>10</v>
      </c>
      <c r="AI19" s="23" t="s">
        <v>10</v>
      </c>
      <c r="AJ19" s="23" t="s">
        <v>10</v>
      </c>
      <c r="AK19" s="24" t="s">
        <v>10</v>
      </c>
      <c r="AM19" s="15" t="str">
        <f t="shared" si="5"/>
        <v>/1</v>
      </c>
      <c r="AN19" s="16" t="s">
        <v>14</v>
      </c>
      <c r="AO19" s="17">
        <f>AR15</f>
        <v>9</v>
      </c>
      <c r="AP19" s="17">
        <f>AU15-38</f>
        <v>140</v>
      </c>
      <c r="AQ19" s="17">
        <f>AY15-38</f>
        <v>531</v>
      </c>
      <c r="AR19" s="18">
        <v>19</v>
      </c>
      <c r="AS19" s="19"/>
      <c r="AT19" s="20"/>
      <c r="AU19" s="20"/>
      <c r="AV19" s="21"/>
      <c r="AW19" s="19"/>
      <c r="AX19" s="20"/>
      <c r="AY19" s="20"/>
      <c r="AZ19" s="21"/>
      <c r="BA19" s="22" t="s">
        <v>10</v>
      </c>
      <c r="BB19" s="23" t="s">
        <v>10</v>
      </c>
      <c r="BC19" s="23" t="s">
        <v>10</v>
      </c>
      <c r="BD19" s="24" t="s">
        <v>10</v>
      </c>
    </row>
    <row r="20" spans="1:56" ht="18" x14ac:dyDescent="0.25">
      <c r="A20" s="15" t="str">
        <f t="shared" si="3"/>
        <v>/1</v>
      </c>
      <c r="B20" s="16" t="s">
        <v>15</v>
      </c>
      <c r="C20" s="17">
        <f>F15*2</f>
        <v>2</v>
      </c>
      <c r="D20" s="17">
        <f>M15-39</f>
        <v>860</v>
      </c>
      <c r="E20" s="17">
        <f>E16-5</f>
        <v>544</v>
      </c>
      <c r="F20" s="18">
        <v>19</v>
      </c>
      <c r="G20" s="19"/>
      <c r="H20" s="20"/>
      <c r="I20" s="20"/>
      <c r="J20" s="21"/>
      <c r="K20" s="19" t="s">
        <v>10</v>
      </c>
      <c r="L20" s="20"/>
      <c r="M20" s="20"/>
      <c r="N20" s="21"/>
      <c r="O20" s="22" t="s">
        <v>10</v>
      </c>
      <c r="P20" s="23" t="s">
        <v>10</v>
      </c>
      <c r="Q20" s="23" t="s">
        <v>10</v>
      </c>
      <c r="R20" s="24" t="s">
        <v>10</v>
      </c>
      <c r="T20" s="15" t="str">
        <f t="shared" si="4"/>
        <v>/1</v>
      </c>
      <c r="U20" s="16" t="s">
        <v>15</v>
      </c>
      <c r="V20" s="17">
        <f>Y15*2</f>
        <v>16</v>
      </c>
      <c r="W20" s="17">
        <f>(AF15-60)/2</f>
        <v>254</v>
      </c>
      <c r="X20" s="17">
        <f>X16-5</f>
        <v>89</v>
      </c>
      <c r="Y20" s="18">
        <v>19</v>
      </c>
      <c r="Z20" s="19"/>
      <c r="AA20" s="20"/>
      <c r="AB20" s="20"/>
      <c r="AC20" s="21"/>
      <c r="AD20" s="19" t="s">
        <v>10</v>
      </c>
      <c r="AE20" s="20"/>
      <c r="AF20" s="20"/>
      <c r="AG20" s="21"/>
      <c r="AH20" s="22" t="s">
        <v>10</v>
      </c>
      <c r="AI20" s="23" t="s">
        <v>10</v>
      </c>
      <c r="AJ20" s="23" t="s">
        <v>10</v>
      </c>
      <c r="AK20" s="24" t="s">
        <v>10</v>
      </c>
      <c r="AM20" s="15" t="str">
        <f t="shared" si="5"/>
        <v>/1</v>
      </c>
      <c r="AN20" s="16" t="s">
        <v>15</v>
      </c>
      <c r="AO20" s="17">
        <f>AR15*2</f>
        <v>18</v>
      </c>
      <c r="AP20" s="17">
        <f>(AY15-60)/2</f>
        <v>254.5</v>
      </c>
      <c r="AQ20" s="17">
        <f>BC15-45</f>
        <v>1177</v>
      </c>
      <c r="AR20" s="18">
        <v>19</v>
      </c>
      <c r="AS20" s="19"/>
      <c r="AT20" s="20"/>
      <c r="AU20" s="20"/>
      <c r="AV20" s="21"/>
      <c r="AW20" s="19" t="s">
        <v>10</v>
      </c>
      <c r="AX20" s="20"/>
      <c r="AY20" s="20"/>
      <c r="AZ20" s="21"/>
      <c r="BA20" s="22" t="s">
        <v>10</v>
      </c>
      <c r="BB20" s="23" t="s">
        <v>10</v>
      </c>
      <c r="BC20" s="23" t="s">
        <v>10</v>
      </c>
      <c r="BD20" s="24" t="s">
        <v>10</v>
      </c>
    </row>
    <row r="21" spans="1:56" ht="18" x14ac:dyDescent="0.25">
      <c r="A21" s="15" t="str">
        <f t="shared" si="3"/>
        <v>/1</v>
      </c>
      <c r="B21" s="16" t="s">
        <v>19</v>
      </c>
      <c r="C21" s="17">
        <f>F15</f>
        <v>1</v>
      </c>
      <c r="D21" s="17">
        <f>I15-38</f>
        <v>2295</v>
      </c>
      <c r="E21" s="17">
        <f>Q15-39</f>
        <v>549</v>
      </c>
      <c r="F21" s="18">
        <v>19</v>
      </c>
      <c r="G21" s="19"/>
      <c r="H21" s="20"/>
      <c r="I21" s="20"/>
      <c r="J21" s="21"/>
      <c r="K21" s="19" t="s">
        <v>10</v>
      </c>
      <c r="L21" s="20"/>
      <c r="M21" s="20"/>
      <c r="N21" s="21"/>
      <c r="O21" s="22" t="s">
        <v>10</v>
      </c>
      <c r="P21" s="23" t="s">
        <v>10</v>
      </c>
      <c r="Q21" s="23" t="s">
        <v>10</v>
      </c>
      <c r="R21" s="24" t="s">
        <v>10</v>
      </c>
      <c r="T21" s="15" t="str">
        <f t="shared" si="4"/>
        <v>/1</v>
      </c>
      <c r="U21" s="16" t="s">
        <v>19</v>
      </c>
      <c r="V21" s="17">
        <f>Y15</f>
        <v>8</v>
      </c>
      <c r="W21" s="17">
        <f>AB15-38</f>
        <v>221</v>
      </c>
      <c r="X21" s="17">
        <f>AJ15-28</f>
        <v>94</v>
      </c>
      <c r="Y21" s="18">
        <v>19</v>
      </c>
      <c r="Z21" s="19"/>
      <c r="AA21" s="20"/>
      <c r="AB21" s="20"/>
      <c r="AC21" s="21"/>
      <c r="AD21" s="19" t="s">
        <v>10</v>
      </c>
      <c r="AE21" s="20"/>
      <c r="AF21" s="20"/>
      <c r="AG21" s="21"/>
      <c r="AH21" s="22" t="s">
        <v>10</v>
      </c>
      <c r="AI21" s="23" t="s">
        <v>10</v>
      </c>
      <c r="AJ21" s="23" t="s">
        <v>10</v>
      </c>
      <c r="AK21" s="24" t="s">
        <v>10</v>
      </c>
      <c r="AM21" s="15" t="str">
        <f t="shared" si="5"/>
        <v>/1</v>
      </c>
      <c r="AN21" s="16" t="s">
        <v>19</v>
      </c>
      <c r="AO21" s="17">
        <f>AR15</f>
        <v>9</v>
      </c>
      <c r="AP21" s="17">
        <f>AU15-38</f>
        <v>140</v>
      </c>
      <c r="AQ21" s="17">
        <f>AQ16-20</f>
        <v>1182</v>
      </c>
      <c r="AR21" s="18">
        <v>19</v>
      </c>
      <c r="AS21" s="19"/>
      <c r="AT21" s="20"/>
      <c r="AU21" s="20"/>
      <c r="AV21" s="21"/>
      <c r="AW21" s="19" t="s">
        <v>10</v>
      </c>
      <c r="AX21" s="20"/>
      <c r="AY21" s="20"/>
      <c r="AZ21" s="21"/>
      <c r="BA21" s="22" t="s">
        <v>10</v>
      </c>
      <c r="BB21" s="23" t="s">
        <v>10</v>
      </c>
      <c r="BC21" s="23" t="s">
        <v>10</v>
      </c>
      <c r="BD21" s="24" t="s">
        <v>10</v>
      </c>
    </row>
    <row r="22" spans="1:56" ht="18.75" thickBot="1" x14ac:dyDescent="0.3">
      <c r="A22" s="36" t="str">
        <f t="shared" si="3"/>
        <v>/1</v>
      </c>
      <c r="B22" s="27" t="s">
        <v>16</v>
      </c>
      <c r="C22" s="28">
        <f>F15*2</f>
        <v>2</v>
      </c>
      <c r="D22" s="28">
        <f>I15</f>
        <v>2333</v>
      </c>
      <c r="E22" s="28">
        <f>((M15-6)/2)</f>
        <v>446.5</v>
      </c>
      <c r="F22" s="29">
        <v>19</v>
      </c>
      <c r="G22" s="30"/>
      <c r="H22" s="31"/>
      <c r="I22" s="31"/>
      <c r="J22" s="32"/>
      <c r="K22" s="30" t="s">
        <v>10</v>
      </c>
      <c r="L22" s="31" t="s">
        <v>10</v>
      </c>
      <c r="M22" s="31" t="s">
        <v>10</v>
      </c>
      <c r="N22" s="32" t="s">
        <v>10</v>
      </c>
      <c r="O22" s="33" t="s">
        <v>10</v>
      </c>
      <c r="P22" s="34" t="s">
        <v>10</v>
      </c>
      <c r="Q22" s="34" t="s">
        <v>10</v>
      </c>
      <c r="R22" s="35" t="s">
        <v>10</v>
      </c>
      <c r="T22" s="36" t="str">
        <f t="shared" si="4"/>
        <v>/1</v>
      </c>
      <c r="U22" s="27" t="s">
        <v>16</v>
      </c>
      <c r="V22" s="28">
        <f>Y15*2</f>
        <v>16</v>
      </c>
      <c r="W22" s="28">
        <f>AB15</f>
        <v>259</v>
      </c>
      <c r="X22" s="28">
        <f>((AF15-6)/2)</f>
        <v>281</v>
      </c>
      <c r="Y22" s="29">
        <v>19</v>
      </c>
      <c r="Z22" s="30"/>
      <c r="AA22" s="31"/>
      <c r="AB22" s="31"/>
      <c r="AC22" s="32"/>
      <c r="AD22" s="30" t="s">
        <v>10</v>
      </c>
      <c r="AE22" s="31" t="s">
        <v>10</v>
      </c>
      <c r="AF22" s="31" t="s">
        <v>10</v>
      </c>
      <c r="AG22" s="32" t="s">
        <v>10</v>
      </c>
      <c r="AH22" s="33" t="s">
        <v>10</v>
      </c>
      <c r="AI22" s="34" t="s">
        <v>10</v>
      </c>
      <c r="AJ22" s="34" t="s">
        <v>10</v>
      </c>
      <c r="AK22" s="35" t="s">
        <v>10</v>
      </c>
      <c r="AM22" s="36" t="str">
        <f t="shared" si="5"/>
        <v>/1</v>
      </c>
      <c r="AN22" s="27" t="s">
        <v>16</v>
      </c>
      <c r="AO22" s="28">
        <f>AR15*2</f>
        <v>18</v>
      </c>
      <c r="AP22" s="28">
        <f>AU15</f>
        <v>178</v>
      </c>
      <c r="AQ22" s="28">
        <f>((AY15-6)/2)</f>
        <v>281.5</v>
      </c>
      <c r="AR22" s="29">
        <v>19</v>
      </c>
      <c r="AS22" s="30"/>
      <c r="AT22" s="31"/>
      <c r="AU22" s="31"/>
      <c r="AV22" s="32"/>
      <c r="AW22" s="30" t="s">
        <v>10</v>
      </c>
      <c r="AX22" s="31" t="s">
        <v>10</v>
      </c>
      <c r="AY22" s="31" t="s">
        <v>10</v>
      </c>
      <c r="AZ22" s="32" t="s">
        <v>10</v>
      </c>
      <c r="BA22" s="33" t="s">
        <v>10</v>
      </c>
      <c r="BB22" s="34" t="s">
        <v>10</v>
      </c>
      <c r="BC22" s="34" t="s">
        <v>10</v>
      </c>
      <c r="BD22" s="35" t="s">
        <v>10</v>
      </c>
    </row>
    <row r="23" spans="1:56" ht="15.75" thickBot="1" x14ac:dyDescent="0.3"/>
    <row r="24" spans="1:56" ht="21" thickBot="1" x14ac:dyDescent="0.35">
      <c r="A24" s="108" t="s">
        <v>17</v>
      </c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10"/>
      <c r="T24" s="108" t="s">
        <v>17</v>
      </c>
      <c r="U24" s="109"/>
      <c r="V24" s="109"/>
      <c r="W24" s="109"/>
      <c r="X24" s="109"/>
      <c r="Y24" s="109"/>
      <c r="Z24" s="109"/>
      <c r="AA24" s="109"/>
      <c r="AB24" s="109"/>
      <c r="AC24" s="109"/>
      <c r="AD24" s="109"/>
      <c r="AE24" s="109"/>
      <c r="AF24" s="109"/>
      <c r="AG24" s="109"/>
      <c r="AH24" s="109"/>
      <c r="AI24" s="109"/>
      <c r="AJ24" s="109"/>
      <c r="AK24" s="110"/>
      <c r="AM24" s="108" t="s">
        <v>17</v>
      </c>
      <c r="AN24" s="109"/>
      <c r="AO24" s="109"/>
      <c r="AP24" s="109"/>
      <c r="AQ24" s="109"/>
      <c r="AR24" s="109"/>
      <c r="AS24" s="109"/>
      <c r="AT24" s="109"/>
      <c r="AU24" s="109"/>
      <c r="AV24" s="109"/>
      <c r="AW24" s="109"/>
      <c r="AX24" s="109"/>
      <c r="AY24" s="109"/>
      <c r="AZ24" s="109"/>
      <c r="BA24" s="109"/>
      <c r="BB24" s="109"/>
      <c r="BC24" s="109"/>
      <c r="BD24" s="110"/>
    </row>
    <row r="25" spans="1:56" ht="15.75" thickBot="1" x14ac:dyDescent="0.3"/>
    <row r="26" spans="1:56" ht="18.75" thickBot="1" x14ac:dyDescent="0.3">
      <c r="A26" s="1"/>
      <c r="B26" s="38" t="s">
        <v>4</v>
      </c>
      <c r="C26" s="39"/>
      <c r="D26" s="123" t="s">
        <v>8</v>
      </c>
      <c r="E26" s="124"/>
      <c r="F26" s="4">
        <v>1</v>
      </c>
      <c r="G26" s="113" t="s">
        <v>5</v>
      </c>
      <c r="H26" s="111"/>
      <c r="I26" s="111">
        <v>1000</v>
      </c>
      <c r="J26" s="112"/>
      <c r="K26" s="113" t="s">
        <v>6</v>
      </c>
      <c r="L26" s="111"/>
      <c r="M26" s="111">
        <v>800</v>
      </c>
      <c r="N26" s="112"/>
      <c r="O26" s="113" t="s">
        <v>7</v>
      </c>
      <c r="P26" s="111"/>
      <c r="Q26" s="111">
        <v>500</v>
      </c>
      <c r="R26" s="112"/>
      <c r="T26" s="1"/>
      <c r="U26" s="40" t="s">
        <v>4</v>
      </c>
      <c r="V26" s="41"/>
      <c r="W26" s="134" t="s">
        <v>8</v>
      </c>
      <c r="X26" s="135"/>
      <c r="Y26" s="42">
        <v>1</v>
      </c>
      <c r="Z26" s="128" t="s">
        <v>5</v>
      </c>
      <c r="AA26" s="129"/>
      <c r="AB26" s="130">
        <v>350</v>
      </c>
      <c r="AC26" s="131"/>
      <c r="AD26" s="128" t="s">
        <v>6</v>
      </c>
      <c r="AE26" s="129"/>
      <c r="AF26" s="130">
        <v>1500</v>
      </c>
      <c r="AG26" s="131"/>
      <c r="AH26" s="128" t="s">
        <v>7</v>
      </c>
      <c r="AI26" s="129"/>
      <c r="AJ26" s="130">
        <v>588</v>
      </c>
      <c r="AK26" s="131"/>
      <c r="AM26" s="1"/>
      <c r="AN26" s="40" t="s">
        <v>4</v>
      </c>
      <c r="AO26" s="41"/>
      <c r="AP26" s="132" t="s">
        <v>8</v>
      </c>
      <c r="AQ26" s="133"/>
      <c r="AR26" s="42">
        <v>7</v>
      </c>
      <c r="AS26" s="127" t="s">
        <v>5</v>
      </c>
      <c r="AT26" s="125"/>
      <c r="AU26" s="125">
        <v>800</v>
      </c>
      <c r="AV26" s="126"/>
      <c r="AW26" s="127" t="s">
        <v>6</v>
      </c>
      <c r="AX26" s="125"/>
      <c r="AY26" s="125">
        <v>625</v>
      </c>
      <c r="AZ26" s="126"/>
      <c r="BA26" s="127" t="s">
        <v>7</v>
      </c>
      <c r="BB26" s="125"/>
      <c r="BC26" s="125">
        <v>589</v>
      </c>
      <c r="BD26" s="126"/>
    </row>
    <row r="27" spans="1:56" ht="18" x14ac:dyDescent="0.25">
      <c r="A27" s="5" t="str">
        <f t="shared" ref="A27:A32" si="6">$M$13&amp;"/"&amp;$C$16</f>
        <v>/1</v>
      </c>
      <c r="B27" s="6" t="s">
        <v>21</v>
      </c>
      <c r="C27" s="7">
        <f>F26*2</f>
        <v>2</v>
      </c>
      <c r="D27" s="7">
        <f>M26-38</f>
        <v>762</v>
      </c>
      <c r="E27" s="7">
        <v>120</v>
      </c>
      <c r="F27" s="8">
        <v>19</v>
      </c>
      <c r="G27" s="9"/>
      <c r="H27" s="10"/>
      <c r="I27" s="10"/>
      <c r="J27" s="11"/>
      <c r="K27" s="9" t="s">
        <v>10</v>
      </c>
      <c r="L27" s="10" t="s">
        <v>10</v>
      </c>
      <c r="M27" s="10"/>
      <c r="N27" s="11"/>
      <c r="O27" s="12" t="s">
        <v>10</v>
      </c>
      <c r="P27" s="13" t="s">
        <v>10</v>
      </c>
      <c r="Q27" s="13" t="s">
        <v>10</v>
      </c>
      <c r="R27" s="14" t="s">
        <v>10</v>
      </c>
      <c r="T27" s="5" t="str">
        <f t="shared" ref="T27:T32" si="7">$M$13&amp;"/"&amp;$C$16</f>
        <v>/1</v>
      </c>
      <c r="U27" s="6" t="s">
        <v>21</v>
      </c>
      <c r="V27" s="7">
        <f>Y26*2</f>
        <v>2</v>
      </c>
      <c r="W27" s="7">
        <f>AF26-38</f>
        <v>1462</v>
      </c>
      <c r="X27" s="7">
        <v>120</v>
      </c>
      <c r="Y27" s="8">
        <v>19</v>
      </c>
      <c r="Z27" s="9"/>
      <c r="AA27" s="10"/>
      <c r="AB27" s="10"/>
      <c r="AC27" s="11"/>
      <c r="AD27" s="9" t="s">
        <v>10</v>
      </c>
      <c r="AE27" s="10" t="s">
        <v>10</v>
      </c>
      <c r="AF27" s="10"/>
      <c r="AG27" s="11"/>
      <c r="AH27" s="12" t="s">
        <v>10</v>
      </c>
      <c r="AI27" s="13" t="s">
        <v>10</v>
      </c>
      <c r="AJ27" s="13" t="s">
        <v>10</v>
      </c>
      <c r="AK27" s="14" t="s">
        <v>10</v>
      </c>
      <c r="AM27" s="5" t="str">
        <f t="shared" ref="AM27:AM32" si="8">$M$13&amp;"/"&amp;$C$16</f>
        <v>/1</v>
      </c>
      <c r="AN27" s="6" t="s">
        <v>21</v>
      </c>
      <c r="AO27" s="7">
        <f>AR26*2</f>
        <v>14</v>
      </c>
      <c r="AP27" s="7">
        <f>AY26-38</f>
        <v>587</v>
      </c>
      <c r="AQ27" s="7">
        <v>120</v>
      </c>
      <c r="AR27" s="8">
        <v>19</v>
      </c>
      <c r="AS27" s="9"/>
      <c r="AT27" s="10"/>
      <c r="AU27" s="10"/>
      <c r="AV27" s="11"/>
      <c r="AW27" s="9" t="s">
        <v>10</v>
      </c>
      <c r="AX27" s="10" t="s">
        <v>10</v>
      </c>
      <c r="AY27" s="10"/>
      <c r="AZ27" s="11"/>
      <c r="BA27" s="12" t="s">
        <v>10</v>
      </c>
      <c r="BB27" s="13" t="s">
        <v>10</v>
      </c>
      <c r="BC27" s="13" t="s">
        <v>10</v>
      </c>
      <c r="BD27" s="14" t="s">
        <v>10</v>
      </c>
    </row>
    <row r="28" spans="1:56" ht="18" x14ac:dyDescent="0.25">
      <c r="A28" s="15" t="str">
        <f>$M$13&amp;"/"&amp;$C$16</f>
        <v>/1</v>
      </c>
      <c r="B28" s="16" t="s">
        <v>11</v>
      </c>
      <c r="C28" s="17">
        <f>F26</f>
        <v>1</v>
      </c>
      <c r="D28" s="17">
        <f>M26</f>
        <v>800</v>
      </c>
      <c r="E28" s="17">
        <f>Q26-38</f>
        <v>462</v>
      </c>
      <c r="F28" s="18">
        <v>19</v>
      </c>
      <c r="G28" s="19"/>
      <c r="H28" s="20"/>
      <c r="I28" s="20"/>
      <c r="J28" s="21"/>
      <c r="K28" s="19" t="s">
        <v>10</v>
      </c>
      <c r="L28" s="20"/>
      <c r="M28" s="20" t="s">
        <v>10</v>
      </c>
      <c r="N28" s="21" t="s">
        <v>10</v>
      </c>
      <c r="O28" s="22" t="s">
        <v>10</v>
      </c>
      <c r="P28" s="23" t="s">
        <v>10</v>
      </c>
      <c r="Q28" s="23" t="s">
        <v>10</v>
      </c>
      <c r="R28" s="24" t="s">
        <v>10</v>
      </c>
      <c r="T28" s="15" t="str">
        <f>$M$13&amp;"/"&amp;$C$16</f>
        <v>/1</v>
      </c>
      <c r="U28" s="16" t="s">
        <v>11</v>
      </c>
      <c r="V28" s="17">
        <f>Y26</f>
        <v>1</v>
      </c>
      <c r="W28" s="17">
        <f>AF26</f>
        <v>1500</v>
      </c>
      <c r="X28" s="17">
        <f>AJ26-28</f>
        <v>560</v>
      </c>
      <c r="Y28" s="18">
        <v>19</v>
      </c>
      <c r="Z28" s="19"/>
      <c r="AA28" s="20"/>
      <c r="AB28" s="20"/>
      <c r="AC28" s="21"/>
      <c r="AD28" s="19" t="s">
        <v>10</v>
      </c>
      <c r="AE28" s="20"/>
      <c r="AF28" s="20" t="s">
        <v>10</v>
      </c>
      <c r="AG28" s="21" t="s">
        <v>10</v>
      </c>
      <c r="AH28" s="22" t="s">
        <v>10</v>
      </c>
      <c r="AI28" s="23" t="s">
        <v>10</v>
      </c>
      <c r="AJ28" s="23" t="s">
        <v>10</v>
      </c>
      <c r="AK28" s="24" t="s">
        <v>10</v>
      </c>
      <c r="AM28" s="15" t="str">
        <f>$M$13&amp;"/"&amp;$C$16</f>
        <v>/1</v>
      </c>
      <c r="AN28" s="16" t="s">
        <v>11</v>
      </c>
      <c r="AO28" s="17">
        <f>AR26</f>
        <v>7</v>
      </c>
      <c r="AP28" s="17">
        <f>AY26</f>
        <v>625</v>
      </c>
      <c r="AQ28" s="17">
        <f>BC26-20</f>
        <v>569</v>
      </c>
      <c r="AR28" s="18">
        <v>19</v>
      </c>
      <c r="AS28" s="19"/>
      <c r="AT28" s="20"/>
      <c r="AU28" s="20"/>
      <c r="AV28" s="21"/>
      <c r="AW28" s="19" t="s">
        <v>10</v>
      </c>
      <c r="AX28" s="20" t="s">
        <v>10</v>
      </c>
      <c r="AY28" s="20" t="s">
        <v>10</v>
      </c>
      <c r="AZ28" s="21" t="s">
        <v>10</v>
      </c>
      <c r="BA28" s="22" t="s">
        <v>10</v>
      </c>
      <c r="BB28" s="23" t="s">
        <v>10</v>
      </c>
      <c r="BC28" s="23" t="s">
        <v>10</v>
      </c>
      <c r="BD28" s="24" t="s">
        <v>10</v>
      </c>
    </row>
    <row r="29" spans="1:56" ht="18" x14ac:dyDescent="0.25">
      <c r="A29" s="15" t="str">
        <f t="shared" si="6"/>
        <v>/1</v>
      </c>
      <c r="B29" s="16" t="s">
        <v>13</v>
      </c>
      <c r="C29" s="17">
        <f>F26*2</f>
        <v>2</v>
      </c>
      <c r="D29" s="17">
        <f>I26-19</f>
        <v>981</v>
      </c>
      <c r="E29" s="17">
        <f>Q26-28</f>
        <v>472</v>
      </c>
      <c r="F29" s="18">
        <v>19</v>
      </c>
      <c r="G29" s="19"/>
      <c r="H29" s="20"/>
      <c r="I29" s="20"/>
      <c r="J29" s="21"/>
      <c r="K29" s="19" t="s">
        <v>10</v>
      </c>
      <c r="L29" s="20"/>
      <c r="M29" s="20"/>
      <c r="N29" s="21"/>
      <c r="O29" s="22" t="s">
        <v>10</v>
      </c>
      <c r="P29" s="23" t="s">
        <v>10</v>
      </c>
      <c r="Q29" s="23" t="s">
        <v>10</v>
      </c>
      <c r="R29" s="24" t="s">
        <v>10</v>
      </c>
      <c r="T29" s="15" t="str">
        <f t="shared" si="7"/>
        <v>/1</v>
      </c>
      <c r="U29" s="16" t="s">
        <v>13</v>
      </c>
      <c r="V29" s="17">
        <f>Y26*2</f>
        <v>2</v>
      </c>
      <c r="W29" s="17">
        <f>AB26-19</f>
        <v>331</v>
      </c>
      <c r="X29" s="17">
        <f>AJ26-28</f>
        <v>560</v>
      </c>
      <c r="Y29" s="18">
        <v>19</v>
      </c>
      <c r="Z29" s="19"/>
      <c r="AA29" s="20"/>
      <c r="AB29" s="20"/>
      <c r="AC29" s="21"/>
      <c r="AD29" s="19" t="s">
        <v>10</v>
      </c>
      <c r="AE29" s="20"/>
      <c r="AF29" s="20"/>
      <c r="AG29" s="21"/>
      <c r="AH29" s="22" t="s">
        <v>10</v>
      </c>
      <c r="AI29" s="23" t="s">
        <v>10</v>
      </c>
      <c r="AJ29" s="23" t="s">
        <v>10</v>
      </c>
      <c r="AK29" s="24" t="s">
        <v>10</v>
      </c>
      <c r="AM29" s="15" t="str">
        <f t="shared" si="8"/>
        <v>/1</v>
      </c>
      <c r="AN29" s="16" t="s">
        <v>13</v>
      </c>
      <c r="AO29" s="17">
        <f>AR26*2</f>
        <v>14</v>
      </c>
      <c r="AP29" s="17">
        <f>AU26-19</f>
        <v>781</v>
      </c>
      <c r="AQ29" s="17">
        <f>BC26-20</f>
        <v>569</v>
      </c>
      <c r="AR29" s="18">
        <v>19</v>
      </c>
      <c r="AS29" s="19"/>
      <c r="AT29" s="20"/>
      <c r="AU29" s="20"/>
      <c r="AV29" s="21"/>
      <c r="AW29" s="19" t="s">
        <v>10</v>
      </c>
      <c r="AX29" s="20" t="s">
        <v>10</v>
      </c>
      <c r="AY29" s="20"/>
      <c r="AZ29" s="21"/>
      <c r="BA29" s="22" t="s">
        <v>10</v>
      </c>
      <c r="BB29" s="23" t="s">
        <v>10</v>
      </c>
      <c r="BC29" s="23" t="s">
        <v>10</v>
      </c>
      <c r="BD29" s="24" t="s">
        <v>10</v>
      </c>
    </row>
    <row r="30" spans="1:56" ht="18" x14ac:dyDescent="0.25">
      <c r="A30" s="15" t="str">
        <f t="shared" si="6"/>
        <v>/1</v>
      </c>
      <c r="B30" s="16" t="s">
        <v>14</v>
      </c>
      <c r="C30" s="17">
        <f>F26</f>
        <v>1</v>
      </c>
      <c r="D30" s="17">
        <f>I26</f>
        <v>1000</v>
      </c>
      <c r="E30" s="17">
        <f>M26</f>
        <v>800</v>
      </c>
      <c r="F30" s="18">
        <v>19</v>
      </c>
      <c r="G30" s="19"/>
      <c r="H30" s="20"/>
      <c r="I30" s="20"/>
      <c r="J30" s="21"/>
      <c r="K30" s="19" t="s">
        <v>10</v>
      </c>
      <c r="L30" s="20" t="s">
        <v>10</v>
      </c>
      <c r="M30" s="20" t="s">
        <v>10</v>
      </c>
      <c r="N30" s="21" t="s">
        <v>10</v>
      </c>
      <c r="O30" s="22" t="s">
        <v>10</v>
      </c>
      <c r="P30" s="23" t="s">
        <v>10</v>
      </c>
      <c r="Q30" s="23" t="s">
        <v>10</v>
      </c>
      <c r="R30" s="24" t="s">
        <v>10</v>
      </c>
      <c r="T30" s="37" t="str">
        <f t="shared" si="7"/>
        <v>/1</v>
      </c>
      <c r="U30" s="16" t="s">
        <v>14</v>
      </c>
      <c r="V30" s="17">
        <f>Y26</f>
        <v>1</v>
      </c>
      <c r="W30" s="17">
        <f>AB26</f>
        <v>350</v>
      </c>
      <c r="X30" s="17">
        <f>AF26</f>
        <v>1500</v>
      </c>
      <c r="Y30" s="25">
        <v>8</v>
      </c>
      <c r="Z30" s="19"/>
      <c r="AA30" s="20"/>
      <c r="AB30" s="20"/>
      <c r="AC30" s="21"/>
      <c r="AD30" s="19"/>
      <c r="AE30" s="20"/>
      <c r="AF30" s="20"/>
      <c r="AG30" s="21"/>
      <c r="AH30" s="22" t="s">
        <v>10</v>
      </c>
      <c r="AI30" s="23" t="s">
        <v>10</v>
      </c>
      <c r="AJ30" s="23" t="s">
        <v>10</v>
      </c>
      <c r="AK30" s="24" t="s">
        <v>10</v>
      </c>
      <c r="AM30" s="37" t="str">
        <f t="shared" si="8"/>
        <v>/1</v>
      </c>
      <c r="AN30" s="16" t="s">
        <v>14</v>
      </c>
      <c r="AO30" s="17">
        <f>AR26</f>
        <v>7</v>
      </c>
      <c r="AP30" s="17">
        <f>AU26-38</f>
        <v>762</v>
      </c>
      <c r="AQ30" s="17">
        <f>AY26-38</f>
        <v>587</v>
      </c>
      <c r="AR30" s="18">
        <v>19</v>
      </c>
      <c r="AS30" s="19"/>
      <c r="AT30" s="20"/>
      <c r="AU30" s="20"/>
      <c r="AV30" s="21"/>
      <c r="AW30" s="19"/>
      <c r="AX30" s="20"/>
      <c r="AY30" s="20"/>
      <c r="AZ30" s="21"/>
      <c r="BA30" s="22" t="s">
        <v>10</v>
      </c>
      <c r="BB30" s="23" t="s">
        <v>10</v>
      </c>
      <c r="BC30" s="23" t="s">
        <v>10</v>
      </c>
      <c r="BD30" s="24" t="s">
        <v>10</v>
      </c>
    </row>
    <row r="31" spans="1:56" ht="18" x14ac:dyDescent="0.25">
      <c r="A31" s="15" t="str">
        <f t="shared" si="6"/>
        <v>/1</v>
      </c>
      <c r="B31" s="16" t="s">
        <v>15</v>
      </c>
      <c r="C31" s="17">
        <f>F26*2</f>
        <v>2</v>
      </c>
      <c r="D31" s="17">
        <f>M26-39</f>
        <v>761</v>
      </c>
      <c r="E31" s="17">
        <f>E28-5</f>
        <v>457</v>
      </c>
      <c r="F31" s="18">
        <v>19</v>
      </c>
      <c r="G31" s="19"/>
      <c r="H31" s="20"/>
      <c r="I31" s="20"/>
      <c r="J31" s="21"/>
      <c r="K31" s="19" t="s">
        <v>10</v>
      </c>
      <c r="L31" s="20"/>
      <c r="M31" s="20"/>
      <c r="N31" s="21"/>
      <c r="O31" s="22" t="s">
        <v>10</v>
      </c>
      <c r="P31" s="23" t="s">
        <v>10</v>
      </c>
      <c r="Q31" s="23" t="s">
        <v>10</v>
      </c>
      <c r="R31" s="24" t="s">
        <v>10</v>
      </c>
      <c r="T31" s="15" t="str">
        <f t="shared" si="7"/>
        <v>/1</v>
      </c>
      <c r="U31" s="16" t="s">
        <v>15</v>
      </c>
      <c r="V31" s="17">
        <f>Y26*2</f>
        <v>2</v>
      </c>
      <c r="W31" s="17">
        <f>AF26-39</f>
        <v>1461</v>
      </c>
      <c r="X31" s="17">
        <f>X28-5</f>
        <v>555</v>
      </c>
      <c r="Y31" s="18">
        <v>19</v>
      </c>
      <c r="Z31" s="19"/>
      <c r="AA31" s="20"/>
      <c r="AB31" s="20"/>
      <c r="AC31" s="21"/>
      <c r="AD31" s="19" t="s">
        <v>10</v>
      </c>
      <c r="AE31" s="20"/>
      <c r="AF31" s="20"/>
      <c r="AG31" s="21"/>
      <c r="AH31" s="22" t="s">
        <v>10</v>
      </c>
      <c r="AI31" s="23" t="s">
        <v>10</v>
      </c>
      <c r="AJ31" s="23" t="s">
        <v>10</v>
      </c>
      <c r="AK31" s="24" t="s">
        <v>10</v>
      </c>
      <c r="AM31" s="15" t="str">
        <f t="shared" si="8"/>
        <v>/1</v>
      </c>
      <c r="AN31" s="16" t="s">
        <v>15</v>
      </c>
      <c r="AO31" s="17">
        <f>AR26*2</f>
        <v>14</v>
      </c>
      <c r="AP31" s="17">
        <f>AY26-39</f>
        <v>586</v>
      </c>
      <c r="AQ31" s="17">
        <f>BC26-45</f>
        <v>544</v>
      </c>
      <c r="AR31" s="18">
        <v>19</v>
      </c>
      <c r="AS31" s="19"/>
      <c r="AT31" s="20"/>
      <c r="AU31" s="20"/>
      <c r="AV31" s="21"/>
      <c r="AW31" s="19" t="s">
        <v>10</v>
      </c>
      <c r="AX31" s="20"/>
      <c r="AY31" s="20"/>
      <c r="AZ31" s="21"/>
      <c r="BA31" s="22" t="s">
        <v>10</v>
      </c>
      <c r="BB31" s="23" t="s">
        <v>10</v>
      </c>
      <c r="BC31" s="23" t="s">
        <v>10</v>
      </c>
      <c r="BD31" s="24" t="s">
        <v>10</v>
      </c>
    </row>
    <row r="32" spans="1:56" ht="18.75" thickBot="1" x14ac:dyDescent="0.3">
      <c r="A32" s="43" t="str">
        <f t="shared" si="6"/>
        <v>/1</v>
      </c>
      <c r="B32" s="27" t="s">
        <v>16</v>
      </c>
      <c r="C32" s="28">
        <f>F26*2</f>
        <v>2</v>
      </c>
      <c r="D32" s="28">
        <f>I26-3</f>
        <v>997</v>
      </c>
      <c r="E32" s="28">
        <f>((M26-6)/2)</f>
        <v>397</v>
      </c>
      <c r="F32" s="29">
        <v>19</v>
      </c>
      <c r="G32" s="30"/>
      <c r="H32" s="31"/>
      <c r="I32" s="31"/>
      <c r="J32" s="32"/>
      <c r="K32" s="30" t="s">
        <v>10</v>
      </c>
      <c r="L32" s="31" t="s">
        <v>10</v>
      </c>
      <c r="M32" s="31" t="s">
        <v>10</v>
      </c>
      <c r="N32" s="32" t="s">
        <v>10</v>
      </c>
      <c r="O32" s="33" t="s">
        <v>10</v>
      </c>
      <c r="P32" s="34" t="s">
        <v>10</v>
      </c>
      <c r="Q32" s="34" t="s">
        <v>10</v>
      </c>
      <c r="R32" s="35" t="s">
        <v>10</v>
      </c>
      <c r="T32" s="43" t="str">
        <f t="shared" si="7"/>
        <v>/1</v>
      </c>
      <c r="U32" s="27" t="s">
        <v>16</v>
      </c>
      <c r="V32" s="28">
        <f>Y26*2</f>
        <v>2</v>
      </c>
      <c r="W32" s="28">
        <f>AB26-3</f>
        <v>347</v>
      </c>
      <c r="X32" s="28">
        <f>((AF26-6)/2)</f>
        <v>747</v>
      </c>
      <c r="Y32" s="29">
        <v>19</v>
      </c>
      <c r="Z32" s="30"/>
      <c r="AA32" s="31"/>
      <c r="AB32" s="31"/>
      <c r="AC32" s="32"/>
      <c r="AD32" s="30" t="s">
        <v>10</v>
      </c>
      <c r="AE32" s="31" t="s">
        <v>10</v>
      </c>
      <c r="AF32" s="31" t="s">
        <v>10</v>
      </c>
      <c r="AG32" s="32" t="s">
        <v>10</v>
      </c>
      <c r="AH32" s="33" t="s">
        <v>10</v>
      </c>
      <c r="AI32" s="34" t="s">
        <v>10</v>
      </c>
      <c r="AJ32" s="34" t="s">
        <v>10</v>
      </c>
      <c r="AK32" s="35" t="s">
        <v>10</v>
      </c>
      <c r="AM32" s="43" t="str">
        <f t="shared" si="8"/>
        <v>/1</v>
      </c>
      <c r="AN32" s="27" t="s">
        <v>16</v>
      </c>
      <c r="AO32" s="28">
        <f>AR26*2</f>
        <v>14</v>
      </c>
      <c r="AP32" s="28">
        <f>AU26-3</f>
        <v>797</v>
      </c>
      <c r="AQ32" s="28">
        <f>((AY26-6)/2)</f>
        <v>309.5</v>
      </c>
      <c r="AR32" s="29">
        <v>19</v>
      </c>
      <c r="AS32" s="30"/>
      <c r="AT32" s="31"/>
      <c r="AU32" s="31"/>
      <c r="AV32" s="32"/>
      <c r="AW32" s="30" t="s">
        <v>10</v>
      </c>
      <c r="AX32" s="31" t="s">
        <v>10</v>
      </c>
      <c r="AY32" s="31" t="s">
        <v>10</v>
      </c>
      <c r="AZ32" s="32" t="s">
        <v>10</v>
      </c>
      <c r="BA32" s="33" t="s">
        <v>10</v>
      </c>
      <c r="BB32" s="34" t="s">
        <v>10</v>
      </c>
      <c r="BC32" s="34" t="s">
        <v>10</v>
      </c>
      <c r="BD32" s="35" t="s">
        <v>10</v>
      </c>
    </row>
    <row r="33" spans="1:56" ht="18.75" thickBot="1" x14ac:dyDescent="0.3">
      <c r="A33" s="26"/>
    </row>
    <row r="34" spans="1:56" ht="21" thickBot="1" x14ac:dyDescent="0.35">
      <c r="A34" s="114" t="s">
        <v>18</v>
      </c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6"/>
      <c r="T34" s="114" t="s">
        <v>18</v>
      </c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5"/>
      <c r="AI34" s="115"/>
      <c r="AJ34" s="115"/>
      <c r="AK34" s="116"/>
      <c r="AM34" s="114" t="s">
        <v>18</v>
      </c>
      <c r="AN34" s="115"/>
      <c r="AO34" s="115"/>
      <c r="AP34" s="115"/>
      <c r="AQ34" s="115"/>
      <c r="AR34" s="115"/>
      <c r="AS34" s="115"/>
      <c r="AT34" s="115"/>
      <c r="AU34" s="115"/>
      <c r="AV34" s="115"/>
      <c r="AW34" s="115"/>
      <c r="AX34" s="115"/>
      <c r="AY34" s="115"/>
      <c r="AZ34" s="115"/>
      <c r="BA34" s="115"/>
      <c r="BB34" s="115"/>
      <c r="BC34" s="115"/>
      <c r="BD34" s="116"/>
    </row>
    <row r="35" spans="1:56" ht="15.75" thickBot="1" x14ac:dyDescent="0.3"/>
    <row r="36" spans="1:56" ht="18.75" thickBot="1" x14ac:dyDescent="0.3">
      <c r="A36" s="1"/>
      <c r="B36" s="40" t="s">
        <v>4</v>
      </c>
      <c r="C36" s="41"/>
      <c r="D36" s="123" t="s">
        <v>8</v>
      </c>
      <c r="E36" s="124"/>
      <c r="F36" s="42">
        <v>1</v>
      </c>
      <c r="G36" s="127" t="s">
        <v>5</v>
      </c>
      <c r="H36" s="125"/>
      <c r="I36" s="125">
        <v>1000</v>
      </c>
      <c r="J36" s="126"/>
      <c r="K36" s="127" t="s">
        <v>6</v>
      </c>
      <c r="L36" s="125"/>
      <c r="M36" s="125">
        <v>800</v>
      </c>
      <c r="N36" s="126"/>
      <c r="O36" s="127" t="s">
        <v>7</v>
      </c>
      <c r="P36" s="125"/>
      <c r="Q36" s="125">
        <v>500</v>
      </c>
      <c r="R36" s="126"/>
      <c r="T36" s="1"/>
      <c r="U36" s="40" t="s">
        <v>4</v>
      </c>
      <c r="V36" s="41"/>
      <c r="W36" s="134" t="s">
        <v>8</v>
      </c>
      <c r="X36" s="135"/>
      <c r="Y36" s="42">
        <v>9</v>
      </c>
      <c r="Z36" s="128" t="s">
        <v>5</v>
      </c>
      <c r="AA36" s="129"/>
      <c r="AB36" s="130">
        <v>178</v>
      </c>
      <c r="AC36" s="131"/>
      <c r="AD36" s="128" t="s">
        <v>6</v>
      </c>
      <c r="AE36" s="129"/>
      <c r="AF36" s="130">
        <v>569</v>
      </c>
      <c r="AG36" s="131"/>
      <c r="AH36" s="128" t="s">
        <v>7</v>
      </c>
      <c r="AI36" s="129"/>
      <c r="AJ36" s="130">
        <v>1222</v>
      </c>
      <c r="AK36" s="131"/>
      <c r="AM36" s="1"/>
      <c r="AN36" s="40" t="s">
        <v>4</v>
      </c>
      <c r="AO36" s="41"/>
      <c r="AP36" s="132" t="s">
        <v>8</v>
      </c>
      <c r="AQ36" s="133"/>
      <c r="AR36" s="42">
        <v>1</v>
      </c>
      <c r="AS36" s="127" t="s">
        <v>5</v>
      </c>
      <c r="AT36" s="125"/>
      <c r="AU36" s="125">
        <v>350</v>
      </c>
      <c r="AV36" s="126"/>
      <c r="AW36" s="127" t="s">
        <v>6</v>
      </c>
      <c r="AX36" s="125"/>
      <c r="AY36" s="125">
        <v>1500</v>
      </c>
      <c r="AZ36" s="126"/>
      <c r="BA36" s="127" t="s">
        <v>7</v>
      </c>
      <c r="BB36" s="125"/>
      <c r="BC36" s="125">
        <v>588</v>
      </c>
      <c r="BD36" s="126"/>
    </row>
    <row r="37" spans="1:56" ht="18" x14ac:dyDescent="0.25">
      <c r="A37" s="5" t="str">
        <f t="shared" ref="A37:A43" si="9">$M$13&amp;"/"&amp;$C$16</f>
        <v>/1</v>
      </c>
      <c r="B37" s="6" t="s">
        <v>21</v>
      </c>
      <c r="C37" s="7">
        <f>F36*2</f>
        <v>2</v>
      </c>
      <c r="D37" s="7">
        <f>M36-38</f>
        <v>762</v>
      </c>
      <c r="E37" s="7">
        <v>120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/>
      <c r="N37" s="11"/>
      <c r="O37" s="12" t="s">
        <v>10</v>
      </c>
      <c r="P37" s="13" t="s">
        <v>10</v>
      </c>
      <c r="Q37" s="13" t="s">
        <v>10</v>
      </c>
      <c r="R37" s="14" t="s">
        <v>10</v>
      </c>
      <c r="T37" s="5" t="str">
        <f t="shared" ref="T37:T43" si="10">$M$13&amp;"/"&amp;$C$16</f>
        <v>/1</v>
      </c>
      <c r="U37" s="6" t="s">
        <v>21</v>
      </c>
      <c r="V37" s="7">
        <f>Y36*2</f>
        <v>18</v>
      </c>
      <c r="W37" s="7">
        <f>AF36-38</f>
        <v>531</v>
      </c>
      <c r="X37" s="7">
        <v>120</v>
      </c>
      <c r="Y37" s="8">
        <v>19</v>
      </c>
      <c r="Z37" s="9"/>
      <c r="AA37" s="10"/>
      <c r="AB37" s="10"/>
      <c r="AC37" s="11"/>
      <c r="AD37" s="9" t="s">
        <v>10</v>
      </c>
      <c r="AE37" s="10" t="s">
        <v>10</v>
      </c>
      <c r="AF37" s="10"/>
      <c r="AG37" s="11"/>
      <c r="AH37" s="12" t="s">
        <v>10</v>
      </c>
      <c r="AI37" s="13" t="s">
        <v>10</v>
      </c>
      <c r="AJ37" s="13" t="s">
        <v>10</v>
      </c>
      <c r="AK37" s="14" t="s">
        <v>10</v>
      </c>
      <c r="AM37" s="5" t="str">
        <f t="shared" ref="AM37:AM43" si="11">$M$13&amp;"/"&amp;$C$16</f>
        <v>/1</v>
      </c>
      <c r="AN37" s="6" t="s">
        <v>21</v>
      </c>
      <c r="AO37" s="7">
        <f>AR36*2</f>
        <v>2</v>
      </c>
      <c r="AP37" s="7">
        <f>AY36-38</f>
        <v>1462</v>
      </c>
      <c r="AQ37" s="7">
        <v>120</v>
      </c>
      <c r="AR37" s="8">
        <v>19</v>
      </c>
      <c r="AS37" s="9"/>
      <c r="AT37" s="10"/>
      <c r="AU37" s="10"/>
      <c r="AV37" s="11"/>
      <c r="AW37" s="9" t="s">
        <v>10</v>
      </c>
      <c r="AX37" s="10" t="s">
        <v>10</v>
      </c>
      <c r="AY37" s="10"/>
      <c r="AZ37" s="11"/>
      <c r="BA37" s="12" t="s">
        <v>10</v>
      </c>
      <c r="BB37" s="13" t="s">
        <v>10</v>
      </c>
      <c r="BC37" s="13" t="s">
        <v>10</v>
      </c>
      <c r="BD37" s="14" t="s">
        <v>10</v>
      </c>
    </row>
    <row r="38" spans="1:56" ht="18" x14ac:dyDescent="0.25">
      <c r="A38" s="15" t="str">
        <f>$M$13&amp;"/"&amp;$C$16</f>
        <v>/1</v>
      </c>
      <c r="B38" s="16" t="s">
        <v>11</v>
      </c>
      <c r="C38" s="17">
        <f>F36</f>
        <v>1</v>
      </c>
      <c r="D38" s="17">
        <f>M36</f>
        <v>800</v>
      </c>
      <c r="E38" s="17">
        <f>Q36-38</f>
        <v>462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  <c r="T38" s="15" t="str">
        <f>$M$13&amp;"/"&amp;$C$16</f>
        <v>/1</v>
      </c>
      <c r="U38" s="16" t="s">
        <v>11</v>
      </c>
      <c r="V38" s="17">
        <f>Y36</f>
        <v>9</v>
      </c>
      <c r="W38" s="17">
        <f>AF36</f>
        <v>569</v>
      </c>
      <c r="X38" s="17">
        <f>AJ36-28</f>
        <v>1194</v>
      </c>
      <c r="Y38" s="18">
        <v>19</v>
      </c>
      <c r="Z38" s="19"/>
      <c r="AA38" s="20"/>
      <c r="AB38" s="20"/>
      <c r="AC38" s="21"/>
      <c r="AD38" s="19" t="s">
        <v>10</v>
      </c>
      <c r="AE38" s="20"/>
      <c r="AF38" s="20" t="s">
        <v>10</v>
      </c>
      <c r="AG38" s="21" t="s">
        <v>10</v>
      </c>
      <c r="AH38" s="22" t="s">
        <v>10</v>
      </c>
      <c r="AI38" s="23" t="s">
        <v>10</v>
      </c>
      <c r="AJ38" s="23" t="s">
        <v>10</v>
      </c>
      <c r="AK38" s="24" t="s">
        <v>10</v>
      </c>
      <c r="AM38" s="15" t="str">
        <f>$M$13&amp;"/"&amp;$C$16</f>
        <v>/1</v>
      </c>
      <c r="AN38" s="16" t="s">
        <v>11</v>
      </c>
      <c r="AO38" s="17">
        <f>AR36</f>
        <v>1</v>
      </c>
      <c r="AP38" s="17">
        <f>AY36</f>
        <v>1500</v>
      </c>
      <c r="AQ38" s="17">
        <f>BC36-20</f>
        <v>568</v>
      </c>
      <c r="AR38" s="18">
        <v>19</v>
      </c>
      <c r="AS38" s="19"/>
      <c r="AT38" s="20"/>
      <c r="AU38" s="20"/>
      <c r="AV38" s="21"/>
      <c r="AW38" s="19" t="s">
        <v>10</v>
      </c>
      <c r="AX38" s="20" t="s">
        <v>10</v>
      </c>
      <c r="AY38" s="20" t="s">
        <v>10</v>
      </c>
      <c r="AZ38" s="21" t="s">
        <v>10</v>
      </c>
      <c r="BA38" s="22" t="s">
        <v>10</v>
      </c>
      <c r="BB38" s="23" t="s">
        <v>10</v>
      </c>
      <c r="BC38" s="23" t="s">
        <v>10</v>
      </c>
      <c r="BD38" s="24" t="s">
        <v>10</v>
      </c>
    </row>
    <row r="39" spans="1:56" ht="18" x14ac:dyDescent="0.25">
      <c r="A39" s="15" t="str">
        <f t="shared" si="9"/>
        <v>/1</v>
      </c>
      <c r="B39" s="16" t="s">
        <v>13</v>
      </c>
      <c r="C39" s="17">
        <f>F36*2</f>
        <v>2</v>
      </c>
      <c r="D39" s="17">
        <f>I36-19</f>
        <v>981</v>
      </c>
      <c r="E39" s="17">
        <f>Q36-38</f>
        <v>462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  <c r="T39" s="15" t="str">
        <f t="shared" si="10"/>
        <v>/1</v>
      </c>
      <c r="U39" s="16" t="s">
        <v>13</v>
      </c>
      <c r="V39" s="17">
        <f>Y36*2</f>
        <v>18</v>
      </c>
      <c r="W39" s="17">
        <f>AB36-19</f>
        <v>159</v>
      </c>
      <c r="X39" s="17">
        <f>AJ36-28</f>
        <v>1194</v>
      </c>
      <c r="Y39" s="18">
        <v>19</v>
      </c>
      <c r="Z39" s="19"/>
      <c r="AA39" s="20"/>
      <c r="AB39" s="20"/>
      <c r="AC39" s="21"/>
      <c r="AD39" s="19" t="s">
        <v>10</v>
      </c>
      <c r="AE39" s="20"/>
      <c r="AF39" s="20"/>
      <c r="AG39" s="21"/>
      <c r="AH39" s="22" t="s">
        <v>10</v>
      </c>
      <c r="AI39" s="23" t="s">
        <v>10</v>
      </c>
      <c r="AJ39" s="23" t="s">
        <v>10</v>
      </c>
      <c r="AK39" s="24" t="s">
        <v>10</v>
      </c>
      <c r="AM39" s="15" t="str">
        <f t="shared" si="11"/>
        <v>/1</v>
      </c>
      <c r="AN39" s="16" t="s">
        <v>13</v>
      </c>
      <c r="AO39" s="17">
        <f>AR36*2</f>
        <v>2</v>
      </c>
      <c r="AP39" s="17">
        <f>AU36-19</f>
        <v>331</v>
      </c>
      <c r="AQ39" s="17">
        <f>BC36-20</f>
        <v>568</v>
      </c>
      <c r="AR39" s="18">
        <v>19</v>
      </c>
      <c r="AS39" s="19"/>
      <c r="AT39" s="20"/>
      <c r="AU39" s="20"/>
      <c r="AV39" s="21"/>
      <c r="AW39" s="19" t="s">
        <v>10</v>
      </c>
      <c r="AX39" s="20" t="s">
        <v>10</v>
      </c>
      <c r="AY39" s="20"/>
      <c r="AZ39" s="21"/>
      <c r="BA39" s="22" t="s">
        <v>10</v>
      </c>
      <c r="BB39" s="23" t="s">
        <v>10</v>
      </c>
      <c r="BC39" s="23" t="s">
        <v>10</v>
      </c>
      <c r="BD39" s="24" t="s">
        <v>10</v>
      </c>
    </row>
    <row r="40" spans="1:56" ht="18" x14ac:dyDescent="0.25">
      <c r="A40" s="15" t="str">
        <f t="shared" si="9"/>
        <v>/1</v>
      </c>
      <c r="B40" s="16" t="s">
        <v>14</v>
      </c>
      <c r="C40" s="17">
        <f>F36</f>
        <v>1</v>
      </c>
      <c r="D40" s="17">
        <f>I36</f>
        <v>1000</v>
      </c>
      <c r="E40" s="17">
        <f>M36</f>
        <v>800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  <c r="T40" s="15" t="str">
        <f t="shared" si="10"/>
        <v>/1</v>
      </c>
      <c r="U40" s="16" t="s">
        <v>14</v>
      </c>
      <c r="V40" s="17">
        <f>Y36</f>
        <v>9</v>
      </c>
      <c r="W40" s="17">
        <f>AB36</f>
        <v>178</v>
      </c>
      <c r="X40" s="17">
        <f>AF36</f>
        <v>569</v>
      </c>
      <c r="Y40" s="25">
        <v>8</v>
      </c>
      <c r="Z40" s="19"/>
      <c r="AA40" s="20"/>
      <c r="AB40" s="20"/>
      <c r="AC40" s="21"/>
      <c r="AD40" s="19"/>
      <c r="AE40" s="20"/>
      <c r="AF40" s="20"/>
      <c r="AG40" s="21"/>
      <c r="AH40" s="22" t="s">
        <v>10</v>
      </c>
      <c r="AI40" s="23" t="s">
        <v>10</v>
      </c>
      <c r="AJ40" s="23" t="s">
        <v>10</v>
      </c>
      <c r="AK40" s="24" t="s">
        <v>10</v>
      </c>
      <c r="AM40" s="15" t="str">
        <f t="shared" si="11"/>
        <v>/1</v>
      </c>
      <c r="AN40" s="16" t="s">
        <v>14</v>
      </c>
      <c r="AO40" s="17">
        <f>AR36</f>
        <v>1</v>
      </c>
      <c r="AP40" s="17">
        <f>AU36-38</f>
        <v>312</v>
      </c>
      <c r="AQ40" s="17">
        <f>AY36-38</f>
        <v>1462</v>
      </c>
      <c r="AR40" s="18">
        <v>19</v>
      </c>
      <c r="AS40" s="19"/>
      <c r="AT40" s="20"/>
      <c r="AU40" s="20"/>
      <c r="AV40" s="21"/>
      <c r="AW40" s="19"/>
      <c r="AX40" s="20"/>
      <c r="AY40" s="20"/>
      <c r="AZ40" s="21"/>
      <c r="BA40" s="22" t="s">
        <v>10</v>
      </c>
      <c r="BB40" s="23" t="s">
        <v>10</v>
      </c>
      <c r="BC40" s="23" t="s">
        <v>10</v>
      </c>
      <c r="BD40" s="24" t="s">
        <v>10</v>
      </c>
    </row>
    <row r="41" spans="1:56" ht="18" x14ac:dyDescent="0.25">
      <c r="A41" s="15" t="str">
        <f t="shared" si="9"/>
        <v>/1</v>
      </c>
      <c r="B41" s="16" t="s">
        <v>15</v>
      </c>
      <c r="C41" s="17">
        <f>F36*2</f>
        <v>2</v>
      </c>
      <c r="D41" s="17">
        <f>(M36-60)/2</f>
        <v>370</v>
      </c>
      <c r="E41" s="17">
        <f>E38-5</f>
        <v>457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  <c r="T41" s="15" t="str">
        <f t="shared" si="10"/>
        <v>/1</v>
      </c>
      <c r="U41" s="16" t="s">
        <v>15</v>
      </c>
      <c r="V41" s="17">
        <f>Y36*2</f>
        <v>18</v>
      </c>
      <c r="W41" s="17">
        <f>(AF36-60)/2</f>
        <v>254.5</v>
      </c>
      <c r="X41" s="17">
        <f>X38-5</f>
        <v>1189</v>
      </c>
      <c r="Y41" s="18">
        <v>19</v>
      </c>
      <c r="Z41" s="19"/>
      <c r="AA41" s="20"/>
      <c r="AB41" s="20"/>
      <c r="AC41" s="21"/>
      <c r="AD41" s="19" t="s">
        <v>10</v>
      </c>
      <c r="AE41" s="20"/>
      <c r="AF41" s="20"/>
      <c r="AG41" s="21"/>
      <c r="AH41" s="22" t="s">
        <v>10</v>
      </c>
      <c r="AI41" s="23" t="s">
        <v>10</v>
      </c>
      <c r="AJ41" s="23" t="s">
        <v>10</v>
      </c>
      <c r="AK41" s="24" t="s">
        <v>10</v>
      </c>
      <c r="AM41" s="15" t="str">
        <f t="shared" si="11"/>
        <v>/1</v>
      </c>
      <c r="AN41" s="16" t="s">
        <v>15</v>
      </c>
      <c r="AO41" s="17">
        <f>AR36*2</f>
        <v>2</v>
      </c>
      <c r="AP41" s="17">
        <f>AY36-39</f>
        <v>1461</v>
      </c>
      <c r="AQ41" s="17">
        <f>BC36-45</f>
        <v>543</v>
      </c>
      <c r="AR41" s="18">
        <v>19</v>
      </c>
      <c r="AS41" s="19"/>
      <c r="AT41" s="20"/>
      <c r="AU41" s="20"/>
      <c r="AV41" s="21"/>
      <c r="AW41" s="19" t="s">
        <v>10</v>
      </c>
      <c r="AX41" s="20"/>
      <c r="AY41" s="20"/>
      <c r="AZ41" s="21"/>
      <c r="BA41" s="22" t="s">
        <v>10</v>
      </c>
      <c r="BB41" s="23" t="s">
        <v>10</v>
      </c>
      <c r="BC41" s="23" t="s">
        <v>10</v>
      </c>
      <c r="BD41" s="24" t="s">
        <v>10</v>
      </c>
    </row>
    <row r="42" spans="1:56" ht="18" x14ac:dyDescent="0.25">
      <c r="A42" s="15" t="str">
        <f t="shared" si="9"/>
        <v>/1</v>
      </c>
      <c r="B42" s="44" t="s">
        <v>19</v>
      </c>
      <c r="C42" s="45">
        <f>F36</f>
        <v>1</v>
      </c>
      <c r="D42" s="17">
        <f>I36-38</f>
        <v>962</v>
      </c>
      <c r="E42" s="17">
        <f>Q36-38</f>
        <v>462</v>
      </c>
      <c r="F42" s="46">
        <v>19</v>
      </c>
      <c r="G42" s="47"/>
      <c r="H42" s="48"/>
      <c r="I42" s="48"/>
      <c r="J42" s="49"/>
      <c r="K42" s="47" t="s">
        <v>10</v>
      </c>
      <c r="L42" s="48"/>
      <c r="M42" s="48" t="s">
        <v>10</v>
      </c>
      <c r="N42" s="49"/>
      <c r="O42" s="22" t="s">
        <v>10</v>
      </c>
      <c r="P42" s="23" t="s">
        <v>10</v>
      </c>
      <c r="Q42" s="23" t="s">
        <v>10</v>
      </c>
      <c r="R42" s="24" t="s">
        <v>10</v>
      </c>
      <c r="T42" s="15" t="str">
        <f t="shared" si="10"/>
        <v>/1</v>
      </c>
      <c r="U42" s="16" t="s">
        <v>19</v>
      </c>
      <c r="V42" s="17">
        <f>Y36</f>
        <v>9</v>
      </c>
      <c r="W42" s="17">
        <f>AB36-38</f>
        <v>140</v>
      </c>
      <c r="X42" s="17">
        <f>AJ36-28</f>
        <v>1194</v>
      </c>
      <c r="Y42" s="18">
        <v>19</v>
      </c>
      <c r="Z42" s="19"/>
      <c r="AA42" s="20"/>
      <c r="AB42" s="20"/>
      <c r="AC42" s="21"/>
      <c r="AD42" s="19" t="s">
        <v>10</v>
      </c>
      <c r="AE42" s="20"/>
      <c r="AF42" s="20" t="s">
        <v>10</v>
      </c>
      <c r="AG42" s="21"/>
      <c r="AH42" s="22" t="s">
        <v>10</v>
      </c>
      <c r="AI42" s="23" t="s">
        <v>10</v>
      </c>
      <c r="AJ42" s="23" t="s">
        <v>10</v>
      </c>
      <c r="AK42" s="24" t="s">
        <v>10</v>
      </c>
      <c r="AM42" s="15" t="str">
        <f t="shared" si="11"/>
        <v>/1</v>
      </c>
      <c r="AN42" s="44" t="s">
        <v>19</v>
      </c>
      <c r="AO42" s="45">
        <f>AR36</f>
        <v>1</v>
      </c>
      <c r="AP42" s="45">
        <f>AU36-38</f>
        <v>312</v>
      </c>
      <c r="AQ42" s="45">
        <f>AQ38-20</f>
        <v>548</v>
      </c>
      <c r="AR42" s="46">
        <v>19</v>
      </c>
      <c r="AS42" s="47"/>
      <c r="AT42" s="48"/>
      <c r="AU42" s="48"/>
      <c r="AV42" s="49"/>
      <c r="AW42" s="47" t="s">
        <v>10</v>
      </c>
      <c r="AX42" s="48"/>
      <c r="AY42" s="48" t="s">
        <v>10</v>
      </c>
      <c r="AZ42" s="49"/>
      <c r="BA42" s="22" t="s">
        <v>10</v>
      </c>
      <c r="BB42" s="23" t="s">
        <v>10</v>
      </c>
      <c r="BC42" s="23" t="s">
        <v>10</v>
      </c>
      <c r="BD42" s="24" t="s">
        <v>10</v>
      </c>
    </row>
    <row r="43" spans="1:56" ht="18.75" thickBot="1" x14ac:dyDescent="0.3">
      <c r="A43" s="43" t="str">
        <f t="shared" si="9"/>
        <v>/1</v>
      </c>
      <c r="B43" s="27" t="s">
        <v>16</v>
      </c>
      <c r="C43" s="28">
        <f>F36*2</f>
        <v>2</v>
      </c>
      <c r="D43" s="28">
        <f>I36-3</f>
        <v>997</v>
      </c>
      <c r="E43" s="28">
        <f>((M36-6)/2)</f>
        <v>397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  <c r="T43" s="43" t="str">
        <f t="shared" si="10"/>
        <v>/1</v>
      </c>
      <c r="U43" s="27" t="s">
        <v>16</v>
      </c>
      <c r="V43" s="28">
        <f>Y36*2</f>
        <v>18</v>
      </c>
      <c r="W43" s="28">
        <f>AB36-3</f>
        <v>175</v>
      </c>
      <c r="X43" s="28">
        <f>((AF36-6)/2)</f>
        <v>281.5</v>
      </c>
      <c r="Y43" s="29">
        <v>19</v>
      </c>
      <c r="Z43" s="30"/>
      <c r="AA43" s="31"/>
      <c r="AB43" s="31"/>
      <c r="AC43" s="32"/>
      <c r="AD43" s="30" t="s">
        <v>10</v>
      </c>
      <c r="AE43" s="31" t="s">
        <v>10</v>
      </c>
      <c r="AF43" s="31" t="s">
        <v>10</v>
      </c>
      <c r="AG43" s="32" t="s">
        <v>10</v>
      </c>
      <c r="AH43" s="33" t="s">
        <v>10</v>
      </c>
      <c r="AI43" s="34" t="s">
        <v>10</v>
      </c>
      <c r="AJ43" s="34" t="s">
        <v>10</v>
      </c>
      <c r="AK43" s="35" t="s">
        <v>10</v>
      </c>
      <c r="AM43" s="43" t="str">
        <f t="shared" si="11"/>
        <v>/1</v>
      </c>
      <c r="AN43" s="27" t="s">
        <v>16</v>
      </c>
      <c r="AO43" s="28">
        <f>AR36*2</f>
        <v>2</v>
      </c>
      <c r="AP43" s="28">
        <f>AU36-3</f>
        <v>347</v>
      </c>
      <c r="AQ43" s="28">
        <f>((AY36-6)/2)</f>
        <v>747</v>
      </c>
      <c r="AR43" s="29">
        <v>19</v>
      </c>
      <c r="AS43" s="30"/>
      <c r="AT43" s="31"/>
      <c r="AU43" s="31"/>
      <c r="AV43" s="32"/>
      <c r="AW43" s="30" t="s">
        <v>10</v>
      </c>
      <c r="AX43" s="31" t="s">
        <v>10</v>
      </c>
      <c r="AY43" s="31" t="s">
        <v>10</v>
      </c>
      <c r="AZ43" s="32" t="s">
        <v>10</v>
      </c>
      <c r="BA43" s="33" t="s">
        <v>10</v>
      </c>
      <c r="BB43" s="34" t="s">
        <v>10</v>
      </c>
      <c r="BC43" s="34" t="s">
        <v>10</v>
      </c>
      <c r="BD43" s="35" t="s">
        <v>10</v>
      </c>
    </row>
    <row r="44" spans="1:56" ht="15.75" thickBot="1" x14ac:dyDescent="0.3"/>
    <row r="45" spans="1:56" ht="21" thickBot="1" x14ac:dyDescent="0.35">
      <c r="A45" s="114" t="s">
        <v>76</v>
      </c>
      <c r="B45" s="115"/>
      <c r="C45" s="115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6"/>
      <c r="T45" s="114" t="s">
        <v>20</v>
      </c>
      <c r="U45" s="115"/>
      <c r="V45" s="115"/>
      <c r="W45" s="115"/>
      <c r="X45" s="115"/>
      <c r="Y45" s="115"/>
      <c r="Z45" s="115"/>
      <c r="AA45" s="115"/>
      <c r="AB45" s="115"/>
      <c r="AC45" s="115"/>
      <c r="AD45" s="115"/>
      <c r="AE45" s="115"/>
      <c r="AF45" s="115"/>
      <c r="AG45" s="115"/>
      <c r="AH45" s="115"/>
      <c r="AI45" s="115"/>
      <c r="AJ45" s="115"/>
      <c r="AK45" s="116"/>
      <c r="AM45" s="114" t="s">
        <v>20</v>
      </c>
      <c r="AN45" s="115"/>
      <c r="AO45" s="115"/>
      <c r="AP45" s="115"/>
      <c r="AQ45" s="115"/>
      <c r="AR45" s="115"/>
      <c r="AS45" s="115"/>
      <c r="AT45" s="115"/>
      <c r="AU45" s="115"/>
      <c r="AV45" s="115"/>
      <c r="AW45" s="115"/>
      <c r="AX45" s="115"/>
      <c r="AY45" s="115"/>
      <c r="AZ45" s="115"/>
      <c r="BA45" s="115"/>
      <c r="BB45" s="115"/>
      <c r="BC45" s="115"/>
      <c r="BD45" s="116"/>
    </row>
    <row r="46" spans="1:56" ht="15.75" thickBot="1" x14ac:dyDescent="0.3"/>
    <row r="47" spans="1:56" ht="18.75" thickBot="1" x14ac:dyDescent="0.3">
      <c r="A47" s="1"/>
      <c r="B47" s="2" t="s">
        <v>4</v>
      </c>
      <c r="C47" s="3"/>
      <c r="D47" s="121" t="s">
        <v>8</v>
      </c>
      <c r="E47" s="122"/>
      <c r="F47" s="4"/>
      <c r="G47" s="113" t="s">
        <v>5</v>
      </c>
      <c r="H47" s="111"/>
      <c r="I47" s="111"/>
      <c r="J47" s="112"/>
      <c r="K47" s="113" t="s">
        <v>6</v>
      </c>
      <c r="L47" s="111"/>
      <c r="M47" s="111"/>
      <c r="N47" s="112"/>
      <c r="O47" s="113" t="s">
        <v>7</v>
      </c>
      <c r="P47" s="111"/>
      <c r="Q47" s="111"/>
      <c r="R47" s="112"/>
      <c r="T47" s="1"/>
      <c r="U47" s="2" t="s">
        <v>4</v>
      </c>
      <c r="V47" s="3"/>
      <c r="W47" s="123" t="s">
        <v>8</v>
      </c>
      <c r="X47" s="124"/>
      <c r="Y47" s="4">
        <v>7</v>
      </c>
      <c r="Z47" s="117" t="s">
        <v>5</v>
      </c>
      <c r="AA47" s="118"/>
      <c r="AB47" s="119">
        <v>800</v>
      </c>
      <c r="AC47" s="120"/>
      <c r="AD47" s="117" t="s">
        <v>6</v>
      </c>
      <c r="AE47" s="118"/>
      <c r="AF47" s="119">
        <v>625</v>
      </c>
      <c r="AG47" s="120"/>
      <c r="AH47" s="117" t="s">
        <v>7</v>
      </c>
      <c r="AI47" s="118"/>
      <c r="AJ47" s="119">
        <v>589</v>
      </c>
      <c r="AK47" s="120"/>
      <c r="AM47" s="1"/>
      <c r="AN47" s="2" t="s">
        <v>4</v>
      </c>
      <c r="AO47" s="3"/>
      <c r="AP47" s="121" t="s">
        <v>8</v>
      </c>
      <c r="AQ47" s="122"/>
      <c r="AR47" s="4">
        <v>9</v>
      </c>
      <c r="AS47" s="113" t="s">
        <v>5</v>
      </c>
      <c r="AT47" s="111"/>
      <c r="AU47" s="111">
        <v>178</v>
      </c>
      <c r="AV47" s="112"/>
      <c r="AW47" s="113" t="s">
        <v>6</v>
      </c>
      <c r="AX47" s="111"/>
      <c r="AY47" s="111">
        <v>569</v>
      </c>
      <c r="AZ47" s="112"/>
      <c r="BA47" s="113" t="s">
        <v>7</v>
      </c>
      <c r="BB47" s="111"/>
      <c r="BC47" s="111">
        <v>1222</v>
      </c>
      <c r="BD47" s="112"/>
    </row>
    <row r="48" spans="1:56" ht="18" x14ac:dyDescent="0.25">
      <c r="A48" s="5" t="str">
        <f t="shared" ref="A48:A54" si="12">$M$13&amp;"/"&amp;$C$16</f>
        <v>/1</v>
      </c>
      <c r="B48" s="6" t="s">
        <v>9</v>
      </c>
      <c r="C48" s="7">
        <f>F47</f>
        <v>0</v>
      </c>
      <c r="D48" s="7">
        <f>M47</f>
        <v>0</v>
      </c>
      <c r="E48" s="7">
        <f>Q47-49</f>
        <v>-49</v>
      </c>
      <c r="F48" s="8">
        <v>19</v>
      </c>
      <c r="G48" s="9"/>
      <c r="H48" s="10"/>
      <c r="I48" s="10"/>
      <c r="J48" s="11"/>
      <c r="K48" s="9" t="s">
        <v>10</v>
      </c>
      <c r="L48" s="10"/>
      <c r="M48" s="10" t="s">
        <v>10</v>
      </c>
      <c r="N48" s="11" t="s">
        <v>10</v>
      </c>
      <c r="O48" s="12" t="s">
        <v>10</v>
      </c>
      <c r="P48" s="13" t="s">
        <v>10</v>
      </c>
      <c r="Q48" s="13" t="s">
        <v>10</v>
      </c>
      <c r="R48" s="14" t="s">
        <v>10</v>
      </c>
      <c r="T48" s="5" t="str">
        <f t="shared" ref="T48:T54" si="13">$M$13&amp;"/"&amp;$C$16</f>
        <v>/1</v>
      </c>
      <c r="U48" s="6" t="s">
        <v>9</v>
      </c>
      <c r="V48" s="7">
        <f>Y47</f>
        <v>7</v>
      </c>
      <c r="W48" s="7">
        <f>AF47</f>
        <v>625</v>
      </c>
      <c r="X48" s="7">
        <f>AJ47-28</f>
        <v>561</v>
      </c>
      <c r="Y48" s="8">
        <v>19</v>
      </c>
      <c r="Z48" s="9"/>
      <c r="AA48" s="10"/>
      <c r="AB48" s="10"/>
      <c r="AC48" s="11"/>
      <c r="AD48" s="9" t="s">
        <v>10</v>
      </c>
      <c r="AE48" s="10"/>
      <c r="AF48" s="10" t="s">
        <v>10</v>
      </c>
      <c r="AG48" s="11" t="s">
        <v>10</v>
      </c>
      <c r="AH48" s="12" t="s">
        <v>10</v>
      </c>
      <c r="AI48" s="13" t="s">
        <v>10</v>
      </c>
      <c r="AJ48" s="13" t="s">
        <v>10</v>
      </c>
      <c r="AK48" s="14" t="s">
        <v>10</v>
      </c>
      <c r="AM48" s="5" t="str">
        <f t="shared" ref="AM48:AM54" si="14">$M$13&amp;"/"&amp;$C$16</f>
        <v>/1</v>
      </c>
      <c r="AN48" s="6" t="s">
        <v>9</v>
      </c>
      <c r="AO48" s="7">
        <f>AR47</f>
        <v>9</v>
      </c>
      <c r="AP48" s="7">
        <f>AY47</f>
        <v>569</v>
      </c>
      <c r="AQ48" s="7">
        <f>BC47-20</f>
        <v>1202</v>
      </c>
      <c r="AR48" s="8">
        <v>19</v>
      </c>
      <c r="AS48" s="9"/>
      <c r="AT48" s="10"/>
      <c r="AU48" s="10"/>
      <c r="AV48" s="11"/>
      <c r="AW48" s="9" t="s">
        <v>10</v>
      </c>
      <c r="AX48" s="10" t="s">
        <v>10</v>
      </c>
      <c r="AY48" s="10" t="s">
        <v>10</v>
      </c>
      <c r="AZ48" s="11" t="s">
        <v>10</v>
      </c>
      <c r="BA48" s="12" t="s">
        <v>10</v>
      </c>
      <c r="BB48" s="13" t="s">
        <v>10</v>
      </c>
      <c r="BC48" s="13" t="s">
        <v>10</v>
      </c>
      <c r="BD48" s="14" t="s">
        <v>10</v>
      </c>
    </row>
    <row r="49" spans="1:56" ht="18" x14ac:dyDescent="0.25">
      <c r="A49" s="15" t="str">
        <f>$M$13&amp;"/"&amp;$C$16</f>
        <v>/1</v>
      </c>
      <c r="B49" s="16" t="s">
        <v>11</v>
      </c>
      <c r="C49" s="17">
        <f>F47</f>
        <v>0</v>
      </c>
      <c r="D49" s="17">
        <f>M47-38</f>
        <v>-38</v>
      </c>
      <c r="E49" s="17">
        <f>Q47-49</f>
        <v>-49</v>
      </c>
      <c r="F49" s="18">
        <v>19</v>
      </c>
      <c r="G49" s="19"/>
      <c r="H49" s="20"/>
      <c r="I49" s="20"/>
      <c r="J49" s="21"/>
      <c r="K49" s="19" t="s">
        <v>10</v>
      </c>
      <c r="L49" s="20"/>
      <c r="M49" s="20" t="s">
        <v>10</v>
      </c>
      <c r="N49" s="21" t="s">
        <v>10</v>
      </c>
      <c r="O49" s="22" t="s">
        <v>10</v>
      </c>
      <c r="P49" s="23" t="s">
        <v>10</v>
      </c>
      <c r="Q49" s="23" t="s">
        <v>10</v>
      </c>
      <c r="R49" s="24" t="s">
        <v>10</v>
      </c>
      <c r="T49" s="15" t="str">
        <f>$M$13&amp;"/"&amp;$C$16</f>
        <v>/1</v>
      </c>
      <c r="U49" s="16" t="s">
        <v>11</v>
      </c>
      <c r="V49" s="17">
        <f>Y47</f>
        <v>7</v>
      </c>
      <c r="W49" s="17">
        <f>AF47-38</f>
        <v>587</v>
      </c>
      <c r="X49" s="17">
        <f>AJ47-28</f>
        <v>561</v>
      </c>
      <c r="Y49" s="18">
        <v>19</v>
      </c>
      <c r="Z49" s="19"/>
      <c r="AA49" s="20"/>
      <c r="AB49" s="20"/>
      <c r="AC49" s="21"/>
      <c r="AD49" s="19" t="s">
        <v>10</v>
      </c>
      <c r="AE49" s="20"/>
      <c r="AF49" s="20" t="s">
        <v>10</v>
      </c>
      <c r="AG49" s="21" t="s">
        <v>10</v>
      </c>
      <c r="AH49" s="22" t="s">
        <v>10</v>
      </c>
      <c r="AI49" s="23" t="s">
        <v>10</v>
      </c>
      <c r="AJ49" s="23" t="s">
        <v>10</v>
      </c>
      <c r="AK49" s="24" t="s">
        <v>10</v>
      </c>
      <c r="AM49" s="15" t="str">
        <f>$M$13&amp;"/"&amp;$C$16</f>
        <v>/1</v>
      </c>
      <c r="AN49" s="16" t="s">
        <v>11</v>
      </c>
      <c r="AO49" s="17">
        <f>AR47</f>
        <v>9</v>
      </c>
      <c r="AP49" s="17">
        <f>AY47-38</f>
        <v>531</v>
      </c>
      <c r="AQ49" s="17">
        <f>BC47-(20+19)</f>
        <v>1183</v>
      </c>
      <c r="AR49" s="18">
        <v>19</v>
      </c>
      <c r="AS49" s="19"/>
      <c r="AT49" s="20"/>
      <c r="AU49" s="20"/>
      <c r="AV49" s="21"/>
      <c r="AW49" s="19" t="s">
        <v>10</v>
      </c>
      <c r="AX49" s="20" t="s">
        <v>10</v>
      </c>
      <c r="AY49" s="20" t="s">
        <v>10</v>
      </c>
      <c r="AZ49" s="21" t="s">
        <v>10</v>
      </c>
      <c r="BA49" s="22" t="s">
        <v>10</v>
      </c>
      <c r="BB49" s="23" t="s">
        <v>10</v>
      </c>
      <c r="BC49" s="23" t="s">
        <v>10</v>
      </c>
      <c r="BD49" s="24" t="s">
        <v>10</v>
      </c>
    </row>
    <row r="50" spans="1:56" ht="18" x14ac:dyDescent="0.25">
      <c r="A50" s="15" t="str">
        <f t="shared" si="12"/>
        <v>/1</v>
      </c>
      <c r="B50" s="16" t="s">
        <v>13</v>
      </c>
      <c r="C50" s="17">
        <f t="shared" ref="C50:C51" si="15">F48</f>
        <v>19</v>
      </c>
      <c r="D50" s="17">
        <f>I47-19</f>
        <v>-19</v>
      </c>
      <c r="E50" s="17">
        <f>Q47-49</f>
        <v>-49</v>
      </c>
      <c r="F50" s="18">
        <v>19</v>
      </c>
      <c r="G50" s="19"/>
      <c r="H50" s="20"/>
      <c r="I50" s="20"/>
      <c r="J50" s="21"/>
      <c r="K50" s="19" t="s">
        <v>10</v>
      </c>
      <c r="L50" s="20"/>
      <c r="M50" s="20"/>
      <c r="N50" s="21"/>
      <c r="O50" s="22" t="s">
        <v>10</v>
      </c>
      <c r="P50" s="23" t="s">
        <v>10</v>
      </c>
      <c r="Q50" s="23" t="s">
        <v>10</v>
      </c>
      <c r="R50" s="24" t="s">
        <v>10</v>
      </c>
      <c r="T50" s="15" t="str">
        <f t="shared" si="13"/>
        <v>/1</v>
      </c>
      <c r="U50" s="16" t="s">
        <v>13</v>
      </c>
      <c r="V50" s="17">
        <f>Y47*2</f>
        <v>14</v>
      </c>
      <c r="W50" s="17">
        <f>AB47-19</f>
        <v>781</v>
      </c>
      <c r="X50" s="17">
        <f>AJ47-28</f>
        <v>561</v>
      </c>
      <c r="Y50" s="18">
        <v>19</v>
      </c>
      <c r="Z50" s="19"/>
      <c r="AA50" s="20"/>
      <c r="AB50" s="20"/>
      <c r="AC50" s="21"/>
      <c r="AD50" s="19" t="s">
        <v>10</v>
      </c>
      <c r="AE50" s="20"/>
      <c r="AF50" s="20"/>
      <c r="AG50" s="21"/>
      <c r="AH50" s="22" t="s">
        <v>10</v>
      </c>
      <c r="AI50" s="23" t="s">
        <v>10</v>
      </c>
      <c r="AJ50" s="23" t="s">
        <v>10</v>
      </c>
      <c r="AK50" s="24" t="s">
        <v>10</v>
      </c>
      <c r="AM50" s="15" t="str">
        <f t="shared" si="14"/>
        <v>/1</v>
      </c>
      <c r="AN50" s="16" t="s">
        <v>13</v>
      </c>
      <c r="AO50" s="17">
        <f>AR47*2</f>
        <v>18</v>
      </c>
      <c r="AP50" s="17">
        <f>AU47-19</f>
        <v>159</v>
      </c>
      <c r="AQ50" s="17">
        <f>BC47-20</f>
        <v>1202</v>
      </c>
      <c r="AR50" s="18">
        <v>19</v>
      </c>
      <c r="AS50" s="19"/>
      <c r="AT50" s="20"/>
      <c r="AU50" s="20"/>
      <c r="AV50" s="21"/>
      <c r="AW50" s="19" t="s">
        <v>10</v>
      </c>
      <c r="AX50" s="20" t="s">
        <v>10</v>
      </c>
      <c r="AY50" s="20"/>
      <c r="AZ50" s="21"/>
      <c r="BA50" s="22" t="s">
        <v>10</v>
      </c>
      <c r="BB50" s="23" t="s">
        <v>10</v>
      </c>
      <c r="BC50" s="23" t="s">
        <v>10</v>
      </c>
      <c r="BD50" s="24" t="s">
        <v>10</v>
      </c>
    </row>
    <row r="51" spans="1:56" ht="18" x14ac:dyDescent="0.25">
      <c r="A51" s="15" t="str">
        <f t="shared" si="12"/>
        <v>/1</v>
      </c>
      <c r="B51" s="16" t="s">
        <v>14</v>
      </c>
      <c r="C51" s="17">
        <f t="shared" si="15"/>
        <v>19</v>
      </c>
      <c r="D51" s="17">
        <f>I47</f>
        <v>0</v>
      </c>
      <c r="E51" s="17">
        <f>M47</f>
        <v>0</v>
      </c>
      <c r="F51" s="18">
        <v>19</v>
      </c>
      <c r="G51" s="19"/>
      <c r="H51" s="20"/>
      <c r="I51" s="20"/>
      <c r="J51" s="21"/>
      <c r="K51" s="19" t="s">
        <v>10</v>
      </c>
      <c r="L51" s="20" t="s">
        <v>10</v>
      </c>
      <c r="M51" s="20" t="s">
        <v>10</v>
      </c>
      <c r="N51" s="21" t="s">
        <v>10</v>
      </c>
      <c r="O51" s="22" t="s">
        <v>10</v>
      </c>
      <c r="P51" s="23" t="s">
        <v>10</v>
      </c>
      <c r="Q51" s="23" t="s">
        <v>10</v>
      </c>
      <c r="R51" s="24" t="s">
        <v>10</v>
      </c>
      <c r="T51" s="15" t="str">
        <f t="shared" si="13"/>
        <v>/1</v>
      </c>
      <c r="U51" s="16" t="s">
        <v>14</v>
      </c>
      <c r="V51" s="17">
        <f>Y47</f>
        <v>7</v>
      </c>
      <c r="W51" s="17">
        <f>AB47</f>
        <v>800</v>
      </c>
      <c r="X51" s="17">
        <f>AF47</f>
        <v>625</v>
      </c>
      <c r="Y51" s="25">
        <v>8</v>
      </c>
      <c r="Z51" s="19"/>
      <c r="AA51" s="20"/>
      <c r="AB51" s="20"/>
      <c r="AC51" s="21"/>
      <c r="AD51" s="19"/>
      <c r="AE51" s="20"/>
      <c r="AF51" s="20"/>
      <c r="AG51" s="21"/>
      <c r="AH51" s="22" t="s">
        <v>10</v>
      </c>
      <c r="AI51" s="23" t="s">
        <v>10</v>
      </c>
      <c r="AJ51" s="23" t="s">
        <v>10</v>
      </c>
      <c r="AK51" s="24" t="s">
        <v>10</v>
      </c>
      <c r="AM51" s="15" t="str">
        <f t="shared" si="14"/>
        <v>/1</v>
      </c>
      <c r="AN51" s="16" t="s">
        <v>14</v>
      </c>
      <c r="AO51" s="17">
        <f>AR47</f>
        <v>9</v>
      </c>
      <c r="AP51" s="17">
        <f>AU47-19</f>
        <v>159</v>
      </c>
      <c r="AQ51" s="17">
        <f>AY47-38</f>
        <v>531</v>
      </c>
      <c r="AR51" s="18">
        <v>19</v>
      </c>
      <c r="AS51" s="19"/>
      <c r="AT51" s="20"/>
      <c r="AU51" s="20"/>
      <c r="AV51" s="21"/>
      <c r="AW51" s="19"/>
      <c r="AX51" s="20"/>
      <c r="AY51" s="20"/>
      <c r="AZ51" s="21"/>
      <c r="BA51" s="22" t="s">
        <v>10</v>
      </c>
      <c r="BB51" s="23" t="s">
        <v>10</v>
      </c>
      <c r="BC51" s="23" t="s">
        <v>10</v>
      </c>
      <c r="BD51" s="24" t="s">
        <v>10</v>
      </c>
    </row>
    <row r="52" spans="1:56" ht="18" x14ac:dyDescent="0.25">
      <c r="A52" s="15" t="str">
        <f t="shared" si="12"/>
        <v>/1</v>
      </c>
      <c r="B52" s="16" t="s">
        <v>15</v>
      </c>
      <c r="C52" s="17">
        <f>F47*5</f>
        <v>0</v>
      </c>
      <c r="D52" s="17">
        <f>M47-39</f>
        <v>-39</v>
      </c>
      <c r="E52" s="17">
        <f>E48-5</f>
        <v>-54</v>
      </c>
      <c r="F52" s="18">
        <v>19</v>
      </c>
      <c r="G52" s="19"/>
      <c r="H52" s="20"/>
      <c r="I52" s="20"/>
      <c r="J52" s="21"/>
      <c r="K52" s="19" t="s">
        <v>10</v>
      </c>
      <c r="L52" s="20"/>
      <c r="M52" s="20"/>
      <c r="N52" s="21"/>
      <c r="O52" s="22" t="s">
        <v>10</v>
      </c>
      <c r="P52" s="23" t="s">
        <v>10</v>
      </c>
      <c r="Q52" s="23" t="s">
        <v>10</v>
      </c>
      <c r="R52" s="24" t="s">
        <v>10</v>
      </c>
      <c r="T52" s="15" t="str">
        <f t="shared" si="13"/>
        <v>/1</v>
      </c>
      <c r="U52" s="16" t="s">
        <v>15</v>
      </c>
      <c r="V52" s="17">
        <f>Y47*5</f>
        <v>35</v>
      </c>
      <c r="W52" s="17">
        <f>AF47-39</f>
        <v>586</v>
      </c>
      <c r="X52" s="17">
        <f>X48-5</f>
        <v>556</v>
      </c>
      <c r="Y52" s="18">
        <v>19</v>
      </c>
      <c r="Z52" s="19"/>
      <c r="AA52" s="20"/>
      <c r="AB52" s="20"/>
      <c r="AC52" s="21"/>
      <c r="AD52" s="19" t="s">
        <v>10</v>
      </c>
      <c r="AE52" s="20"/>
      <c r="AF52" s="20"/>
      <c r="AG52" s="21"/>
      <c r="AH52" s="22" t="s">
        <v>10</v>
      </c>
      <c r="AI52" s="23" t="s">
        <v>10</v>
      </c>
      <c r="AJ52" s="23" t="s">
        <v>10</v>
      </c>
      <c r="AK52" s="24" t="s">
        <v>10</v>
      </c>
      <c r="AM52" s="15" t="str">
        <f t="shared" si="14"/>
        <v>/1</v>
      </c>
      <c r="AN52" s="16" t="s">
        <v>15</v>
      </c>
      <c r="AO52" s="17">
        <f>AR47*5</f>
        <v>45</v>
      </c>
      <c r="AP52" s="17">
        <f>AY47-39</f>
        <v>530</v>
      </c>
      <c r="AQ52" s="17">
        <f>BC47-45</f>
        <v>1177</v>
      </c>
      <c r="AR52" s="18">
        <v>19</v>
      </c>
      <c r="AS52" s="19"/>
      <c r="AT52" s="20"/>
      <c r="AU52" s="20"/>
      <c r="AV52" s="21"/>
      <c r="AW52" s="19" t="s">
        <v>10</v>
      </c>
      <c r="AX52" s="20"/>
      <c r="AY52" s="20"/>
      <c r="AZ52" s="21"/>
      <c r="BA52" s="22" t="s">
        <v>10</v>
      </c>
      <c r="BB52" s="23" t="s">
        <v>10</v>
      </c>
      <c r="BC52" s="23" t="s">
        <v>10</v>
      </c>
      <c r="BD52" s="24" t="s">
        <v>10</v>
      </c>
    </row>
    <row r="53" spans="1:56" ht="18" x14ac:dyDescent="0.25">
      <c r="A53" s="15" t="str">
        <f t="shared" si="12"/>
        <v>/1</v>
      </c>
      <c r="B53" s="16" t="s">
        <v>23</v>
      </c>
      <c r="C53" s="17">
        <f>F47</f>
        <v>0</v>
      </c>
      <c r="D53" s="17">
        <f>M47-38</f>
        <v>-38</v>
      </c>
      <c r="E53" s="17">
        <f>57</f>
        <v>57</v>
      </c>
      <c r="F53" s="18">
        <v>19</v>
      </c>
      <c r="G53" s="19"/>
      <c r="H53" s="20"/>
      <c r="I53" s="20"/>
      <c r="J53" s="21"/>
      <c r="K53" s="19"/>
      <c r="L53" s="20"/>
      <c r="M53" s="20"/>
      <c r="N53" s="21"/>
      <c r="O53" s="22" t="s">
        <v>10</v>
      </c>
      <c r="P53" s="23" t="s">
        <v>10</v>
      </c>
      <c r="Q53" s="23" t="s">
        <v>10</v>
      </c>
      <c r="R53" s="24" t="s">
        <v>10</v>
      </c>
      <c r="T53" s="15" t="str">
        <f t="shared" si="13"/>
        <v>/1</v>
      </c>
      <c r="U53" s="16" t="s">
        <v>23</v>
      </c>
      <c r="V53" s="17">
        <f>Y47</f>
        <v>7</v>
      </c>
      <c r="W53" s="17">
        <f>AF47-38</f>
        <v>587</v>
      </c>
      <c r="X53" s="17">
        <f>57</f>
        <v>57</v>
      </c>
      <c r="Y53" s="18">
        <v>19</v>
      </c>
      <c r="Z53" s="19"/>
      <c r="AA53" s="20"/>
      <c r="AB53" s="20"/>
      <c r="AC53" s="21"/>
      <c r="AD53" s="19"/>
      <c r="AE53" s="20"/>
      <c r="AF53" s="20"/>
      <c r="AG53" s="21"/>
      <c r="AH53" s="22" t="s">
        <v>10</v>
      </c>
      <c r="AI53" s="23" t="s">
        <v>10</v>
      </c>
      <c r="AJ53" s="23" t="s">
        <v>10</v>
      </c>
      <c r="AK53" s="24" t="s">
        <v>10</v>
      </c>
      <c r="AM53" s="15" t="str">
        <f t="shared" si="14"/>
        <v>/1</v>
      </c>
      <c r="AN53" s="16" t="s">
        <v>23</v>
      </c>
      <c r="AO53" s="17">
        <f>AR47</f>
        <v>9</v>
      </c>
      <c r="AP53" s="17">
        <f>AY47-38</f>
        <v>531</v>
      </c>
      <c r="AQ53" s="17">
        <f>57</f>
        <v>57</v>
      </c>
      <c r="AR53" s="18">
        <v>19</v>
      </c>
      <c r="AS53" s="19"/>
      <c r="AT53" s="20"/>
      <c r="AU53" s="20"/>
      <c r="AV53" s="21"/>
      <c r="AW53" s="19"/>
      <c r="AX53" s="20"/>
      <c r="AY53" s="20"/>
      <c r="AZ53" s="21"/>
      <c r="BA53" s="22" t="s">
        <v>10</v>
      </c>
      <c r="BB53" s="23" t="s">
        <v>10</v>
      </c>
      <c r="BC53" s="23" t="s">
        <v>10</v>
      </c>
      <c r="BD53" s="24" t="s">
        <v>10</v>
      </c>
    </row>
    <row r="54" spans="1:56" ht="18.75" thickBot="1" x14ac:dyDescent="0.3">
      <c r="A54" s="43" t="str">
        <f t="shared" si="12"/>
        <v>/1</v>
      </c>
      <c r="B54" s="27" t="s">
        <v>16</v>
      </c>
      <c r="C54" s="28">
        <f>F47*2</f>
        <v>0</v>
      </c>
      <c r="D54" s="28">
        <f>2080-57</f>
        <v>2023</v>
      </c>
      <c r="E54" s="28">
        <f>((M47-6)/2)</f>
        <v>-3</v>
      </c>
      <c r="F54" s="29">
        <v>19</v>
      </c>
      <c r="G54" s="30"/>
      <c r="H54" s="31"/>
      <c r="I54" s="31"/>
      <c r="J54" s="32"/>
      <c r="K54" s="30" t="s">
        <v>10</v>
      </c>
      <c r="L54" s="31" t="s">
        <v>10</v>
      </c>
      <c r="M54" s="31" t="s">
        <v>10</v>
      </c>
      <c r="N54" s="32" t="s">
        <v>10</v>
      </c>
      <c r="O54" s="33" t="s">
        <v>10</v>
      </c>
      <c r="P54" s="34" t="s">
        <v>10</v>
      </c>
      <c r="Q54" s="34" t="s">
        <v>10</v>
      </c>
      <c r="R54" s="35" t="s">
        <v>10</v>
      </c>
      <c r="T54" s="43" t="str">
        <f t="shared" si="13"/>
        <v>/1</v>
      </c>
      <c r="U54" s="27" t="s">
        <v>16</v>
      </c>
      <c r="V54" s="28">
        <f>Y47*2</f>
        <v>14</v>
      </c>
      <c r="W54" s="28">
        <f>2080-57</f>
        <v>2023</v>
      </c>
      <c r="X54" s="28">
        <f>((AF47-6)/2)</f>
        <v>309.5</v>
      </c>
      <c r="Y54" s="29">
        <v>19</v>
      </c>
      <c r="Z54" s="30"/>
      <c r="AA54" s="31"/>
      <c r="AB54" s="31"/>
      <c r="AC54" s="32"/>
      <c r="AD54" s="30" t="s">
        <v>10</v>
      </c>
      <c r="AE54" s="31" t="s">
        <v>10</v>
      </c>
      <c r="AF54" s="31" t="s">
        <v>10</v>
      </c>
      <c r="AG54" s="32" t="s">
        <v>10</v>
      </c>
      <c r="AH54" s="33" t="s">
        <v>10</v>
      </c>
      <c r="AI54" s="34" t="s">
        <v>10</v>
      </c>
      <c r="AJ54" s="34" t="s">
        <v>10</v>
      </c>
      <c r="AK54" s="35" t="s">
        <v>10</v>
      </c>
      <c r="AM54" s="43" t="str">
        <f t="shared" si="14"/>
        <v>/1</v>
      </c>
      <c r="AN54" s="27" t="s">
        <v>16</v>
      </c>
      <c r="AO54" s="28">
        <f>AR47*2</f>
        <v>18</v>
      </c>
      <c r="AP54" s="28">
        <f>2080-57</f>
        <v>2023</v>
      </c>
      <c r="AQ54" s="28">
        <f>((AY47-6)/2)</f>
        <v>281.5</v>
      </c>
      <c r="AR54" s="29">
        <v>19</v>
      </c>
      <c r="AS54" s="30"/>
      <c r="AT54" s="31"/>
      <c r="AU54" s="31"/>
      <c r="AV54" s="32"/>
      <c r="AW54" s="30" t="s">
        <v>10</v>
      </c>
      <c r="AX54" s="31" t="s">
        <v>10</v>
      </c>
      <c r="AY54" s="31" t="s">
        <v>10</v>
      </c>
      <c r="AZ54" s="32" t="s">
        <v>10</v>
      </c>
      <c r="BA54" s="33" t="s">
        <v>10</v>
      </c>
      <c r="BB54" s="34" t="s">
        <v>10</v>
      </c>
      <c r="BC54" s="34" t="s">
        <v>10</v>
      </c>
      <c r="BD54" s="35" t="s">
        <v>10</v>
      </c>
    </row>
    <row r="55" spans="1:56" ht="15.75" thickBot="1" x14ac:dyDescent="0.3"/>
    <row r="56" spans="1:56" ht="21" thickBot="1" x14ac:dyDescent="0.35">
      <c r="A56" s="114" t="s">
        <v>22</v>
      </c>
      <c r="B56" s="115"/>
      <c r="C56" s="115"/>
      <c r="D56" s="115"/>
      <c r="E56" s="115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5"/>
      <c r="R56" s="116"/>
      <c r="T56" s="114" t="s">
        <v>22</v>
      </c>
      <c r="U56" s="115"/>
      <c r="V56" s="115"/>
      <c r="W56" s="115"/>
      <c r="X56" s="115"/>
      <c r="Y56" s="115"/>
      <c r="Z56" s="115"/>
      <c r="AA56" s="115"/>
      <c r="AB56" s="115"/>
      <c r="AC56" s="115"/>
      <c r="AD56" s="115"/>
      <c r="AE56" s="115"/>
      <c r="AF56" s="115"/>
      <c r="AG56" s="115"/>
      <c r="AH56" s="115"/>
      <c r="AI56" s="115"/>
      <c r="AJ56" s="115"/>
      <c r="AK56" s="116"/>
      <c r="AM56" s="114" t="s">
        <v>22</v>
      </c>
      <c r="AN56" s="115"/>
      <c r="AO56" s="115"/>
      <c r="AP56" s="115"/>
      <c r="AQ56" s="115"/>
      <c r="AR56" s="115"/>
      <c r="AS56" s="115"/>
      <c r="AT56" s="115"/>
      <c r="AU56" s="115"/>
      <c r="AV56" s="115"/>
      <c r="AW56" s="115"/>
      <c r="AX56" s="115"/>
      <c r="AY56" s="115"/>
      <c r="AZ56" s="115"/>
      <c r="BA56" s="115"/>
      <c r="BB56" s="115"/>
      <c r="BC56" s="115"/>
      <c r="BD56" s="116"/>
    </row>
    <row r="57" spans="1:56" ht="15.75" thickBot="1" x14ac:dyDescent="0.3"/>
    <row r="58" spans="1:56" ht="18.75" thickBot="1" x14ac:dyDescent="0.3">
      <c r="A58" s="1"/>
      <c r="B58" s="2" t="s">
        <v>4</v>
      </c>
      <c r="C58" s="3"/>
      <c r="D58" s="121" t="s">
        <v>8</v>
      </c>
      <c r="E58" s="122"/>
      <c r="F58" s="4"/>
      <c r="G58" s="113" t="s">
        <v>5</v>
      </c>
      <c r="H58" s="111"/>
      <c r="I58" s="111"/>
      <c r="J58" s="112"/>
      <c r="K58" s="113" t="s">
        <v>6</v>
      </c>
      <c r="L58" s="111"/>
      <c r="M58" s="111"/>
      <c r="N58" s="112"/>
      <c r="O58" s="113" t="s">
        <v>7</v>
      </c>
      <c r="P58" s="111"/>
      <c r="Q58" s="111"/>
      <c r="R58" s="112"/>
      <c r="T58" s="1"/>
      <c r="U58" s="2" t="s">
        <v>4</v>
      </c>
      <c r="V58" s="3"/>
      <c r="W58" s="123" t="s">
        <v>8</v>
      </c>
      <c r="X58" s="124"/>
      <c r="Y58" s="4">
        <v>7</v>
      </c>
      <c r="Z58" s="117" t="s">
        <v>5</v>
      </c>
      <c r="AA58" s="118"/>
      <c r="AB58" s="119">
        <v>800</v>
      </c>
      <c r="AC58" s="120"/>
      <c r="AD58" s="117" t="s">
        <v>6</v>
      </c>
      <c r="AE58" s="118"/>
      <c r="AF58" s="119">
        <v>625</v>
      </c>
      <c r="AG58" s="120"/>
      <c r="AH58" s="117" t="s">
        <v>7</v>
      </c>
      <c r="AI58" s="118"/>
      <c r="AJ58" s="119">
        <v>589</v>
      </c>
      <c r="AK58" s="120"/>
      <c r="AM58" s="1"/>
      <c r="AN58" s="2" t="s">
        <v>4</v>
      </c>
      <c r="AO58" s="3"/>
      <c r="AP58" s="121" t="s">
        <v>8</v>
      </c>
      <c r="AQ58" s="122"/>
      <c r="AR58" s="4">
        <v>9</v>
      </c>
      <c r="AS58" s="113" t="s">
        <v>5</v>
      </c>
      <c r="AT58" s="111"/>
      <c r="AU58" s="111">
        <v>178</v>
      </c>
      <c r="AV58" s="112"/>
      <c r="AW58" s="113" t="s">
        <v>6</v>
      </c>
      <c r="AX58" s="111"/>
      <c r="AY58" s="111">
        <v>569</v>
      </c>
      <c r="AZ58" s="112"/>
      <c r="BA58" s="113" t="s">
        <v>7</v>
      </c>
      <c r="BB58" s="111"/>
      <c r="BC58" s="111">
        <v>1222</v>
      </c>
      <c r="BD58" s="112"/>
    </row>
    <row r="59" spans="1:56" ht="18" x14ac:dyDescent="0.25">
      <c r="A59" s="5" t="str">
        <f t="shared" ref="A59:A66" si="16">$M$13&amp;"/"&amp;$C$16</f>
        <v>/1</v>
      </c>
      <c r="B59" s="6" t="s">
        <v>9</v>
      </c>
      <c r="C59" s="7">
        <f>F58</f>
        <v>0</v>
      </c>
      <c r="D59" s="7">
        <f>M58</f>
        <v>0</v>
      </c>
      <c r="E59" s="7">
        <f>Q58-49</f>
        <v>-49</v>
      </c>
      <c r="F59" s="8">
        <v>19</v>
      </c>
      <c r="G59" s="9"/>
      <c r="H59" s="10"/>
      <c r="I59" s="10"/>
      <c r="J59" s="11"/>
      <c r="K59" s="9" t="s">
        <v>10</v>
      </c>
      <c r="L59" s="10"/>
      <c r="M59" s="10" t="s">
        <v>10</v>
      </c>
      <c r="N59" s="11" t="s">
        <v>10</v>
      </c>
      <c r="O59" s="12" t="s">
        <v>10</v>
      </c>
      <c r="P59" s="13" t="s">
        <v>10</v>
      </c>
      <c r="Q59" s="13" t="s">
        <v>10</v>
      </c>
      <c r="R59" s="14" t="s">
        <v>10</v>
      </c>
      <c r="T59" s="5" t="str">
        <f t="shared" ref="T59:T66" si="17">$M$13&amp;"/"&amp;$C$16</f>
        <v>/1</v>
      </c>
      <c r="U59" s="6" t="s">
        <v>9</v>
      </c>
      <c r="V59" s="7">
        <f>Y58</f>
        <v>7</v>
      </c>
      <c r="W59" s="7">
        <f>AF58</f>
        <v>625</v>
      </c>
      <c r="X59" s="7">
        <f>AJ58-28</f>
        <v>561</v>
      </c>
      <c r="Y59" s="8">
        <v>19</v>
      </c>
      <c r="Z59" s="9"/>
      <c r="AA59" s="10"/>
      <c r="AB59" s="10"/>
      <c r="AC59" s="11"/>
      <c r="AD59" s="9" t="s">
        <v>10</v>
      </c>
      <c r="AE59" s="10"/>
      <c r="AF59" s="10" t="s">
        <v>10</v>
      </c>
      <c r="AG59" s="11" t="s">
        <v>10</v>
      </c>
      <c r="AH59" s="12" t="s">
        <v>10</v>
      </c>
      <c r="AI59" s="13" t="s">
        <v>10</v>
      </c>
      <c r="AJ59" s="13" t="s">
        <v>10</v>
      </c>
      <c r="AK59" s="14" t="s">
        <v>10</v>
      </c>
      <c r="AM59" s="5" t="str">
        <f t="shared" ref="AM59:AM66" si="18">$M$13&amp;"/"&amp;$C$16</f>
        <v>/1</v>
      </c>
      <c r="AN59" s="6" t="s">
        <v>9</v>
      </c>
      <c r="AO59" s="7">
        <f>AR58</f>
        <v>9</v>
      </c>
      <c r="AP59" s="7">
        <f>AY58</f>
        <v>569</v>
      </c>
      <c r="AQ59" s="7">
        <f>BC58-20</f>
        <v>1202</v>
      </c>
      <c r="AR59" s="8">
        <v>19</v>
      </c>
      <c r="AS59" s="9"/>
      <c r="AT59" s="10"/>
      <c r="AU59" s="10"/>
      <c r="AV59" s="11"/>
      <c r="AW59" s="9" t="s">
        <v>10</v>
      </c>
      <c r="AX59" s="10" t="s">
        <v>10</v>
      </c>
      <c r="AY59" s="10" t="s">
        <v>10</v>
      </c>
      <c r="AZ59" s="11" t="s">
        <v>10</v>
      </c>
      <c r="BA59" s="12" t="s">
        <v>10</v>
      </c>
      <c r="BB59" s="13" t="s">
        <v>10</v>
      </c>
      <c r="BC59" s="13" t="s">
        <v>10</v>
      </c>
      <c r="BD59" s="14" t="s">
        <v>10</v>
      </c>
    </row>
    <row r="60" spans="1:56" ht="18" x14ac:dyDescent="0.25">
      <c r="A60" s="15" t="str">
        <f t="shared" si="16"/>
        <v>/1</v>
      </c>
      <c r="B60" s="16" t="s">
        <v>11</v>
      </c>
      <c r="C60" s="17">
        <f>F58</f>
        <v>0</v>
      </c>
      <c r="D60" s="17">
        <f>M58-38</f>
        <v>-38</v>
      </c>
      <c r="E60" s="17">
        <f>Q58-49</f>
        <v>-49</v>
      </c>
      <c r="F60" s="18">
        <v>19</v>
      </c>
      <c r="G60" s="19"/>
      <c r="H60" s="20"/>
      <c r="I60" s="20"/>
      <c r="J60" s="21"/>
      <c r="K60" s="19" t="s">
        <v>10</v>
      </c>
      <c r="L60" s="20"/>
      <c r="M60" s="20" t="s">
        <v>10</v>
      </c>
      <c r="N60" s="21" t="s">
        <v>10</v>
      </c>
      <c r="O60" s="22" t="s">
        <v>10</v>
      </c>
      <c r="P60" s="23" t="s">
        <v>10</v>
      </c>
      <c r="Q60" s="23" t="s">
        <v>10</v>
      </c>
      <c r="R60" s="24" t="s">
        <v>10</v>
      </c>
      <c r="T60" s="15" t="str">
        <f t="shared" si="17"/>
        <v>/1</v>
      </c>
      <c r="U60" s="16" t="s">
        <v>11</v>
      </c>
      <c r="V60" s="17">
        <f>Y58</f>
        <v>7</v>
      </c>
      <c r="W60" s="17">
        <f>AF58-38</f>
        <v>587</v>
      </c>
      <c r="X60" s="17">
        <f>AJ58-28</f>
        <v>561</v>
      </c>
      <c r="Y60" s="18">
        <v>19</v>
      </c>
      <c r="Z60" s="19"/>
      <c r="AA60" s="20"/>
      <c r="AB60" s="20"/>
      <c r="AC60" s="21"/>
      <c r="AD60" s="19" t="s">
        <v>10</v>
      </c>
      <c r="AE60" s="20"/>
      <c r="AF60" s="20" t="s">
        <v>10</v>
      </c>
      <c r="AG60" s="21" t="s">
        <v>10</v>
      </c>
      <c r="AH60" s="22" t="s">
        <v>10</v>
      </c>
      <c r="AI60" s="23" t="s">
        <v>10</v>
      </c>
      <c r="AJ60" s="23" t="s">
        <v>10</v>
      </c>
      <c r="AK60" s="24" t="s">
        <v>10</v>
      </c>
      <c r="AM60" s="15" t="str">
        <f t="shared" si="18"/>
        <v>/1</v>
      </c>
      <c r="AN60" s="16" t="s">
        <v>11</v>
      </c>
      <c r="AO60" s="17">
        <f>AR58</f>
        <v>9</v>
      </c>
      <c r="AP60" s="17">
        <f>AY58-38</f>
        <v>531</v>
      </c>
      <c r="AQ60" s="17">
        <f>BC58-(20+19)</f>
        <v>1183</v>
      </c>
      <c r="AR60" s="18">
        <v>19</v>
      </c>
      <c r="AS60" s="19"/>
      <c r="AT60" s="20"/>
      <c r="AU60" s="20"/>
      <c r="AV60" s="21"/>
      <c r="AW60" s="19" t="s">
        <v>10</v>
      </c>
      <c r="AX60" s="20" t="s">
        <v>10</v>
      </c>
      <c r="AY60" s="20" t="s">
        <v>10</v>
      </c>
      <c r="AZ60" s="21" t="s">
        <v>10</v>
      </c>
      <c r="BA60" s="22" t="s">
        <v>10</v>
      </c>
      <c r="BB60" s="23" t="s">
        <v>10</v>
      </c>
      <c r="BC60" s="23" t="s">
        <v>10</v>
      </c>
      <c r="BD60" s="24" t="s">
        <v>10</v>
      </c>
    </row>
    <row r="61" spans="1:56" ht="18" x14ac:dyDescent="0.25">
      <c r="A61" s="15" t="str">
        <f>$M$13&amp;"/"&amp;$C$16</f>
        <v>/1</v>
      </c>
      <c r="B61" s="16" t="s">
        <v>13</v>
      </c>
      <c r="C61" s="17">
        <f>F58*2</f>
        <v>0</v>
      </c>
      <c r="D61" s="17">
        <f>I58-19</f>
        <v>-19</v>
      </c>
      <c r="E61" s="17">
        <f>Q58-49</f>
        <v>-49</v>
      </c>
      <c r="F61" s="18">
        <v>19</v>
      </c>
      <c r="G61" s="19"/>
      <c r="H61" s="20"/>
      <c r="I61" s="20"/>
      <c r="J61" s="21"/>
      <c r="K61" s="19" t="s">
        <v>10</v>
      </c>
      <c r="L61" s="20" t="s">
        <v>10</v>
      </c>
      <c r="M61" s="20"/>
      <c r="N61" s="21"/>
      <c r="O61" s="22" t="s">
        <v>10</v>
      </c>
      <c r="P61" s="23" t="s">
        <v>10</v>
      </c>
      <c r="Q61" s="23" t="s">
        <v>10</v>
      </c>
      <c r="R61" s="24" t="s">
        <v>10</v>
      </c>
      <c r="T61" s="15" t="str">
        <f t="shared" si="17"/>
        <v>/1</v>
      </c>
      <c r="U61" s="16" t="s">
        <v>13</v>
      </c>
      <c r="V61" s="17">
        <f>Y58*2</f>
        <v>14</v>
      </c>
      <c r="W61" s="17">
        <f>AB58-19</f>
        <v>781</v>
      </c>
      <c r="X61" s="17">
        <f>AJ58-28</f>
        <v>561</v>
      </c>
      <c r="Y61" s="18">
        <v>19</v>
      </c>
      <c r="Z61" s="19"/>
      <c r="AA61" s="20"/>
      <c r="AB61" s="20"/>
      <c r="AC61" s="21"/>
      <c r="AD61" s="19" t="s">
        <v>10</v>
      </c>
      <c r="AE61" s="20" t="s">
        <v>10</v>
      </c>
      <c r="AF61" s="20"/>
      <c r="AG61" s="21"/>
      <c r="AH61" s="22" t="s">
        <v>10</v>
      </c>
      <c r="AI61" s="23" t="s">
        <v>10</v>
      </c>
      <c r="AJ61" s="23" t="s">
        <v>10</v>
      </c>
      <c r="AK61" s="24" t="s">
        <v>10</v>
      </c>
      <c r="AM61" s="15" t="str">
        <f>$M$13&amp;"/"&amp;$C$16</f>
        <v>/1</v>
      </c>
      <c r="AN61" s="16" t="s">
        <v>13</v>
      </c>
      <c r="AO61" s="17">
        <f>AR58*2</f>
        <v>18</v>
      </c>
      <c r="AP61" s="17">
        <f>AU58-19</f>
        <v>159</v>
      </c>
      <c r="AQ61" s="17">
        <f>BC58-20</f>
        <v>1202</v>
      </c>
      <c r="AR61" s="18">
        <v>19</v>
      </c>
      <c r="AS61" s="19"/>
      <c r="AT61" s="20"/>
      <c r="AU61" s="20"/>
      <c r="AV61" s="21"/>
      <c r="AW61" s="19" t="s">
        <v>10</v>
      </c>
      <c r="AX61" s="20" t="s">
        <v>10</v>
      </c>
      <c r="AY61" s="20"/>
      <c r="AZ61" s="21"/>
      <c r="BA61" s="22" t="s">
        <v>10</v>
      </c>
      <c r="BB61" s="23" t="s">
        <v>10</v>
      </c>
      <c r="BC61" s="23" t="s">
        <v>10</v>
      </c>
      <c r="BD61" s="24" t="s">
        <v>10</v>
      </c>
    </row>
    <row r="62" spans="1:56" ht="18" x14ac:dyDescent="0.25">
      <c r="A62" s="15" t="str">
        <f t="shared" si="16"/>
        <v>/1</v>
      </c>
      <c r="B62" s="16" t="s">
        <v>14</v>
      </c>
      <c r="C62" s="17">
        <f>F58</f>
        <v>0</v>
      </c>
      <c r="D62" s="17">
        <f>I58</f>
        <v>0</v>
      </c>
      <c r="E62" s="17">
        <f>M58</f>
        <v>0</v>
      </c>
      <c r="F62" s="18">
        <v>19</v>
      </c>
      <c r="G62" s="19"/>
      <c r="H62" s="20"/>
      <c r="I62" s="20"/>
      <c r="J62" s="21"/>
      <c r="K62" s="19" t="s">
        <v>10</v>
      </c>
      <c r="L62" s="20" t="s">
        <v>10</v>
      </c>
      <c r="M62" s="20" t="s">
        <v>10</v>
      </c>
      <c r="N62" s="21" t="s">
        <v>10</v>
      </c>
      <c r="O62" s="22" t="s">
        <v>10</v>
      </c>
      <c r="P62" s="23" t="s">
        <v>10</v>
      </c>
      <c r="Q62" s="23" t="s">
        <v>10</v>
      </c>
      <c r="R62" s="24" t="s">
        <v>10</v>
      </c>
      <c r="T62" s="15" t="str">
        <f t="shared" si="17"/>
        <v>/1</v>
      </c>
      <c r="U62" s="16" t="s">
        <v>14</v>
      </c>
      <c r="V62" s="17">
        <f>Y58</f>
        <v>7</v>
      </c>
      <c r="W62" s="17">
        <f>AB58</f>
        <v>800</v>
      </c>
      <c r="X62" s="17">
        <f>AF58</f>
        <v>625</v>
      </c>
      <c r="Y62" s="25">
        <v>8</v>
      </c>
      <c r="Z62" s="19"/>
      <c r="AA62" s="20"/>
      <c r="AB62" s="20"/>
      <c r="AC62" s="21"/>
      <c r="AD62" s="19"/>
      <c r="AE62" s="20"/>
      <c r="AF62" s="20"/>
      <c r="AG62" s="21"/>
      <c r="AH62" s="22" t="s">
        <v>10</v>
      </c>
      <c r="AI62" s="23" t="s">
        <v>10</v>
      </c>
      <c r="AJ62" s="23" t="s">
        <v>10</v>
      </c>
      <c r="AK62" s="24" t="s">
        <v>10</v>
      </c>
      <c r="AM62" s="15" t="str">
        <f t="shared" si="18"/>
        <v>/1</v>
      </c>
      <c r="AN62" s="16" t="s">
        <v>14</v>
      </c>
      <c r="AO62" s="17">
        <f>AR58</f>
        <v>9</v>
      </c>
      <c r="AP62" s="17">
        <f>AU58-19</f>
        <v>159</v>
      </c>
      <c r="AQ62" s="17">
        <f>AY58-38</f>
        <v>531</v>
      </c>
      <c r="AR62" s="18">
        <v>19</v>
      </c>
      <c r="AS62" s="19"/>
      <c r="AT62" s="20"/>
      <c r="AU62" s="20"/>
      <c r="AV62" s="21"/>
      <c r="AW62" s="19"/>
      <c r="AX62" s="20"/>
      <c r="AY62" s="20"/>
      <c r="AZ62" s="21"/>
      <c r="BA62" s="22" t="s">
        <v>10</v>
      </c>
      <c r="BB62" s="23" t="s">
        <v>10</v>
      </c>
      <c r="BC62" s="23" t="s">
        <v>10</v>
      </c>
      <c r="BD62" s="24" t="s">
        <v>10</v>
      </c>
    </row>
    <row r="63" spans="1:56" ht="18" x14ac:dyDescent="0.25">
      <c r="A63" s="15" t="str">
        <f t="shared" si="16"/>
        <v>/1</v>
      </c>
      <c r="B63" s="16" t="s">
        <v>15</v>
      </c>
      <c r="C63" s="17">
        <f>F58*5</f>
        <v>0</v>
      </c>
      <c r="D63" s="17">
        <f>(M58-60)/2</f>
        <v>-30</v>
      </c>
      <c r="E63" s="17">
        <f>E59-5</f>
        <v>-54</v>
      </c>
      <c r="F63" s="18">
        <v>19</v>
      </c>
      <c r="G63" s="19"/>
      <c r="H63" s="20"/>
      <c r="I63" s="20"/>
      <c r="J63" s="21"/>
      <c r="K63" s="19" t="s">
        <v>10</v>
      </c>
      <c r="L63" s="20"/>
      <c r="M63" s="20"/>
      <c r="N63" s="21"/>
      <c r="O63" s="22" t="s">
        <v>10</v>
      </c>
      <c r="P63" s="23" t="s">
        <v>10</v>
      </c>
      <c r="Q63" s="23" t="s">
        <v>10</v>
      </c>
      <c r="R63" s="24" t="s">
        <v>10</v>
      </c>
      <c r="T63" s="15" t="str">
        <f t="shared" si="17"/>
        <v>/1</v>
      </c>
      <c r="U63" s="16" t="s">
        <v>15</v>
      </c>
      <c r="V63" s="17">
        <f>Y58*5</f>
        <v>35</v>
      </c>
      <c r="W63" s="17">
        <f>(AF58-60)/2</f>
        <v>282.5</v>
      </c>
      <c r="X63" s="17">
        <f>X59-5</f>
        <v>556</v>
      </c>
      <c r="Y63" s="18">
        <v>19</v>
      </c>
      <c r="Z63" s="19"/>
      <c r="AA63" s="20"/>
      <c r="AB63" s="20"/>
      <c r="AC63" s="21"/>
      <c r="AD63" s="19" t="s">
        <v>10</v>
      </c>
      <c r="AE63" s="20"/>
      <c r="AF63" s="20"/>
      <c r="AG63" s="21"/>
      <c r="AH63" s="22" t="s">
        <v>10</v>
      </c>
      <c r="AI63" s="23" t="s">
        <v>10</v>
      </c>
      <c r="AJ63" s="23" t="s">
        <v>10</v>
      </c>
      <c r="AK63" s="24" t="s">
        <v>10</v>
      </c>
      <c r="AM63" s="15" t="str">
        <f t="shared" si="18"/>
        <v>/1</v>
      </c>
      <c r="AN63" s="16" t="s">
        <v>15</v>
      </c>
      <c r="AO63" s="17">
        <f>AR58*5</f>
        <v>45</v>
      </c>
      <c r="AP63" s="17">
        <f>(AY58-60)/2</f>
        <v>254.5</v>
      </c>
      <c r="AQ63" s="17">
        <f>BC58-45</f>
        <v>1177</v>
      </c>
      <c r="AR63" s="18">
        <v>19</v>
      </c>
      <c r="AS63" s="19"/>
      <c r="AT63" s="20"/>
      <c r="AU63" s="20"/>
      <c r="AV63" s="21"/>
      <c r="AW63" s="19" t="s">
        <v>10</v>
      </c>
      <c r="AX63" s="20"/>
      <c r="AY63" s="20"/>
      <c r="AZ63" s="21"/>
      <c r="BA63" s="22" t="s">
        <v>10</v>
      </c>
      <c r="BB63" s="23" t="s">
        <v>10</v>
      </c>
      <c r="BC63" s="23" t="s">
        <v>10</v>
      </c>
      <c r="BD63" s="24" t="s">
        <v>10</v>
      </c>
    </row>
    <row r="64" spans="1:56" ht="18" x14ac:dyDescent="0.25">
      <c r="A64" s="15" t="str">
        <f t="shared" si="16"/>
        <v>/1</v>
      </c>
      <c r="B64" s="16" t="s">
        <v>19</v>
      </c>
      <c r="C64" s="17">
        <f>F58</f>
        <v>0</v>
      </c>
      <c r="D64" s="17">
        <f>I58-(57+38)</f>
        <v>-95</v>
      </c>
      <c r="E64" s="17">
        <f>E59</f>
        <v>-49</v>
      </c>
      <c r="F64" s="18">
        <v>19</v>
      </c>
      <c r="G64" s="19"/>
      <c r="H64" s="20"/>
      <c r="I64" s="20"/>
      <c r="J64" s="21"/>
      <c r="K64" s="19" t="s">
        <v>10</v>
      </c>
      <c r="L64" s="20"/>
      <c r="M64" s="20"/>
      <c r="N64" s="21"/>
      <c r="O64" s="22" t="s">
        <v>10</v>
      </c>
      <c r="P64" s="23" t="s">
        <v>10</v>
      </c>
      <c r="Q64" s="23" t="s">
        <v>10</v>
      </c>
      <c r="R64" s="24" t="s">
        <v>10</v>
      </c>
      <c r="T64" s="15" t="str">
        <f t="shared" si="17"/>
        <v>/1</v>
      </c>
      <c r="U64" s="16" t="s">
        <v>19</v>
      </c>
      <c r="V64" s="17">
        <f>Y58</f>
        <v>7</v>
      </c>
      <c r="W64" s="17">
        <f>AB58-(57+38)</f>
        <v>705</v>
      </c>
      <c r="X64" s="17">
        <f>X59</f>
        <v>561</v>
      </c>
      <c r="Y64" s="18">
        <v>19</v>
      </c>
      <c r="Z64" s="19"/>
      <c r="AA64" s="20"/>
      <c r="AB64" s="20"/>
      <c r="AC64" s="21"/>
      <c r="AD64" s="19" t="s">
        <v>10</v>
      </c>
      <c r="AE64" s="20"/>
      <c r="AF64" s="20"/>
      <c r="AG64" s="21"/>
      <c r="AH64" s="22" t="s">
        <v>10</v>
      </c>
      <c r="AI64" s="23" t="s">
        <v>10</v>
      </c>
      <c r="AJ64" s="23" t="s">
        <v>10</v>
      </c>
      <c r="AK64" s="24" t="s">
        <v>10</v>
      </c>
      <c r="AM64" s="15" t="str">
        <f t="shared" si="18"/>
        <v>/1</v>
      </c>
      <c r="AN64" s="16" t="s">
        <v>19</v>
      </c>
      <c r="AO64" s="17">
        <f>AR58</f>
        <v>9</v>
      </c>
      <c r="AP64" s="17">
        <f>AU58-(57+38)</f>
        <v>83</v>
      </c>
      <c r="AQ64" s="17">
        <f>AQ59-19</f>
        <v>1183</v>
      </c>
      <c r="AR64" s="18">
        <v>19</v>
      </c>
      <c r="AS64" s="19"/>
      <c r="AT64" s="20"/>
      <c r="AU64" s="20"/>
      <c r="AV64" s="21"/>
      <c r="AW64" s="19" t="s">
        <v>10</v>
      </c>
      <c r="AX64" s="20"/>
      <c r="AY64" s="20"/>
      <c r="AZ64" s="21"/>
      <c r="BA64" s="22" t="s">
        <v>10</v>
      </c>
      <c r="BB64" s="23" t="s">
        <v>10</v>
      </c>
      <c r="BC64" s="23" t="s">
        <v>10</v>
      </c>
      <c r="BD64" s="24" t="s">
        <v>10</v>
      </c>
    </row>
    <row r="65" spans="1:56" ht="18" x14ac:dyDescent="0.25">
      <c r="A65" s="15" t="str">
        <f t="shared" si="16"/>
        <v>/1</v>
      </c>
      <c r="B65" s="16" t="s">
        <v>23</v>
      </c>
      <c r="C65" s="17">
        <f>F58</f>
        <v>0</v>
      </c>
      <c r="D65" s="17">
        <f>M58-38</f>
        <v>-38</v>
      </c>
      <c r="E65" s="17">
        <f>57</f>
        <v>57</v>
      </c>
      <c r="F65" s="18">
        <v>19</v>
      </c>
      <c r="G65" s="19"/>
      <c r="H65" s="20"/>
      <c r="I65" s="20"/>
      <c r="J65" s="21"/>
      <c r="K65" s="19"/>
      <c r="L65" s="20"/>
      <c r="M65" s="20"/>
      <c r="N65" s="21"/>
      <c r="O65" s="22" t="s">
        <v>10</v>
      </c>
      <c r="P65" s="23" t="s">
        <v>10</v>
      </c>
      <c r="Q65" s="23" t="s">
        <v>10</v>
      </c>
      <c r="R65" s="24" t="s">
        <v>10</v>
      </c>
      <c r="T65" s="15" t="str">
        <f t="shared" si="17"/>
        <v>/1</v>
      </c>
      <c r="U65" s="16" t="s">
        <v>23</v>
      </c>
      <c r="V65" s="17">
        <f>Y58</f>
        <v>7</v>
      </c>
      <c r="W65" s="17">
        <f>AF58-38</f>
        <v>587</v>
      </c>
      <c r="X65" s="17">
        <f>57</f>
        <v>57</v>
      </c>
      <c r="Y65" s="18">
        <v>19</v>
      </c>
      <c r="Z65" s="19"/>
      <c r="AA65" s="20"/>
      <c r="AB65" s="20"/>
      <c r="AC65" s="21"/>
      <c r="AD65" s="19"/>
      <c r="AE65" s="20"/>
      <c r="AF65" s="20"/>
      <c r="AG65" s="21"/>
      <c r="AH65" s="22" t="s">
        <v>10</v>
      </c>
      <c r="AI65" s="23" t="s">
        <v>10</v>
      </c>
      <c r="AJ65" s="23" t="s">
        <v>10</v>
      </c>
      <c r="AK65" s="24" t="s">
        <v>10</v>
      </c>
      <c r="AM65" s="15" t="str">
        <f t="shared" si="18"/>
        <v>/1</v>
      </c>
      <c r="AN65" s="16" t="s">
        <v>23</v>
      </c>
      <c r="AO65" s="17">
        <f>AR58</f>
        <v>9</v>
      </c>
      <c r="AP65" s="17">
        <f>AY58-38</f>
        <v>531</v>
      </c>
      <c r="AQ65" s="17">
        <f>57</f>
        <v>57</v>
      </c>
      <c r="AR65" s="18">
        <v>19</v>
      </c>
      <c r="AS65" s="19"/>
      <c r="AT65" s="20"/>
      <c r="AU65" s="20"/>
      <c r="AV65" s="21"/>
      <c r="AW65" s="19"/>
      <c r="AX65" s="20"/>
      <c r="AY65" s="20"/>
      <c r="AZ65" s="21"/>
      <c r="BA65" s="22" t="s">
        <v>10</v>
      </c>
      <c r="BB65" s="23" t="s">
        <v>10</v>
      </c>
      <c r="BC65" s="23" t="s">
        <v>10</v>
      </c>
      <c r="BD65" s="24" t="s">
        <v>10</v>
      </c>
    </row>
    <row r="66" spans="1:56" ht="18.75" thickBot="1" x14ac:dyDescent="0.3">
      <c r="A66" s="43" t="str">
        <f t="shared" si="16"/>
        <v>/1</v>
      </c>
      <c r="B66" s="27" t="s">
        <v>16</v>
      </c>
      <c r="C66" s="28">
        <f>F58*2</f>
        <v>0</v>
      </c>
      <c r="D66" s="28">
        <f>2080-57</f>
        <v>2023</v>
      </c>
      <c r="E66" s="28">
        <f>((M58-6)/2)</f>
        <v>-3</v>
      </c>
      <c r="F66" s="29">
        <v>19</v>
      </c>
      <c r="G66" s="30"/>
      <c r="H66" s="31"/>
      <c r="I66" s="31"/>
      <c r="J66" s="32"/>
      <c r="K66" s="30" t="s">
        <v>10</v>
      </c>
      <c r="L66" s="31" t="s">
        <v>10</v>
      </c>
      <c r="M66" s="31" t="s">
        <v>10</v>
      </c>
      <c r="N66" s="32" t="s">
        <v>10</v>
      </c>
      <c r="O66" s="33" t="s">
        <v>10</v>
      </c>
      <c r="P66" s="34" t="s">
        <v>10</v>
      </c>
      <c r="Q66" s="34" t="s">
        <v>10</v>
      </c>
      <c r="R66" s="35" t="s">
        <v>10</v>
      </c>
      <c r="T66" s="43" t="str">
        <f t="shared" si="17"/>
        <v>/1</v>
      </c>
      <c r="U66" s="27" t="s">
        <v>16</v>
      </c>
      <c r="V66" s="28">
        <f>Y58*2</f>
        <v>14</v>
      </c>
      <c r="W66" s="28">
        <f>2080-57</f>
        <v>2023</v>
      </c>
      <c r="X66" s="28">
        <f>((AF58-6)/2)</f>
        <v>309.5</v>
      </c>
      <c r="Y66" s="29">
        <v>19</v>
      </c>
      <c r="Z66" s="30"/>
      <c r="AA66" s="31"/>
      <c r="AB66" s="31"/>
      <c r="AC66" s="32"/>
      <c r="AD66" s="30" t="s">
        <v>10</v>
      </c>
      <c r="AE66" s="31" t="s">
        <v>10</v>
      </c>
      <c r="AF66" s="31" t="s">
        <v>10</v>
      </c>
      <c r="AG66" s="32" t="s">
        <v>10</v>
      </c>
      <c r="AH66" s="33" t="s">
        <v>10</v>
      </c>
      <c r="AI66" s="34" t="s">
        <v>10</v>
      </c>
      <c r="AJ66" s="34" t="s">
        <v>10</v>
      </c>
      <c r="AK66" s="35" t="s">
        <v>10</v>
      </c>
      <c r="AM66" s="43" t="str">
        <f t="shared" si="18"/>
        <v>/1</v>
      </c>
      <c r="AN66" s="27" t="s">
        <v>16</v>
      </c>
      <c r="AO66" s="28">
        <f>AR58*2</f>
        <v>18</v>
      </c>
      <c r="AP66" s="28">
        <f>2080-57</f>
        <v>2023</v>
      </c>
      <c r="AQ66" s="28">
        <f>((AY58-6)/2)</f>
        <v>281.5</v>
      </c>
      <c r="AR66" s="29">
        <v>19</v>
      </c>
      <c r="AS66" s="30"/>
      <c r="AT66" s="31"/>
      <c r="AU66" s="31"/>
      <c r="AV66" s="32"/>
      <c r="AW66" s="30" t="s">
        <v>10</v>
      </c>
      <c r="AX66" s="31" t="s">
        <v>10</v>
      </c>
      <c r="AY66" s="31" t="s">
        <v>10</v>
      </c>
      <c r="AZ66" s="32" t="s">
        <v>10</v>
      </c>
      <c r="BA66" s="33" t="s">
        <v>10</v>
      </c>
      <c r="BB66" s="34" t="s">
        <v>10</v>
      </c>
      <c r="BC66" s="34" t="s">
        <v>10</v>
      </c>
      <c r="BD66" s="35" t="s">
        <v>10</v>
      </c>
    </row>
    <row r="67" spans="1:56" ht="15.75" thickBot="1" x14ac:dyDescent="0.3"/>
    <row r="68" spans="1:56" ht="21" thickBot="1" x14ac:dyDescent="0.35">
      <c r="A68" s="114" t="s">
        <v>24</v>
      </c>
      <c r="B68" s="115"/>
      <c r="C68" s="115"/>
      <c r="D68" s="115"/>
      <c r="E68" s="115"/>
      <c r="F68" s="115"/>
      <c r="G68" s="115"/>
      <c r="H68" s="115"/>
      <c r="I68" s="115"/>
      <c r="J68" s="115"/>
      <c r="K68" s="115"/>
      <c r="L68" s="115"/>
      <c r="M68" s="115"/>
      <c r="N68" s="115"/>
      <c r="O68" s="115"/>
      <c r="P68" s="115"/>
      <c r="Q68" s="115"/>
      <c r="R68" s="116"/>
      <c r="T68" s="114" t="s">
        <v>24</v>
      </c>
      <c r="U68" s="115"/>
      <c r="V68" s="115"/>
      <c r="W68" s="115"/>
      <c r="X68" s="115"/>
      <c r="Y68" s="115"/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6"/>
      <c r="AM68" s="114" t="s">
        <v>24</v>
      </c>
      <c r="AN68" s="115"/>
      <c r="AO68" s="115"/>
      <c r="AP68" s="115"/>
      <c r="AQ68" s="115"/>
      <c r="AR68" s="115"/>
      <c r="AS68" s="115"/>
      <c r="AT68" s="115"/>
      <c r="AU68" s="115"/>
      <c r="AV68" s="115"/>
      <c r="AW68" s="115"/>
      <c r="AX68" s="115"/>
      <c r="AY68" s="115"/>
      <c r="AZ68" s="115"/>
      <c r="BA68" s="115"/>
      <c r="BB68" s="115"/>
      <c r="BC68" s="115"/>
      <c r="BD68" s="116"/>
    </row>
    <row r="69" spans="1:56" ht="15.75" thickBot="1" x14ac:dyDescent="0.3"/>
    <row r="70" spans="1:56" ht="18.75" thickBot="1" x14ac:dyDescent="0.3">
      <c r="A70" s="1"/>
      <c r="B70" s="50" t="s">
        <v>4</v>
      </c>
      <c r="C70" s="51"/>
      <c r="D70" s="132" t="s">
        <v>8</v>
      </c>
      <c r="E70" s="133"/>
      <c r="F70" s="42">
        <v>5</v>
      </c>
      <c r="G70" s="127" t="s">
        <v>5</v>
      </c>
      <c r="H70" s="125"/>
      <c r="I70" s="125">
        <v>259</v>
      </c>
      <c r="J70" s="126"/>
      <c r="K70" s="127" t="s">
        <v>6</v>
      </c>
      <c r="L70" s="125"/>
      <c r="M70" s="125">
        <v>568</v>
      </c>
      <c r="N70" s="126"/>
      <c r="O70" s="127" t="s">
        <v>7</v>
      </c>
      <c r="P70" s="125"/>
      <c r="Q70" s="125">
        <v>122</v>
      </c>
      <c r="R70" s="126"/>
      <c r="T70" s="1"/>
      <c r="U70" s="2" t="s">
        <v>4</v>
      </c>
      <c r="V70" s="3"/>
      <c r="W70" s="123" t="s">
        <v>8</v>
      </c>
      <c r="X70" s="124"/>
      <c r="Y70" s="4">
        <v>7</v>
      </c>
      <c r="Z70" s="117" t="s">
        <v>5</v>
      </c>
      <c r="AA70" s="118"/>
      <c r="AB70" s="119">
        <v>780</v>
      </c>
      <c r="AC70" s="120"/>
      <c r="AD70" s="117" t="s">
        <v>6</v>
      </c>
      <c r="AE70" s="118"/>
      <c r="AF70" s="119">
        <v>122</v>
      </c>
      <c r="AG70" s="120"/>
      <c r="AH70" s="117" t="s">
        <v>7</v>
      </c>
      <c r="AI70" s="118"/>
      <c r="AJ70" s="119">
        <v>589</v>
      </c>
      <c r="AK70" s="120"/>
      <c r="AM70" s="1"/>
      <c r="AN70" s="2" t="s">
        <v>4</v>
      </c>
      <c r="AO70" s="3"/>
      <c r="AP70" s="121" t="s">
        <v>8</v>
      </c>
      <c r="AQ70" s="122"/>
      <c r="AR70" s="4">
        <v>2</v>
      </c>
      <c r="AS70" s="113" t="s">
        <v>5</v>
      </c>
      <c r="AT70" s="111"/>
      <c r="AU70" s="111">
        <v>780</v>
      </c>
      <c r="AV70" s="112"/>
      <c r="AW70" s="113" t="s">
        <v>6</v>
      </c>
      <c r="AX70" s="111"/>
      <c r="AY70" s="111">
        <v>122</v>
      </c>
      <c r="AZ70" s="112"/>
      <c r="BA70" s="113" t="s">
        <v>7</v>
      </c>
      <c r="BB70" s="111"/>
      <c r="BC70" s="111">
        <v>589</v>
      </c>
      <c r="BD70" s="112"/>
    </row>
    <row r="71" spans="1:56" ht="18" x14ac:dyDescent="0.25">
      <c r="A71" s="5" t="str">
        <f t="shared" ref="A71:A77" si="19">$M$13&amp;"/"&amp;$C$16</f>
        <v>/1</v>
      </c>
      <c r="B71" s="6" t="s">
        <v>9</v>
      </c>
      <c r="C71" s="7">
        <f>F70</f>
        <v>5</v>
      </c>
      <c r="D71" s="7">
        <f>M70</f>
        <v>568</v>
      </c>
      <c r="E71" s="7">
        <f>Q70-49</f>
        <v>73</v>
      </c>
      <c r="F71" s="8">
        <v>19</v>
      </c>
      <c r="G71" s="9"/>
      <c r="H71" s="10"/>
      <c r="I71" s="10"/>
      <c r="J71" s="11"/>
      <c r="K71" s="9" t="s">
        <v>10</v>
      </c>
      <c r="L71" s="10"/>
      <c r="M71" s="10" t="s">
        <v>10</v>
      </c>
      <c r="N71" s="11" t="s">
        <v>10</v>
      </c>
      <c r="O71" s="12" t="s">
        <v>10</v>
      </c>
      <c r="P71" s="13" t="s">
        <v>10</v>
      </c>
      <c r="Q71" s="13" t="s">
        <v>10</v>
      </c>
      <c r="R71" s="14" t="s">
        <v>10</v>
      </c>
      <c r="T71" s="5" t="str">
        <f t="shared" ref="T71:T77" si="20">$M$13&amp;"/"&amp;$C$16</f>
        <v>/1</v>
      </c>
      <c r="U71" s="6" t="s">
        <v>9</v>
      </c>
      <c r="V71" s="7">
        <f>Y70</f>
        <v>7</v>
      </c>
      <c r="W71" s="7">
        <f>AF70</f>
        <v>122</v>
      </c>
      <c r="X71" s="7">
        <f>AJ70-8</f>
        <v>581</v>
      </c>
      <c r="Y71" s="8">
        <v>19</v>
      </c>
      <c r="Z71" s="9"/>
      <c r="AA71" s="10"/>
      <c r="AB71" s="10"/>
      <c r="AC71" s="11"/>
      <c r="AD71" s="9" t="s">
        <v>10</v>
      </c>
      <c r="AE71" s="10"/>
      <c r="AF71" s="10" t="s">
        <v>10</v>
      </c>
      <c r="AG71" s="11" t="s">
        <v>10</v>
      </c>
      <c r="AH71" s="12" t="s">
        <v>10</v>
      </c>
      <c r="AI71" s="13" t="s">
        <v>10</v>
      </c>
      <c r="AJ71" s="13" t="s">
        <v>10</v>
      </c>
      <c r="AK71" s="14" t="s">
        <v>10</v>
      </c>
      <c r="AM71" s="5" t="str">
        <f t="shared" ref="AM71:AM77" si="21">$M$13&amp;"/"&amp;$C$16</f>
        <v>/1</v>
      </c>
      <c r="AN71" s="6" t="s">
        <v>9</v>
      </c>
      <c r="AO71" s="7">
        <f>AR70</f>
        <v>2</v>
      </c>
      <c r="AP71" s="7">
        <f>AY70</f>
        <v>122</v>
      </c>
      <c r="AQ71" s="7">
        <f>BC70</f>
        <v>589</v>
      </c>
      <c r="AR71" s="8">
        <v>19</v>
      </c>
      <c r="AS71" s="9"/>
      <c r="AT71" s="10"/>
      <c r="AU71" s="10"/>
      <c r="AV71" s="11"/>
      <c r="AW71" s="9" t="s">
        <v>10</v>
      </c>
      <c r="AX71" s="10" t="s">
        <v>10</v>
      </c>
      <c r="AY71" s="10" t="s">
        <v>10</v>
      </c>
      <c r="AZ71" s="11" t="s">
        <v>10</v>
      </c>
      <c r="BA71" s="12" t="s">
        <v>10</v>
      </c>
      <c r="BB71" s="13" t="s">
        <v>10</v>
      </c>
      <c r="BC71" s="13" t="s">
        <v>10</v>
      </c>
      <c r="BD71" s="14" t="s">
        <v>10</v>
      </c>
    </row>
    <row r="72" spans="1:56" ht="18" x14ac:dyDescent="0.25">
      <c r="A72" s="15" t="str">
        <f t="shared" si="19"/>
        <v>/1</v>
      </c>
      <c r="B72" s="16" t="s">
        <v>11</v>
      </c>
      <c r="C72" s="17">
        <f>F70</f>
        <v>5</v>
      </c>
      <c r="D72" s="17">
        <f>M70</f>
        <v>568</v>
      </c>
      <c r="E72" s="17">
        <f>Q70-49</f>
        <v>73</v>
      </c>
      <c r="F72" s="18">
        <v>19</v>
      </c>
      <c r="G72" s="19"/>
      <c r="H72" s="20"/>
      <c r="I72" s="20"/>
      <c r="J72" s="21"/>
      <c r="K72" s="19" t="s">
        <v>10</v>
      </c>
      <c r="L72" s="20"/>
      <c r="M72" s="20" t="s">
        <v>10</v>
      </c>
      <c r="N72" s="21" t="s">
        <v>10</v>
      </c>
      <c r="O72" s="22" t="s">
        <v>10</v>
      </c>
      <c r="P72" s="23" t="s">
        <v>10</v>
      </c>
      <c r="Q72" s="23" t="s">
        <v>10</v>
      </c>
      <c r="R72" s="24" t="s">
        <v>10</v>
      </c>
      <c r="T72" s="15" t="str">
        <f>$M$13&amp;"/"&amp;$C$16</f>
        <v>/1</v>
      </c>
      <c r="U72" s="16" t="s">
        <v>11</v>
      </c>
      <c r="V72" s="17">
        <f>Y70</f>
        <v>7</v>
      </c>
      <c r="W72" s="17">
        <f>AF70</f>
        <v>122</v>
      </c>
      <c r="X72" s="17">
        <f>AJ70-8</f>
        <v>581</v>
      </c>
      <c r="Y72" s="18">
        <v>19</v>
      </c>
      <c r="Z72" s="19"/>
      <c r="AA72" s="20"/>
      <c r="AB72" s="20"/>
      <c r="AC72" s="21"/>
      <c r="AD72" s="19" t="s">
        <v>10</v>
      </c>
      <c r="AE72" s="20"/>
      <c r="AF72" s="20" t="s">
        <v>10</v>
      </c>
      <c r="AG72" s="21" t="s">
        <v>10</v>
      </c>
      <c r="AH72" s="22" t="s">
        <v>10</v>
      </c>
      <c r="AI72" s="23" t="s">
        <v>10</v>
      </c>
      <c r="AJ72" s="23" t="s">
        <v>10</v>
      </c>
      <c r="AK72" s="24" t="s">
        <v>10</v>
      </c>
      <c r="AM72" s="15" t="str">
        <f>$M$13&amp;"/"&amp;$C$16</f>
        <v>/1</v>
      </c>
      <c r="AN72" s="16" t="s">
        <v>11</v>
      </c>
      <c r="AO72" s="17">
        <f>AR70</f>
        <v>2</v>
      </c>
      <c r="AP72" s="17">
        <f>AY70</f>
        <v>122</v>
      </c>
      <c r="AQ72" s="17">
        <f>BC70</f>
        <v>589</v>
      </c>
      <c r="AR72" s="18">
        <v>19</v>
      </c>
      <c r="AS72" s="19"/>
      <c r="AT72" s="20"/>
      <c r="AU72" s="20"/>
      <c r="AV72" s="21"/>
      <c r="AW72" s="19" t="s">
        <v>10</v>
      </c>
      <c r="AX72" s="20" t="s">
        <v>10</v>
      </c>
      <c r="AY72" s="20" t="s">
        <v>10</v>
      </c>
      <c r="AZ72" s="21" t="s">
        <v>10</v>
      </c>
      <c r="BA72" s="22" t="s">
        <v>10</v>
      </c>
      <c r="BB72" s="23" t="s">
        <v>10</v>
      </c>
      <c r="BC72" s="23" t="s">
        <v>10</v>
      </c>
      <c r="BD72" s="24" t="s">
        <v>10</v>
      </c>
    </row>
    <row r="73" spans="1:56" ht="18" x14ac:dyDescent="0.25">
      <c r="A73" s="15" t="str">
        <f t="shared" si="19"/>
        <v>/1</v>
      </c>
      <c r="B73" s="16" t="s">
        <v>13</v>
      </c>
      <c r="C73" s="17">
        <f>F70*2</f>
        <v>10</v>
      </c>
      <c r="D73" s="17">
        <f>I70-38</f>
        <v>221</v>
      </c>
      <c r="E73" s="17">
        <f>Q70-49</f>
        <v>73</v>
      </c>
      <c r="F73" s="18">
        <v>19</v>
      </c>
      <c r="G73" s="19"/>
      <c r="H73" s="20"/>
      <c r="I73" s="20"/>
      <c r="J73" s="21"/>
      <c r="K73" s="19" t="s">
        <v>10</v>
      </c>
      <c r="L73" s="20"/>
      <c r="M73" s="20"/>
      <c r="N73" s="21"/>
      <c r="O73" s="22" t="s">
        <v>10</v>
      </c>
      <c r="P73" s="23" t="s">
        <v>10</v>
      </c>
      <c r="Q73" s="23" t="s">
        <v>10</v>
      </c>
      <c r="R73" s="24" t="s">
        <v>10</v>
      </c>
      <c r="T73" s="15" t="str">
        <f t="shared" si="20"/>
        <v>/1</v>
      </c>
      <c r="U73" s="16" t="s">
        <v>13</v>
      </c>
      <c r="V73" s="17">
        <f>Y70*2</f>
        <v>14</v>
      </c>
      <c r="W73" s="17">
        <f>AB70-38</f>
        <v>742</v>
      </c>
      <c r="X73" s="17">
        <f>AJ70-8</f>
        <v>581</v>
      </c>
      <c r="Y73" s="18">
        <v>19</v>
      </c>
      <c r="Z73" s="19"/>
      <c r="AA73" s="20"/>
      <c r="AB73" s="20"/>
      <c r="AC73" s="21"/>
      <c r="AD73" s="19" t="s">
        <v>10</v>
      </c>
      <c r="AE73" s="20"/>
      <c r="AF73" s="20"/>
      <c r="AG73" s="21"/>
      <c r="AH73" s="22" t="s">
        <v>10</v>
      </c>
      <c r="AI73" s="23" t="s">
        <v>10</v>
      </c>
      <c r="AJ73" s="23" t="s">
        <v>10</v>
      </c>
      <c r="AK73" s="24" t="s">
        <v>10</v>
      </c>
      <c r="AM73" s="15" t="str">
        <f t="shared" si="21"/>
        <v>/1</v>
      </c>
      <c r="AN73" s="16" t="s">
        <v>13</v>
      </c>
      <c r="AO73" s="17">
        <f>AR70*2</f>
        <v>4</v>
      </c>
      <c r="AP73" s="17">
        <f>AU70-38</f>
        <v>742</v>
      </c>
      <c r="AQ73" s="17">
        <f>BC70</f>
        <v>589</v>
      </c>
      <c r="AR73" s="18">
        <v>19</v>
      </c>
      <c r="AS73" s="19"/>
      <c r="AT73" s="20"/>
      <c r="AU73" s="20"/>
      <c r="AV73" s="21"/>
      <c r="AW73" s="19" t="s">
        <v>10</v>
      </c>
      <c r="AX73" s="20" t="s">
        <v>10</v>
      </c>
      <c r="AY73" s="20"/>
      <c r="AZ73" s="21"/>
      <c r="BA73" s="22" t="s">
        <v>10</v>
      </c>
      <c r="BB73" s="23" t="s">
        <v>10</v>
      </c>
      <c r="BC73" s="23" t="s">
        <v>10</v>
      </c>
      <c r="BD73" s="24" t="s">
        <v>10</v>
      </c>
    </row>
    <row r="74" spans="1:56" ht="18" x14ac:dyDescent="0.25">
      <c r="A74" s="15" t="str">
        <f t="shared" si="19"/>
        <v>/1</v>
      </c>
      <c r="B74" s="16" t="s">
        <v>14</v>
      </c>
      <c r="C74" s="17">
        <f>F70</f>
        <v>5</v>
      </c>
      <c r="D74" s="17">
        <f>I70</f>
        <v>259</v>
      </c>
      <c r="E74" s="17">
        <f>M70</f>
        <v>568</v>
      </c>
      <c r="F74" s="18">
        <v>19</v>
      </c>
      <c r="G74" s="19"/>
      <c r="H74" s="20"/>
      <c r="I74" s="20"/>
      <c r="J74" s="21"/>
      <c r="K74" s="19" t="s">
        <v>10</v>
      </c>
      <c r="L74" s="20" t="s">
        <v>10</v>
      </c>
      <c r="M74" s="20" t="s">
        <v>10</v>
      </c>
      <c r="N74" s="21" t="s">
        <v>10</v>
      </c>
      <c r="O74" s="22" t="s">
        <v>10</v>
      </c>
      <c r="P74" s="23" t="s">
        <v>10</v>
      </c>
      <c r="Q74" s="23" t="s">
        <v>10</v>
      </c>
      <c r="R74" s="24" t="s">
        <v>10</v>
      </c>
      <c r="T74" s="15" t="str">
        <f t="shared" si="20"/>
        <v>/1</v>
      </c>
      <c r="U74" s="16" t="s">
        <v>14</v>
      </c>
      <c r="V74" s="17">
        <f>Y70</f>
        <v>7</v>
      </c>
      <c r="W74" s="17">
        <f>AB70</f>
        <v>780</v>
      </c>
      <c r="X74" s="17">
        <f>AF70</f>
        <v>122</v>
      </c>
      <c r="Y74" s="25">
        <v>8</v>
      </c>
      <c r="Z74" s="19"/>
      <c r="AA74" s="20"/>
      <c r="AB74" s="20"/>
      <c r="AC74" s="21"/>
      <c r="AD74" s="19"/>
      <c r="AE74" s="20"/>
      <c r="AF74" s="20"/>
      <c r="AG74" s="21"/>
      <c r="AH74" s="22" t="s">
        <v>10</v>
      </c>
      <c r="AI74" s="23" t="s">
        <v>10</v>
      </c>
      <c r="AJ74" s="23" t="s">
        <v>10</v>
      </c>
      <c r="AK74" s="24" t="s">
        <v>10</v>
      </c>
      <c r="AM74" s="15" t="str">
        <f t="shared" si="21"/>
        <v>/1</v>
      </c>
      <c r="AN74" s="16" t="s">
        <v>14</v>
      </c>
      <c r="AO74" s="17">
        <f>AR70</f>
        <v>2</v>
      </c>
      <c r="AP74" s="17">
        <f>AU70-38</f>
        <v>742</v>
      </c>
      <c r="AQ74" s="17">
        <f>AY70-38</f>
        <v>84</v>
      </c>
      <c r="AR74" s="18">
        <v>19</v>
      </c>
      <c r="AS74" s="19"/>
      <c r="AT74" s="20"/>
      <c r="AU74" s="20"/>
      <c r="AV74" s="21"/>
      <c r="AW74" s="19"/>
      <c r="AX74" s="20"/>
      <c r="AY74" s="20"/>
      <c r="AZ74" s="21"/>
      <c r="BA74" s="22" t="s">
        <v>10</v>
      </c>
      <c r="BB74" s="23" t="s">
        <v>10</v>
      </c>
      <c r="BC74" s="23" t="s">
        <v>10</v>
      </c>
      <c r="BD74" s="24" t="s">
        <v>10</v>
      </c>
    </row>
    <row r="75" spans="1:56" ht="18" x14ac:dyDescent="0.25">
      <c r="A75" s="15" t="str">
        <f t="shared" si="19"/>
        <v>/1</v>
      </c>
      <c r="B75" s="16" t="s">
        <v>15</v>
      </c>
      <c r="C75" s="17">
        <f>F70*6</f>
        <v>30</v>
      </c>
      <c r="D75" s="52">
        <f>(M70-60)/2</f>
        <v>254</v>
      </c>
      <c r="E75" s="17">
        <f>E76-5</f>
        <v>27</v>
      </c>
      <c r="F75" s="18">
        <v>19</v>
      </c>
      <c r="G75" s="19"/>
      <c r="H75" s="20"/>
      <c r="I75" s="20"/>
      <c r="J75" s="21"/>
      <c r="K75" s="19" t="s">
        <v>10</v>
      </c>
      <c r="L75" s="20"/>
      <c r="M75" s="20"/>
      <c r="N75" s="21"/>
      <c r="O75" s="22" t="s">
        <v>10</v>
      </c>
      <c r="P75" s="23" t="s">
        <v>10</v>
      </c>
      <c r="Q75" s="23" t="s">
        <v>10</v>
      </c>
      <c r="R75" s="24" t="s">
        <v>10</v>
      </c>
      <c r="T75" s="15" t="str">
        <f t="shared" si="20"/>
        <v>/1</v>
      </c>
      <c r="U75" s="16" t="s">
        <v>15</v>
      </c>
      <c r="V75" s="17">
        <f>Y70*6</f>
        <v>42</v>
      </c>
      <c r="W75" s="52">
        <f>(AF70-60)/2</f>
        <v>31</v>
      </c>
      <c r="X75" s="17">
        <f>X76-5</f>
        <v>504</v>
      </c>
      <c r="Y75" s="18">
        <v>19</v>
      </c>
      <c r="Z75" s="19"/>
      <c r="AA75" s="20"/>
      <c r="AB75" s="20"/>
      <c r="AC75" s="21"/>
      <c r="AD75" s="19" t="s">
        <v>10</v>
      </c>
      <c r="AE75" s="20"/>
      <c r="AF75" s="20"/>
      <c r="AG75" s="21"/>
      <c r="AH75" s="22" t="s">
        <v>10</v>
      </c>
      <c r="AI75" s="23" t="s">
        <v>10</v>
      </c>
      <c r="AJ75" s="23" t="s">
        <v>10</v>
      </c>
      <c r="AK75" s="24" t="s">
        <v>10</v>
      </c>
      <c r="AM75" s="15" t="str">
        <f t="shared" si="21"/>
        <v>/1</v>
      </c>
      <c r="AN75" s="16" t="s">
        <v>15</v>
      </c>
      <c r="AO75" s="17">
        <f>AR70*6</f>
        <v>12</v>
      </c>
      <c r="AP75" s="52">
        <f>(AY70-60)/2</f>
        <v>31</v>
      </c>
      <c r="AQ75" s="17">
        <f>AQ76-5</f>
        <v>504</v>
      </c>
      <c r="AR75" s="18">
        <v>19</v>
      </c>
      <c r="AS75" s="19"/>
      <c r="AT75" s="20"/>
      <c r="AU75" s="20"/>
      <c r="AV75" s="21"/>
      <c r="AW75" s="19" t="s">
        <v>10</v>
      </c>
      <c r="AX75" s="20"/>
      <c r="AY75" s="20"/>
      <c r="AZ75" s="21"/>
      <c r="BA75" s="22" t="s">
        <v>10</v>
      </c>
      <c r="BB75" s="23" t="s">
        <v>10</v>
      </c>
      <c r="BC75" s="23" t="s">
        <v>10</v>
      </c>
      <c r="BD75" s="24" t="s">
        <v>10</v>
      </c>
    </row>
    <row r="76" spans="1:56" ht="18" x14ac:dyDescent="0.25">
      <c r="A76" s="15" t="str">
        <f t="shared" si="19"/>
        <v>/1</v>
      </c>
      <c r="B76" s="16" t="s">
        <v>19</v>
      </c>
      <c r="C76" s="17">
        <f>F70</f>
        <v>5</v>
      </c>
      <c r="D76" s="17">
        <f>I70-38</f>
        <v>221</v>
      </c>
      <c r="E76" s="17">
        <f>Q70-90</f>
        <v>32</v>
      </c>
      <c r="F76" s="18">
        <v>19</v>
      </c>
      <c r="G76" s="19"/>
      <c r="H76" s="20"/>
      <c r="I76" s="20"/>
      <c r="J76" s="21"/>
      <c r="K76" s="19" t="s">
        <v>10</v>
      </c>
      <c r="L76" s="20"/>
      <c r="M76" s="20"/>
      <c r="N76" s="21"/>
      <c r="O76" s="22" t="s">
        <v>10</v>
      </c>
      <c r="P76" s="23" t="s">
        <v>10</v>
      </c>
      <c r="Q76" s="23" t="s">
        <v>10</v>
      </c>
      <c r="R76" s="24" t="s">
        <v>10</v>
      </c>
      <c r="T76" s="15" t="str">
        <f t="shared" si="20"/>
        <v>/1</v>
      </c>
      <c r="U76" s="16" t="s">
        <v>19</v>
      </c>
      <c r="V76" s="17">
        <f>Y70</f>
        <v>7</v>
      </c>
      <c r="W76" s="17">
        <f>AB70-38</f>
        <v>742</v>
      </c>
      <c r="X76" s="17">
        <f>AJ70-80</f>
        <v>509</v>
      </c>
      <c r="Y76" s="18">
        <v>19</v>
      </c>
      <c r="Z76" s="19"/>
      <c r="AA76" s="20"/>
      <c r="AB76" s="20"/>
      <c r="AC76" s="21"/>
      <c r="AD76" s="19" t="s">
        <v>10</v>
      </c>
      <c r="AE76" s="20"/>
      <c r="AF76" s="20"/>
      <c r="AG76" s="21"/>
      <c r="AH76" s="22" t="s">
        <v>10</v>
      </c>
      <c r="AI76" s="23" t="s">
        <v>10</v>
      </c>
      <c r="AJ76" s="23" t="s">
        <v>10</v>
      </c>
      <c r="AK76" s="24" t="s">
        <v>10</v>
      </c>
      <c r="AM76" s="15" t="str">
        <f t="shared" si="21"/>
        <v>/1</v>
      </c>
      <c r="AN76" s="16" t="s">
        <v>19</v>
      </c>
      <c r="AO76" s="17">
        <f>AR70</f>
        <v>2</v>
      </c>
      <c r="AP76" s="17">
        <f>AU70-38</f>
        <v>742</v>
      </c>
      <c r="AQ76" s="17">
        <f>AQ71-80</f>
        <v>509</v>
      </c>
      <c r="AR76" s="18">
        <v>19</v>
      </c>
      <c r="AS76" s="19"/>
      <c r="AT76" s="20"/>
      <c r="AU76" s="20"/>
      <c r="AV76" s="21"/>
      <c r="AW76" s="19" t="s">
        <v>10</v>
      </c>
      <c r="AX76" s="20"/>
      <c r="AY76" s="20"/>
      <c r="AZ76" s="21"/>
      <c r="BA76" s="22" t="s">
        <v>10</v>
      </c>
      <c r="BB76" s="23" t="s">
        <v>10</v>
      </c>
      <c r="BC76" s="23" t="s">
        <v>10</v>
      </c>
      <c r="BD76" s="24" t="s">
        <v>10</v>
      </c>
    </row>
    <row r="77" spans="1:56" ht="18.75" thickBot="1" x14ac:dyDescent="0.3">
      <c r="A77" s="43" t="str">
        <f t="shared" si="19"/>
        <v>/1</v>
      </c>
      <c r="B77" s="27" t="s">
        <v>16</v>
      </c>
      <c r="C77" s="28">
        <f>F70*2</f>
        <v>10</v>
      </c>
      <c r="D77" s="28">
        <f>D73-8</f>
        <v>213</v>
      </c>
      <c r="E77" s="53">
        <f>(M70-20)/2</f>
        <v>274</v>
      </c>
      <c r="F77" s="29">
        <v>19</v>
      </c>
      <c r="G77" s="30"/>
      <c r="H77" s="31"/>
      <c r="I77" s="31"/>
      <c r="J77" s="32"/>
      <c r="K77" s="30" t="s">
        <v>10</v>
      </c>
      <c r="L77" s="31" t="s">
        <v>10</v>
      </c>
      <c r="M77" s="31" t="s">
        <v>10</v>
      </c>
      <c r="N77" s="32" t="s">
        <v>10</v>
      </c>
      <c r="O77" s="33" t="s">
        <v>10</v>
      </c>
      <c r="P77" s="34" t="s">
        <v>10</v>
      </c>
      <c r="Q77" s="34" t="s">
        <v>10</v>
      </c>
      <c r="R77" s="35" t="s">
        <v>10</v>
      </c>
      <c r="T77" s="43" t="str">
        <f t="shared" si="20"/>
        <v>/1</v>
      </c>
      <c r="U77" s="27" t="s">
        <v>16</v>
      </c>
      <c r="V77" s="28">
        <f>Y70*2</f>
        <v>14</v>
      </c>
      <c r="W77" s="28">
        <f>W73-8</f>
        <v>734</v>
      </c>
      <c r="X77" s="53">
        <f>(AF70-20)/2</f>
        <v>51</v>
      </c>
      <c r="Y77" s="29">
        <v>19</v>
      </c>
      <c r="Z77" s="30"/>
      <c r="AA77" s="31"/>
      <c r="AB77" s="31"/>
      <c r="AC77" s="32"/>
      <c r="AD77" s="30" t="s">
        <v>10</v>
      </c>
      <c r="AE77" s="31" t="s">
        <v>10</v>
      </c>
      <c r="AF77" s="31" t="s">
        <v>10</v>
      </c>
      <c r="AG77" s="32" t="s">
        <v>10</v>
      </c>
      <c r="AH77" s="33" t="s">
        <v>10</v>
      </c>
      <c r="AI77" s="34" t="s">
        <v>10</v>
      </c>
      <c r="AJ77" s="34" t="s">
        <v>10</v>
      </c>
      <c r="AK77" s="35" t="s">
        <v>10</v>
      </c>
      <c r="AM77" s="43" t="str">
        <f t="shared" si="21"/>
        <v>/1</v>
      </c>
      <c r="AN77" s="27" t="s">
        <v>16</v>
      </c>
      <c r="AO77" s="28">
        <f>AR70*2</f>
        <v>4</v>
      </c>
      <c r="AP77" s="28">
        <f>AP73-8</f>
        <v>734</v>
      </c>
      <c r="AQ77" s="53">
        <f>(AY70-20)/2</f>
        <v>51</v>
      </c>
      <c r="AR77" s="29">
        <v>19</v>
      </c>
      <c r="AS77" s="30"/>
      <c r="AT77" s="31"/>
      <c r="AU77" s="31"/>
      <c r="AV77" s="32"/>
      <c r="AW77" s="30" t="s">
        <v>10</v>
      </c>
      <c r="AX77" s="31" t="s">
        <v>10</v>
      </c>
      <c r="AY77" s="31" t="s">
        <v>10</v>
      </c>
      <c r="AZ77" s="32" t="s">
        <v>10</v>
      </c>
      <c r="BA77" s="33" t="s">
        <v>10</v>
      </c>
      <c r="BB77" s="34" t="s">
        <v>10</v>
      </c>
      <c r="BC77" s="34" t="s">
        <v>10</v>
      </c>
      <c r="BD77" s="35" t="s">
        <v>10</v>
      </c>
    </row>
  </sheetData>
  <mergeCells count="171"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K591"/>
  <sheetViews>
    <sheetView showGridLines="0" zoomScaleNormal="100" zoomScaleSheetLayoutView="70" workbookViewId="0">
      <selection activeCell="O28" sqref="O28:R28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37" ht="24.95" customHeight="1" thickBot="1" x14ac:dyDescent="0.3">
      <c r="A1" s="97"/>
      <c r="B1" s="136" t="s">
        <v>28</v>
      </c>
      <c r="C1" s="137"/>
      <c r="D1" s="138"/>
      <c r="E1" s="98"/>
      <c r="F1" s="98"/>
      <c r="G1" s="98"/>
      <c r="H1" s="98"/>
      <c r="I1" s="98"/>
      <c r="J1" s="98"/>
      <c r="K1" s="98"/>
      <c r="L1" s="98"/>
      <c r="M1" s="139">
        <f ca="1">TODAY()</f>
        <v>44769</v>
      </c>
      <c r="N1" s="140"/>
      <c r="O1" s="140"/>
      <c r="P1" s="140"/>
      <c r="Q1" s="141"/>
      <c r="R1" s="99"/>
      <c r="AJ1" s="54"/>
    </row>
    <row r="2" spans="1:37" ht="20.100000000000001" customHeight="1" thickBot="1" x14ac:dyDescent="0.3">
      <c r="A2" s="100"/>
      <c r="O2" s="142" t="s">
        <v>29</v>
      </c>
      <c r="P2" s="143"/>
      <c r="Q2" s="144"/>
      <c r="R2" s="145"/>
    </row>
    <row r="3" spans="1:37" ht="20.100000000000001" customHeight="1" thickBot="1" x14ac:dyDescent="0.3">
      <c r="A3" s="100"/>
      <c r="B3" s="55" t="s">
        <v>30</v>
      </c>
      <c r="C3" s="146"/>
      <c r="D3" s="147"/>
      <c r="E3" s="147"/>
      <c r="F3" s="147"/>
      <c r="G3" s="148"/>
      <c r="H3" s="149" t="s">
        <v>31</v>
      </c>
      <c r="I3" s="150"/>
      <c r="J3" s="150"/>
      <c r="K3" s="144"/>
      <c r="L3" s="151"/>
      <c r="M3" s="151"/>
      <c r="N3" s="151"/>
      <c r="O3" s="151"/>
      <c r="P3" s="151"/>
      <c r="Q3" s="151"/>
      <c r="R3" s="145"/>
    </row>
    <row r="4" spans="1:37" ht="20.100000000000001" customHeight="1" thickBot="1" x14ac:dyDescent="0.3">
      <c r="A4" s="155" t="s">
        <v>74</v>
      </c>
      <c r="B4" s="156"/>
      <c r="C4" s="157"/>
      <c r="D4" s="161" t="s">
        <v>32</v>
      </c>
      <c r="E4" s="162"/>
      <c r="F4" s="163"/>
      <c r="G4" s="144"/>
      <c r="H4" s="151"/>
      <c r="I4" s="151"/>
      <c r="J4" s="151"/>
      <c r="K4" s="164" t="s">
        <v>33</v>
      </c>
      <c r="L4" s="165"/>
      <c r="M4" s="144"/>
      <c r="N4" s="151"/>
      <c r="O4" s="164" t="s">
        <v>34</v>
      </c>
      <c r="P4" s="166"/>
      <c r="Q4" s="144"/>
      <c r="R4" s="145"/>
      <c r="AK4" s="56"/>
    </row>
    <row r="5" spans="1:37" ht="20.100000000000001" customHeight="1" thickBot="1" x14ac:dyDescent="0.3">
      <c r="A5" s="152"/>
      <c r="B5" s="153"/>
      <c r="C5" s="154"/>
      <c r="D5" s="152" t="s">
        <v>35</v>
      </c>
      <c r="E5" s="153"/>
      <c r="F5" s="154"/>
      <c r="G5" s="155" t="s">
        <v>36</v>
      </c>
      <c r="H5" s="156"/>
      <c r="I5" s="156"/>
      <c r="J5" s="157"/>
      <c r="K5" s="158" t="s">
        <v>37</v>
      </c>
      <c r="L5" s="159"/>
      <c r="M5" s="159"/>
      <c r="N5" s="160"/>
      <c r="O5" s="155" t="s">
        <v>38</v>
      </c>
      <c r="P5" s="156"/>
      <c r="Q5" s="156"/>
      <c r="R5" s="157"/>
    </row>
    <row r="6" spans="1:37" ht="26.25" thickBot="1" x14ac:dyDescent="0.3">
      <c r="A6" s="70" t="s">
        <v>31</v>
      </c>
      <c r="B6" s="71" t="s">
        <v>39</v>
      </c>
      <c r="C6" s="71" t="s">
        <v>40</v>
      </c>
      <c r="D6" s="71" t="s">
        <v>41</v>
      </c>
      <c r="E6" s="71" t="s">
        <v>6</v>
      </c>
      <c r="F6" s="72" t="s">
        <v>42</v>
      </c>
      <c r="G6" s="73" t="s">
        <v>64</v>
      </c>
      <c r="H6" s="74" t="s">
        <v>65</v>
      </c>
      <c r="I6" s="74" t="s">
        <v>66</v>
      </c>
      <c r="J6" s="75" t="s">
        <v>67</v>
      </c>
      <c r="K6" s="73" t="s">
        <v>64</v>
      </c>
      <c r="L6" s="74" t="s">
        <v>65</v>
      </c>
      <c r="M6" s="74" t="s">
        <v>66</v>
      </c>
      <c r="N6" s="75" t="s">
        <v>67</v>
      </c>
      <c r="O6" s="73" t="s">
        <v>64</v>
      </c>
      <c r="P6" s="74" t="s">
        <v>65</v>
      </c>
      <c r="Q6" s="74" t="s">
        <v>66</v>
      </c>
      <c r="R6" s="75" t="s">
        <v>67</v>
      </c>
      <c r="AK6" s="56"/>
    </row>
    <row r="7" spans="1:37" ht="20.100000000000001" customHeight="1" thickBot="1" x14ac:dyDescent="0.3">
      <c r="A7" s="1"/>
      <c r="B7" s="40" t="s">
        <v>4</v>
      </c>
      <c r="C7" s="41"/>
      <c r="D7" s="132" t="s">
        <v>8</v>
      </c>
      <c r="E7" s="133"/>
      <c r="F7" s="102">
        <v>1</v>
      </c>
      <c r="G7" s="127" t="s">
        <v>5</v>
      </c>
      <c r="H7" s="125"/>
      <c r="I7" s="125">
        <v>350</v>
      </c>
      <c r="J7" s="126"/>
      <c r="K7" s="127" t="s">
        <v>6</v>
      </c>
      <c r="L7" s="125"/>
      <c r="M7" s="125">
        <v>1500</v>
      </c>
      <c r="N7" s="126"/>
      <c r="O7" s="127" t="s">
        <v>7</v>
      </c>
      <c r="P7" s="125"/>
      <c r="Q7" s="125">
        <v>588</v>
      </c>
      <c r="R7" s="126"/>
      <c r="AK7" s="76"/>
    </row>
    <row r="8" spans="1:37" ht="20.100000000000001" customHeight="1" x14ac:dyDescent="0.25">
      <c r="A8" s="5" t="str">
        <f t="shared" ref="A8:A14" si="0">$M$13&amp;"/"&amp;$C$16</f>
        <v>x/</v>
      </c>
      <c r="B8" s="6" t="s">
        <v>21</v>
      </c>
      <c r="C8" s="7">
        <f>F7*2</f>
        <v>2</v>
      </c>
      <c r="D8" s="7">
        <f>M7-38</f>
        <v>1462</v>
      </c>
      <c r="E8" s="7">
        <v>120</v>
      </c>
      <c r="F8" s="8">
        <v>19</v>
      </c>
      <c r="G8" s="9"/>
      <c r="H8" s="10"/>
      <c r="I8" s="10"/>
      <c r="J8" s="11"/>
      <c r="K8" s="9" t="s">
        <v>10</v>
      </c>
      <c r="L8" s="10" t="s">
        <v>10</v>
      </c>
      <c r="M8" s="10"/>
      <c r="N8" s="11"/>
      <c r="O8" s="12" t="s">
        <v>10</v>
      </c>
      <c r="P8" s="13" t="s">
        <v>10</v>
      </c>
      <c r="Q8" s="13" t="s">
        <v>10</v>
      </c>
      <c r="R8" s="14" t="s">
        <v>10</v>
      </c>
      <c r="AK8" s="76"/>
    </row>
    <row r="9" spans="1:37" ht="20.100000000000001" customHeight="1" x14ac:dyDescent="0.25">
      <c r="A9" s="15" t="str">
        <f>$M$13&amp;"/"&amp;$C$16</f>
        <v>x/</v>
      </c>
      <c r="B9" s="16" t="s">
        <v>11</v>
      </c>
      <c r="C9" s="17">
        <f>F7</f>
        <v>1</v>
      </c>
      <c r="D9" s="17">
        <f>M7</f>
        <v>1500</v>
      </c>
      <c r="E9" s="17">
        <f>Q7-20</f>
        <v>568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AK9" s="76"/>
    </row>
    <row r="10" spans="1:37" ht="20.100000000000001" customHeight="1" x14ac:dyDescent="0.25">
      <c r="A10" s="15" t="str">
        <f t="shared" si="0"/>
        <v>x/</v>
      </c>
      <c r="B10" s="16" t="s">
        <v>13</v>
      </c>
      <c r="C10" s="17">
        <f>F7*2</f>
        <v>2</v>
      </c>
      <c r="D10" s="17">
        <f>I7-19</f>
        <v>331</v>
      </c>
      <c r="E10" s="17">
        <f>Q7-20</f>
        <v>568</v>
      </c>
      <c r="F10" s="18">
        <v>19</v>
      </c>
      <c r="G10" s="19"/>
      <c r="H10" s="20"/>
      <c r="I10" s="20"/>
      <c r="J10" s="21"/>
      <c r="K10" s="19" t="s">
        <v>10</v>
      </c>
      <c r="L10" s="20" t="s">
        <v>10</v>
      </c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AK10" s="76"/>
    </row>
    <row r="11" spans="1:37" ht="20.100000000000001" customHeight="1" x14ac:dyDescent="0.25">
      <c r="A11" s="15" t="str">
        <f t="shared" si="0"/>
        <v>x/</v>
      </c>
      <c r="B11" s="16" t="s">
        <v>14</v>
      </c>
      <c r="C11" s="17">
        <f>F7</f>
        <v>1</v>
      </c>
      <c r="D11" s="17">
        <f>I7-38</f>
        <v>312</v>
      </c>
      <c r="E11" s="17">
        <f>M7-38</f>
        <v>1462</v>
      </c>
      <c r="F11" s="18">
        <v>19</v>
      </c>
      <c r="G11" s="19"/>
      <c r="H11" s="20"/>
      <c r="I11" s="20"/>
      <c r="J11" s="21"/>
      <c r="K11" s="19"/>
      <c r="L11" s="20"/>
      <c r="M11" s="20"/>
      <c r="N11" s="21"/>
      <c r="O11" s="22" t="s">
        <v>10</v>
      </c>
      <c r="P11" s="23" t="s">
        <v>10</v>
      </c>
      <c r="Q11" s="23" t="s">
        <v>10</v>
      </c>
      <c r="R11" s="24" t="s">
        <v>10</v>
      </c>
      <c r="AK11" s="76"/>
    </row>
    <row r="12" spans="1:37" ht="20.100000000000001" customHeight="1" x14ac:dyDescent="0.25">
      <c r="A12" s="15" t="str">
        <f t="shared" si="0"/>
        <v>x/</v>
      </c>
      <c r="B12" s="16" t="s">
        <v>15</v>
      </c>
      <c r="C12" s="17">
        <f>F7*2</f>
        <v>2</v>
      </c>
      <c r="D12" s="17">
        <f>M7-39</f>
        <v>1461</v>
      </c>
      <c r="E12" s="17">
        <f>Q7-45</f>
        <v>543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  <c r="AK12" s="76"/>
    </row>
    <row r="13" spans="1:37" ht="20.100000000000001" customHeight="1" x14ac:dyDescent="0.25">
      <c r="A13" s="15" t="str">
        <f t="shared" si="0"/>
        <v>x/</v>
      </c>
      <c r="B13" s="44" t="s">
        <v>19</v>
      </c>
      <c r="C13" s="45">
        <f>F7</f>
        <v>1</v>
      </c>
      <c r="D13" s="45">
        <f>I7-38</f>
        <v>312</v>
      </c>
      <c r="E13" s="45">
        <f>E9-20</f>
        <v>548</v>
      </c>
      <c r="F13" s="46">
        <v>19</v>
      </c>
      <c r="G13" s="47"/>
      <c r="H13" s="48"/>
      <c r="I13" s="48"/>
      <c r="J13" s="49"/>
      <c r="K13" s="47" t="s">
        <v>10</v>
      </c>
      <c r="L13" s="48"/>
      <c r="M13" s="48" t="s">
        <v>10</v>
      </c>
      <c r="N13" s="49"/>
      <c r="O13" s="22" t="s">
        <v>10</v>
      </c>
      <c r="P13" s="23" t="s">
        <v>10</v>
      </c>
      <c r="Q13" s="23" t="s">
        <v>10</v>
      </c>
      <c r="R13" s="24" t="s">
        <v>10</v>
      </c>
      <c r="AK13" s="76"/>
    </row>
    <row r="14" spans="1:37" ht="20.100000000000001" customHeight="1" thickBot="1" x14ac:dyDescent="0.3">
      <c r="A14" s="43" t="str">
        <f t="shared" si="0"/>
        <v>x/</v>
      </c>
      <c r="B14" s="27" t="s">
        <v>16</v>
      </c>
      <c r="C14" s="28">
        <f>F7*2</f>
        <v>2</v>
      </c>
      <c r="D14" s="28">
        <f>I7-3</f>
        <v>347</v>
      </c>
      <c r="E14" s="28">
        <f>((M7-6)/2)</f>
        <v>747</v>
      </c>
      <c r="F14" s="29">
        <v>19</v>
      </c>
      <c r="G14" s="30"/>
      <c r="H14" s="31"/>
      <c r="I14" s="31"/>
      <c r="J14" s="32"/>
      <c r="K14" s="30" t="s">
        <v>10</v>
      </c>
      <c r="L14" s="31" t="s">
        <v>10</v>
      </c>
      <c r="M14" s="31" t="s">
        <v>10</v>
      </c>
      <c r="N14" s="32" t="s">
        <v>10</v>
      </c>
      <c r="O14" s="33" t="s">
        <v>10</v>
      </c>
      <c r="P14" s="34" t="s">
        <v>10</v>
      </c>
      <c r="Q14" s="34" t="s">
        <v>10</v>
      </c>
      <c r="R14" s="35" t="s">
        <v>10</v>
      </c>
      <c r="AK14" s="76"/>
    </row>
    <row r="15" spans="1:37" ht="20.100000000000001" customHeight="1" x14ac:dyDescent="0.25">
      <c r="A15" s="77"/>
      <c r="B15" s="78"/>
      <c r="C15" s="79"/>
      <c r="D15" s="80"/>
      <c r="E15" s="81"/>
      <c r="F15" s="82"/>
      <c r="G15" s="83"/>
      <c r="H15" s="81"/>
      <c r="I15" s="81"/>
      <c r="J15" s="82"/>
      <c r="K15" s="83"/>
      <c r="L15" s="81"/>
      <c r="M15" s="81"/>
      <c r="N15" s="82"/>
      <c r="O15" s="84"/>
      <c r="P15" s="85"/>
      <c r="Q15" s="85"/>
      <c r="R15" s="86"/>
      <c r="AK15" s="76"/>
    </row>
    <row r="16" spans="1:37" ht="20.100000000000001" customHeight="1" x14ac:dyDescent="0.25">
      <c r="A16" s="77"/>
      <c r="B16" s="78"/>
      <c r="C16" s="79"/>
      <c r="D16" s="80"/>
      <c r="E16" s="81"/>
      <c r="F16" s="82"/>
      <c r="G16" s="83"/>
      <c r="H16" s="81"/>
      <c r="I16" s="81"/>
      <c r="J16" s="82"/>
      <c r="K16" s="83"/>
      <c r="L16" s="81"/>
      <c r="M16" s="81"/>
      <c r="N16" s="82"/>
      <c r="O16" s="84"/>
      <c r="P16" s="85"/>
      <c r="Q16" s="85"/>
      <c r="R16" s="86"/>
      <c r="AK16" s="76"/>
    </row>
    <row r="17" spans="1:37" ht="20.100000000000001" customHeight="1" x14ac:dyDescent="0.25">
      <c r="A17" s="77"/>
      <c r="B17" s="78"/>
      <c r="C17" s="79"/>
      <c r="D17" s="80"/>
      <c r="E17" s="81"/>
      <c r="F17" s="82"/>
      <c r="G17" s="83"/>
      <c r="H17" s="81"/>
      <c r="I17" s="81"/>
      <c r="J17" s="82"/>
      <c r="K17" s="83"/>
      <c r="L17" s="81"/>
      <c r="M17" s="81"/>
      <c r="N17" s="82"/>
      <c r="O17" s="84"/>
      <c r="P17" s="85"/>
      <c r="Q17" s="85"/>
      <c r="R17" s="86"/>
      <c r="AK17" s="76"/>
    </row>
    <row r="18" spans="1:37" ht="20.100000000000001" customHeight="1" x14ac:dyDescent="0.25">
      <c r="A18" s="77"/>
      <c r="B18" s="78"/>
      <c r="C18" s="79"/>
      <c r="D18" s="80"/>
      <c r="E18" s="81"/>
      <c r="F18" s="82"/>
      <c r="G18" s="83"/>
      <c r="H18" s="81"/>
      <c r="I18" s="81"/>
      <c r="J18" s="82"/>
      <c r="K18" s="83"/>
      <c r="L18" s="81"/>
      <c r="M18" s="81"/>
      <c r="N18" s="82"/>
      <c r="O18" s="84"/>
      <c r="P18" s="85"/>
      <c r="Q18" s="85"/>
      <c r="R18" s="86"/>
      <c r="AK18" s="76"/>
    </row>
    <row r="19" spans="1:37" ht="20.100000000000001" customHeight="1" x14ac:dyDescent="0.25">
      <c r="A19" s="77"/>
      <c r="B19" s="78"/>
      <c r="C19" s="79"/>
      <c r="D19" s="80"/>
      <c r="E19" s="81"/>
      <c r="F19" s="82"/>
      <c r="G19" s="83"/>
      <c r="H19" s="81"/>
      <c r="I19" s="81"/>
      <c r="J19" s="82"/>
      <c r="K19" s="83"/>
      <c r="L19" s="81"/>
      <c r="M19" s="81"/>
      <c r="N19" s="82"/>
      <c r="O19" s="84"/>
      <c r="P19" s="85"/>
      <c r="Q19" s="85"/>
      <c r="R19" s="86"/>
      <c r="AK19" s="76"/>
    </row>
    <row r="20" spans="1:37" ht="20.100000000000001" customHeight="1" x14ac:dyDescent="0.25">
      <c r="A20" s="77"/>
      <c r="B20" s="87"/>
      <c r="C20" s="88"/>
      <c r="D20" s="89"/>
      <c r="E20" s="90"/>
      <c r="F20" s="91"/>
      <c r="G20" s="92"/>
      <c r="H20" s="90"/>
      <c r="I20" s="90"/>
      <c r="J20" s="91"/>
      <c r="K20" s="92"/>
      <c r="L20" s="90"/>
      <c r="M20" s="90"/>
      <c r="N20" s="91"/>
      <c r="O20" s="93"/>
      <c r="P20" s="94"/>
      <c r="Q20" s="94"/>
      <c r="R20" s="95"/>
      <c r="AK20" s="76"/>
    </row>
    <row r="21" spans="1:37" ht="20.100000000000001" customHeight="1" x14ac:dyDescent="0.25">
      <c r="A21" s="77"/>
      <c r="B21" s="78"/>
      <c r="C21" s="79"/>
      <c r="D21" s="80"/>
      <c r="E21" s="81"/>
      <c r="F21" s="82"/>
      <c r="G21" s="83"/>
      <c r="H21" s="81"/>
      <c r="I21" s="81"/>
      <c r="J21" s="82"/>
      <c r="K21" s="83"/>
      <c r="L21" s="81"/>
      <c r="M21" s="81"/>
      <c r="N21" s="82"/>
      <c r="O21" s="84"/>
      <c r="P21" s="85"/>
      <c r="Q21" s="85"/>
      <c r="R21" s="86"/>
      <c r="AK21" s="76"/>
    </row>
    <row r="22" spans="1:37" ht="20.100000000000001" customHeight="1" x14ac:dyDescent="0.25">
      <c r="A22" s="77"/>
      <c r="B22" s="78"/>
      <c r="C22" s="79"/>
      <c r="D22" s="80"/>
      <c r="E22" s="81"/>
      <c r="F22" s="82"/>
      <c r="G22" s="83"/>
      <c r="H22" s="81"/>
      <c r="I22" s="81"/>
      <c r="J22" s="82"/>
      <c r="K22" s="83"/>
      <c r="L22" s="81"/>
      <c r="M22" s="81"/>
      <c r="N22" s="82"/>
      <c r="O22" s="84"/>
      <c r="P22" s="85"/>
      <c r="Q22" s="85"/>
      <c r="R22" s="86"/>
      <c r="AK22" s="76"/>
    </row>
    <row r="23" spans="1:37" ht="20.100000000000001" customHeight="1" x14ac:dyDescent="0.25">
      <c r="A23" s="77"/>
      <c r="B23" s="78"/>
      <c r="C23" s="79"/>
      <c r="D23" s="80"/>
      <c r="E23" s="81"/>
      <c r="F23" s="82"/>
      <c r="G23" s="83"/>
      <c r="H23" s="81"/>
      <c r="I23" s="81"/>
      <c r="J23" s="82"/>
      <c r="K23" s="83"/>
      <c r="L23" s="81"/>
      <c r="M23" s="81"/>
      <c r="N23" s="82"/>
      <c r="O23" s="84"/>
      <c r="P23" s="85"/>
      <c r="Q23" s="85"/>
      <c r="R23" s="86"/>
      <c r="AK23" s="76"/>
    </row>
    <row r="24" spans="1:37" ht="20.100000000000001" customHeight="1" x14ac:dyDescent="0.25">
      <c r="A24" s="77"/>
      <c r="B24" s="78"/>
      <c r="C24" s="79"/>
      <c r="D24" s="80"/>
      <c r="E24" s="81"/>
      <c r="F24" s="82"/>
      <c r="G24" s="83"/>
      <c r="H24" s="81"/>
      <c r="I24" s="81"/>
      <c r="J24" s="82"/>
      <c r="K24" s="83"/>
      <c r="L24" s="81"/>
      <c r="M24" s="81"/>
      <c r="N24" s="82"/>
      <c r="O24" s="84"/>
      <c r="P24" s="85"/>
      <c r="Q24" s="85"/>
      <c r="R24" s="86"/>
      <c r="AK24" s="76"/>
    </row>
    <row r="25" spans="1:37" ht="20.100000000000001" customHeight="1" x14ac:dyDescent="0.25">
      <c r="A25" s="77"/>
      <c r="B25" s="78"/>
      <c r="C25" s="79"/>
      <c r="D25" s="80"/>
      <c r="E25" s="81"/>
      <c r="F25" s="82"/>
      <c r="G25" s="83"/>
      <c r="H25" s="81"/>
      <c r="I25" s="81"/>
      <c r="J25" s="82"/>
      <c r="K25" s="83"/>
      <c r="L25" s="81"/>
      <c r="M25" s="81"/>
      <c r="N25" s="82"/>
      <c r="O25" s="84"/>
      <c r="P25" s="85"/>
      <c r="Q25" s="85"/>
      <c r="R25" s="86"/>
      <c r="AK25" s="76"/>
    </row>
    <row r="26" spans="1:37" ht="20.100000000000001" customHeight="1" thickBot="1" x14ac:dyDescent="0.3">
      <c r="A26" s="77"/>
      <c r="B26" s="78"/>
      <c r="C26" s="79"/>
      <c r="D26" s="80"/>
      <c r="E26" s="81"/>
      <c r="F26" s="82"/>
      <c r="G26" s="83"/>
      <c r="H26" s="81"/>
      <c r="I26" s="81"/>
      <c r="J26" s="82"/>
      <c r="K26" s="83"/>
      <c r="L26" s="81"/>
      <c r="M26" s="81"/>
      <c r="N26" s="82"/>
      <c r="O26" s="84"/>
      <c r="P26" s="85"/>
      <c r="Q26" s="85"/>
      <c r="R26" s="86"/>
      <c r="AK26" s="76"/>
    </row>
    <row r="27" spans="1:37" ht="20.100000000000001" customHeight="1" thickBot="1" x14ac:dyDescent="0.3">
      <c r="A27" s="167" t="s">
        <v>43</v>
      </c>
      <c r="B27" s="168"/>
      <c r="C27" s="142" t="s">
        <v>44</v>
      </c>
      <c r="D27" s="143"/>
      <c r="E27" s="143"/>
      <c r="F27" s="169"/>
      <c r="G27" s="142" t="s">
        <v>45</v>
      </c>
      <c r="H27" s="143"/>
      <c r="I27" s="143"/>
      <c r="J27" s="169"/>
      <c r="K27" s="142" t="s">
        <v>45</v>
      </c>
      <c r="L27" s="143"/>
      <c r="M27" s="143"/>
      <c r="N27" s="169"/>
      <c r="O27" s="142" t="s">
        <v>45</v>
      </c>
      <c r="P27" s="143"/>
      <c r="Q27" s="143"/>
      <c r="R27" s="169"/>
      <c r="AK27" s="57"/>
    </row>
    <row r="28" spans="1:37" ht="20.100000000000001" customHeight="1" thickBot="1" x14ac:dyDescent="0.3">
      <c r="A28" s="167" t="s">
        <v>46</v>
      </c>
      <c r="B28" s="168"/>
      <c r="C28" s="170">
        <v>0</v>
      </c>
      <c r="D28" s="171"/>
      <c r="E28" s="171"/>
      <c r="F28" s="172"/>
      <c r="G28" s="173">
        <v>0</v>
      </c>
      <c r="H28" s="147"/>
      <c r="I28" s="147"/>
      <c r="J28" s="148"/>
      <c r="K28" s="173">
        <v>0</v>
      </c>
      <c r="L28" s="147"/>
      <c r="M28" s="147"/>
      <c r="N28" s="148"/>
      <c r="O28" s="173">
        <v>0</v>
      </c>
      <c r="P28" s="147"/>
      <c r="Q28" s="147"/>
      <c r="R28" s="148"/>
    </row>
    <row r="29" spans="1:37" ht="20.100000000000001" customHeight="1" x14ac:dyDescent="0.25"/>
    <row r="30" spans="1:37" ht="20.100000000000001" customHeight="1" x14ac:dyDescent="0.25"/>
    <row r="31" spans="1:37" ht="20.100000000000001" customHeight="1" x14ac:dyDescent="0.25"/>
    <row r="32" spans="1:3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  <row r="580" ht="20.100000000000001" customHeight="1" x14ac:dyDescent="0.25"/>
    <row r="581" ht="20.100000000000001" customHeight="1" x14ac:dyDescent="0.25"/>
    <row r="582" ht="20.100000000000001" customHeight="1" x14ac:dyDescent="0.25"/>
    <row r="583" ht="20.100000000000001" customHeight="1" x14ac:dyDescent="0.25"/>
    <row r="584" ht="20.100000000000001" customHeight="1" x14ac:dyDescent="0.25"/>
    <row r="585" ht="20.100000000000001" customHeight="1" x14ac:dyDescent="0.25"/>
    <row r="586" ht="20.100000000000001" customHeight="1" x14ac:dyDescent="0.25"/>
    <row r="587" ht="20.100000000000001" customHeight="1" x14ac:dyDescent="0.25"/>
    <row r="588" ht="20.100000000000001" customHeight="1" x14ac:dyDescent="0.25"/>
    <row r="589" ht="20.100000000000001" customHeight="1" x14ac:dyDescent="0.25"/>
    <row r="590" ht="20.100000000000001" customHeight="1" x14ac:dyDescent="0.25"/>
    <row r="591" ht="20.100000000000001" customHeight="1" x14ac:dyDescent="0.25"/>
  </sheetData>
  <mergeCells count="36">
    <mergeCell ref="A28:B28"/>
    <mergeCell ref="C28:F28"/>
    <mergeCell ref="G28:J28"/>
    <mergeCell ref="K28:N28"/>
    <mergeCell ref="O28:R28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86"/>
  <sheetViews>
    <sheetView showGridLines="0" zoomScale="85" zoomScaleNormal="85" zoomScaleSheetLayoutView="70" workbookViewId="0">
      <selection activeCell="B10" sqref="B10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97"/>
      <c r="B1" s="136" t="s">
        <v>28</v>
      </c>
      <c r="C1" s="137"/>
      <c r="D1" s="138"/>
      <c r="E1" s="98"/>
      <c r="F1" s="98"/>
      <c r="G1" s="98"/>
      <c r="H1" s="98"/>
      <c r="I1" s="98"/>
      <c r="J1" s="98"/>
      <c r="K1" s="98"/>
      <c r="L1" s="98"/>
      <c r="M1" s="139">
        <f ca="1">TODAY()</f>
        <v>44769</v>
      </c>
      <c r="N1" s="140"/>
      <c r="O1" s="140"/>
      <c r="P1" s="140"/>
      <c r="Q1" s="141"/>
      <c r="R1" s="99"/>
    </row>
    <row r="2" spans="1:18" ht="20.100000000000001" customHeight="1" thickBot="1" x14ac:dyDescent="0.3">
      <c r="A2" s="100"/>
      <c r="O2" s="142" t="s">
        <v>29</v>
      </c>
      <c r="P2" s="143"/>
      <c r="Q2" s="144"/>
      <c r="R2" s="145"/>
    </row>
    <row r="3" spans="1:18" ht="20.100000000000001" customHeight="1" thickBot="1" x14ac:dyDescent="0.3">
      <c r="A3" s="100"/>
      <c r="B3" s="55" t="s">
        <v>30</v>
      </c>
      <c r="C3" s="146"/>
      <c r="D3" s="147"/>
      <c r="E3" s="147"/>
      <c r="F3" s="147"/>
      <c r="G3" s="148"/>
      <c r="H3" s="149" t="s">
        <v>31</v>
      </c>
      <c r="I3" s="150"/>
      <c r="J3" s="150"/>
      <c r="K3" s="144"/>
      <c r="L3" s="151"/>
      <c r="M3" s="151"/>
      <c r="N3" s="151"/>
      <c r="O3" s="151"/>
      <c r="P3" s="151"/>
      <c r="Q3" s="151"/>
      <c r="R3" s="145"/>
    </row>
    <row r="4" spans="1:18" ht="20.100000000000001" customHeight="1" thickBot="1" x14ac:dyDescent="0.3">
      <c r="A4" s="155" t="s">
        <v>86</v>
      </c>
      <c r="B4" s="156"/>
      <c r="C4" s="157"/>
      <c r="D4" s="161" t="s">
        <v>32</v>
      </c>
      <c r="E4" s="162"/>
      <c r="F4" s="163"/>
      <c r="G4" s="144"/>
      <c r="H4" s="151"/>
      <c r="I4" s="151"/>
      <c r="J4" s="151"/>
      <c r="K4" s="164" t="s">
        <v>33</v>
      </c>
      <c r="L4" s="165"/>
      <c r="M4" s="144"/>
      <c r="N4" s="151"/>
      <c r="O4" s="164" t="s">
        <v>34</v>
      </c>
      <c r="P4" s="166"/>
      <c r="Q4" s="144"/>
      <c r="R4" s="145"/>
    </row>
    <row r="5" spans="1:18" ht="20.100000000000001" customHeight="1" thickBot="1" x14ac:dyDescent="0.3">
      <c r="A5" s="152"/>
      <c r="B5" s="153"/>
      <c r="C5" s="154"/>
      <c r="D5" s="152" t="s">
        <v>35</v>
      </c>
      <c r="E5" s="153"/>
      <c r="F5" s="154"/>
      <c r="G5" s="155" t="s">
        <v>36</v>
      </c>
      <c r="H5" s="156"/>
      <c r="I5" s="156"/>
      <c r="J5" s="157"/>
      <c r="K5" s="158" t="s">
        <v>37</v>
      </c>
      <c r="L5" s="159"/>
      <c r="M5" s="159"/>
      <c r="N5" s="160"/>
      <c r="O5" s="155" t="s">
        <v>38</v>
      </c>
      <c r="P5" s="156"/>
      <c r="Q5" s="156"/>
      <c r="R5" s="157"/>
    </row>
    <row r="6" spans="1:18" ht="20.100000000000001" customHeight="1" thickBot="1" x14ac:dyDescent="0.3">
      <c r="A6" s="70" t="s">
        <v>31</v>
      </c>
      <c r="B6" s="71" t="s">
        <v>39</v>
      </c>
      <c r="C6" s="71" t="s">
        <v>40</v>
      </c>
      <c r="D6" s="71" t="s">
        <v>41</v>
      </c>
      <c r="E6" s="71" t="s">
        <v>6</v>
      </c>
      <c r="F6" s="72" t="s">
        <v>42</v>
      </c>
      <c r="G6" s="73" t="s">
        <v>64</v>
      </c>
      <c r="H6" s="74" t="s">
        <v>65</v>
      </c>
      <c r="I6" s="74" t="s">
        <v>66</v>
      </c>
      <c r="J6" s="75" t="s">
        <v>67</v>
      </c>
      <c r="K6" s="73" t="s">
        <v>64</v>
      </c>
      <c r="L6" s="74" t="s">
        <v>65</v>
      </c>
      <c r="M6" s="74" t="s">
        <v>66</v>
      </c>
      <c r="N6" s="75" t="s">
        <v>67</v>
      </c>
      <c r="O6" s="73" t="s">
        <v>64</v>
      </c>
      <c r="P6" s="74" t="s">
        <v>65</v>
      </c>
      <c r="Q6" s="74" t="s">
        <v>66</v>
      </c>
      <c r="R6" s="75" t="s">
        <v>67</v>
      </c>
    </row>
    <row r="7" spans="1:18" ht="20.100000000000001" customHeight="1" thickBot="1" x14ac:dyDescent="0.3">
      <c r="A7" s="1"/>
      <c r="B7" s="2" t="s">
        <v>4</v>
      </c>
      <c r="C7" s="3"/>
      <c r="D7" s="123" t="s">
        <v>8</v>
      </c>
      <c r="E7" s="124"/>
      <c r="F7" s="101">
        <v>1</v>
      </c>
      <c r="G7" s="117" t="s">
        <v>5</v>
      </c>
      <c r="H7" s="118"/>
      <c r="I7" s="119">
        <v>1000</v>
      </c>
      <c r="J7" s="120"/>
      <c r="K7" s="117" t="s">
        <v>6</v>
      </c>
      <c r="L7" s="118"/>
      <c r="M7" s="119">
        <v>800</v>
      </c>
      <c r="N7" s="120"/>
      <c r="O7" s="117" t="s">
        <v>7</v>
      </c>
      <c r="P7" s="118"/>
      <c r="Q7" s="119">
        <v>500</v>
      </c>
      <c r="R7" s="120"/>
    </row>
    <row r="8" spans="1:18" ht="20.100000000000001" customHeight="1" x14ac:dyDescent="0.25">
      <c r="A8" s="5" t="str">
        <f t="shared" ref="A8:A13" si="0">$M$13&amp;"/"&amp;$C$16</f>
        <v>x/</v>
      </c>
      <c r="B8" s="6" t="s">
        <v>9</v>
      </c>
      <c r="C8" s="7">
        <f>F7</f>
        <v>1</v>
      </c>
      <c r="D8" s="7">
        <f>M7</f>
        <v>800</v>
      </c>
      <c r="E8" s="7">
        <f>Q7-28</f>
        <v>472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</row>
    <row r="9" spans="1:18" ht="20.100000000000001" customHeight="1" x14ac:dyDescent="0.25">
      <c r="A9" s="15" t="str">
        <f t="shared" si="0"/>
        <v>x/</v>
      </c>
      <c r="B9" s="16" t="s">
        <v>11</v>
      </c>
      <c r="C9" s="17">
        <f>F7</f>
        <v>1</v>
      </c>
      <c r="D9" s="17">
        <f>M7</f>
        <v>800</v>
      </c>
      <c r="E9" s="17">
        <f>Q7-28</f>
        <v>472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</row>
    <row r="10" spans="1:18" ht="20.100000000000001" customHeight="1" x14ac:dyDescent="0.25">
      <c r="A10" s="15" t="str">
        <f t="shared" si="0"/>
        <v>x/</v>
      </c>
      <c r="B10" s="16" t="s">
        <v>13</v>
      </c>
      <c r="C10" s="17">
        <f>F7*2</f>
        <v>2</v>
      </c>
      <c r="D10" s="17">
        <f>I7-38</f>
        <v>962</v>
      </c>
      <c r="E10" s="17">
        <f>Q7-28</f>
        <v>472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</row>
    <row r="11" spans="1:18" ht="20.100000000000001" customHeight="1" x14ac:dyDescent="0.25">
      <c r="A11" s="15" t="str">
        <f t="shared" si="0"/>
        <v>x/</v>
      </c>
      <c r="B11" s="16" t="s">
        <v>14</v>
      </c>
      <c r="C11" s="17">
        <f>F7</f>
        <v>1</v>
      </c>
      <c r="D11" s="17">
        <f>I7</f>
        <v>1000</v>
      </c>
      <c r="E11" s="17">
        <f>M7</f>
        <v>800</v>
      </c>
      <c r="F11" s="25">
        <v>8</v>
      </c>
      <c r="G11" s="19"/>
      <c r="H11" s="20"/>
      <c r="I11" s="20"/>
      <c r="J11" s="21"/>
      <c r="K11" s="19"/>
      <c r="L11" s="20"/>
      <c r="M11" s="20"/>
      <c r="N11" s="21"/>
      <c r="O11" s="22" t="s">
        <v>10</v>
      </c>
      <c r="P11" s="23" t="s">
        <v>10</v>
      </c>
      <c r="Q11" s="23" t="s">
        <v>10</v>
      </c>
      <c r="R11" s="24" t="s">
        <v>10</v>
      </c>
    </row>
    <row r="12" spans="1:18" ht="20.100000000000001" customHeight="1" x14ac:dyDescent="0.25">
      <c r="A12" s="15" t="str">
        <f t="shared" si="0"/>
        <v>x/</v>
      </c>
      <c r="B12" s="16" t="s">
        <v>15</v>
      </c>
      <c r="C12" s="17">
        <f>F7*2</f>
        <v>2</v>
      </c>
      <c r="D12" s="17">
        <f>M7-39</f>
        <v>761</v>
      </c>
      <c r="E12" s="17">
        <f>E8-5</f>
        <v>467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</row>
    <row r="13" spans="1:18" ht="20.100000000000001" customHeight="1" thickBot="1" x14ac:dyDescent="0.3">
      <c r="A13" s="36" t="str">
        <f t="shared" si="0"/>
        <v>x/</v>
      </c>
      <c r="B13" s="27" t="s">
        <v>16</v>
      </c>
      <c r="C13" s="28">
        <f>F7*2</f>
        <v>2</v>
      </c>
      <c r="D13" s="28">
        <f>I7</f>
        <v>1000</v>
      </c>
      <c r="E13" s="28">
        <f>((M7-6)/2)</f>
        <v>397</v>
      </c>
      <c r="F13" s="29">
        <v>19</v>
      </c>
      <c r="G13" s="30"/>
      <c r="H13" s="31"/>
      <c r="I13" s="31"/>
      <c r="J13" s="32"/>
      <c r="K13" s="30" t="s">
        <v>10</v>
      </c>
      <c r="L13" s="31" t="s">
        <v>10</v>
      </c>
      <c r="M13" s="31" t="s">
        <v>10</v>
      </c>
      <c r="N13" s="32" t="s">
        <v>10</v>
      </c>
      <c r="O13" s="33" t="s">
        <v>10</v>
      </c>
      <c r="P13" s="34" t="s">
        <v>10</v>
      </c>
      <c r="Q13" s="34" t="s">
        <v>10</v>
      </c>
      <c r="R13" s="35" t="s">
        <v>10</v>
      </c>
    </row>
    <row r="14" spans="1:18" ht="20.100000000000001" customHeight="1" thickBot="1" x14ac:dyDescent="0.3">
      <c r="A14" s="43"/>
      <c r="B14" s="27"/>
      <c r="C14" s="28"/>
      <c r="D14" s="28"/>
      <c r="E14" s="28"/>
      <c r="F14" s="29"/>
      <c r="G14" s="30"/>
      <c r="H14" s="31"/>
      <c r="I14" s="31"/>
      <c r="J14" s="32"/>
      <c r="K14" s="30"/>
      <c r="L14" s="31"/>
      <c r="M14" s="31"/>
      <c r="N14" s="32"/>
      <c r="O14" s="33"/>
      <c r="P14" s="34"/>
      <c r="Q14" s="34"/>
      <c r="R14" s="35"/>
    </row>
    <row r="15" spans="1:18" ht="20.100000000000001" customHeight="1" x14ac:dyDescent="0.25">
      <c r="A15" s="77"/>
      <c r="B15" s="78"/>
      <c r="C15" s="79"/>
      <c r="D15" s="80"/>
      <c r="E15" s="81"/>
      <c r="F15" s="82"/>
      <c r="G15" s="83"/>
      <c r="H15" s="81"/>
      <c r="I15" s="81"/>
      <c r="J15" s="82"/>
      <c r="K15" s="83"/>
      <c r="L15" s="81"/>
      <c r="M15" s="81"/>
      <c r="N15" s="82"/>
      <c r="O15" s="84"/>
      <c r="P15" s="85"/>
      <c r="Q15" s="85"/>
      <c r="R15" s="86"/>
    </row>
    <row r="16" spans="1:18" ht="20.100000000000001" customHeight="1" x14ac:dyDescent="0.25">
      <c r="A16" s="77"/>
      <c r="B16" s="78"/>
      <c r="C16" s="79"/>
      <c r="D16" s="80"/>
      <c r="E16" s="81"/>
      <c r="F16" s="82"/>
      <c r="G16" s="83"/>
      <c r="H16" s="81"/>
      <c r="I16" s="81"/>
      <c r="J16" s="82"/>
      <c r="K16" s="83"/>
      <c r="L16" s="81"/>
      <c r="M16" s="81"/>
      <c r="N16" s="82"/>
      <c r="O16" s="84"/>
      <c r="P16" s="85"/>
      <c r="Q16" s="85"/>
      <c r="R16" s="86"/>
    </row>
    <row r="17" spans="1:18" ht="20.100000000000001" customHeight="1" x14ac:dyDescent="0.25">
      <c r="A17" s="77"/>
      <c r="B17" s="78"/>
      <c r="C17" s="79"/>
      <c r="D17" s="80"/>
      <c r="E17" s="81"/>
      <c r="F17" s="82"/>
      <c r="G17" s="83"/>
      <c r="H17" s="81"/>
      <c r="I17" s="81"/>
      <c r="J17" s="82"/>
      <c r="K17" s="83"/>
      <c r="L17" s="81"/>
      <c r="M17" s="81"/>
      <c r="N17" s="82"/>
      <c r="O17" s="84"/>
      <c r="P17" s="85"/>
      <c r="Q17" s="85"/>
      <c r="R17" s="86"/>
    </row>
    <row r="18" spans="1:18" ht="20.100000000000001" customHeight="1" x14ac:dyDescent="0.25">
      <c r="A18" s="77"/>
      <c r="B18" s="78"/>
      <c r="C18" s="79"/>
      <c r="D18" s="80"/>
      <c r="E18" s="81"/>
      <c r="F18" s="82"/>
      <c r="G18" s="83"/>
      <c r="H18" s="81"/>
      <c r="I18" s="81"/>
      <c r="J18" s="82"/>
      <c r="K18" s="83"/>
      <c r="L18" s="81"/>
      <c r="M18" s="81"/>
      <c r="N18" s="82"/>
      <c r="O18" s="84"/>
      <c r="P18" s="85"/>
      <c r="Q18" s="85"/>
      <c r="R18" s="86"/>
    </row>
    <row r="19" spans="1:18" ht="20.100000000000001" customHeight="1" x14ac:dyDescent="0.25">
      <c r="A19" s="77"/>
      <c r="B19" s="78"/>
      <c r="C19" s="79"/>
      <c r="D19" s="80"/>
      <c r="E19" s="81"/>
      <c r="F19" s="82"/>
      <c r="G19" s="83"/>
      <c r="H19" s="81"/>
      <c r="I19" s="81"/>
      <c r="J19" s="82"/>
      <c r="K19" s="83"/>
      <c r="L19" s="81"/>
      <c r="M19" s="81"/>
      <c r="N19" s="82"/>
      <c r="O19" s="84"/>
      <c r="P19" s="85"/>
      <c r="Q19" s="85"/>
      <c r="R19" s="86"/>
    </row>
    <row r="20" spans="1:18" ht="20.100000000000001" customHeight="1" x14ac:dyDescent="0.25">
      <c r="A20" s="77"/>
      <c r="B20" s="87"/>
      <c r="C20" s="88"/>
      <c r="D20" s="89"/>
      <c r="E20" s="90"/>
      <c r="F20" s="91"/>
      <c r="G20" s="92"/>
      <c r="H20" s="90"/>
      <c r="I20" s="90"/>
      <c r="J20" s="91"/>
      <c r="K20" s="92"/>
      <c r="L20" s="90"/>
      <c r="M20" s="90"/>
      <c r="N20" s="91"/>
      <c r="O20" s="93"/>
      <c r="P20" s="94"/>
      <c r="Q20" s="94"/>
      <c r="R20" s="95"/>
    </row>
    <row r="21" spans="1:18" ht="20.100000000000001" customHeight="1" x14ac:dyDescent="0.25">
      <c r="A21" s="77"/>
      <c r="B21" s="78"/>
      <c r="C21" s="79"/>
      <c r="D21" s="80"/>
      <c r="E21" s="81"/>
      <c r="F21" s="82"/>
      <c r="G21" s="83"/>
      <c r="H21" s="81"/>
      <c r="I21" s="81"/>
      <c r="J21" s="82"/>
      <c r="K21" s="83"/>
      <c r="L21" s="81"/>
      <c r="M21" s="81"/>
      <c r="N21" s="82"/>
      <c r="O21" s="84"/>
      <c r="P21" s="85"/>
      <c r="Q21" s="85"/>
      <c r="R21" s="86"/>
    </row>
    <row r="22" spans="1:18" ht="20.100000000000001" customHeight="1" x14ac:dyDescent="0.25">
      <c r="A22" s="77"/>
      <c r="B22" s="78"/>
      <c r="C22" s="79"/>
      <c r="D22" s="80"/>
      <c r="E22" s="81"/>
      <c r="F22" s="82"/>
      <c r="G22" s="83"/>
      <c r="H22" s="81"/>
      <c r="I22" s="81"/>
      <c r="J22" s="82"/>
      <c r="K22" s="83"/>
      <c r="L22" s="81"/>
      <c r="M22" s="81"/>
      <c r="N22" s="82"/>
      <c r="O22" s="84"/>
      <c r="P22" s="85"/>
      <c r="Q22" s="85"/>
      <c r="R22" s="86"/>
    </row>
    <row r="23" spans="1:18" ht="20.100000000000001" customHeight="1" x14ac:dyDescent="0.25">
      <c r="A23" s="77"/>
      <c r="B23" s="78"/>
      <c r="C23" s="79"/>
      <c r="D23" s="80"/>
      <c r="E23" s="81"/>
      <c r="F23" s="82"/>
      <c r="G23" s="83"/>
      <c r="H23" s="81"/>
      <c r="I23" s="81"/>
      <c r="J23" s="82"/>
      <c r="K23" s="83"/>
      <c r="L23" s="81"/>
      <c r="M23" s="81"/>
      <c r="N23" s="82"/>
      <c r="O23" s="84"/>
      <c r="P23" s="85"/>
      <c r="Q23" s="85"/>
      <c r="R23" s="86"/>
    </row>
    <row r="24" spans="1:18" ht="20.100000000000001" customHeight="1" x14ac:dyDescent="0.25">
      <c r="A24" s="77"/>
      <c r="B24" s="78"/>
      <c r="C24" s="79"/>
      <c r="D24" s="80"/>
      <c r="E24" s="81"/>
      <c r="F24" s="82"/>
      <c r="G24" s="83"/>
      <c r="H24" s="81"/>
      <c r="I24" s="81"/>
      <c r="J24" s="82"/>
      <c r="K24" s="83"/>
      <c r="L24" s="81"/>
      <c r="M24" s="81"/>
      <c r="N24" s="82"/>
      <c r="O24" s="84"/>
      <c r="P24" s="85"/>
      <c r="Q24" s="85"/>
      <c r="R24" s="86"/>
    </row>
    <row r="25" spans="1:18" ht="20.100000000000001" customHeight="1" x14ac:dyDescent="0.25">
      <c r="A25" s="77"/>
      <c r="B25" s="78"/>
      <c r="C25" s="79"/>
      <c r="D25" s="80"/>
      <c r="E25" s="81"/>
      <c r="F25" s="82"/>
      <c r="G25" s="83"/>
      <c r="H25" s="81"/>
      <c r="I25" s="81"/>
      <c r="J25" s="82"/>
      <c r="K25" s="83"/>
      <c r="L25" s="81"/>
      <c r="M25" s="81"/>
      <c r="N25" s="82"/>
      <c r="O25" s="84"/>
      <c r="P25" s="85"/>
      <c r="Q25" s="85"/>
      <c r="R25" s="86"/>
    </row>
    <row r="26" spans="1:18" ht="20.100000000000001" customHeight="1" thickBot="1" x14ac:dyDescent="0.3">
      <c r="A26" s="77"/>
      <c r="B26" s="78"/>
      <c r="C26" s="79"/>
      <c r="D26" s="80"/>
      <c r="E26" s="81"/>
      <c r="F26" s="82"/>
      <c r="G26" s="83"/>
      <c r="H26" s="81"/>
      <c r="I26" s="81"/>
      <c r="J26" s="82"/>
      <c r="K26" s="83"/>
      <c r="L26" s="81"/>
      <c r="M26" s="81"/>
      <c r="N26" s="82"/>
      <c r="O26" s="84"/>
      <c r="P26" s="85"/>
      <c r="Q26" s="85"/>
      <c r="R26" s="86"/>
    </row>
    <row r="27" spans="1:18" ht="20.100000000000001" customHeight="1" thickBot="1" x14ac:dyDescent="0.3">
      <c r="A27" s="167" t="s">
        <v>43</v>
      </c>
      <c r="B27" s="168"/>
      <c r="C27" s="142" t="s">
        <v>44</v>
      </c>
      <c r="D27" s="143"/>
      <c r="E27" s="143"/>
      <c r="F27" s="169"/>
      <c r="G27" s="142" t="s">
        <v>45</v>
      </c>
      <c r="H27" s="143"/>
      <c r="I27" s="143"/>
      <c r="J27" s="169"/>
      <c r="K27" s="142" t="s">
        <v>45</v>
      </c>
      <c r="L27" s="143"/>
      <c r="M27" s="143"/>
      <c r="N27" s="169"/>
      <c r="O27" s="142" t="s">
        <v>45</v>
      </c>
      <c r="P27" s="143"/>
      <c r="Q27" s="143"/>
      <c r="R27" s="169"/>
    </row>
    <row r="28" spans="1:18" ht="20.100000000000001" customHeight="1" thickBot="1" x14ac:dyDescent="0.3">
      <c r="A28" s="167" t="s">
        <v>46</v>
      </c>
      <c r="B28" s="168"/>
      <c r="C28" s="170">
        <v>0</v>
      </c>
      <c r="D28" s="171"/>
      <c r="E28" s="171"/>
      <c r="F28" s="172"/>
      <c r="G28" s="173">
        <v>0</v>
      </c>
      <c r="H28" s="147"/>
      <c r="I28" s="147"/>
      <c r="J28" s="148"/>
      <c r="K28" s="173">
        <v>0</v>
      </c>
      <c r="L28" s="147"/>
      <c r="M28" s="147"/>
      <c r="N28" s="148"/>
      <c r="O28" s="173">
        <v>0</v>
      </c>
      <c r="P28" s="147"/>
      <c r="Q28" s="147"/>
      <c r="R28" s="148"/>
    </row>
    <row r="29" spans="1:18" ht="20.100000000000001" customHeight="1" thickBot="1" x14ac:dyDescent="0.3"/>
    <row r="30" spans="1:18" ht="20.100000000000001" customHeight="1" thickBot="1" x14ac:dyDescent="0.3">
      <c r="A30" s="97"/>
      <c r="B30" s="136" t="s">
        <v>28</v>
      </c>
      <c r="C30" s="137"/>
      <c r="D30" s="138"/>
      <c r="E30" s="98"/>
      <c r="F30" s="98"/>
      <c r="G30" s="98"/>
      <c r="H30" s="98"/>
      <c r="I30" s="98"/>
      <c r="J30" s="98"/>
      <c r="K30" s="98"/>
      <c r="L30" s="98"/>
      <c r="M30" s="139">
        <f ca="1">TODAY()</f>
        <v>44769</v>
      </c>
      <c r="N30" s="140"/>
      <c r="O30" s="140"/>
      <c r="P30" s="140"/>
      <c r="Q30" s="141"/>
      <c r="R30" s="99"/>
    </row>
    <row r="31" spans="1:18" ht="20.100000000000001" customHeight="1" thickBot="1" x14ac:dyDescent="0.3">
      <c r="A31" s="100"/>
      <c r="O31" s="142" t="s">
        <v>29</v>
      </c>
      <c r="P31" s="143"/>
      <c r="Q31" s="144"/>
      <c r="R31" s="145"/>
    </row>
    <row r="32" spans="1:18" ht="20.100000000000001" customHeight="1" thickBot="1" x14ac:dyDescent="0.3">
      <c r="A32" s="100"/>
      <c r="B32" s="55" t="s">
        <v>30</v>
      </c>
      <c r="C32" s="146"/>
      <c r="D32" s="147"/>
      <c r="E32" s="147"/>
      <c r="F32" s="147"/>
      <c r="G32" s="148"/>
      <c r="H32" s="149" t="s">
        <v>31</v>
      </c>
      <c r="I32" s="150"/>
      <c r="J32" s="150"/>
      <c r="K32" s="144"/>
      <c r="L32" s="151"/>
      <c r="M32" s="151"/>
      <c r="N32" s="151"/>
      <c r="O32" s="151"/>
      <c r="P32" s="151"/>
      <c r="Q32" s="151"/>
      <c r="R32" s="145"/>
    </row>
    <row r="33" spans="1:18" ht="20.100000000000001" customHeight="1" thickBot="1" x14ac:dyDescent="0.3">
      <c r="A33" s="155" t="s">
        <v>87</v>
      </c>
      <c r="B33" s="156"/>
      <c r="C33" s="157"/>
      <c r="D33" s="161" t="s">
        <v>32</v>
      </c>
      <c r="E33" s="162"/>
      <c r="F33" s="163"/>
      <c r="G33" s="144"/>
      <c r="H33" s="151"/>
      <c r="I33" s="151"/>
      <c r="J33" s="151"/>
      <c r="K33" s="164" t="s">
        <v>33</v>
      </c>
      <c r="L33" s="165"/>
      <c r="M33" s="144"/>
      <c r="N33" s="151"/>
      <c r="O33" s="164" t="s">
        <v>34</v>
      </c>
      <c r="P33" s="166"/>
      <c r="Q33" s="144"/>
      <c r="R33" s="145"/>
    </row>
    <row r="34" spans="1:18" ht="20.100000000000001" customHeight="1" thickBot="1" x14ac:dyDescent="0.3">
      <c r="A34" s="152"/>
      <c r="B34" s="153"/>
      <c r="C34" s="154"/>
      <c r="D34" s="152" t="s">
        <v>35</v>
      </c>
      <c r="E34" s="153"/>
      <c r="F34" s="154"/>
      <c r="G34" s="155" t="s">
        <v>36</v>
      </c>
      <c r="H34" s="156"/>
      <c r="I34" s="156"/>
      <c r="J34" s="157"/>
      <c r="K34" s="158" t="s">
        <v>37</v>
      </c>
      <c r="L34" s="159"/>
      <c r="M34" s="159"/>
      <c r="N34" s="160"/>
      <c r="O34" s="155" t="s">
        <v>38</v>
      </c>
      <c r="P34" s="156"/>
      <c r="Q34" s="156"/>
      <c r="R34" s="157"/>
    </row>
    <row r="35" spans="1:18" ht="20.100000000000001" customHeight="1" thickBot="1" x14ac:dyDescent="0.3">
      <c r="A35" s="70" t="s">
        <v>31</v>
      </c>
      <c r="B35" s="71" t="s">
        <v>39</v>
      </c>
      <c r="C35" s="71" t="s">
        <v>40</v>
      </c>
      <c r="D35" s="71" t="s">
        <v>41</v>
      </c>
      <c r="E35" s="71" t="s">
        <v>6</v>
      </c>
      <c r="F35" s="72" t="s">
        <v>42</v>
      </c>
      <c r="G35" s="73" t="s">
        <v>64</v>
      </c>
      <c r="H35" s="74" t="s">
        <v>65</v>
      </c>
      <c r="I35" s="74" t="s">
        <v>66</v>
      </c>
      <c r="J35" s="75" t="s">
        <v>67</v>
      </c>
      <c r="K35" s="73" t="s">
        <v>64</v>
      </c>
      <c r="L35" s="74" t="s">
        <v>65</v>
      </c>
      <c r="M35" s="74" t="s">
        <v>66</v>
      </c>
      <c r="N35" s="75" t="s">
        <v>67</v>
      </c>
      <c r="O35" s="73" t="s">
        <v>64</v>
      </c>
      <c r="P35" s="74" t="s">
        <v>65</v>
      </c>
      <c r="Q35" s="74" t="s">
        <v>66</v>
      </c>
      <c r="R35" s="75" t="s">
        <v>67</v>
      </c>
    </row>
    <row r="36" spans="1:18" ht="20.100000000000001" customHeight="1" thickBot="1" x14ac:dyDescent="0.3">
      <c r="A36" s="1"/>
      <c r="B36" s="2" t="s">
        <v>4</v>
      </c>
      <c r="C36" s="3"/>
      <c r="D36" s="123" t="s">
        <v>8</v>
      </c>
      <c r="E36" s="124"/>
      <c r="F36" s="101">
        <v>1</v>
      </c>
      <c r="G36" s="113" t="s">
        <v>5</v>
      </c>
      <c r="H36" s="111"/>
      <c r="I36" s="111">
        <v>2333</v>
      </c>
      <c r="J36" s="112"/>
      <c r="K36" s="113" t="s">
        <v>6</v>
      </c>
      <c r="L36" s="111"/>
      <c r="M36" s="111">
        <v>899</v>
      </c>
      <c r="N36" s="112"/>
      <c r="O36" s="113" t="s">
        <v>7</v>
      </c>
      <c r="P36" s="111"/>
      <c r="Q36" s="111">
        <v>588</v>
      </c>
      <c r="R36" s="112"/>
    </row>
    <row r="37" spans="1:18" ht="20.100000000000001" customHeight="1" x14ac:dyDescent="0.25">
      <c r="A37" s="5" t="str">
        <f>$M$13&amp;"/"&amp;$C$16</f>
        <v>x/</v>
      </c>
      <c r="B37" s="6" t="s">
        <v>9</v>
      </c>
      <c r="C37" s="7">
        <f>F36</f>
        <v>1</v>
      </c>
      <c r="D37" s="7">
        <f>M36</f>
        <v>899</v>
      </c>
      <c r="E37" s="7">
        <f>Q36-39</f>
        <v>549</v>
      </c>
      <c r="F37" s="8">
        <v>19</v>
      </c>
      <c r="G37" s="9"/>
      <c r="H37" s="10"/>
      <c r="I37" s="10"/>
      <c r="J37" s="11"/>
      <c r="K37" s="9" t="s">
        <v>10</v>
      </c>
      <c r="L37" s="10"/>
      <c r="M37" s="10" t="s">
        <v>10</v>
      </c>
      <c r="N37" s="11" t="s">
        <v>10</v>
      </c>
      <c r="O37" s="12" t="s">
        <v>10</v>
      </c>
      <c r="P37" s="13" t="s">
        <v>10</v>
      </c>
      <c r="Q37" s="13" t="s">
        <v>10</v>
      </c>
      <c r="R37" s="14" t="s">
        <v>10</v>
      </c>
    </row>
    <row r="38" spans="1:18" ht="20.100000000000001" customHeight="1" x14ac:dyDescent="0.25">
      <c r="A38" s="15" t="str">
        <f t="shared" ref="A38:A43" si="1">$M$13&amp;"/"&amp;$C$16</f>
        <v>x/</v>
      </c>
      <c r="B38" s="16" t="s">
        <v>11</v>
      </c>
      <c r="C38" s="17">
        <f>F36</f>
        <v>1</v>
      </c>
      <c r="D38" s="17">
        <f>M36</f>
        <v>899</v>
      </c>
      <c r="E38" s="17">
        <f>Q36-39</f>
        <v>549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</row>
    <row r="39" spans="1:18" ht="20.100000000000001" customHeight="1" x14ac:dyDescent="0.25">
      <c r="A39" s="15" t="str">
        <f t="shared" si="1"/>
        <v>x/</v>
      </c>
      <c r="B39" s="16" t="s">
        <v>13</v>
      </c>
      <c r="C39" s="17">
        <f>F36*2</f>
        <v>2</v>
      </c>
      <c r="D39" s="17">
        <f>I36-38</f>
        <v>2295</v>
      </c>
      <c r="E39" s="17">
        <f>Q36-39</f>
        <v>549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</row>
    <row r="40" spans="1:18" ht="20.100000000000001" customHeight="1" x14ac:dyDescent="0.25">
      <c r="A40" s="15" t="str">
        <f t="shared" si="1"/>
        <v>x/</v>
      </c>
      <c r="B40" s="16" t="s">
        <v>14</v>
      </c>
      <c r="C40" s="17">
        <f>F36</f>
        <v>1</v>
      </c>
      <c r="D40" s="17">
        <f>I36</f>
        <v>2333</v>
      </c>
      <c r="E40" s="17">
        <f>M36</f>
        <v>899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</row>
    <row r="41" spans="1:18" ht="20.100000000000001" customHeight="1" x14ac:dyDescent="0.25">
      <c r="A41" s="15" t="str">
        <f t="shared" si="1"/>
        <v>x/</v>
      </c>
      <c r="B41" s="16" t="s">
        <v>15</v>
      </c>
      <c r="C41" s="17">
        <f>F36*2</f>
        <v>2</v>
      </c>
      <c r="D41" s="17">
        <f>M36-39</f>
        <v>860</v>
      </c>
      <c r="E41" s="17">
        <f>E37-5</f>
        <v>544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</row>
    <row r="42" spans="1:18" ht="20.100000000000001" customHeight="1" x14ac:dyDescent="0.25">
      <c r="A42" s="15" t="str">
        <f t="shared" si="1"/>
        <v>x/</v>
      </c>
      <c r="B42" s="16" t="s">
        <v>19</v>
      </c>
      <c r="C42" s="17">
        <f>F36</f>
        <v>1</v>
      </c>
      <c r="D42" s="17">
        <f>I36-38</f>
        <v>2295</v>
      </c>
      <c r="E42" s="17">
        <f>Q36-39</f>
        <v>549</v>
      </c>
      <c r="F42" s="18">
        <v>19</v>
      </c>
      <c r="G42" s="19"/>
      <c r="H42" s="20"/>
      <c r="I42" s="20"/>
      <c r="J42" s="21"/>
      <c r="K42" s="19" t="s">
        <v>10</v>
      </c>
      <c r="L42" s="20"/>
      <c r="M42" s="20"/>
      <c r="N42" s="21"/>
      <c r="O42" s="22" t="s">
        <v>10</v>
      </c>
      <c r="P42" s="23" t="s">
        <v>10</v>
      </c>
      <c r="Q42" s="23" t="s">
        <v>10</v>
      </c>
      <c r="R42" s="24" t="s">
        <v>10</v>
      </c>
    </row>
    <row r="43" spans="1:18" ht="20.100000000000001" customHeight="1" thickBot="1" x14ac:dyDescent="0.3">
      <c r="A43" s="36" t="str">
        <f t="shared" si="1"/>
        <v>x/</v>
      </c>
      <c r="B43" s="27" t="s">
        <v>16</v>
      </c>
      <c r="C43" s="28">
        <f>F36*2</f>
        <v>2</v>
      </c>
      <c r="D43" s="28">
        <f>I36</f>
        <v>2333</v>
      </c>
      <c r="E43" s="28">
        <f>((M36-6)/2)</f>
        <v>446.5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</row>
    <row r="44" spans="1:18" ht="20.100000000000001" customHeight="1" x14ac:dyDescent="0.25">
      <c r="A44" s="77"/>
      <c r="B44" s="78"/>
      <c r="C44" s="79"/>
      <c r="D44" s="80"/>
      <c r="E44" s="81"/>
      <c r="F44" s="82"/>
      <c r="G44" s="83"/>
      <c r="H44" s="81"/>
      <c r="I44" s="81"/>
      <c r="J44" s="82"/>
      <c r="K44" s="83"/>
      <c r="L44" s="81"/>
      <c r="M44" s="81"/>
      <c r="N44" s="82"/>
      <c r="O44" s="84"/>
      <c r="P44" s="85"/>
      <c r="Q44" s="85"/>
      <c r="R44" s="86"/>
    </row>
    <row r="45" spans="1:18" ht="20.100000000000001" customHeight="1" x14ac:dyDescent="0.25">
      <c r="A45" s="77"/>
      <c r="B45" s="78"/>
      <c r="C45" s="79"/>
      <c r="D45" s="80"/>
      <c r="E45" s="81"/>
      <c r="F45" s="82"/>
      <c r="G45" s="83"/>
      <c r="H45" s="81"/>
      <c r="I45" s="81"/>
      <c r="J45" s="82"/>
      <c r="K45" s="83"/>
      <c r="L45" s="81"/>
      <c r="M45" s="81"/>
      <c r="N45" s="82"/>
      <c r="O45" s="84"/>
      <c r="P45" s="85"/>
      <c r="Q45" s="85"/>
      <c r="R45" s="86"/>
    </row>
    <row r="46" spans="1:18" ht="20.100000000000001" customHeight="1" x14ac:dyDescent="0.25">
      <c r="A46" s="77"/>
      <c r="B46" s="78"/>
      <c r="C46" s="79"/>
      <c r="D46" s="80"/>
      <c r="E46" s="81"/>
      <c r="F46" s="82"/>
      <c r="G46" s="83"/>
      <c r="H46" s="81"/>
      <c r="I46" s="81"/>
      <c r="J46" s="82"/>
      <c r="K46" s="83"/>
      <c r="L46" s="81"/>
      <c r="M46" s="81"/>
      <c r="N46" s="82"/>
      <c r="O46" s="84"/>
      <c r="P46" s="85"/>
      <c r="Q46" s="85"/>
      <c r="R46" s="86"/>
    </row>
    <row r="47" spans="1:18" ht="20.100000000000001" customHeight="1" x14ac:dyDescent="0.25">
      <c r="A47" s="77"/>
      <c r="B47" s="78"/>
      <c r="C47" s="79"/>
      <c r="D47" s="80"/>
      <c r="E47" s="81"/>
      <c r="F47" s="82"/>
      <c r="G47" s="83"/>
      <c r="H47" s="81"/>
      <c r="I47" s="81"/>
      <c r="J47" s="82"/>
      <c r="K47" s="83"/>
      <c r="L47" s="81"/>
      <c r="M47" s="81"/>
      <c r="N47" s="82"/>
      <c r="O47" s="84"/>
      <c r="P47" s="85"/>
      <c r="Q47" s="85"/>
      <c r="R47" s="86"/>
    </row>
    <row r="48" spans="1:18" ht="20.100000000000001" customHeight="1" x14ac:dyDescent="0.25">
      <c r="A48" s="77"/>
      <c r="B48" s="78"/>
      <c r="C48" s="79"/>
      <c r="D48" s="80"/>
      <c r="E48" s="81"/>
      <c r="F48" s="82"/>
      <c r="G48" s="83"/>
      <c r="H48" s="81"/>
      <c r="I48" s="81"/>
      <c r="J48" s="82"/>
      <c r="K48" s="83"/>
      <c r="L48" s="81"/>
      <c r="M48" s="81"/>
      <c r="N48" s="82"/>
      <c r="O48" s="84"/>
      <c r="P48" s="85"/>
      <c r="Q48" s="85"/>
      <c r="R48" s="86"/>
    </row>
    <row r="49" spans="1:18" ht="20.100000000000001" customHeight="1" x14ac:dyDescent="0.25">
      <c r="A49" s="77"/>
      <c r="B49" s="87"/>
      <c r="C49" s="88"/>
      <c r="D49" s="89"/>
      <c r="E49" s="90"/>
      <c r="F49" s="91"/>
      <c r="G49" s="92"/>
      <c r="H49" s="90"/>
      <c r="I49" s="90"/>
      <c r="J49" s="91"/>
      <c r="K49" s="92"/>
      <c r="L49" s="90"/>
      <c r="M49" s="90"/>
      <c r="N49" s="91"/>
      <c r="O49" s="93"/>
      <c r="P49" s="94"/>
      <c r="Q49" s="94"/>
      <c r="R49" s="95"/>
    </row>
    <row r="50" spans="1:18" ht="20.100000000000001" customHeight="1" x14ac:dyDescent="0.25">
      <c r="A50" s="77"/>
      <c r="B50" s="78"/>
      <c r="C50" s="79"/>
      <c r="D50" s="80"/>
      <c r="E50" s="81"/>
      <c r="F50" s="82"/>
      <c r="G50" s="83"/>
      <c r="H50" s="81"/>
      <c r="I50" s="81"/>
      <c r="J50" s="82"/>
      <c r="K50" s="83"/>
      <c r="L50" s="81"/>
      <c r="M50" s="81"/>
      <c r="N50" s="82"/>
      <c r="O50" s="84"/>
      <c r="P50" s="85"/>
      <c r="Q50" s="85"/>
      <c r="R50" s="86"/>
    </row>
    <row r="51" spans="1:18" ht="20.100000000000001" customHeight="1" x14ac:dyDescent="0.25">
      <c r="A51" s="77"/>
      <c r="B51" s="78"/>
      <c r="C51" s="79"/>
      <c r="D51" s="80"/>
      <c r="E51" s="81"/>
      <c r="F51" s="82"/>
      <c r="G51" s="83"/>
      <c r="H51" s="81"/>
      <c r="I51" s="81"/>
      <c r="J51" s="82"/>
      <c r="K51" s="83"/>
      <c r="L51" s="81"/>
      <c r="M51" s="81"/>
      <c r="N51" s="82"/>
      <c r="O51" s="84"/>
      <c r="P51" s="85"/>
      <c r="Q51" s="85"/>
      <c r="R51" s="86"/>
    </row>
    <row r="52" spans="1:18" ht="20.100000000000001" customHeight="1" x14ac:dyDescent="0.25">
      <c r="A52" s="77"/>
      <c r="B52" s="78"/>
      <c r="C52" s="79"/>
      <c r="D52" s="80"/>
      <c r="E52" s="81"/>
      <c r="F52" s="82"/>
      <c r="G52" s="83"/>
      <c r="H52" s="81"/>
      <c r="I52" s="81"/>
      <c r="J52" s="82"/>
      <c r="K52" s="83"/>
      <c r="L52" s="81"/>
      <c r="M52" s="81"/>
      <c r="N52" s="82"/>
      <c r="O52" s="84"/>
      <c r="P52" s="85"/>
      <c r="Q52" s="85"/>
      <c r="R52" s="86"/>
    </row>
    <row r="53" spans="1:18" ht="20.100000000000001" customHeight="1" x14ac:dyDescent="0.25">
      <c r="A53" s="77"/>
      <c r="B53" s="78"/>
      <c r="C53" s="79"/>
      <c r="D53" s="80"/>
      <c r="E53" s="81"/>
      <c r="F53" s="82"/>
      <c r="G53" s="83"/>
      <c r="H53" s="81"/>
      <c r="I53" s="81"/>
      <c r="J53" s="82"/>
      <c r="K53" s="83"/>
      <c r="L53" s="81"/>
      <c r="M53" s="81"/>
      <c r="N53" s="82"/>
      <c r="O53" s="84"/>
      <c r="P53" s="85"/>
      <c r="Q53" s="85"/>
      <c r="R53" s="86"/>
    </row>
    <row r="54" spans="1:18" ht="20.100000000000001" customHeight="1" x14ac:dyDescent="0.25">
      <c r="A54" s="77"/>
      <c r="B54" s="78"/>
      <c r="C54" s="79"/>
      <c r="D54" s="80"/>
      <c r="E54" s="81"/>
      <c r="F54" s="82"/>
      <c r="G54" s="83"/>
      <c r="H54" s="81"/>
      <c r="I54" s="81"/>
      <c r="J54" s="82"/>
      <c r="K54" s="83"/>
      <c r="L54" s="81"/>
      <c r="M54" s="81"/>
      <c r="N54" s="82"/>
      <c r="O54" s="84"/>
      <c r="P54" s="85"/>
      <c r="Q54" s="85"/>
      <c r="R54" s="86"/>
    </row>
    <row r="55" spans="1:18" ht="20.100000000000001" customHeight="1" thickBot="1" x14ac:dyDescent="0.3">
      <c r="A55" s="77"/>
      <c r="B55" s="78"/>
      <c r="C55" s="79"/>
      <c r="D55" s="80"/>
      <c r="E55" s="81"/>
      <c r="F55" s="82"/>
      <c r="G55" s="83"/>
      <c r="H55" s="81"/>
      <c r="I55" s="81"/>
      <c r="J55" s="82"/>
      <c r="K55" s="83"/>
      <c r="L55" s="81"/>
      <c r="M55" s="81"/>
      <c r="N55" s="82"/>
      <c r="O55" s="84"/>
      <c r="P55" s="85"/>
      <c r="Q55" s="85"/>
      <c r="R55" s="86"/>
    </row>
    <row r="56" spans="1:18" ht="20.100000000000001" customHeight="1" thickBot="1" x14ac:dyDescent="0.3">
      <c r="A56" s="167" t="s">
        <v>43</v>
      </c>
      <c r="B56" s="168"/>
      <c r="C56" s="142" t="s">
        <v>44</v>
      </c>
      <c r="D56" s="143"/>
      <c r="E56" s="143"/>
      <c r="F56" s="169"/>
      <c r="G56" s="142" t="s">
        <v>45</v>
      </c>
      <c r="H56" s="143"/>
      <c r="I56" s="143"/>
      <c r="J56" s="169"/>
      <c r="K56" s="142" t="s">
        <v>45</v>
      </c>
      <c r="L56" s="143"/>
      <c r="M56" s="143"/>
      <c r="N56" s="169"/>
      <c r="O56" s="142" t="s">
        <v>45</v>
      </c>
      <c r="P56" s="143"/>
      <c r="Q56" s="143"/>
      <c r="R56" s="169"/>
    </row>
    <row r="57" spans="1:18" ht="20.100000000000001" customHeight="1" thickBot="1" x14ac:dyDescent="0.3">
      <c r="A57" s="167" t="s">
        <v>46</v>
      </c>
      <c r="B57" s="168"/>
      <c r="C57" s="170">
        <v>0</v>
      </c>
      <c r="D57" s="171"/>
      <c r="E57" s="171"/>
      <c r="F57" s="172"/>
      <c r="G57" s="173">
        <v>0</v>
      </c>
      <c r="H57" s="147"/>
      <c r="I57" s="147"/>
      <c r="J57" s="148"/>
      <c r="K57" s="173">
        <v>0</v>
      </c>
      <c r="L57" s="147"/>
      <c r="M57" s="147"/>
      <c r="N57" s="148"/>
      <c r="O57" s="173">
        <v>0</v>
      </c>
      <c r="P57" s="147"/>
      <c r="Q57" s="147"/>
      <c r="R57" s="148"/>
    </row>
    <row r="58" spans="1:18" ht="20.100000000000001" customHeight="1" thickBot="1" x14ac:dyDescent="0.3"/>
    <row r="59" spans="1:18" ht="20.100000000000001" customHeight="1" thickBot="1" x14ac:dyDescent="0.3">
      <c r="A59" s="97"/>
      <c r="B59" s="136" t="s">
        <v>28</v>
      </c>
      <c r="C59" s="137"/>
      <c r="D59" s="138"/>
      <c r="E59" s="98"/>
      <c r="F59" s="98"/>
      <c r="G59" s="98"/>
      <c r="H59" s="98"/>
      <c r="I59" s="98"/>
      <c r="J59" s="98"/>
      <c r="K59" s="98"/>
      <c r="L59" s="98"/>
      <c r="M59" s="139">
        <f ca="1">TODAY()</f>
        <v>44769</v>
      </c>
      <c r="N59" s="140"/>
      <c r="O59" s="140"/>
      <c r="P59" s="140"/>
      <c r="Q59" s="141"/>
      <c r="R59" s="99"/>
    </row>
    <row r="60" spans="1:18" ht="20.100000000000001" customHeight="1" thickBot="1" x14ac:dyDescent="0.3">
      <c r="A60" s="100"/>
      <c r="O60" s="142" t="s">
        <v>29</v>
      </c>
      <c r="P60" s="143"/>
      <c r="Q60" s="144"/>
      <c r="R60" s="145"/>
    </row>
    <row r="61" spans="1:18" ht="20.100000000000001" customHeight="1" thickBot="1" x14ac:dyDescent="0.3">
      <c r="A61" s="100"/>
      <c r="B61" s="55" t="s">
        <v>30</v>
      </c>
      <c r="C61" s="146"/>
      <c r="D61" s="147"/>
      <c r="E61" s="147"/>
      <c r="F61" s="147"/>
      <c r="G61" s="148"/>
      <c r="H61" s="149" t="s">
        <v>31</v>
      </c>
      <c r="I61" s="150"/>
      <c r="J61" s="150"/>
      <c r="K61" s="144"/>
      <c r="L61" s="151"/>
      <c r="M61" s="151"/>
      <c r="N61" s="151"/>
      <c r="O61" s="151"/>
      <c r="P61" s="151"/>
      <c r="Q61" s="151"/>
      <c r="R61" s="145"/>
    </row>
    <row r="62" spans="1:18" ht="20.100000000000001" customHeight="1" thickBot="1" x14ac:dyDescent="0.3">
      <c r="A62" s="155" t="s">
        <v>74</v>
      </c>
      <c r="B62" s="156"/>
      <c r="C62" s="157"/>
      <c r="D62" s="161" t="s">
        <v>32</v>
      </c>
      <c r="E62" s="162"/>
      <c r="F62" s="163"/>
      <c r="G62" s="144"/>
      <c r="H62" s="151"/>
      <c r="I62" s="151"/>
      <c r="J62" s="151"/>
      <c r="K62" s="164" t="s">
        <v>33</v>
      </c>
      <c r="L62" s="165"/>
      <c r="M62" s="144"/>
      <c r="N62" s="151"/>
      <c r="O62" s="164" t="s">
        <v>34</v>
      </c>
      <c r="P62" s="166"/>
      <c r="Q62" s="144"/>
      <c r="R62" s="145"/>
    </row>
    <row r="63" spans="1:18" ht="20.100000000000001" customHeight="1" thickBot="1" x14ac:dyDescent="0.3">
      <c r="A63" s="152"/>
      <c r="B63" s="153"/>
      <c r="C63" s="154"/>
      <c r="D63" s="152" t="s">
        <v>35</v>
      </c>
      <c r="E63" s="153"/>
      <c r="F63" s="154"/>
      <c r="G63" s="155" t="s">
        <v>36</v>
      </c>
      <c r="H63" s="156"/>
      <c r="I63" s="156"/>
      <c r="J63" s="157"/>
      <c r="K63" s="158" t="s">
        <v>37</v>
      </c>
      <c r="L63" s="159"/>
      <c r="M63" s="159"/>
      <c r="N63" s="160"/>
      <c r="O63" s="155" t="s">
        <v>38</v>
      </c>
      <c r="P63" s="156"/>
      <c r="Q63" s="156"/>
      <c r="R63" s="157"/>
    </row>
    <row r="64" spans="1:18" ht="20.100000000000001" customHeight="1" thickBot="1" x14ac:dyDescent="0.3">
      <c r="A64" s="70" t="s">
        <v>31</v>
      </c>
      <c r="B64" s="71" t="s">
        <v>39</v>
      </c>
      <c r="C64" s="71" t="s">
        <v>40</v>
      </c>
      <c r="D64" s="71" t="s">
        <v>41</v>
      </c>
      <c r="E64" s="71" t="s">
        <v>6</v>
      </c>
      <c r="F64" s="72" t="s">
        <v>42</v>
      </c>
      <c r="G64" s="73" t="s">
        <v>64</v>
      </c>
      <c r="H64" s="74" t="s">
        <v>65</v>
      </c>
      <c r="I64" s="74" t="s">
        <v>66</v>
      </c>
      <c r="J64" s="75" t="s">
        <v>67</v>
      </c>
      <c r="K64" s="73" t="s">
        <v>64</v>
      </c>
      <c r="L64" s="74" t="s">
        <v>65</v>
      </c>
      <c r="M64" s="74" t="s">
        <v>66</v>
      </c>
      <c r="N64" s="75" t="s">
        <v>67</v>
      </c>
      <c r="O64" s="73" t="s">
        <v>64</v>
      </c>
      <c r="P64" s="74" t="s">
        <v>65</v>
      </c>
      <c r="Q64" s="74" t="s">
        <v>66</v>
      </c>
      <c r="R64" s="75" t="s">
        <v>67</v>
      </c>
    </row>
    <row r="65" spans="1:18" ht="20.100000000000001" customHeight="1" thickBot="1" x14ac:dyDescent="0.3">
      <c r="A65" s="1"/>
      <c r="B65" s="40" t="s">
        <v>4</v>
      </c>
      <c r="C65" s="41"/>
      <c r="D65" s="132" t="s">
        <v>8</v>
      </c>
      <c r="E65" s="133"/>
      <c r="F65" s="102">
        <v>1</v>
      </c>
      <c r="G65" s="127" t="s">
        <v>5</v>
      </c>
      <c r="H65" s="125"/>
      <c r="I65" s="125">
        <v>350</v>
      </c>
      <c r="J65" s="126"/>
      <c r="K65" s="127" t="s">
        <v>6</v>
      </c>
      <c r="L65" s="125"/>
      <c r="M65" s="125">
        <v>1500</v>
      </c>
      <c r="N65" s="126"/>
      <c r="O65" s="127" t="s">
        <v>7</v>
      </c>
      <c r="P65" s="125"/>
      <c r="Q65" s="125">
        <v>588</v>
      </c>
      <c r="R65" s="126"/>
    </row>
    <row r="66" spans="1:18" ht="20.100000000000001" customHeight="1" x14ac:dyDescent="0.25">
      <c r="A66" s="5" t="str">
        <f t="shared" ref="A66:A72" si="2">$M$13&amp;"/"&amp;$C$16</f>
        <v>x/</v>
      </c>
      <c r="B66" s="6" t="s">
        <v>21</v>
      </c>
      <c r="C66" s="7">
        <f>F65*2</f>
        <v>2</v>
      </c>
      <c r="D66" s="7">
        <f>M65-38</f>
        <v>1462</v>
      </c>
      <c r="E66" s="7">
        <v>120</v>
      </c>
      <c r="F66" s="8">
        <v>19</v>
      </c>
      <c r="G66" s="9"/>
      <c r="H66" s="10"/>
      <c r="I66" s="10"/>
      <c r="J66" s="11"/>
      <c r="K66" s="9" t="s">
        <v>10</v>
      </c>
      <c r="L66" s="10" t="s">
        <v>10</v>
      </c>
      <c r="M66" s="10"/>
      <c r="N66" s="11"/>
      <c r="O66" s="12" t="s">
        <v>10</v>
      </c>
      <c r="P66" s="13" t="s">
        <v>10</v>
      </c>
      <c r="Q66" s="13" t="s">
        <v>10</v>
      </c>
      <c r="R66" s="14" t="s">
        <v>10</v>
      </c>
    </row>
    <row r="67" spans="1:18" ht="20.100000000000001" customHeight="1" x14ac:dyDescent="0.25">
      <c r="A67" s="15" t="str">
        <f>$M$13&amp;"/"&amp;$C$16</f>
        <v>x/</v>
      </c>
      <c r="B67" s="16" t="s">
        <v>11</v>
      </c>
      <c r="C67" s="17">
        <f>F65</f>
        <v>1</v>
      </c>
      <c r="D67" s="17">
        <f>M65</f>
        <v>1500</v>
      </c>
      <c r="E67" s="17">
        <f>Q65-20</f>
        <v>568</v>
      </c>
      <c r="F67" s="18">
        <v>19</v>
      </c>
      <c r="G67" s="19"/>
      <c r="H67" s="20"/>
      <c r="I67" s="20"/>
      <c r="J67" s="21"/>
      <c r="K67" s="19" t="s">
        <v>10</v>
      </c>
      <c r="L67" s="20" t="s">
        <v>10</v>
      </c>
      <c r="M67" s="20" t="s">
        <v>10</v>
      </c>
      <c r="N67" s="21" t="s">
        <v>10</v>
      </c>
      <c r="O67" s="22" t="s">
        <v>10</v>
      </c>
      <c r="P67" s="23" t="s">
        <v>10</v>
      </c>
      <c r="Q67" s="23" t="s">
        <v>10</v>
      </c>
      <c r="R67" s="24" t="s">
        <v>10</v>
      </c>
    </row>
    <row r="68" spans="1:18" ht="20.100000000000001" customHeight="1" x14ac:dyDescent="0.25">
      <c r="A68" s="15" t="str">
        <f t="shared" si="2"/>
        <v>x/</v>
      </c>
      <c r="B68" s="16" t="s">
        <v>13</v>
      </c>
      <c r="C68" s="17">
        <f>F65*2</f>
        <v>2</v>
      </c>
      <c r="D68" s="17">
        <f>I65-19</f>
        <v>331</v>
      </c>
      <c r="E68" s="17">
        <f>Q65-20</f>
        <v>568</v>
      </c>
      <c r="F68" s="18">
        <v>19</v>
      </c>
      <c r="G68" s="19"/>
      <c r="H68" s="20"/>
      <c r="I68" s="20"/>
      <c r="J68" s="21"/>
      <c r="K68" s="19" t="s">
        <v>10</v>
      </c>
      <c r="L68" s="20" t="s">
        <v>10</v>
      </c>
      <c r="M68" s="20"/>
      <c r="N68" s="21"/>
      <c r="O68" s="22" t="s">
        <v>10</v>
      </c>
      <c r="P68" s="23" t="s">
        <v>10</v>
      </c>
      <c r="Q68" s="23" t="s">
        <v>10</v>
      </c>
      <c r="R68" s="24" t="s">
        <v>10</v>
      </c>
    </row>
    <row r="69" spans="1:18" ht="20.100000000000001" customHeight="1" x14ac:dyDescent="0.25">
      <c r="A69" s="15" t="str">
        <f t="shared" si="2"/>
        <v>x/</v>
      </c>
      <c r="B69" s="16" t="s">
        <v>14</v>
      </c>
      <c r="C69" s="17">
        <f>F65</f>
        <v>1</v>
      </c>
      <c r="D69" s="17">
        <f>I65-38</f>
        <v>312</v>
      </c>
      <c r="E69" s="17">
        <f>M65-38</f>
        <v>1462</v>
      </c>
      <c r="F69" s="18">
        <v>19</v>
      </c>
      <c r="G69" s="19"/>
      <c r="H69" s="20"/>
      <c r="I69" s="20"/>
      <c r="J69" s="21"/>
      <c r="K69" s="19"/>
      <c r="L69" s="20"/>
      <c r="M69" s="20"/>
      <c r="N69" s="21"/>
      <c r="O69" s="22" t="s">
        <v>10</v>
      </c>
      <c r="P69" s="23" t="s">
        <v>10</v>
      </c>
      <c r="Q69" s="23" t="s">
        <v>10</v>
      </c>
      <c r="R69" s="24" t="s">
        <v>10</v>
      </c>
    </row>
    <row r="70" spans="1:18" ht="20.100000000000001" customHeight="1" x14ac:dyDescent="0.25">
      <c r="A70" s="15" t="str">
        <f t="shared" si="2"/>
        <v>x/</v>
      </c>
      <c r="B70" s="16" t="s">
        <v>15</v>
      </c>
      <c r="C70" s="17">
        <f>F65*2</f>
        <v>2</v>
      </c>
      <c r="D70" s="17">
        <f>M65-39</f>
        <v>1461</v>
      </c>
      <c r="E70" s="17">
        <f>Q65-45</f>
        <v>543</v>
      </c>
      <c r="F70" s="18">
        <v>19</v>
      </c>
      <c r="G70" s="19"/>
      <c r="H70" s="20"/>
      <c r="I70" s="20"/>
      <c r="J70" s="21"/>
      <c r="K70" s="19" t="s">
        <v>10</v>
      </c>
      <c r="L70" s="20"/>
      <c r="M70" s="20"/>
      <c r="N70" s="21"/>
      <c r="O70" s="22" t="s">
        <v>10</v>
      </c>
      <c r="P70" s="23" t="s">
        <v>10</v>
      </c>
      <c r="Q70" s="23" t="s">
        <v>10</v>
      </c>
      <c r="R70" s="24" t="s">
        <v>10</v>
      </c>
    </row>
    <row r="71" spans="1:18" ht="20.100000000000001" customHeight="1" x14ac:dyDescent="0.25">
      <c r="A71" s="15" t="str">
        <f t="shared" si="2"/>
        <v>x/</v>
      </c>
      <c r="B71" s="44" t="s">
        <v>19</v>
      </c>
      <c r="C71" s="45">
        <f>F65</f>
        <v>1</v>
      </c>
      <c r="D71" s="45">
        <f>I65-38</f>
        <v>312</v>
      </c>
      <c r="E71" s="45">
        <f>E67-20</f>
        <v>548</v>
      </c>
      <c r="F71" s="46">
        <v>19</v>
      </c>
      <c r="G71" s="47"/>
      <c r="H71" s="48"/>
      <c r="I71" s="48"/>
      <c r="J71" s="49"/>
      <c r="K71" s="47" t="s">
        <v>10</v>
      </c>
      <c r="L71" s="48"/>
      <c r="M71" s="48" t="s">
        <v>10</v>
      </c>
      <c r="N71" s="49"/>
      <c r="O71" s="22" t="s">
        <v>10</v>
      </c>
      <c r="P71" s="23" t="s">
        <v>10</v>
      </c>
      <c r="Q71" s="23" t="s">
        <v>10</v>
      </c>
      <c r="R71" s="24" t="s">
        <v>10</v>
      </c>
    </row>
    <row r="72" spans="1:18" ht="20.100000000000001" customHeight="1" thickBot="1" x14ac:dyDescent="0.3">
      <c r="A72" s="43" t="str">
        <f t="shared" si="2"/>
        <v>x/</v>
      </c>
      <c r="B72" s="27" t="s">
        <v>16</v>
      </c>
      <c r="C72" s="28">
        <f>F65*2</f>
        <v>2</v>
      </c>
      <c r="D72" s="28">
        <f>I65-3</f>
        <v>347</v>
      </c>
      <c r="E72" s="28">
        <f>((M65-6)/2)</f>
        <v>747</v>
      </c>
      <c r="F72" s="29">
        <v>19</v>
      </c>
      <c r="G72" s="30"/>
      <c r="H72" s="31"/>
      <c r="I72" s="31"/>
      <c r="J72" s="32"/>
      <c r="K72" s="30" t="s">
        <v>10</v>
      </c>
      <c r="L72" s="31" t="s">
        <v>10</v>
      </c>
      <c r="M72" s="31" t="s">
        <v>10</v>
      </c>
      <c r="N72" s="32" t="s">
        <v>10</v>
      </c>
      <c r="O72" s="33" t="s">
        <v>10</v>
      </c>
      <c r="P72" s="34" t="s">
        <v>10</v>
      </c>
      <c r="Q72" s="34" t="s">
        <v>10</v>
      </c>
      <c r="R72" s="35" t="s">
        <v>10</v>
      </c>
    </row>
    <row r="73" spans="1:18" ht="20.100000000000001" customHeight="1" x14ac:dyDescent="0.25">
      <c r="A73" s="77"/>
      <c r="B73" s="78"/>
      <c r="C73" s="79"/>
      <c r="D73" s="80"/>
      <c r="E73" s="81"/>
      <c r="F73" s="82"/>
      <c r="G73" s="83"/>
      <c r="H73" s="81"/>
      <c r="I73" s="81"/>
      <c r="J73" s="82"/>
      <c r="K73" s="83"/>
      <c r="L73" s="81"/>
      <c r="M73" s="81"/>
      <c r="N73" s="82"/>
      <c r="O73" s="84"/>
      <c r="P73" s="85"/>
      <c r="Q73" s="85"/>
      <c r="R73" s="86"/>
    </row>
    <row r="74" spans="1:18" ht="20.100000000000001" customHeight="1" x14ac:dyDescent="0.25">
      <c r="A74" s="77"/>
      <c r="B74" s="78"/>
      <c r="C74" s="79"/>
      <c r="D74" s="80"/>
      <c r="E74" s="81"/>
      <c r="F74" s="82"/>
      <c r="G74" s="83"/>
      <c r="H74" s="81"/>
      <c r="I74" s="81"/>
      <c r="J74" s="82"/>
      <c r="K74" s="83"/>
      <c r="L74" s="81"/>
      <c r="M74" s="81"/>
      <c r="N74" s="82"/>
      <c r="O74" s="84"/>
      <c r="P74" s="85"/>
      <c r="Q74" s="85"/>
      <c r="R74" s="86"/>
    </row>
    <row r="75" spans="1:18" ht="20.100000000000001" customHeight="1" x14ac:dyDescent="0.25">
      <c r="A75" s="77"/>
      <c r="B75" s="78"/>
      <c r="C75" s="79"/>
      <c r="D75" s="80"/>
      <c r="E75" s="81"/>
      <c r="F75" s="82"/>
      <c r="G75" s="83"/>
      <c r="H75" s="81"/>
      <c r="I75" s="81"/>
      <c r="J75" s="82"/>
      <c r="K75" s="83"/>
      <c r="L75" s="81"/>
      <c r="M75" s="81"/>
      <c r="N75" s="82"/>
      <c r="O75" s="84"/>
      <c r="P75" s="85"/>
      <c r="Q75" s="85"/>
      <c r="R75" s="86"/>
    </row>
    <row r="76" spans="1:18" ht="20.100000000000001" customHeight="1" x14ac:dyDescent="0.25">
      <c r="A76" s="77"/>
      <c r="B76" s="78"/>
      <c r="C76" s="79"/>
      <c r="D76" s="80"/>
      <c r="E76" s="81"/>
      <c r="F76" s="82"/>
      <c r="G76" s="83"/>
      <c r="H76" s="81"/>
      <c r="I76" s="81"/>
      <c r="J76" s="82"/>
      <c r="K76" s="83"/>
      <c r="L76" s="81"/>
      <c r="M76" s="81"/>
      <c r="N76" s="82"/>
      <c r="O76" s="84"/>
      <c r="P76" s="85"/>
      <c r="Q76" s="85"/>
      <c r="R76" s="86"/>
    </row>
    <row r="77" spans="1:18" ht="20.100000000000001" customHeight="1" x14ac:dyDescent="0.25">
      <c r="A77" s="77"/>
      <c r="B77" s="78"/>
      <c r="C77" s="79"/>
      <c r="D77" s="80"/>
      <c r="E77" s="81"/>
      <c r="F77" s="82"/>
      <c r="G77" s="83"/>
      <c r="H77" s="81"/>
      <c r="I77" s="81"/>
      <c r="J77" s="82"/>
      <c r="K77" s="83"/>
      <c r="L77" s="81"/>
      <c r="M77" s="81"/>
      <c r="N77" s="82"/>
      <c r="O77" s="84"/>
      <c r="P77" s="85"/>
      <c r="Q77" s="85"/>
      <c r="R77" s="86"/>
    </row>
    <row r="78" spans="1:18" ht="20.100000000000001" customHeight="1" x14ac:dyDescent="0.25">
      <c r="A78" s="77"/>
      <c r="B78" s="87"/>
      <c r="C78" s="88"/>
      <c r="D78" s="89"/>
      <c r="E78" s="90"/>
      <c r="F78" s="91"/>
      <c r="G78" s="92"/>
      <c r="H78" s="90"/>
      <c r="I78" s="90"/>
      <c r="J78" s="91"/>
      <c r="K78" s="92"/>
      <c r="L78" s="90"/>
      <c r="M78" s="90"/>
      <c r="N78" s="91"/>
      <c r="O78" s="93"/>
      <c r="P78" s="94"/>
      <c r="Q78" s="94"/>
      <c r="R78" s="95"/>
    </row>
    <row r="79" spans="1:18" ht="20.100000000000001" customHeight="1" x14ac:dyDescent="0.25">
      <c r="A79" s="77"/>
      <c r="B79" s="78"/>
      <c r="C79" s="79"/>
      <c r="D79" s="80"/>
      <c r="E79" s="81"/>
      <c r="F79" s="82"/>
      <c r="G79" s="83"/>
      <c r="H79" s="81"/>
      <c r="I79" s="81"/>
      <c r="J79" s="82"/>
      <c r="K79" s="83"/>
      <c r="L79" s="81"/>
      <c r="M79" s="81"/>
      <c r="N79" s="82"/>
      <c r="O79" s="84"/>
      <c r="P79" s="85"/>
      <c r="Q79" s="85"/>
      <c r="R79" s="86"/>
    </row>
    <row r="80" spans="1:18" ht="20.100000000000001" customHeight="1" x14ac:dyDescent="0.25">
      <c r="A80" s="77"/>
      <c r="B80" s="78"/>
      <c r="C80" s="79"/>
      <c r="D80" s="80"/>
      <c r="E80" s="81"/>
      <c r="F80" s="82"/>
      <c r="G80" s="83"/>
      <c r="H80" s="81"/>
      <c r="I80" s="81"/>
      <c r="J80" s="82"/>
      <c r="K80" s="83"/>
      <c r="L80" s="81"/>
      <c r="M80" s="81"/>
      <c r="N80" s="82"/>
      <c r="O80" s="84"/>
      <c r="P80" s="85"/>
      <c r="Q80" s="85"/>
      <c r="R80" s="86"/>
    </row>
    <row r="81" spans="1:18" ht="20.100000000000001" customHeight="1" x14ac:dyDescent="0.25">
      <c r="A81" s="77"/>
      <c r="B81" s="78"/>
      <c r="C81" s="79"/>
      <c r="D81" s="80"/>
      <c r="E81" s="81"/>
      <c r="F81" s="82"/>
      <c r="G81" s="83"/>
      <c r="H81" s="81"/>
      <c r="I81" s="81"/>
      <c r="J81" s="82"/>
      <c r="K81" s="83"/>
      <c r="L81" s="81"/>
      <c r="M81" s="81"/>
      <c r="N81" s="82"/>
      <c r="O81" s="84"/>
      <c r="P81" s="85"/>
      <c r="Q81" s="85"/>
      <c r="R81" s="86"/>
    </row>
    <row r="82" spans="1:18" ht="20.100000000000001" customHeight="1" x14ac:dyDescent="0.25">
      <c r="A82" s="77"/>
      <c r="B82" s="78"/>
      <c r="C82" s="79"/>
      <c r="D82" s="80"/>
      <c r="E82" s="81"/>
      <c r="F82" s="82"/>
      <c r="G82" s="83"/>
      <c r="H82" s="81"/>
      <c r="I82" s="81"/>
      <c r="J82" s="82"/>
      <c r="K82" s="83"/>
      <c r="L82" s="81"/>
      <c r="M82" s="81"/>
      <c r="N82" s="82"/>
      <c r="O82" s="84"/>
      <c r="P82" s="85"/>
      <c r="Q82" s="85"/>
      <c r="R82" s="86"/>
    </row>
    <row r="83" spans="1:18" ht="20.100000000000001" customHeight="1" x14ac:dyDescent="0.25">
      <c r="A83" s="77"/>
      <c r="B83" s="78"/>
      <c r="C83" s="79"/>
      <c r="D83" s="80"/>
      <c r="E83" s="81"/>
      <c r="F83" s="82"/>
      <c r="G83" s="83"/>
      <c r="H83" s="81"/>
      <c r="I83" s="81"/>
      <c r="J83" s="82"/>
      <c r="K83" s="83"/>
      <c r="L83" s="81"/>
      <c r="M83" s="81"/>
      <c r="N83" s="82"/>
      <c r="O83" s="84"/>
      <c r="P83" s="85"/>
      <c r="Q83" s="85"/>
      <c r="R83" s="86"/>
    </row>
    <row r="84" spans="1:18" ht="20.100000000000001" customHeight="1" thickBot="1" x14ac:dyDescent="0.3">
      <c r="A84" s="77"/>
      <c r="B84" s="78"/>
      <c r="C84" s="79"/>
      <c r="D84" s="80"/>
      <c r="E84" s="81"/>
      <c r="F84" s="82"/>
      <c r="G84" s="83"/>
      <c r="H84" s="81"/>
      <c r="I84" s="81"/>
      <c r="J84" s="82"/>
      <c r="K84" s="83"/>
      <c r="L84" s="81"/>
      <c r="M84" s="81"/>
      <c r="N84" s="82"/>
      <c r="O84" s="84"/>
      <c r="P84" s="85"/>
      <c r="Q84" s="85"/>
      <c r="R84" s="86"/>
    </row>
    <row r="85" spans="1:18" ht="20.100000000000001" customHeight="1" thickBot="1" x14ac:dyDescent="0.3">
      <c r="A85" s="167" t="s">
        <v>43</v>
      </c>
      <c r="B85" s="168"/>
      <c r="C85" s="142" t="s">
        <v>44</v>
      </c>
      <c r="D85" s="143"/>
      <c r="E85" s="143"/>
      <c r="F85" s="169"/>
      <c r="G85" s="142" t="s">
        <v>45</v>
      </c>
      <c r="H85" s="143"/>
      <c r="I85" s="143"/>
      <c r="J85" s="169"/>
      <c r="K85" s="142" t="s">
        <v>45</v>
      </c>
      <c r="L85" s="143"/>
      <c r="M85" s="143"/>
      <c r="N85" s="169"/>
      <c r="O85" s="142" t="s">
        <v>45</v>
      </c>
      <c r="P85" s="143"/>
      <c r="Q85" s="143"/>
      <c r="R85" s="169"/>
    </row>
    <row r="86" spans="1:18" ht="20.100000000000001" customHeight="1" thickBot="1" x14ac:dyDescent="0.3">
      <c r="A86" s="167" t="s">
        <v>46</v>
      </c>
      <c r="B86" s="168"/>
      <c r="C86" s="170">
        <v>0</v>
      </c>
      <c r="D86" s="171"/>
      <c r="E86" s="171"/>
      <c r="F86" s="172"/>
      <c r="G86" s="173">
        <v>0</v>
      </c>
      <c r="H86" s="147"/>
      <c r="I86" s="147"/>
      <c r="J86" s="148"/>
      <c r="K86" s="173">
        <v>0</v>
      </c>
      <c r="L86" s="147"/>
      <c r="M86" s="147"/>
      <c r="N86" s="148"/>
      <c r="O86" s="173">
        <v>0</v>
      </c>
      <c r="P86" s="147"/>
      <c r="Q86" s="147"/>
      <c r="R86" s="148"/>
    </row>
  </sheetData>
  <mergeCells count="108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28:B28"/>
    <mergeCell ref="C28:F28"/>
    <mergeCell ref="G28:J28"/>
    <mergeCell ref="K28:N28"/>
    <mergeCell ref="O28:R28"/>
    <mergeCell ref="B30:D30"/>
    <mergeCell ref="M30:Q30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O33:P33"/>
    <mergeCell ref="Q33:R33"/>
    <mergeCell ref="A34:C34"/>
    <mergeCell ref="D34:F34"/>
    <mergeCell ref="G34:J34"/>
    <mergeCell ref="K34:N34"/>
    <mergeCell ref="O34:R34"/>
    <mergeCell ref="O31:P31"/>
    <mergeCell ref="Q31:R31"/>
    <mergeCell ref="C32:G32"/>
    <mergeCell ref="H32:J32"/>
    <mergeCell ref="K32:R32"/>
    <mergeCell ref="A33:C33"/>
    <mergeCell ref="D33:F33"/>
    <mergeCell ref="G33:J33"/>
    <mergeCell ref="K33:L33"/>
    <mergeCell ref="M33:N33"/>
    <mergeCell ref="A57:B57"/>
    <mergeCell ref="C57:F57"/>
    <mergeCell ref="G57:J57"/>
    <mergeCell ref="K57:N57"/>
    <mergeCell ref="O57:R57"/>
    <mergeCell ref="B59:D59"/>
    <mergeCell ref="M59:Q59"/>
    <mergeCell ref="Q36:R36"/>
    <mergeCell ref="A56:B56"/>
    <mergeCell ref="C56:F56"/>
    <mergeCell ref="G56:J56"/>
    <mergeCell ref="K56:N56"/>
    <mergeCell ref="O56:R56"/>
    <mergeCell ref="D36:E36"/>
    <mergeCell ref="G36:H36"/>
    <mergeCell ref="I36:J36"/>
    <mergeCell ref="K36:L36"/>
    <mergeCell ref="M36:N36"/>
    <mergeCell ref="O36:P36"/>
    <mergeCell ref="O62:P62"/>
    <mergeCell ref="Q62:R62"/>
    <mergeCell ref="A63:C63"/>
    <mergeCell ref="D63:F63"/>
    <mergeCell ref="G63:J63"/>
    <mergeCell ref="K63:N63"/>
    <mergeCell ref="O63:R63"/>
    <mergeCell ref="O60:P60"/>
    <mergeCell ref="Q60:R60"/>
    <mergeCell ref="C61:G61"/>
    <mergeCell ref="H61:J61"/>
    <mergeCell ref="K61:R61"/>
    <mergeCell ref="A62:C62"/>
    <mergeCell ref="D62:F62"/>
    <mergeCell ref="G62:J62"/>
    <mergeCell ref="K62:L62"/>
    <mergeCell ref="M62:N62"/>
    <mergeCell ref="A86:B86"/>
    <mergeCell ref="C86:F86"/>
    <mergeCell ref="G86:J86"/>
    <mergeCell ref="K86:N86"/>
    <mergeCell ref="O86:R86"/>
    <mergeCell ref="Q65:R65"/>
    <mergeCell ref="A85:B85"/>
    <mergeCell ref="C85:F85"/>
    <mergeCell ref="G85:J85"/>
    <mergeCell ref="K85:N85"/>
    <mergeCell ref="O85:R85"/>
    <mergeCell ref="D65:E65"/>
    <mergeCell ref="G65:H65"/>
    <mergeCell ref="I65:J65"/>
    <mergeCell ref="K65:L65"/>
    <mergeCell ref="M65:N65"/>
    <mergeCell ref="O65:P65"/>
  </mergeCells>
  <pageMargins left="0.7" right="0.7" top="0.75" bottom="0.75" header="0.3" footer="0.3"/>
  <pageSetup paperSize="9" scale="86" orientation="landscape" r:id="rId1"/>
  <rowBreaks count="4" manualBreakCount="4">
    <brk id="29" max="16383" man="1"/>
    <brk id="58" max="16383" man="1"/>
    <brk id="87" max="16383" man="1"/>
    <brk id="226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export</vt:lpstr>
      <vt:lpstr>Listes</vt:lpstr>
      <vt:lpstr>donnees</vt:lpstr>
      <vt:lpstr>Débit modele</vt:lpstr>
      <vt:lpstr>Débit</vt:lpstr>
      <vt:lpstr>pl_debit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'Débit modele'!Zone_d_impression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BisouNours</cp:lastModifiedBy>
  <cp:lastPrinted>2022-07-17T17:44:41Z</cp:lastPrinted>
  <dcterms:created xsi:type="dcterms:W3CDTF">2022-07-14T10:42:57Z</dcterms:created>
  <dcterms:modified xsi:type="dcterms:W3CDTF">2022-07-27T16:01:36Z</dcterms:modified>
</cp:coreProperties>
</file>