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8CFEEAA5-0CA8-421E-9022-16A60EBBA6F1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A">BD!$G$3:$V$12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4" i="3" l="1"/>
  <c r="W5" i="3"/>
  <c r="W6" i="3"/>
  <c r="W7" i="3"/>
  <c r="W8" i="3"/>
  <c r="W9" i="3"/>
  <c r="W10" i="3"/>
  <c r="W11" i="3"/>
  <c r="W12" i="3"/>
  <c r="AG12" i="3" l="1"/>
  <c r="AG11" i="3"/>
  <c r="AG10" i="3"/>
  <c r="AG9" i="3"/>
  <c r="AG8" i="3"/>
  <c r="AG7" i="3"/>
  <c r="AG6" i="3"/>
  <c r="AG5" i="3"/>
  <c r="AG4" i="3"/>
  <c r="G1" i="1" l="1"/>
  <c r="H2" i="1"/>
  <c r="B2" i="1" l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B2" i="3" s="1"/>
  <c r="A12" i="3"/>
  <c r="A11" i="3"/>
  <c r="A10" i="3"/>
  <c r="A9" i="3"/>
  <c r="C3" i="1"/>
  <c r="J3" i="1" s="1"/>
  <c r="C9" i="3" s="1"/>
  <c r="B4" i="1"/>
  <c r="K2" i="1" s="1"/>
  <c r="A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D8" i="3" l="1" a="1"/>
  <c r="D8" i="3" s="1"/>
  <c r="C2" i="3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W4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<sst xmlns="http://schemas.openxmlformats.org/spreadsheetml/2006/main" count="327" uniqueCount="173">
  <si>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</si>
  <si>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</si>
  <si>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</si>
  <si>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</si>
  <si>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</si>
  <si>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</si>
  <si>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</si>
  <si>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</si>
  <si>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</si>
  <si>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</si>
  <si>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</si>
  <si>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</si>
  <si>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</si>
  <si>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</si>
  <si>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</si>
  <si>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</si>
  <si>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</si>
  <si>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</si>
  <si>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</si>
  <si>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</si>
  <si>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</si>
  <si>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</si>
  <si>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</si>
  <si>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</si>
  <si>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</si>
  <si>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</si>
  <si>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</si>
  <si>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</si>
  <si>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</si>
  <si>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</si>
  <si>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</si>
  <si>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</si>
  <si>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</si>
  <si>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</si>
  <si>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</si>
  <si>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</si>
  <si>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</si>
  <si>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</si>
  <si>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</si>
  <si>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</si>
  <si>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</si>
  <si>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</si>
  <si>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</si>
  <si>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</si>
  <si>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</si>
  <si>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</si>
  <si>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</si>
  <si>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</si>
  <si>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STRASBOURG</t>
  </si>
  <si>
    <t>fgfgf@gmail.com</t>
  </si>
  <si>
    <t>prenomhuit@gmail.com</t>
  </si>
  <si>
    <t>Payé</t>
  </si>
  <si>
    <t>02 01 47 85 41</t>
  </si>
  <si>
    <t>non</t>
  </si>
  <si>
    <t>20 ici</t>
  </si>
  <si>
    <t>test@hotmail.com</t>
  </si>
  <si>
    <t>Excel</t>
  </si>
  <si>
    <t>DUPONT</t>
  </si>
  <si>
    <t>tuteur1tut@gmail.com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</si>
  <si>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</si>
  <si>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</si>
  <si>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</si>
  <si>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</si>
  <si>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</si>
  <si>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</si>
  <si>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</si>
  <si>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</si>
  <si>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</si>
  <si>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</si>
  <si>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</si>
  <si>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</si>
  <si>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</si>
  <si>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</si>
  <si>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</si>
  <si>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</si>
  <si>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</si>
  <si>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</si>
  <si>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</si>
  <si>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</si>
  <si>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</si>
  <si>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</si>
  <si>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</si>
  <si>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</si>
  <si>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</si>
  <si>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</si>
  <si>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</si>
  <si>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</si>
  <si>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</si>
  <si>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</si>
  <si>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</si>
  <si>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</si>
  <si>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</si>
  <si>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</si>
  <si>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johnijohn@laposte.net</t>
  </si>
  <si>
    <t>FREDDY</t>
  </si>
  <si>
    <t>freddyjon@gmail.com</t>
  </si>
  <si>
    <t>U14</t>
  </si>
  <si>
    <t>U12</t>
  </si>
  <si>
    <t>U10</t>
  </si>
  <si>
    <t>U8</t>
  </si>
  <si>
    <t>U6</t>
  </si>
  <si>
    <t>ANNÉE</t>
  </si>
  <si>
    <t>2007 11 2 254 422</t>
  </si>
  <si>
    <t>Essai</t>
  </si>
  <si>
    <t>OCTET</t>
  </si>
  <si>
    <t>essaidoctet@test.fr</t>
  </si>
  <si>
    <t>4 Elysée</t>
  </si>
  <si>
    <t>MARSEILLE</t>
  </si>
  <si>
    <t>rayanjulien@hotmail.fr</t>
  </si>
  <si>
    <t>PATOU</t>
  </si>
  <si>
    <t>fredpatou@test.com</t>
  </si>
  <si>
    <t>TEST</t>
  </si>
  <si>
    <t>Macro</t>
  </si>
  <si>
    <t>macroteste@gmail.com</t>
  </si>
  <si>
    <t>1 la</t>
  </si>
  <si>
    <t>RENNES</t>
  </si>
  <si>
    <t>ivanolyon@laposte.net</t>
  </si>
  <si>
    <t>2011 11 2 254 422</t>
  </si>
  <si>
    <t>Man</t>
  </si>
  <si>
    <t>MANOLLO</t>
  </si>
  <si>
    <t>manmanollo@test.com</t>
  </si>
  <si>
    <t>2013 11 2 254 422</t>
  </si>
  <si>
    <t>2 ici</t>
  </si>
  <si>
    <t>LILLE</t>
  </si>
  <si>
    <t>jonhatanbon@test.com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</si>
  <si>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</si>
  <si>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</si>
  <si>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</si>
  <si>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</si>
  <si>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</si>
  <si>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</si>
  <si>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</si>
  <si>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</si>
  <si>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</si>
  <si>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Mélanie-Prén1tut1</t>
  </si>
  <si>
    <t>ALFRED-Nom1tut1</t>
  </si>
  <si>
    <t>Edmond-Prén1tut2</t>
  </si>
  <si>
    <t>Francki-Prén2tut1</t>
  </si>
  <si>
    <t>Alfred-Prén2tut2</t>
  </si>
  <si>
    <t>Léonard-Prén3tut1</t>
  </si>
  <si>
    <t>TABLEUR-Nom3tut1</t>
  </si>
  <si>
    <t>Jules-Prén3tut2</t>
  </si>
  <si>
    <t>John-Prén4tut1</t>
  </si>
  <si>
    <t>JOHNNY-Nom4tut1</t>
  </si>
  <si>
    <t>Jonathan-Prén4tut2</t>
  </si>
  <si>
    <t>Julian-Prén5tut1</t>
  </si>
  <si>
    <t>RAYAN-Nom5tut1</t>
  </si>
  <si>
    <t>Pat-Prén5tut2</t>
  </si>
  <si>
    <t>Yvano-Prén6tut1</t>
  </si>
  <si>
    <t>LION-Nom6tut1</t>
  </si>
  <si>
    <t>Lol-Prén6tut2</t>
  </si>
  <si>
    <t>Johnathan-Prén7tut1</t>
  </si>
  <si>
    <t>BON-Nom7tut1</t>
  </si>
  <si>
    <t>Pat-Prén7tut2</t>
  </si>
  <si>
    <t>10 rue la Fontaine</t>
  </si>
  <si>
    <t>Jennifer-Prén8tut1</t>
  </si>
  <si>
    <t>ELISSA-Nom8tut1</t>
  </si>
  <si>
    <t>elissanom@test/com</t>
  </si>
  <si>
    <t>Véro-Prén8tut2</t>
  </si>
  <si>
    <t>VENUS</t>
  </si>
  <si>
    <t>venus@gmail.com</t>
  </si>
  <si>
    <t>2017 11 2 254 422</t>
  </si>
  <si>
    <t>Non payé</t>
  </si>
  <si>
    <t>5 rue Léo Lagrange</t>
  </si>
  <si>
    <t>Greg-Prén9tut1</t>
  </si>
  <si>
    <t>SEBASTIAN-Nom9tut1</t>
  </si>
  <si>
    <t>sebastianmel@test.fr</t>
  </si>
  <si>
    <t>Bob-Prén9tut2</t>
  </si>
  <si>
    <t>TERRA</t>
  </si>
  <si>
    <t>terra@gmail.com</t>
  </si>
  <si>
    <t>2019 11 2 254 422</t>
  </si>
  <si>
    <t>bm@test.fr</t>
  </si>
  <si>
    <t>DURAND-NOM2TUT1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</si>
</sst>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8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2" fillId="14" borderId="0" xfId="0" applyFont="1" applyFill="1" applyAlignment="1">
      <alignment horizontal="center" vertical="center" wrapText="1"/>
    </xf>
    <xf numFmtId="0" fontId="13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6" borderId="7" xfId="0" applyFill="1" applyBorder="1" applyAlignment="1">
      <alignment horizontal="center" vertical="center"/>
    </xf>
    <xf numFmtId="0" fontId="0" fillId="15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2" fillId="13" borderId="4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3" xfId="0" applyNumberFormat="1" applyFont="1" applyBorder="1" applyAlignment="1">
      <alignment horizontal="center"/>
    </xf>
    <xf numFmtId="14" fontId="2" fillId="13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1" borderId="12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11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0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200025</xdr:rowOff>
        </xdr:from>
        <xdr:to>
          <xdr:col>2</xdr:col>
          <xdr:colOff>314325</xdr:colOff>
          <xdr:row>0</xdr:row>
          <xdr:rowOff>457200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180975</xdr:rowOff>
        </xdr:from>
        <xdr:to>
          <xdr:col>7</xdr:col>
          <xdr:colOff>1685925</xdr:colOff>
          <xdr:row>0</xdr:row>
          <xdr:rowOff>466725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1800225</xdr:colOff>
          <xdr:row>0</xdr:row>
          <xdr:rowOff>171450</xdr:rowOff>
        </xdr:from>
        <xdr:to>
          <xdr:col>9</xdr:col>
          <xdr:colOff>219075</xdr:colOff>
          <xdr:row>0</xdr:row>
          <xdr:rowOff>485775</xdr:rowOff>
        </xdr:to>
        <xdr:sp macro="" textlink="">
          <xdr:nvSpPr>
            <xdr:cNvPr id="5129" name="CommandButton2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2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G12" totalsRowShown="0" headerRowDxfId="100" dataDxfId="99">
  <autoFilter ref="A3:AG12" xr:uid="{00000000-0009-0000-0100-000001000000}"/>
  <tableColumns count="33">
    <tableColumn id="29" xr3:uid="{00000000-0010-0000-0000-00001D000000}" name="U 14" dataDxfId="98">
      <calculatedColumnFormula>IFERROR(IF($K4,VLOOKUP(Tableau1[[#This Row],[ANNÉE]],paramètres!$H$2:$H$4,1,FALSE)+1)-Tableau1[[#This Row],[ANNÉE]],"")</calculatedColumnFormula>
    </tableColumn>
    <tableColumn id="30" xr3:uid="{00000000-0010-0000-0000-00001E000000}" name="U 12" dataDxfId="97">
      <calculatedColumnFormula>IFERROR(IF($K4,VLOOKUP(Tableau1[[#This Row],[ANNÉE]],paramètres!$I$2:$I$4,1,FALSE)+1)-Tableau1[[#This Row],[ANNÉE]],"")</calculatedColumnFormula>
    </tableColumn>
    <tableColumn id="31" xr3:uid="{00000000-0010-0000-0000-00001F000000}" name="U 10" dataDxfId="96">
      <calculatedColumnFormula>IFERROR(IF($K4,VLOOKUP(Tableau1[[#This Row],[ANNÉE]],paramètres!$J$2:$J$4,1,FALSE)+1)-Tableau1[[#This Row],[ANNÉE]],"")</calculatedColumnFormula>
    </tableColumn>
    <tableColumn id="32" xr3:uid="{00000000-0010-0000-0000-000020000000}" name="U 8" dataDxfId="95">
      <calculatedColumnFormula array="1">IFERROR(IF($K4,VLOOKUP(Tableau1[[#This Row],[ANNÉE]],paramètres!$K$2:$K$4,1,FALSE)+1)-Tableau1[[#This Row],[ANNÉE]],"")</calculatedColumnFormula>
    </tableColumn>
    <tableColumn id="33" xr3:uid="{00000000-0010-0000-0000-000021000000}" name="U 6" dataDxfId="94">
      <calculatedColumnFormula array="1">IFERROR(IF($K4,VLOOKUP(Tableau1[[#This Row],[ANNÉE]],paramètres!$L$2:$L$4,1,FALSE)+1)-Tableau1[[#This Row],[ANNÉE]],"")</calculatedColumnFormula>
    </tableColumn>
    <tableColumn id="34" xr3:uid="{00000000-0010-0000-0000-000022000000}" name="BABY" dataDxfId="93">
      <calculatedColumnFormula array="1">IFERROR(IF($K4,VLOOKUP(Tableau1[[#This Row],[ANNÉE]],paramètres!$M$2:$M$4,1,FALSE)+1)-Tableau1[[#This Row],[ANNÉE]],"")</calculatedColumnFormula>
    </tableColumn>
    <tableColumn id="1" xr3:uid="{00000000-0010-0000-0000-000001000000}" name="Prénom de l'enfant" dataDxfId="92"/>
    <tableColumn id="2" xr3:uid="{00000000-0010-0000-0000-000002000000}" name="Nom de l'enfant" dataDxfId="91"/>
    <tableColumn id="3" xr3:uid="{00000000-0010-0000-0000-000003000000}" name="E-mail de l'enfant" dataDxfId="90" dataCellStyle="Lien hypertexte"/>
    <tableColumn id="4" xr3:uid="{00000000-0010-0000-0000-000004000000}" name="N° portable de l'enfant" dataDxfId="89"/>
    <tableColumn id="5" xr3:uid="{00000000-0010-0000-0000-000005000000}" name="Date de naissance" dataDxfId="88"/>
    <tableColumn id="6" xr3:uid="{00000000-0010-0000-0000-000006000000}" name="Adresse postale de l'enfant" dataDxfId="87"/>
    <tableColumn id="7" xr3:uid="{00000000-0010-0000-0000-000007000000}" name="Code postal" dataDxfId="86" dataCellStyle="Milliers"/>
    <tableColumn id="8" xr3:uid="{00000000-0010-0000-0000-000008000000}" name="Ville" dataDxfId="85"/>
    <tableColumn id="9" xr3:uid="{00000000-0010-0000-0000-000009000000}" name="Prénom 1 Tuteur" dataDxfId="84"/>
    <tableColumn id="10" xr3:uid="{00000000-0010-0000-0000-00000A000000}" name="NOM Tuteur 1" dataDxfId="83"/>
    <tableColumn id="11" xr3:uid="{00000000-0010-0000-0000-00000B000000}" name="E-mail  Tuteur 1" dataDxfId="82" dataCellStyle="Lien hypertexte"/>
    <tableColumn id="12" xr3:uid="{00000000-0010-0000-0000-00000C000000}" name="Portable Tuteur 1" dataDxfId="81"/>
    <tableColumn id="13" xr3:uid="{00000000-0010-0000-0000-00000D000000}" name="Prénom Tuteur 2" dataDxfId="80"/>
    <tableColumn id="14" xr3:uid="{00000000-0010-0000-0000-00000E000000}" name="NOM Tuteur 2" dataDxfId="79"/>
    <tableColumn id="15" xr3:uid="{00000000-0010-0000-0000-00000F000000}" name="E-mail Tuteur 2" dataDxfId="78" dataCellStyle="Lien hypertexte"/>
    <tableColumn id="16" xr3:uid="{00000000-0010-0000-0000-000010000000}" name="Portable Tuteur 2" dataDxfId="77"/>
    <tableColumn id="17" xr3:uid="{00000000-0010-0000-0000-000011000000}" name="licence" dataDxfId="76">
      <calculatedColumnFormula>IF(Tableau1[[#This Row],[Licence payé]]="Payé", "Oui",IF(Tableau1[[#This Row],[Licence payé]]="Non payé", "Non",IF(Tableau1[[#This Row],[Licence payé]]="","",)))</calculatedColumnFormula>
    </tableColumn>
    <tableColumn id="18" xr3:uid="{00000000-0010-0000-0000-000012000000}" name="Numéro de licence" dataDxfId="75"/>
    <tableColumn id="19" xr3:uid="{00000000-0010-0000-0000-000013000000}" name="Licence payé" dataDxfId="74"/>
    <tableColumn id="20" xr3:uid="{00000000-0010-0000-0000-000014000000}" name="Certificat médical" dataDxfId="73"/>
    <tableColumn id="21" xr3:uid="{00000000-0010-0000-0000-000015000000}" name="A soins" dataDxfId="72"/>
    <tableColumn id="22" xr3:uid="{00000000-0010-0000-0000-000016000000}" name="A transport" dataDxfId="71"/>
    <tableColumn id="23" xr3:uid="{00000000-0010-0000-0000-000017000000}" name="A image" dataDxfId="70"/>
    <tableColumn id="24" xr3:uid="{00000000-0010-0000-0000-000018000000}" name="Taille(bas)" dataDxfId="69"/>
    <tableColumn id="25" xr3:uid="{00000000-0010-0000-0000-000019000000}" name="Taille(haut)" dataDxfId="68"/>
    <tableColumn id="26" xr3:uid="{00000000-0010-0000-0000-00001A000000}" name="Taille (chaussette)" dataDxfId="67"/>
    <tableColumn id="27" xr3:uid="{00000000-0010-0000-0000-00001B000000}" name="ANNÉE" dataDxfId="66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U14" displayName="TableauU14" ref="A4:G5" totalsRowShown="0" headerRowDxfId="65" headerRowBorderDxfId="64" tableBorderDxfId="63" totalsRowBorderDxfId="62">
  <autoFilter ref="A4:G5" xr:uid="{00000000-0009-0000-0100-000008000000}"/>
  <tableColumns count="7">
    <tableColumn id="1" xr3:uid="{00000000-0010-0000-0100-000001000000}" name="Prénom" dataDxfId="61"/>
    <tableColumn id="2" xr3:uid="{00000000-0010-0000-0100-000002000000}" name="Nom " dataDxfId="60" dataCellStyle="Lien hypertexte"/>
    <tableColumn id="3" xr3:uid="{00000000-0010-0000-0100-000003000000}" name="date _x000a_de naissance" dataDxfId="59"/>
    <tableColumn id="4" xr3:uid="{00000000-0010-0000-0100-000004000000}" name="N° _x000a_licence" dataDxfId="58"/>
    <tableColumn id="5" xr3:uid="{00000000-0010-0000-0100-000005000000}" name="N°" dataDxfId="57"/>
    <tableColumn id="6" xr3:uid="{00000000-0010-0000-0100-000006000000}" name="Joueur _x000a_Arbitre" dataDxfId="56"/>
    <tableColumn id="7" xr3:uid="{00000000-0010-0000-0100-000007000000}" name="J _x000a_de devant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U12" displayName="TableauU12" ref="A4:G5" totalsRowShown="0" headerRowDxfId="54" headerRowBorderDxfId="53" tableBorderDxfId="52" totalsRowBorderDxfId="51">
  <autoFilter ref="A4:G5" xr:uid="{00000000-0009-0000-0100-000003000000}"/>
  <tableColumns count="7">
    <tableColumn id="1" xr3:uid="{00000000-0010-0000-0200-000001000000}" name="Prénom" dataDxfId="50"/>
    <tableColumn id="2" xr3:uid="{00000000-0010-0000-0200-000002000000}" name="Nom " dataDxfId="49" dataCellStyle="Lien hypertexte"/>
    <tableColumn id="3" xr3:uid="{00000000-0010-0000-0200-000003000000}" name="date _x000a_de naissance" dataDxfId="48"/>
    <tableColumn id="4" xr3:uid="{00000000-0010-0000-0200-000004000000}" name="N° _x000a_licence" dataDxfId="47"/>
    <tableColumn id="5" xr3:uid="{00000000-0010-0000-0200-000005000000}" name="N°" dataDxfId="46"/>
    <tableColumn id="6" xr3:uid="{00000000-0010-0000-0200-000006000000}" name="Joueur _x000a_Arbitre" dataDxfId="45"/>
    <tableColumn id="7" xr3:uid="{00000000-0010-0000-0200-000007000000}" name="J _x000a_de devant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U10" displayName="TableauU10" ref="A4:G5" totalsRowShown="0" headerRowDxfId="43" headerRowBorderDxfId="42" tableBorderDxfId="41" totalsRowBorderDxfId="40">
  <autoFilter ref="A4:G5" xr:uid="{00000000-0009-0000-0100-000004000000}"/>
  <tableColumns count="7">
    <tableColumn id="1" xr3:uid="{00000000-0010-0000-0300-000001000000}" name="Prénom" dataDxfId="39"/>
    <tableColumn id="2" xr3:uid="{00000000-0010-0000-0300-000002000000}" name="Nom " dataDxfId="38"/>
    <tableColumn id="3" xr3:uid="{00000000-0010-0000-0300-000003000000}" name="date _x000a_de naissance" dataDxfId="37"/>
    <tableColumn id="4" xr3:uid="{00000000-0010-0000-0300-000004000000}" name="N° _x000a_licence" dataDxfId="36"/>
    <tableColumn id="5" xr3:uid="{00000000-0010-0000-0300-000005000000}" name="N°" dataDxfId="35"/>
    <tableColumn id="6" xr3:uid="{00000000-0010-0000-0300-000006000000}" name="Joueur _x000a_Arbitre" dataDxfId="34"/>
    <tableColumn id="7" xr3:uid="{00000000-0010-0000-0300-000007000000}" name="J _x000a_de devant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U8" displayName="TableauU8" ref="A4:G5" totalsRowShown="0" headerRowDxfId="32" headerRowBorderDxfId="31" tableBorderDxfId="30" totalsRowBorderDxfId="29">
  <autoFilter ref="A4:G5" xr:uid="{00000000-0009-0000-0100-000005000000}"/>
  <tableColumns count="7">
    <tableColumn id="1" xr3:uid="{00000000-0010-0000-0400-000001000000}" name="Prénom" dataDxfId="28"/>
    <tableColumn id="2" xr3:uid="{00000000-0010-0000-0400-000002000000}" name="Nom " dataDxfId="27"/>
    <tableColumn id="3" xr3:uid="{00000000-0010-0000-0400-000003000000}" name="date _x000a_de naissance" dataDxfId="26"/>
    <tableColumn id="4" xr3:uid="{00000000-0010-0000-0400-000004000000}" name="N° _x000a_licence" dataDxfId="25"/>
    <tableColumn id="5" xr3:uid="{00000000-0010-0000-0400-000005000000}" name="N°" dataDxfId="24"/>
    <tableColumn id="6" xr3:uid="{00000000-0010-0000-0400-000006000000}" name="Joueur _x000a_Arbitre" dataDxfId="23"/>
    <tableColumn id="7" xr3:uid="{00000000-0010-0000-0400-000007000000}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U6" displayName="TableauU6" ref="A4:G5" totalsRowShown="0" headerRowDxfId="21" headerRowBorderDxfId="20" tableBorderDxfId="19" totalsRowBorderDxfId="18">
  <autoFilter ref="A4:G5" xr:uid="{00000000-0009-0000-0100-000007000000}"/>
  <tableColumns count="7">
    <tableColumn id="1" xr3:uid="{00000000-0010-0000-0500-000001000000}" name="Prénom" dataDxfId="17"/>
    <tableColumn id="2" xr3:uid="{00000000-0010-0000-0500-000002000000}" name="Nom " dataDxfId="16"/>
    <tableColumn id="3" xr3:uid="{00000000-0010-0000-0500-000003000000}" name="date _x000a_de naissance" dataDxfId="15"/>
    <tableColumn id="4" xr3:uid="{00000000-0010-0000-0500-000004000000}" name="N° _x000a_licence" dataDxfId="14"/>
    <tableColumn id="5" xr3:uid="{00000000-0010-0000-0500-000005000000}" name="N°" dataDxfId="13"/>
    <tableColumn id="6" xr3:uid="{00000000-0010-0000-0500-000006000000}" name="Joueur _x000a_Arbitre" dataDxfId="12"/>
    <tableColumn id="7" xr3:uid="{00000000-0010-0000-0500-000007000000}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BABY" displayName="TableauBABY" ref="A4:G7" totalsRowShown="0" headerRowDxfId="10" headerRowBorderDxfId="9" tableBorderDxfId="8" totalsRowBorderDxfId="7">
  <autoFilter ref="A4:G7" xr:uid="{00000000-0009-0000-0100-000006000000}"/>
  <tableColumns count="7">
    <tableColumn id="1" xr3:uid="{00000000-0010-0000-0600-000001000000}" name="Prénom" dataDxfId="6"/>
    <tableColumn id="2" xr3:uid="{00000000-0010-0000-0600-000002000000}" name="Nom " dataDxfId="5"/>
    <tableColumn id="3" xr3:uid="{00000000-0010-0000-0600-000003000000}" name="date _x000a_de naissance" dataDxfId="4"/>
    <tableColumn id="4" xr3:uid="{00000000-0010-0000-0600-000004000000}" name="N° _x000a_licence" dataDxfId="3"/>
    <tableColumn id="5" xr3:uid="{00000000-0010-0000-0600-000005000000}" name="N°" dataDxfId="2"/>
    <tableColumn id="6" xr3:uid="{00000000-0010-0000-0600-000006000000}" name="Joueur _x000a_Arbitre" dataDxfId="1"/>
    <tableColumn id="7" xr3:uid="{00000000-0010-0000-0600-000007000000}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drawing" Target="../drawings/drawing2.xml"/><Relationship Id="rId3" Type="http://schemas.openxmlformats.org/officeDocument/2006/relationships/hyperlink" Target="mailto:test@hotmail.com" TargetMode="External"/><Relationship Id="rId21" Type="http://schemas.openxmlformats.org/officeDocument/2006/relationships/hyperlink" Target="mailto:sebastianmel@test.fr" TargetMode="External"/><Relationship Id="rId34" Type="http://schemas.openxmlformats.org/officeDocument/2006/relationships/table" Target="../tables/table1.xm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printerSettings" Target="../printerSettings/printerSettings2.bin"/><Relationship Id="rId33" Type="http://schemas.openxmlformats.org/officeDocument/2006/relationships/ctrlProp" Target="../ctrlProps/ctrlProp2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hyperlink" Target="mailto:elissanom@test/com" TargetMode="External"/><Relationship Id="rId29" Type="http://schemas.openxmlformats.org/officeDocument/2006/relationships/image" Target="../media/image2.emf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hyperlink" Target="mailto:bm@test.fr" TargetMode="External"/><Relationship Id="rId32" Type="http://schemas.openxmlformats.org/officeDocument/2006/relationships/ctrlProp" Target="../ctrlProps/ctrlProp1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hyperlink" Target="mailto:terra@gmail.com" TargetMode="External"/><Relationship Id="rId28" Type="http://schemas.openxmlformats.org/officeDocument/2006/relationships/control" Target="../activeX/activeX2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31" Type="http://schemas.openxmlformats.org/officeDocument/2006/relationships/image" Target="../media/image3.emf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hyperlink" Target="mailto:venus@gmail.com" TargetMode="External"/><Relationship Id="rId27" Type="http://schemas.openxmlformats.org/officeDocument/2006/relationships/vmlDrawing" Target="../drawings/vmlDrawing3.vml"/><Relationship Id="rId30" Type="http://schemas.openxmlformats.org/officeDocument/2006/relationships/control" Target="../activeX/activeX3.xml"/><Relationship Id="rId35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72"/>
  <sheetViews>
    <sheetView workbookViewId="0">
      <selection activeCell="I11" sqref="I11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f>B1</f>
        <v>2008</v>
      </c>
      <c r="I2" s="38">
        <f>B2</f>
        <v>2011</v>
      </c>
      <c r="J2" s="38">
        <f>B3</f>
        <v>2013</v>
      </c>
      <c r="K2" s="38">
        <f>B4</f>
        <v>2015</v>
      </c>
      <c r="L2" s="38">
        <f>B5</f>
        <v>2017</v>
      </c>
      <c r="M2" s="38">
        <f>B6</f>
        <v>2019</v>
      </c>
      <c r="N2" s="38">
        <f>B7</f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f>C1</f>
        <v>2009</v>
      </c>
      <c r="I3" s="38">
        <f>C2</f>
        <v>2012</v>
      </c>
      <c r="J3" s="38">
        <f>C3</f>
        <v>2014</v>
      </c>
      <c r="K3" s="38">
        <f>C4</f>
        <v>2016</v>
      </c>
      <c r="L3" s="38">
        <f>C5</f>
        <v>2018</v>
      </c>
      <c r="M3" s="38">
        <f>C6</f>
        <v>2020</v>
      </c>
      <c r="N3" s="38">
        <f>C7</f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f>D1</f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B1" xr:uid="{00000000-0002-0000-0000-000000000000}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tabSelected="1" workbookViewId="0">
      <selection activeCell="J6" sqref="J6"/>
    </sheetView>
  </sheetViews>
  <sheetFormatPr baseColWidth="10" defaultRowHeight="15" x14ac:dyDescent="0.25"/>
  <sheetData>
    <row r="1" spans="1:16" ht="30" customHeight="1" x14ac:dyDescent="0.25">
      <c r="A1" s="87" t="s">
        <v>20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12"/>
  <sheetViews>
    <sheetView workbookViewId="0">
      <selection activeCell="W5" sqref="W5"/>
    </sheetView>
  </sheetViews>
  <sheetFormatPr baseColWidth="10" defaultRowHeight="15" x14ac:dyDescent="0.25"/>
  <cols>
    <col min="1" max="1" width="9.42578125" style="14" bestFit="1" customWidth="1"/>
    <col min="2" max="2" width="10.140625" style="33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12.140625" style="10" bestFit="1" customWidth="1"/>
    <col min="24" max="24" width="15.7109375" bestFit="1" customWidth="1"/>
    <col min="25" max="25" width="15.7109375" style="40" customWidth="1"/>
    <col min="26" max="33" width="15.7109375" style="38" customWidth="1"/>
  </cols>
  <sheetData>
    <row r="1" spans="1:33" ht="48" customHeight="1" x14ac:dyDescent="0.25"/>
    <row r="2" spans="1:33" x14ac:dyDescent="0.25">
      <c r="A2" s="73">
        <f>COUNTIFS(BD!$A$4:$A$12,1)</f>
        <v>1</v>
      </c>
      <c r="B2" s="74">
        <f>COUNTIFS(BD!$B$4:$B$12,1)</f>
        <v>1</v>
      </c>
      <c r="C2" s="75">
        <f>COUNTIFS(BD!$C$4:$C$12,1)</f>
        <v>1</v>
      </c>
      <c r="D2" s="76">
        <f>COUNTIFS(BD!$D$4:$D$12,1)</f>
        <v>1</v>
      </c>
      <c r="E2" s="77">
        <f>COUNTIFS(BD!$E$4:$E$12,1)</f>
        <v>1</v>
      </c>
      <c r="F2" s="78">
        <f>COUNTIFS(BD!$F$4:$F$12,1)</f>
        <v>3</v>
      </c>
      <c r="G2" s="11"/>
      <c r="J2" s="10"/>
      <c r="K2" s="9"/>
      <c r="L2" s="12"/>
      <c r="M2" s="41"/>
      <c r="N2"/>
      <c r="Q2" s="11"/>
      <c r="R2" s="13"/>
      <c r="S2"/>
      <c r="V2" s="10"/>
      <c r="W2"/>
      <c r="X2" s="40"/>
      <c r="Y2" s="38"/>
      <c r="AG2"/>
    </row>
    <row r="3" spans="1:33" s="18" customFormat="1" ht="30" x14ac:dyDescent="0.25">
      <c r="A3" s="67" t="s">
        <v>0</v>
      </c>
      <c r="B3" s="68" t="s">
        <v>1</v>
      </c>
      <c r="C3" s="69" t="s">
        <v>2</v>
      </c>
      <c r="D3" s="70" t="s">
        <v>3</v>
      </c>
      <c r="E3" s="71" t="s">
        <v>4</v>
      </c>
      <c r="F3" s="72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63</v>
      </c>
      <c r="L3" s="23" t="s">
        <v>64</v>
      </c>
      <c r="M3" s="42" t="s">
        <v>13</v>
      </c>
      <c r="N3" s="15" t="s">
        <v>14</v>
      </c>
      <c r="O3" s="15" t="s">
        <v>15</v>
      </c>
      <c r="P3" s="15" t="s">
        <v>65</v>
      </c>
      <c r="Q3" s="15" t="s">
        <v>66</v>
      </c>
      <c r="R3" s="15" t="s">
        <v>67</v>
      </c>
      <c r="S3" s="15" t="s">
        <v>68</v>
      </c>
      <c r="T3" s="15" t="s">
        <v>69</v>
      </c>
      <c r="U3" s="15" t="s">
        <v>74</v>
      </c>
      <c r="V3" s="16" t="s">
        <v>73</v>
      </c>
      <c r="W3" s="17" t="s">
        <v>16</v>
      </c>
      <c r="X3" s="43" t="s">
        <v>75</v>
      </c>
      <c r="Y3" s="35" t="s">
        <v>76</v>
      </c>
      <c r="Z3" s="34" t="s">
        <v>28</v>
      </c>
      <c r="AA3" s="37" t="s">
        <v>17</v>
      </c>
      <c r="AB3" s="37" t="s">
        <v>18</v>
      </c>
      <c r="AC3" s="37" t="s">
        <v>19</v>
      </c>
      <c r="AD3" s="36" t="s">
        <v>77</v>
      </c>
      <c r="AE3" s="36" t="s">
        <v>78</v>
      </c>
      <c r="AF3" s="36" t="s">
        <v>79</v>
      </c>
      <c r="AG3" s="15" t="s">
        <v>101</v>
      </c>
    </row>
    <row r="4" spans="1:33" x14ac:dyDescent="0.25">
      <c r="A4" s="79" t="str">
        <f>IFERROR(IF($K4,VLOOKUP(Tableau1[[#This Row],[ANNÉE]],paramètres!$H$2:$H$4,1,FALSE)+1)-Tableau1[[#This Row],[ANNÉE]],"")</f>
        <v/>
      </c>
      <c r="B4" s="79" t="str">
        <f>IFERROR(IF($K4,VLOOKUP(Tableau1[[#This Row],[ANNÉE]],paramètres!$I$2:$I$4,1,FALSE)+1)-Tableau1[[#This Row],[ANNÉE]],"")</f>
        <v/>
      </c>
      <c r="C4" s="79" t="str">
        <f>IFERROR(IF($K4,VLOOKUP(Tableau1[[#This Row],[ANNÉE]],paramètres!$J$2:$J$4,1,FALSE)+1)-Tableau1[[#This Row],[ANNÉE]],"")</f>
        <v/>
      </c>
      <c r="D4" s="79" t="str" cm="1">
        <f t="array" ref="D4">IFERROR(IF($K4,VLOOKUP(Tableau1[[#This Row],[ANNÉE]],paramètres!$K$2:$K$4,1,FALSE)+1)-Tableau1[[#This Row],[ANNÉE]],"")</f>
        <v/>
      </c>
      <c r="E4" s="79" t="str" cm="1">
        <f t="array" ref="E4">IFERROR(IF($K4,VLOOKUP(Tableau1[[#This Row],[ANNÉE]],paramètres!$L$2:$L$4,1,FALSE)+1)-Tableau1[[#This Row],[ANNÉE]],"")</f>
        <v/>
      </c>
      <c r="F4" s="80" cm="1">
        <f t="array" ref="F4">IFERROR(IF($K4,VLOOKUP(Tableau1[[#This Row],[ANNÉE]],paramètres!$M$2:$M$4,1,FALSE)+1)-Tableau1[[#This Row],[ANNÉE]],"")</f>
        <v>1</v>
      </c>
      <c r="G4" s="11" t="s">
        <v>40</v>
      </c>
      <c r="H4" s="11" t="s">
        <v>41</v>
      </c>
      <c r="I4" s="31" t="s">
        <v>42</v>
      </c>
      <c r="J4" s="25">
        <v>125478962</v>
      </c>
      <c r="K4" s="86">
        <v>43969</v>
      </c>
      <c r="L4" t="s">
        <v>29</v>
      </c>
      <c r="M4" s="28">
        <v>56300</v>
      </c>
      <c r="N4" t="s">
        <v>31</v>
      </c>
      <c r="O4" s="11" t="s">
        <v>134</v>
      </c>
      <c r="P4" s="11" t="s">
        <v>135</v>
      </c>
      <c r="Q4" s="31" t="s">
        <v>39</v>
      </c>
      <c r="R4" s="29">
        <v>601010101</v>
      </c>
      <c r="S4" s="11" t="s">
        <v>136</v>
      </c>
      <c r="T4" t="s">
        <v>70</v>
      </c>
      <c r="U4" s="32" t="s">
        <v>61</v>
      </c>
      <c r="V4" s="25">
        <v>202020201</v>
      </c>
      <c r="W4" s="30" t="str">
        <f>IF(Tableau1[[#This Row],[Licence payé]]="Payé", "Oui",IF(Tableau1[[#This Row],[Licence payé]]="Non payé", "Non",IF(Tableau1[[#This Row],[Licence payé]]="","",)))</f>
        <v>Oui</v>
      </c>
      <c r="X4" s="40" t="s">
        <v>62</v>
      </c>
      <c r="Y4" s="39" t="s">
        <v>51</v>
      </c>
      <c r="Z4" s="39" t="s">
        <v>30</v>
      </c>
      <c r="AA4" s="39" t="s">
        <v>30</v>
      </c>
      <c r="AB4" s="39" t="s">
        <v>30</v>
      </c>
      <c r="AC4" s="39" t="s">
        <v>30</v>
      </c>
      <c r="AD4" s="39" t="s">
        <v>26</v>
      </c>
      <c r="AE4" s="39" t="s">
        <v>22</v>
      </c>
      <c r="AF4" s="39">
        <v>38</v>
      </c>
      <c r="AG4" s="39">
        <f t="shared" ref="AG4:AG7" si="0">YEAR($K4)</f>
        <v>2020</v>
      </c>
    </row>
    <row r="5" spans="1:33" x14ac:dyDescent="0.25">
      <c r="A5" s="81" t="str">
        <f>IFERROR(IF($K5,VLOOKUP(Tableau1[[#This Row],[ANNÉE]],paramètres!$H$2:$H$4,1,FALSE)+1)-Tableau1[[#This Row],[ANNÉE]],"")</f>
        <v/>
      </c>
      <c r="B5" s="81" t="str">
        <f>IFERROR(IF($K5,VLOOKUP(Tableau1[[#This Row],[ANNÉE]],paramètres!$I$2:$I$4,1,FALSE)+1)-Tableau1[[#This Row],[ANNÉE]],"")</f>
        <v/>
      </c>
      <c r="C5" s="81" t="str">
        <f>IFERROR(IF($K5,VLOOKUP(Tableau1[[#This Row],[ANNÉE]],paramètres!$J$2:$J$4,1,FALSE)+1)-Tableau1[[#This Row],[ANNÉE]],"")</f>
        <v/>
      </c>
      <c r="D5" s="81" cm="1">
        <f t="array" ref="D5">IFERROR(IF($K5,VLOOKUP(Tableau1[[#This Row],[ANNÉE]],paramètres!$K$2:$K$4,1,FALSE)+1)-Tableau1[[#This Row],[ANNÉE]],"")</f>
        <v>1</v>
      </c>
      <c r="E5" s="81" t="str" cm="1">
        <f t="array" ref="E5">IFERROR(IF($K5,VLOOKUP(Tableau1[[#This Row],[ANNÉE]],paramètres!$L$2:$L$4,1,FALSE)+1)-Tableau1[[#This Row],[ANNÉE]],"")</f>
        <v/>
      </c>
      <c r="F5" s="82" t="str" cm="1">
        <f t="array" ref="F5">IFERROR(IF($K5,VLOOKUP(Tableau1[[#This Row],[ANNÉE]],paramètres!$M$2:$M$4,1,FALSE)+1)-Tableau1[[#This Row],[ANNÉE]],"")</f>
        <v/>
      </c>
      <c r="G5" s="11" t="s">
        <v>43</v>
      </c>
      <c r="H5" s="24" t="s">
        <v>44</v>
      </c>
      <c r="I5" s="31" t="s">
        <v>45</v>
      </c>
      <c r="J5" s="25" t="s">
        <v>46</v>
      </c>
      <c r="K5" s="86">
        <v>42142</v>
      </c>
      <c r="L5" s="27" t="s">
        <v>47</v>
      </c>
      <c r="M5" s="28">
        <v>43873</v>
      </c>
      <c r="N5" s="11" t="s">
        <v>48</v>
      </c>
      <c r="O5" s="11" t="s">
        <v>137</v>
      </c>
      <c r="P5" s="11" t="s">
        <v>172</v>
      </c>
      <c r="Q5" s="31" t="s">
        <v>49</v>
      </c>
      <c r="R5" s="29">
        <v>601010102</v>
      </c>
      <c r="S5" s="11" t="s">
        <v>138</v>
      </c>
      <c r="T5" s="11" t="s">
        <v>71</v>
      </c>
      <c r="U5" s="32" t="s">
        <v>50</v>
      </c>
      <c r="V5" s="25">
        <v>202020202</v>
      </c>
      <c r="W5" s="30" t="str">
        <f>IF(Tableau1[[#This Row],[Licence payé]]="Payé", "Oui",IF(Tableau1[[#This Row],[Licence payé]]="Non payé", "Non",IF(Tableau1[[#This Row],[Licence payé]]="","",)))</f>
        <v>Oui</v>
      </c>
      <c r="X5" s="40" t="s">
        <v>90</v>
      </c>
      <c r="Y5" s="39" t="s">
        <v>51</v>
      </c>
      <c r="Z5" s="39" t="s">
        <v>30</v>
      </c>
      <c r="AA5" s="39" t="s">
        <v>53</v>
      </c>
      <c r="AB5" s="39" t="s">
        <v>53</v>
      </c>
      <c r="AC5" s="39" t="s">
        <v>30</v>
      </c>
      <c r="AD5" s="39" t="s">
        <v>22</v>
      </c>
      <c r="AE5" s="39" t="s">
        <v>22</v>
      </c>
      <c r="AF5" s="39">
        <v>42</v>
      </c>
      <c r="AG5" s="39">
        <f t="shared" si="0"/>
        <v>2015</v>
      </c>
    </row>
    <row r="6" spans="1:33" x14ac:dyDescent="0.25">
      <c r="A6" s="81">
        <f>IFERROR(IF($K6,VLOOKUP(Tableau1[[#This Row],[ANNÉE]],paramètres!$H$2:$H$4,1,FALSE)+1)-Tableau1[[#This Row],[ANNÉE]],"")</f>
        <v>1</v>
      </c>
      <c r="B6" s="81" t="str">
        <f>IFERROR(IF($K6,VLOOKUP(Tableau1[[#This Row],[ANNÉE]],paramètres!$I$2:$I$4,1,FALSE)+1)-Tableau1[[#This Row],[ANNÉE]],"")</f>
        <v/>
      </c>
      <c r="C6" s="81" t="str">
        <f>IFERROR(IF($K6,VLOOKUP(Tableau1[[#This Row],[ANNÉE]],paramètres!$J$2:$J$4,1,FALSE)+1)-Tableau1[[#This Row],[ANNÉE]],"")</f>
        <v/>
      </c>
      <c r="D6" s="81" t="str" cm="1">
        <f t="array" ref="D6">IFERROR(IF($K6,VLOOKUP(Tableau1[[#This Row],[ANNÉE]],paramètres!$K$2:$K$4,1,FALSE)+1)-Tableau1[[#This Row],[ANNÉE]],"")</f>
        <v/>
      </c>
      <c r="E6" s="81" t="str" cm="1">
        <f t="array" ref="E6">IFERROR(IF($K6,VLOOKUP(Tableau1[[#This Row],[ANNÉE]],paramètres!$L$2:$L$4,1,FALSE)+1)-Tableau1[[#This Row],[ANNÉE]],"")</f>
        <v/>
      </c>
      <c r="F6" s="82" t="str" cm="1">
        <f t="array" ref="F6">IFERROR(IF($K6,VLOOKUP(Tableau1[[#This Row],[ANNÉE]],paramètres!$M$2:$M$4,1,FALSE)+1)-Tableau1[[#This Row],[ANNÉE]],"")</f>
        <v/>
      </c>
      <c r="G6" s="24" t="s">
        <v>56</v>
      </c>
      <c r="H6" s="24" t="s">
        <v>57</v>
      </c>
      <c r="I6" s="32" t="s">
        <v>55</v>
      </c>
      <c r="J6" s="25" t="s">
        <v>52</v>
      </c>
      <c r="K6" s="86">
        <v>40087</v>
      </c>
      <c r="L6" s="27" t="s">
        <v>54</v>
      </c>
      <c r="M6" s="28">
        <v>25000</v>
      </c>
      <c r="N6" s="11" t="s">
        <v>59</v>
      </c>
      <c r="O6" s="11" t="s">
        <v>139</v>
      </c>
      <c r="P6" s="11" t="s">
        <v>140</v>
      </c>
      <c r="Q6" s="31" t="s">
        <v>58</v>
      </c>
      <c r="R6" s="29">
        <v>601010103</v>
      </c>
      <c r="S6" s="11" t="s">
        <v>141</v>
      </c>
      <c r="T6" s="11" t="s">
        <v>72</v>
      </c>
      <c r="U6" s="32" t="s">
        <v>60</v>
      </c>
      <c r="V6" s="25">
        <v>202020203</v>
      </c>
      <c r="W6" s="30" t="str">
        <f>IF(Tableau1[[#This Row],[Licence payé]]="Payé", "Oui",IF(Tableau1[[#This Row],[Licence payé]]="Non payé", "Non",IF(Tableau1[[#This Row],[Licence payé]]="","",)))</f>
        <v>Oui</v>
      </c>
      <c r="X6" s="40" t="s">
        <v>91</v>
      </c>
      <c r="Y6" s="39" t="s">
        <v>51</v>
      </c>
      <c r="Z6" s="39" t="s">
        <v>53</v>
      </c>
      <c r="AA6" s="39" t="s">
        <v>53</v>
      </c>
      <c r="AB6" s="39" t="s">
        <v>53</v>
      </c>
      <c r="AC6" s="39" t="s">
        <v>53</v>
      </c>
      <c r="AD6" s="39" t="s">
        <v>23</v>
      </c>
      <c r="AE6" s="39" t="s">
        <v>25</v>
      </c>
      <c r="AF6" s="39">
        <v>42</v>
      </c>
      <c r="AG6" s="39">
        <f t="shared" si="0"/>
        <v>2009</v>
      </c>
    </row>
    <row r="7" spans="1:33" x14ac:dyDescent="0.25">
      <c r="A7" s="81" t="str">
        <f>IFERROR(IF($K7,VLOOKUP(Tableau1[[#This Row],[ANNÉE]],paramètres!$H$2:$H$4,1,FALSE)+1)-Tableau1[[#This Row],[ANNÉE]],"")</f>
        <v/>
      </c>
      <c r="B7" s="81" t="str">
        <f>IFERROR(IF($K7,VLOOKUP(Tableau1[[#This Row],[ANNÉE]],paramètres!$I$2:$I$4,1,FALSE)+1)-Tableau1[[#This Row],[ANNÉE]],"")</f>
        <v/>
      </c>
      <c r="C7" s="81" t="str">
        <f>IFERROR(IF($K7,VLOOKUP(Tableau1[[#This Row],[ANNÉE]],paramètres!$J$2:$J$4,1,FALSE)+1)-Tableau1[[#This Row],[ANNÉE]],"")</f>
        <v/>
      </c>
      <c r="D7" s="81" t="str" cm="1">
        <f t="array" ref="D7">IFERROR(IF($K7,VLOOKUP(Tableau1[[#This Row],[ANNÉE]],paramètres!$K$2:$K$4,1,FALSE)+1)-Tableau1[[#This Row],[ANNÉE]],"")</f>
        <v/>
      </c>
      <c r="E7" s="81" t="str" cm="1">
        <f t="array" ref="E7">IFERROR(IF($K7,VLOOKUP(Tableau1[[#This Row],[ANNÉE]],paramètres!$L$2:$L$4,1,FALSE)+1)-Tableau1[[#This Row],[ANNÉE]],"")</f>
        <v/>
      </c>
      <c r="F7" s="82" t="str" cm="1">
        <f t="array" ref="F7">IFERROR(IF($K7,VLOOKUP(Tableau1[[#This Row],[ANNÉE]],paramètres!$M$2:$M$4,1,FALSE)+1)-Tableau1[[#This Row],[ANNÉE]],"")</f>
        <v/>
      </c>
      <c r="G7" s="24" t="s">
        <v>43</v>
      </c>
      <c r="H7" s="24" t="s">
        <v>80</v>
      </c>
      <c r="I7" s="31" t="s">
        <v>81</v>
      </c>
      <c r="J7" s="25" t="s">
        <v>82</v>
      </c>
      <c r="K7" s="86">
        <v>37148</v>
      </c>
      <c r="L7" s="27" t="s">
        <v>83</v>
      </c>
      <c r="M7" s="28" t="s">
        <v>84</v>
      </c>
      <c r="N7" s="11" t="s">
        <v>85</v>
      </c>
      <c r="O7" s="11" t="s">
        <v>142</v>
      </c>
      <c r="P7" s="11" t="s">
        <v>143</v>
      </c>
      <c r="Q7" s="31" t="s">
        <v>93</v>
      </c>
      <c r="R7" s="29">
        <v>601010104</v>
      </c>
      <c r="S7" s="11" t="s">
        <v>144</v>
      </c>
      <c r="T7" s="11" t="s">
        <v>94</v>
      </c>
      <c r="U7" s="32" t="s">
        <v>95</v>
      </c>
      <c r="V7" s="25">
        <v>202020204</v>
      </c>
      <c r="W7" s="30" t="str">
        <f>IF(Tableau1[[#This Row],[Licence payé]]="Payé", "Oui",IF(Tableau1[[#This Row],[Licence payé]]="Non payé", "Non",IF(Tableau1[[#This Row],[Licence payé]]="","",)))</f>
        <v>Oui</v>
      </c>
      <c r="X7" s="40" t="s">
        <v>92</v>
      </c>
      <c r="Y7" s="39" t="s">
        <v>51</v>
      </c>
      <c r="Z7" s="39" t="s">
        <v>53</v>
      </c>
      <c r="AA7" s="39" t="s">
        <v>30</v>
      </c>
      <c r="AB7" s="39" t="s">
        <v>30</v>
      </c>
      <c r="AC7" s="39" t="s">
        <v>30</v>
      </c>
      <c r="AD7" s="39" t="s">
        <v>21</v>
      </c>
      <c r="AE7" s="39" t="s">
        <v>23</v>
      </c>
      <c r="AF7" s="39">
        <v>32</v>
      </c>
      <c r="AG7" s="39">
        <f t="shared" si="0"/>
        <v>2001</v>
      </c>
    </row>
    <row r="8" spans="1:33" x14ac:dyDescent="0.25">
      <c r="A8" s="81" t="str">
        <f>IFERROR(IF($K8,VLOOKUP(Tableau1[[#This Row],[ANNÉE]],paramètres!$H$2:$H$4,1,FALSE)+1)-Tableau1[[#This Row],[ANNÉE]],"")</f>
        <v/>
      </c>
      <c r="B8" s="81" t="str">
        <f>IFERROR(IF($K8,VLOOKUP(Tableau1[[#This Row],[ANNÉE]],paramètres!$I$2:$I$4,1,FALSE)+1)-Tableau1[[#This Row],[ANNÉE]],"")</f>
        <v/>
      </c>
      <c r="C8" s="81" t="str">
        <f>IFERROR(IF($K8,VLOOKUP(Tableau1[[#This Row],[ANNÉE]],paramètres!$J$2:$J$4,1,FALSE)+1)-Tableau1[[#This Row],[ANNÉE]],"")</f>
        <v/>
      </c>
      <c r="D8" s="81" t="str" cm="1">
        <f t="array" ref="D8">IFERROR(IF($K8,VLOOKUP(Tableau1[[#This Row],[ANNÉE]],paramètres!$K$2:$K$4,1,FALSE)+1)-Tableau1[[#This Row],[ANNÉE]],"")</f>
        <v/>
      </c>
      <c r="E8" s="81" t="str" cm="1">
        <f t="array" ref="E8">IFERROR(IF($K8,VLOOKUP(Tableau1[[#This Row],[ANNÉE]],paramètres!$L$2:$L$4,1,FALSE)+1)-Tableau1[[#This Row],[ANNÉE]],"")</f>
        <v/>
      </c>
      <c r="F8" s="82" cm="1">
        <f t="array" ref="F8">IFERROR(IF($K8,VLOOKUP(Tableau1[[#This Row],[ANNÉE]],paramètres!$M$2:$M$4,1,FALSE)+1)-Tableau1[[#This Row],[ANNÉE]],"")</f>
        <v>1</v>
      </c>
      <c r="G8" s="24" t="s">
        <v>103</v>
      </c>
      <c r="H8" s="24" t="s">
        <v>104</v>
      </c>
      <c r="I8" s="32" t="s">
        <v>105</v>
      </c>
      <c r="J8" s="25">
        <v>214789654</v>
      </c>
      <c r="K8" s="86">
        <v>44149</v>
      </c>
      <c r="L8" s="27" t="s">
        <v>106</v>
      </c>
      <c r="M8" s="28">
        <v>13000</v>
      </c>
      <c r="N8" s="11" t="s">
        <v>107</v>
      </c>
      <c r="O8" s="11" t="s">
        <v>145</v>
      </c>
      <c r="P8" s="11" t="s">
        <v>146</v>
      </c>
      <c r="Q8" s="31" t="s">
        <v>108</v>
      </c>
      <c r="R8" s="29">
        <v>601010105</v>
      </c>
      <c r="S8" s="11" t="s">
        <v>147</v>
      </c>
      <c r="T8" s="11" t="s">
        <v>109</v>
      </c>
      <c r="U8" s="32" t="s">
        <v>110</v>
      </c>
      <c r="V8" s="25">
        <v>202020205</v>
      </c>
      <c r="W8" s="30" t="str">
        <f>IF(Tableau1[[#This Row],[Licence payé]]="Payé", "Oui",IF(Tableau1[[#This Row],[Licence payé]]="Non payé", "Non",IF(Tableau1[[#This Row],[Licence payé]]="","",)))</f>
        <v>Oui</v>
      </c>
      <c r="X8" s="40" t="s">
        <v>102</v>
      </c>
      <c r="Y8" s="39" t="s">
        <v>51</v>
      </c>
      <c r="Z8" s="39" t="s">
        <v>53</v>
      </c>
      <c r="AA8" s="39" t="s">
        <v>30</v>
      </c>
      <c r="AB8" s="39" t="s">
        <v>30</v>
      </c>
      <c r="AC8" s="39" t="s">
        <v>53</v>
      </c>
      <c r="AD8" s="39" t="s">
        <v>23</v>
      </c>
      <c r="AE8" s="39" t="s">
        <v>23</v>
      </c>
      <c r="AF8" s="39">
        <v>45</v>
      </c>
      <c r="AG8" s="52">
        <f>YEAR($K8)</f>
        <v>2020</v>
      </c>
    </row>
    <row r="9" spans="1:33" x14ac:dyDescent="0.25">
      <c r="A9" s="81" t="str">
        <f>IFERROR(IF($K9,VLOOKUP(Tableau1[[#This Row],[ANNÉE]],paramètres!$H$2:$H$4,1,FALSE)+1)-Tableau1[[#This Row],[ANNÉE]],"")</f>
        <v/>
      </c>
      <c r="B9" s="81">
        <f>IFERROR(IF($K9,VLOOKUP(Tableau1[[#This Row],[ANNÉE]],paramètres!$I$2:$I$4,1,FALSE)+1)-Tableau1[[#This Row],[ANNÉE]],"")</f>
        <v>1</v>
      </c>
      <c r="C9" s="81" t="str">
        <f>IFERROR(IF($K9,VLOOKUP(Tableau1[[#This Row],[ANNÉE]],paramètres!$J$2:$J$4,1,FALSE)+1)-Tableau1[[#This Row],[ANNÉE]],"")</f>
        <v/>
      </c>
      <c r="D9" s="81" t="str" cm="1">
        <f t="array" ref="D9">IFERROR(IF($K9,VLOOKUP(Tableau1[[#This Row],[ANNÉE]],paramètres!$K$2:$K$4,1,FALSE)+1)-Tableau1[[#This Row],[ANNÉE]],"")</f>
        <v/>
      </c>
      <c r="E9" s="81" t="str" cm="1">
        <f t="array" ref="E9">IFERROR(IF($K9,VLOOKUP(Tableau1[[#This Row],[ANNÉE]],paramètres!$L$2:$L$4,1,FALSE)+1)-Tableau1[[#This Row],[ANNÉE]],"")</f>
        <v/>
      </c>
      <c r="F9" s="82" t="str" cm="1">
        <f t="array" ref="F9">IFERROR(IF($K9,VLOOKUP(Tableau1[[#This Row],[ANNÉE]],paramètres!$M$2:$M$4,1,FALSE)+1)-Tableau1[[#This Row],[ANNÉE]],"")</f>
        <v/>
      </c>
      <c r="G9" s="24" t="s">
        <v>112</v>
      </c>
      <c r="H9" s="24" t="s">
        <v>111</v>
      </c>
      <c r="I9" s="32" t="s">
        <v>113</v>
      </c>
      <c r="J9" s="25">
        <v>214789654</v>
      </c>
      <c r="K9" s="86">
        <v>40791</v>
      </c>
      <c r="L9" s="27" t="s">
        <v>114</v>
      </c>
      <c r="M9" s="28">
        <v>25000</v>
      </c>
      <c r="N9" s="11" t="s">
        <v>115</v>
      </c>
      <c r="O9" s="11" t="s">
        <v>148</v>
      </c>
      <c r="P9" s="11" t="s">
        <v>149</v>
      </c>
      <c r="Q9" s="31" t="s">
        <v>116</v>
      </c>
      <c r="R9" s="29">
        <v>601010106</v>
      </c>
      <c r="S9" s="11" t="s">
        <v>150</v>
      </c>
      <c r="T9" s="11" t="s">
        <v>125</v>
      </c>
      <c r="U9" s="32" t="s">
        <v>127</v>
      </c>
      <c r="V9" s="25">
        <v>202020206</v>
      </c>
      <c r="W9" s="30" t="str">
        <f>IF(Tableau1[[#This Row],[Licence payé]]="Payé", "Oui",IF(Tableau1[[#This Row],[Licence payé]]="Non payé", "Non",IF(Tableau1[[#This Row],[Licence payé]]="","",)))</f>
        <v>Oui</v>
      </c>
      <c r="X9" s="40" t="s">
        <v>117</v>
      </c>
      <c r="Y9" s="39" t="s">
        <v>51</v>
      </c>
      <c r="Z9" s="39" t="s">
        <v>30</v>
      </c>
      <c r="AA9" s="39" t="s">
        <v>30</v>
      </c>
      <c r="AB9" s="39" t="s">
        <v>30</v>
      </c>
      <c r="AC9" s="39" t="s">
        <v>30</v>
      </c>
      <c r="AD9" s="39" t="s">
        <v>22</v>
      </c>
      <c r="AE9" s="39" t="s">
        <v>22</v>
      </c>
      <c r="AF9" s="39">
        <v>40</v>
      </c>
      <c r="AG9" s="52">
        <f>YEAR($K9)</f>
        <v>2011</v>
      </c>
    </row>
    <row r="10" spans="1:33" x14ac:dyDescent="0.25">
      <c r="A10" s="81" t="str">
        <f>IFERROR(IF($K10,VLOOKUP(Tableau1[[#This Row],[ANNÉE]],paramètres!$H$2:$H$4,1,FALSE)+1)-Tableau1[[#This Row],[ANNÉE]],"")</f>
        <v/>
      </c>
      <c r="B10" s="81" t="str">
        <f>IFERROR(IF($K10,VLOOKUP(Tableau1[[#This Row],[ANNÉE]],paramètres!$I$2:$I$4,1,FALSE)+1)-Tableau1[[#This Row],[ANNÉE]],"")</f>
        <v/>
      </c>
      <c r="C10" s="81">
        <f>IFERROR(IF($K10,VLOOKUP(Tableau1[[#This Row],[ANNÉE]],paramètres!$J$2:$J$4,1,FALSE)+1)-Tableau1[[#This Row],[ANNÉE]],"")</f>
        <v>1</v>
      </c>
      <c r="D10" s="81" t="str" cm="1">
        <f t="array" ref="D10">IFERROR(IF($K10,VLOOKUP(Tableau1[[#This Row],[ANNÉE]],paramètres!$K$2:$K$4,1,FALSE)+1)-Tableau1[[#This Row],[ANNÉE]],"")</f>
        <v/>
      </c>
      <c r="E10" s="81" t="str" cm="1">
        <f t="array" ref="E10">IFERROR(IF($K10,VLOOKUP(Tableau1[[#This Row],[ANNÉE]],paramètres!$L$2:$L$4,1,FALSE)+1)-Tableau1[[#This Row],[ANNÉE]],"")</f>
        <v/>
      </c>
      <c r="F10" s="82" t="str" cm="1">
        <f t="array" ref="F10">IFERROR(IF($K10,VLOOKUP(Tableau1[[#This Row],[ANNÉE]],paramètres!$M$2:$M$4,1,FALSE)+1)-Tableau1[[#This Row],[ANNÉE]],"")</f>
        <v/>
      </c>
      <c r="G10" s="24" t="s">
        <v>118</v>
      </c>
      <c r="H10" s="24" t="s">
        <v>119</v>
      </c>
      <c r="I10" s="32" t="s">
        <v>120</v>
      </c>
      <c r="J10" s="25">
        <v>741256325</v>
      </c>
      <c r="K10" s="86">
        <v>41490</v>
      </c>
      <c r="L10" s="27" t="s">
        <v>122</v>
      </c>
      <c r="M10" s="28">
        <v>12000</v>
      </c>
      <c r="N10" s="11" t="s">
        <v>123</v>
      </c>
      <c r="O10" s="11" t="s">
        <v>151</v>
      </c>
      <c r="P10" s="11" t="s">
        <v>152</v>
      </c>
      <c r="Q10" s="31" t="s">
        <v>124</v>
      </c>
      <c r="R10" s="29">
        <v>601010107</v>
      </c>
      <c r="S10" s="11" t="s">
        <v>153</v>
      </c>
      <c r="T10" s="11" t="s">
        <v>126</v>
      </c>
      <c r="U10" s="32" t="s">
        <v>128</v>
      </c>
      <c r="V10" s="25">
        <v>202020207</v>
      </c>
      <c r="W10" s="30" t="str">
        <f>IF(Tableau1[[#This Row],[Licence payé]]="Payé", "Oui",IF(Tableau1[[#This Row],[Licence payé]]="Non payé", "Non",IF(Tableau1[[#This Row],[Licence payé]]="","",)))</f>
        <v>Oui</v>
      </c>
      <c r="X10" s="40" t="s">
        <v>121</v>
      </c>
      <c r="Y10" s="39" t="s">
        <v>51</v>
      </c>
      <c r="Z10" s="39" t="s">
        <v>30</v>
      </c>
      <c r="AA10" s="39" t="s">
        <v>30</v>
      </c>
      <c r="AB10" s="39" t="s">
        <v>30</v>
      </c>
      <c r="AC10" s="39" t="s">
        <v>30</v>
      </c>
      <c r="AD10" s="39" t="s">
        <v>22</v>
      </c>
      <c r="AE10" s="39" t="s">
        <v>22</v>
      </c>
      <c r="AF10" s="39">
        <v>41</v>
      </c>
      <c r="AG10" s="52">
        <f>YEAR($K10)</f>
        <v>2013</v>
      </c>
    </row>
    <row r="11" spans="1:33" x14ac:dyDescent="0.25">
      <c r="A11" s="81" t="str">
        <f>IFERROR(IF($K11,VLOOKUP(Tableau1[[#This Row],[ANNÉE]],paramètres!$H$2:$H$4,1,FALSE)+1)-Tableau1[[#This Row],[ANNÉE]],"")</f>
        <v/>
      </c>
      <c r="B11" s="81" t="str">
        <f>IFERROR(IF($K11,VLOOKUP(Tableau1[[#This Row],[ANNÉE]],paramètres!$I$2:$I$4,1,FALSE)+1)-Tableau1[[#This Row],[ANNÉE]],"")</f>
        <v/>
      </c>
      <c r="C11" s="81" t="str">
        <f>IFERROR(IF($K11,VLOOKUP(Tableau1[[#This Row],[ANNÉE]],paramètres!$J$2:$J$4,1,FALSE)+1)-Tableau1[[#This Row],[ANNÉE]],"")</f>
        <v/>
      </c>
      <c r="D11" s="81" t="str" cm="1">
        <f t="array" ref="D11">IFERROR(IF($K11,VLOOKUP(Tableau1[[#This Row],[ANNÉE]],paramètres!$K$2:$K$4,1,FALSE)+1)-Tableau1[[#This Row],[ANNÉE]],"")</f>
        <v/>
      </c>
      <c r="E11" s="81" cm="1">
        <f t="array" ref="E11">IFERROR(IF($K11,VLOOKUP(Tableau1[[#This Row],[ANNÉE]],paramètres!$L$2:$L$4,1,FALSE)+1)-Tableau1[[#This Row],[ANNÉE]],"")</f>
        <v>1</v>
      </c>
      <c r="F11" s="82" t="str" cm="1">
        <f t="array" ref="F11">IFERROR(IF($K11,VLOOKUP(Tableau1[[#This Row],[ANNÉE]],paramètres!$M$2:$M$4,1,FALSE)+1)-Tableau1[[#This Row],[ANNÉE]],"")</f>
        <v/>
      </c>
      <c r="G11" s="24" t="s">
        <v>129</v>
      </c>
      <c r="H11" s="24" t="s">
        <v>130</v>
      </c>
      <c r="I11" s="32" t="s">
        <v>131</v>
      </c>
      <c r="J11" s="25">
        <v>614523689</v>
      </c>
      <c r="K11" s="86">
        <v>42767</v>
      </c>
      <c r="L11" s="27" t="s">
        <v>154</v>
      </c>
      <c r="M11" s="28">
        <v>25000</v>
      </c>
      <c r="N11" s="11" t="s">
        <v>59</v>
      </c>
      <c r="O11" s="11" t="s">
        <v>155</v>
      </c>
      <c r="P11" s="11" t="s">
        <v>156</v>
      </c>
      <c r="Q11" s="32" t="s">
        <v>157</v>
      </c>
      <c r="R11" s="29">
        <v>601010108</v>
      </c>
      <c r="S11" s="11" t="s">
        <v>158</v>
      </c>
      <c r="T11" s="11" t="s">
        <v>159</v>
      </c>
      <c r="U11" s="32" t="s">
        <v>160</v>
      </c>
      <c r="V11" s="25">
        <v>202020208</v>
      </c>
      <c r="W11" s="30" t="str">
        <f>IF(Tableau1[[#This Row],[Licence payé]]="Payé", "Oui",IF(Tableau1[[#This Row],[Licence payé]]="Non payé", "Non",IF(Tableau1[[#This Row],[Licence payé]]="","",)))</f>
        <v>Non</v>
      </c>
      <c r="X11" s="40" t="s">
        <v>161</v>
      </c>
      <c r="Y11" s="39" t="s">
        <v>162</v>
      </c>
      <c r="Z11" s="39" t="s">
        <v>53</v>
      </c>
      <c r="AA11" s="39" t="s">
        <v>53</v>
      </c>
      <c r="AB11" s="39" t="s">
        <v>53</v>
      </c>
      <c r="AC11" s="39" t="s">
        <v>30</v>
      </c>
      <c r="AD11" s="39" t="s">
        <v>22</v>
      </c>
      <c r="AE11" s="39" t="s">
        <v>25</v>
      </c>
      <c r="AF11" s="39">
        <v>36</v>
      </c>
      <c r="AG11" s="52">
        <f>YEAR($K11)</f>
        <v>2017</v>
      </c>
    </row>
    <row r="12" spans="1:33" x14ac:dyDescent="0.25">
      <c r="A12" s="84" t="str">
        <f>IFERROR(IF($K12,VLOOKUP(Tableau1[[#This Row],[ANNÉE]],paramètres!$H$2:$H$4,1,FALSE)+1)-Tableau1[[#This Row],[ANNÉE]],"")</f>
        <v/>
      </c>
      <c r="B12" s="83" t="str">
        <f>IFERROR(IF($K12,VLOOKUP(Tableau1[[#This Row],[ANNÉE]],paramètres!$I$2:$I$4,1,FALSE)+1)-Tableau1[[#This Row],[ANNÉE]],"")</f>
        <v/>
      </c>
      <c r="C12" s="83" t="str">
        <f>IFERROR(IF($K12,VLOOKUP(Tableau1[[#This Row],[ANNÉE]],paramètres!$J$2:$J$4,1,FALSE)+1)-Tableau1[[#This Row],[ANNÉE]],"")</f>
        <v/>
      </c>
      <c r="D12" s="83" t="str" cm="1">
        <f t="array" ref="D12">IFERROR(IF($K12,VLOOKUP(Tableau1[[#This Row],[ANNÉE]],paramètres!$K$2:$K$4,1,FALSE)+1)-Tableau1[[#This Row],[ANNÉE]],"")</f>
        <v/>
      </c>
      <c r="E12" s="83" t="str" cm="1">
        <f t="array" ref="E12">IFERROR(IF($K12,VLOOKUP(Tableau1[[#This Row],[ANNÉE]],paramètres!$L$2:$L$4,1,FALSE)+1)-Tableau1[[#This Row],[ANNÉE]],"")</f>
        <v/>
      </c>
      <c r="F12" s="85" cm="1">
        <f t="array" ref="F12">IFERROR(IF($K12,VLOOKUP(Tableau1[[#This Row],[ANNÉE]],paramètres!$M$2:$M$4,1,FALSE)+1)-Tableau1[[#This Row],[ANNÉE]],"")</f>
        <v>1</v>
      </c>
      <c r="G12" s="24" t="s">
        <v>132</v>
      </c>
      <c r="H12" s="24" t="s">
        <v>133</v>
      </c>
      <c r="I12" s="32" t="s">
        <v>171</v>
      </c>
      <c r="J12" s="25">
        <v>614524569</v>
      </c>
      <c r="K12" s="86">
        <v>43622</v>
      </c>
      <c r="L12" s="27" t="s">
        <v>163</v>
      </c>
      <c r="M12" s="28">
        <v>17000</v>
      </c>
      <c r="N12" s="11" t="s">
        <v>107</v>
      </c>
      <c r="O12" s="11" t="s">
        <v>164</v>
      </c>
      <c r="P12" s="11" t="s">
        <v>165</v>
      </c>
      <c r="Q12" s="32" t="s">
        <v>166</v>
      </c>
      <c r="R12" s="29">
        <v>601010109</v>
      </c>
      <c r="S12" s="11" t="s">
        <v>167</v>
      </c>
      <c r="T12" s="11" t="s">
        <v>168</v>
      </c>
      <c r="U12" s="32" t="s">
        <v>169</v>
      </c>
      <c r="V12" s="25">
        <v>202020209</v>
      </c>
      <c r="W12" s="30" t="str">
        <f>IF(Tableau1[[#This Row],[Licence payé]]="Payé", "Oui",IF(Tableau1[[#This Row],[Licence payé]]="Non payé", "Non",IF(Tableau1[[#This Row],[Licence payé]]="","",)))</f>
        <v>Non</v>
      </c>
      <c r="X12" s="40" t="s">
        <v>170</v>
      </c>
      <c r="Y12" s="39" t="s">
        <v>162</v>
      </c>
      <c r="Z12" s="39" t="s">
        <v>53</v>
      </c>
      <c r="AA12" s="39" t="s">
        <v>53</v>
      </c>
      <c r="AB12" s="39" t="s">
        <v>53</v>
      </c>
      <c r="AC12" s="39" t="s">
        <v>30</v>
      </c>
      <c r="AD12" s="39" t="s">
        <v>21</v>
      </c>
      <c r="AE12" s="39" t="s">
        <v>23</v>
      </c>
      <c r="AF12" s="39">
        <v>38</v>
      </c>
      <c r="AG12" s="52">
        <f>YEAR($K12)</f>
        <v>2019</v>
      </c>
    </row>
  </sheetData>
  <conditionalFormatting sqref="A22:G1048576 A21:E21 G21 A19:D20 F19:G19 A18:E18 G18 A13:G17 A2:F12">
    <cfRule type="containsErrors" dxfId="101" priority="1">
      <formula>ISERROR(A2)</formula>
    </cfRule>
  </conditionalFormatting>
  <hyperlinks>
    <hyperlink ref="Q4" r:id="rId1" display="mdurox@netcourrier.com" xr:uid="{00000000-0004-0000-0200-000000000000}"/>
    <hyperlink ref="I4" r:id="rId2" xr:uid="{00000000-0004-0000-0200-000001000000}"/>
    <hyperlink ref="I6" r:id="rId3" xr:uid="{00000000-0004-0000-0200-000002000000}"/>
    <hyperlink ref="Q6" r:id="rId4" xr:uid="{00000000-0004-0000-0200-000003000000}"/>
    <hyperlink ref="U6" r:id="rId5" xr:uid="{00000000-0004-0000-0200-000004000000}"/>
    <hyperlink ref="U4" r:id="rId6" xr:uid="{00000000-0004-0000-0200-000005000000}"/>
    <hyperlink ref="U5" r:id="rId7" xr:uid="{00000000-0004-0000-0200-000006000000}"/>
    <hyperlink ref="Q7" r:id="rId8" display="essaimel@laposte.net" xr:uid="{00000000-0004-0000-0200-000007000000}"/>
    <hyperlink ref="I8" r:id="rId9" xr:uid="{00000000-0004-0000-0200-000008000000}"/>
    <hyperlink ref="Q8" r:id="rId10" xr:uid="{00000000-0004-0000-0200-000009000000}"/>
    <hyperlink ref="U8" r:id="rId11" xr:uid="{00000000-0004-0000-0200-00000A000000}"/>
    <hyperlink ref="U7" r:id="rId12" xr:uid="{00000000-0004-0000-0200-00000B000000}"/>
    <hyperlink ref="I9" r:id="rId13" xr:uid="{00000000-0004-0000-0200-00000C000000}"/>
    <hyperlink ref="Q9" r:id="rId14" xr:uid="{00000000-0004-0000-0200-00000D000000}"/>
    <hyperlink ref="I10" r:id="rId15" xr:uid="{00000000-0004-0000-0200-00000E000000}"/>
    <hyperlink ref="Q10" r:id="rId16" xr:uid="{00000000-0004-0000-0200-00000F000000}"/>
    <hyperlink ref="U9" r:id="rId17" xr:uid="{00000000-0004-0000-0200-000010000000}"/>
    <hyperlink ref="U10" r:id="rId18" xr:uid="{00000000-0004-0000-0200-000011000000}"/>
    <hyperlink ref="I11" r:id="rId19" xr:uid="{00000000-0004-0000-0200-000012000000}"/>
    <hyperlink ref="Q11" r:id="rId20" xr:uid="{00000000-0004-0000-0200-000013000000}"/>
    <hyperlink ref="Q12" r:id="rId21" xr:uid="{00000000-0004-0000-0200-000014000000}"/>
    <hyperlink ref="U11" r:id="rId22" xr:uid="{00000000-0004-0000-0200-000015000000}"/>
    <hyperlink ref="U12" r:id="rId23" xr:uid="{00000000-0004-0000-0200-000016000000}"/>
    <hyperlink ref="I12" r:id="rId24" xr:uid="{00000000-0004-0000-0200-000017000000}"/>
  </hyperlinks>
  <pageMargins left="0.7" right="0.7" top="0.75" bottom="0.75" header="0.3" footer="0.3"/>
  <pageSetup paperSize="9" orientation="portrait" horizontalDpi="4294967293" verticalDpi="0" r:id="rId25"/>
  <drawing r:id="rId26"/>
  <legacyDrawing r:id="rId27"/>
  <controls>
    <mc:AlternateContent xmlns:mc="http://schemas.openxmlformats.org/markup-compatibility/2006">
      <mc:Choice Requires="x14">
        <control shapeId="5129" r:id="rId28" name="CommandButton2">
          <controlPr defaultSize="0" autoLine="0" r:id="rId29">
            <anchor moveWithCells="1">
              <from>
                <xdr:col>7</xdr:col>
                <xdr:colOff>1800225</xdr:colOff>
                <xdr:row>0</xdr:row>
                <xdr:rowOff>171450</xdr:rowOff>
              </from>
              <to>
                <xdr:col>9</xdr:col>
                <xdr:colOff>219075</xdr:colOff>
                <xdr:row>0</xdr:row>
                <xdr:rowOff>485775</xdr:rowOff>
              </to>
            </anchor>
          </controlPr>
        </control>
      </mc:Choice>
      <mc:Fallback>
        <control shapeId="5129" r:id="rId28" name="CommandButton2"/>
      </mc:Fallback>
    </mc:AlternateContent>
    <mc:AlternateContent xmlns:mc="http://schemas.openxmlformats.org/markup-compatibility/2006">
      <mc:Choice Requires="x14">
        <control shapeId="5128" r:id="rId30" name="CommandButton1">
          <controlPr defaultSize="0" autoLine="0" r:id="rId31">
            <anchor moveWithCells="1">
              <from>
                <xdr:col>6</xdr:col>
                <xdr:colOff>142875</xdr:colOff>
                <xdr:row>0</xdr:row>
                <xdr:rowOff>180975</xdr:rowOff>
              </from>
              <to>
                <xdr:col>7</xdr:col>
                <xdr:colOff>1685925</xdr:colOff>
                <xdr:row>0</xdr:row>
                <xdr:rowOff>466725</xdr:rowOff>
              </to>
            </anchor>
          </controlPr>
        </control>
      </mc:Choice>
      <mc:Fallback>
        <control shapeId="5128" r:id="rId30" name="CommandButton1"/>
      </mc:Fallback>
    </mc:AlternateContent>
    <mc:AlternateContent xmlns:mc="http://schemas.openxmlformats.org/markup-compatibility/2006">
      <mc:Choice Requires="x14">
        <control shapeId="5125" r:id="rId32" name="Button 5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1</xdr:row>
                <xdr:rowOff>200025</xdr:rowOff>
              </from>
              <to>
                <xdr:col>2</xdr:col>
                <xdr:colOff>190500</xdr:colOff>
                <xdr:row>1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33" name="Button 7">
          <controlPr defaultSize="0" print="0" autoFill="0" autoPict="0" macro="[0]!CopyData2">
            <anchor moveWithCells="1" sizeWithCells="1">
              <from>
                <xdr:col>0</xdr:col>
                <xdr:colOff>581025</xdr:colOff>
                <xdr:row>0</xdr:row>
                <xdr:rowOff>200025</xdr:rowOff>
              </from>
              <to>
                <xdr:col>2</xdr:col>
                <xdr:colOff>314325</xdr:colOff>
                <xdr:row>0</xdr:row>
                <xdr:rowOff>457200</xdr:rowOff>
              </to>
            </anchor>
          </controlPr>
        </control>
      </mc:Choice>
    </mc:AlternateContent>
  </controls>
  <tableParts count="1">
    <tablePart r:id="rId3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5"/>
      <c r="E1" s="53"/>
      <c r="F1" s="53"/>
      <c r="G1" s="53"/>
    </row>
    <row r="2" spans="1:7" ht="33.75" x14ac:dyDescent="0.25">
      <c r="B2" s="19" t="s">
        <v>33</v>
      </c>
      <c r="C2" s="59"/>
      <c r="D2" s="48"/>
      <c r="E2" s="48"/>
      <c r="F2" s="48" t="s">
        <v>96</v>
      </c>
      <c r="G2" s="48"/>
    </row>
    <row r="3" spans="1:7" ht="33.75" x14ac:dyDescent="0.25">
      <c r="B3" s="20" t="s">
        <v>34</v>
      </c>
      <c r="C3" s="60"/>
      <c r="D3" s="60"/>
      <c r="E3" s="22" t="s">
        <v>35</v>
      </c>
      <c r="F3" s="21"/>
      <c r="G3" s="21"/>
    </row>
    <row r="4" spans="1:7" s="18" customFormat="1" ht="30" x14ac:dyDescent="0.25">
      <c r="A4" s="45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56</v>
      </c>
      <c r="B5" s="24" t="s">
        <v>57</v>
      </c>
      <c r="C5" s="26">
        <v>40087</v>
      </c>
      <c r="D5" s="40" t="s">
        <v>91</v>
      </c>
      <c r="E5" s="65"/>
      <c r="F5" s="65"/>
      <c r="G5" s="6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9"/>
      <c r="D2" s="48"/>
      <c r="E2" s="47"/>
      <c r="F2" s="47" t="s">
        <v>97</v>
      </c>
      <c r="G2" s="47"/>
    </row>
    <row r="3" spans="1:7" ht="33.75" x14ac:dyDescent="0.25">
      <c r="B3" s="20" t="s">
        <v>34</v>
      </c>
      <c r="C3" s="60"/>
      <c r="D3" s="60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112</v>
      </c>
      <c r="B5" s="24" t="s">
        <v>111</v>
      </c>
      <c r="C5" s="26">
        <v>40791</v>
      </c>
      <c r="D5" s="40" t="s">
        <v>117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7.42578125" style="58" bestFit="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98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118</v>
      </c>
      <c r="B5" s="24" t="s">
        <v>119</v>
      </c>
      <c r="C5" s="26">
        <v>41490</v>
      </c>
      <c r="D5" s="40" t="s">
        <v>121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99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43</v>
      </c>
      <c r="B5" s="24" t="s">
        <v>44</v>
      </c>
      <c r="C5" s="26">
        <v>42142</v>
      </c>
      <c r="D5" s="40" t="s">
        <v>90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32</v>
      </c>
      <c r="C1" s="54"/>
      <c r="E1" s="53"/>
      <c r="F1" s="53"/>
      <c r="G1" s="53"/>
    </row>
    <row r="2" spans="1:7" ht="33.75" x14ac:dyDescent="0.25">
      <c r="B2" s="19" t="s">
        <v>33</v>
      </c>
      <c r="C2" s="55"/>
      <c r="D2" s="48"/>
      <c r="E2" s="47"/>
      <c r="F2" s="47" t="s">
        <v>100</v>
      </c>
      <c r="G2" s="47"/>
    </row>
    <row r="3" spans="1:7" ht="33.75" x14ac:dyDescent="0.25">
      <c r="B3" s="20" t="s">
        <v>34</v>
      </c>
      <c r="C3" s="56"/>
      <c r="D3" s="56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57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24" t="s">
        <v>129</v>
      </c>
      <c r="B5" s="24" t="s">
        <v>130</v>
      </c>
      <c r="C5" s="26">
        <v>42767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53" t="s">
        <v>32</v>
      </c>
      <c r="C1" s="61"/>
      <c r="E1" s="53"/>
      <c r="F1" s="53"/>
      <c r="G1" s="53"/>
    </row>
    <row r="2" spans="1:7" ht="33.75" x14ac:dyDescent="0.5">
      <c r="B2" s="19" t="s">
        <v>33</v>
      </c>
      <c r="C2" s="62"/>
      <c r="D2" s="48"/>
      <c r="E2" s="47"/>
      <c r="F2" s="47" t="s">
        <v>5</v>
      </c>
      <c r="G2" s="47"/>
    </row>
    <row r="3" spans="1:7" ht="33.75" x14ac:dyDescent="0.5">
      <c r="B3" s="20" t="s">
        <v>34</v>
      </c>
      <c r="C3" s="63"/>
      <c r="D3" s="60"/>
      <c r="E3" s="22" t="s">
        <v>35</v>
      </c>
      <c r="F3" s="21"/>
      <c r="G3" s="21"/>
    </row>
    <row r="4" spans="1:7" s="18" customFormat="1" ht="30" x14ac:dyDescent="0.25">
      <c r="A4" s="44" t="s">
        <v>36</v>
      </c>
      <c r="B4" s="45" t="s">
        <v>37</v>
      </c>
      <c r="C4" s="64" t="s">
        <v>86</v>
      </c>
      <c r="D4" s="57" t="s">
        <v>87</v>
      </c>
      <c r="E4" s="45" t="s">
        <v>38</v>
      </c>
      <c r="F4" s="45" t="s">
        <v>88</v>
      </c>
      <c r="G4" s="46" t="s">
        <v>89</v>
      </c>
    </row>
    <row r="5" spans="1:7" x14ac:dyDescent="0.25">
      <c r="A5" s="11" t="s">
        <v>40</v>
      </c>
      <c r="B5" s="11" t="s">
        <v>41</v>
      </c>
      <c r="C5" s="26">
        <v>43969</v>
      </c>
      <c r="D5" s="40" t="s">
        <v>62</v>
      </c>
      <c r="E5" s="65"/>
      <c r="F5" s="65"/>
      <c r="G5" s="65"/>
    </row>
    <row r="6" spans="1:7" x14ac:dyDescent="0.25">
      <c r="A6" s="66" t="s">
        <v>103</v>
      </c>
      <c r="B6" s="66" t="s">
        <v>104</v>
      </c>
      <c r="C6" s="26">
        <v>44149</v>
      </c>
      <c r="D6" s="40" t="s">
        <v>102</v>
      </c>
      <c r="E6" s="3"/>
      <c r="F6" s="3"/>
      <c r="G6" s="3"/>
    </row>
    <row r="7" spans="1:7" x14ac:dyDescent="0.25">
      <c r="A7" s="66" t="s">
        <v>132</v>
      </c>
      <c r="B7" s="66" t="s">
        <v>133</v>
      </c>
      <c r="C7" s="26">
        <v>43622</v>
      </c>
      <c r="E7" s="3"/>
      <c r="F7" s="3"/>
      <c r="G7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ric</cp:lastModifiedBy>
  <dcterms:created xsi:type="dcterms:W3CDTF">2020-10-10T08:44:22Z</dcterms:created>
  <dcterms:modified xsi:type="dcterms:W3CDTF">2020-12-08T21:05:04Z</dcterms:modified>
</cp:coreProperties>
</file>