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702F5CB1-C008-4E12-AB98-7DE36A80BF0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ompta par mois" sheetId="1" r:id="rId1"/>
  </sheets>
  <definedNames>
    <definedName name="_xlnm._FilterDatabase" localSheetId="0" hidden="1">'Compta par mois'!$A$4:$K$19</definedName>
    <definedName name="compta_dates" comment="dates dans le tableau compta mois ">Tableau_compta[Dates]</definedName>
    <definedName name="TITRES">'Compta par mois'!$C$1:$I$2</definedName>
    <definedName name="_xlnm.Print_Area" localSheetId="0">'Compta par mois'!$A$5:$K$21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" i="1" l="1"/>
  <c r="I1" i="1"/>
  <c r="H1" i="1"/>
  <c r="A21" i="1"/>
  <c r="B21" i="1"/>
  <c r="A5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O5" i="1"/>
  <c r="B8" i="1"/>
  <c r="B12" i="1"/>
  <c r="B16" i="1"/>
  <c r="B20" i="1"/>
  <c r="B11" i="1"/>
  <c r="B15" i="1"/>
  <c r="B19" i="1"/>
  <c r="B10" i="1"/>
  <c r="B14" i="1"/>
  <c r="B18" i="1"/>
  <c r="B9" i="1"/>
  <c r="B13" i="1"/>
  <c r="B17" i="1"/>
  <c r="B7" i="1"/>
  <c r="B6" i="1"/>
  <c r="B5" i="1"/>
  <c r="AF5" i="1" l="1"/>
  <c r="AA2" i="1"/>
  <c r="AG2" i="1" l="1"/>
  <c r="AF2" i="1"/>
  <c r="I2" i="1"/>
</calcChain>
</file>

<file path=xl/sharedStrings.xml><?xml version="1.0" encoding="utf-8"?>
<sst xmlns="http://schemas.openxmlformats.org/spreadsheetml/2006/main" count="62" uniqueCount="38">
  <si>
    <t>COMPTA 2020</t>
  </si>
  <si>
    <t>controles</t>
  </si>
  <si>
    <t>contrôle</t>
  </si>
  <si>
    <t>SOLDE COMPTE début année 2021</t>
  </si>
  <si>
    <t xml:space="preserve">SOLDE EN COURS </t>
  </si>
  <si>
    <t xml:space="preserve">COMPTA </t>
  </si>
  <si>
    <t>Mois</t>
  </si>
  <si>
    <t>Trimestre</t>
  </si>
  <si>
    <t>Dates</t>
  </si>
  <si>
    <t>Désignations</t>
  </si>
  <si>
    <t>MOUVEMENTS</t>
  </si>
  <si>
    <t>Dépense ttc</t>
  </si>
  <si>
    <t>TVA Payé</t>
  </si>
  <si>
    <t>CREDIT</t>
  </si>
  <si>
    <t>DEBIT</t>
  </si>
  <si>
    <t>Pointé</t>
  </si>
  <si>
    <t>Commentaire</t>
  </si>
  <si>
    <t>montant</t>
  </si>
  <si>
    <t>taux tva</t>
  </si>
  <si>
    <t>prix ht</t>
  </si>
  <si>
    <t>FONCTIONNEMENT</t>
  </si>
  <si>
    <t>restaurant</t>
  </si>
  <si>
    <t>mobile / banque</t>
  </si>
  <si>
    <t xml:space="preserve">COMMUNICATION </t>
  </si>
  <si>
    <t>site internet</t>
  </si>
  <si>
    <t>salaire</t>
  </si>
  <si>
    <t>VÉHICULE</t>
  </si>
  <si>
    <t>mécanique</t>
  </si>
  <si>
    <t>BANQUE</t>
  </si>
  <si>
    <t>Dépot Banque</t>
  </si>
  <si>
    <t>N°896874" 10 chèques</t>
  </si>
  <si>
    <t>carburant</t>
  </si>
  <si>
    <t>habillement</t>
  </si>
  <si>
    <t>achat</t>
  </si>
  <si>
    <t>pub</t>
  </si>
  <si>
    <t>pointé</t>
  </si>
  <si>
    <t>N° 45897 "12 chèques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</si>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</sst>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_-* #,##0.00\ [$€-40C]_-;\-* #,##0.00\ [$€-40C]_-;_-* &quot;-&quot;??\ [$€-40C]_-;_-@_-"/>
    <numFmt numFmtId="167" formatCode="#,##0.00\ &quot;€&quot;"/>
    <numFmt numFmtId="168" formatCode="#,##0_ ;[Red]\-#,##0\ "/>
    <numFmt numFmtId="169" formatCode="_(&quot;€&quot;* #,##0.00_);_(&quot;€&quot;* \(#,##0.00\);_(&quot;€&quot;* &quot;-&quot;??_);_(@_)"/>
    <numFmt numFmtId="170" formatCode="[$-40C]mmmm\-yy;@"/>
    <numFmt numFmtId="171" formatCode="[$-40C]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1155CC"/>
      <name val="Arial"/>
      <family val="2"/>
    </font>
    <font>
      <b/>
      <sz val="14"/>
      <color rgb="FF1155CC"/>
      <name val="Arial"/>
      <family val="2"/>
    </font>
    <font>
      <b/>
      <sz val="11"/>
      <color theme="8" tint="-0.249977111117893"/>
      <name val="Arial"/>
      <family val="2"/>
    </font>
    <font>
      <b/>
      <sz val="11"/>
      <color rgb="FFFF0000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C7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3" fillId="0" borderId="0"/>
  </cellStyleXfs>
  <cellXfs count="93">
    <xf numFmtId="0" fontId="0" fillId="0" borderId="0" xfId="0"/>
    <xf numFmtId="0" fontId="5" fillId="2" borderId="0" xfId="0" applyFont="1" applyFill="1" applyBorder="1"/>
    <xf numFmtId="14" fontId="6" fillId="2" borderId="0" xfId="0" quotePrefix="1" applyNumberFormat="1" applyFont="1" applyFill="1" applyBorder="1" applyAlignment="1">
      <alignment horizontal="left"/>
    </xf>
    <xf numFmtId="0" fontId="7" fillId="2" borderId="0" xfId="0" applyFont="1" applyFill="1" applyBorder="1" applyAlignment="1">
      <alignment horizontal="center" wrapText="1"/>
    </xf>
    <xf numFmtId="166" fontId="7" fillId="2" borderId="0" xfId="0" applyNumberFormat="1" applyFont="1" applyFill="1" applyBorder="1" applyAlignment="1">
      <alignment horizontal="center" wrapText="1"/>
    </xf>
    <xf numFmtId="166" fontId="7" fillId="2" borderId="0" xfId="1" applyNumberFormat="1" applyFont="1" applyFill="1" applyBorder="1" applyAlignment="1">
      <alignment horizontal="center" wrapText="1"/>
    </xf>
    <xf numFmtId="164" fontId="8" fillId="2" borderId="0" xfId="0" applyNumberFormat="1" applyFont="1" applyFill="1" applyBorder="1" applyAlignment="1">
      <alignment wrapText="1"/>
    </xf>
    <xf numFmtId="164" fontId="9" fillId="2" borderId="0" xfId="0" applyNumberFormat="1" applyFont="1" applyFill="1" applyBorder="1" applyAlignment="1">
      <alignment wrapText="1"/>
    </xf>
    <xf numFmtId="164" fontId="10" fillId="2" borderId="0" xfId="0" applyNumberFormat="1" applyFont="1" applyFill="1" applyBorder="1" applyAlignment="1">
      <alignment horizontal="right" vertical="center" wrapText="1"/>
    </xf>
    <xf numFmtId="164" fontId="11" fillId="3" borderId="0" xfId="0" applyNumberFormat="1" applyFont="1" applyFill="1" applyBorder="1" applyAlignment="1">
      <alignment horizontal="right" vertical="center" wrapText="1"/>
    </xf>
    <xf numFmtId="167" fontId="0" fillId="4" borderId="0" xfId="0" applyNumberFormat="1" applyFill="1"/>
    <xf numFmtId="0" fontId="0" fillId="4" borderId="0" xfId="0" applyFill="1"/>
    <xf numFmtId="164" fontId="4" fillId="4" borderId="0" xfId="0" applyNumberFormat="1" applyFont="1" applyFill="1"/>
    <xf numFmtId="0" fontId="0" fillId="5" borderId="0" xfId="0" applyFill="1" applyAlignment="1">
      <alignment horizontal="center" vertical="center"/>
    </xf>
    <xf numFmtId="168" fontId="0" fillId="5" borderId="0" xfId="0" applyNumberFormat="1" applyFill="1" applyAlignment="1">
      <alignment horizontal="center" vertical="center"/>
    </xf>
    <xf numFmtId="0" fontId="0" fillId="5" borderId="0" xfId="0" applyFill="1"/>
    <xf numFmtId="0" fontId="5" fillId="3" borderId="0" xfId="0" applyFont="1" applyFill="1" applyBorder="1"/>
    <xf numFmtId="14" fontId="12" fillId="3" borderId="0" xfId="0" applyNumberFormat="1" applyFont="1" applyFill="1" applyBorder="1" applyAlignment="1">
      <alignment wrapText="1"/>
    </xf>
    <xf numFmtId="167" fontId="12" fillId="3" borderId="0" xfId="3" applyNumberFormat="1" applyFont="1" applyFill="1" applyBorder="1" applyAlignment="1">
      <alignment wrapText="1"/>
    </xf>
    <xf numFmtId="0" fontId="12" fillId="3" borderId="0" xfId="0" applyFont="1" applyFill="1" applyBorder="1" applyAlignment="1">
      <alignment wrapText="1"/>
    </xf>
    <xf numFmtId="166" fontId="12" fillId="3" borderId="0" xfId="0" applyNumberFormat="1" applyFont="1" applyFill="1" applyBorder="1" applyAlignment="1">
      <alignment wrapText="1"/>
    </xf>
    <xf numFmtId="166" fontId="12" fillId="3" borderId="0" xfId="1" applyNumberFormat="1" applyFont="1" applyFill="1" applyBorder="1" applyAlignment="1">
      <alignment horizontal="center" wrapText="1"/>
    </xf>
    <xf numFmtId="164" fontId="12" fillId="3" borderId="0" xfId="0" applyNumberFormat="1" applyFont="1" applyFill="1" applyBorder="1" applyAlignment="1">
      <alignment wrapText="1"/>
    </xf>
    <xf numFmtId="164" fontId="13" fillId="3" borderId="0" xfId="0" applyNumberFormat="1" applyFont="1" applyFill="1" applyBorder="1" applyAlignment="1">
      <alignment wrapText="1"/>
    </xf>
    <xf numFmtId="0" fontId="0" fillId="4" borderId="0" xfId="0" applyFill="1" applyBorder="1"/>
    <xf numFmtId="165" fontId="0" fillId="6" borderId="0" xfId="1" applyFont="1" applyFill="1" applyAlignment="1">
      <alignment horizontal="center" vertical="center" wrapText="1"/>
    </xf>
    <xf numFmtId="0" fontId="0" fillId="6" borderId="0" xfId="0" applyFill="1"/>
    <xf numFmtId="164" fontId="0" fillId="5" borderId="0" xfId="0" applyNumberFormat="1" applyFill="1" applyAlignment="1">
      <alignment horizontal="center" vertical="center"/>
    </xf>
    <xf numFmtId="167" fontId="0" fillId="5" borderId="0" xfId="0" applyNumberFormat="1" applyFill="1" applyAlignment="1">
      <alignment horizontal="center" vertical="center"/>
    </xf>
    <xf numFmtId="14" fontId="6" fillId="2" borderId="0" xfId="0" applyNumberFormat="1" applyFont="1" applyFill="1" applyBorder="1" applyAlignment="1">
      <alignment horizontal="left"/>
    </xf>
    <xf numFmtId="170" fontId="3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0" fillId="7" borderId="0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14" fontId="14" fillId="0" borderId="1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/>
    </xf>
    <xf numFmtId="166" fontId="5" fillId="0" borderId="1" xfId="0" applyNumberFormat="1" applyFont="1" applyFill="1" applyBorder="1" applyAlignment="1">
      <alignment horizontal="left"/>
    </xf>
    <xf numFmtId="166" fontId="5" fillId="0" borderId="1" xfId="1" applyNumberFormat="1" applyFont="1" applyFill="1" applyBorder="1" applyAlignment="1">
      <alignment horizontal="left"/>
    </xf>
    <xf numFmtId="164" fontId="13" fillId="0" borderId="1" xfId="0" applyNumberFormat="1" applyFont="1" applyFill="1" applyBorder="1" applyAlignment="1">
      <alignment horizontal="left" wrapText="1"/>
    </xf>
    <xf numFmtId="164" fontId="11" fillId="0" borderId="1" xfId="0" applyNumberFormat="1" applyFont="1" applyFill="1" applyBorder="1" applyAlignment="1">
      <alignment horizontal="left" vertical="center" wrapText="1"/>
    </xf>
    <xf numFmtId="164" fontId="15" fillId="0" borderId="1" xfId="0" applyNumberFormat="1" applyFont="1" applyFill="1" applyBorder="1" applyAlignment="1">
      <alignment horizontal="left" vertic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7" fontId="0" fillId="4" borderId="0" xfId="0" applyNumberFormat="1" applyFill="1" applyBorder="1"/>
    <xf numFmtId="171" fontId="11" fillId="3" borderId="3" xfId="0" applyNumberFormat="1" applyFont="1" applyFill="1" applyBorder="1" applyAlignment="1">
      <alignment horizontal="right" vertical="center" wrapText="1"/>
    </xf>
    <xf numFmtId="0" fontId="16" fillId="8" borderId="4" xfId="0" applyNumberFormat="1" applyFont="1" applyFill="1" applyBorder="1" applyAlignment="1">
      <alignment horizontal="center"/>
    </xf>
    <xf numFmtId="14" fontId="13" fillId="8" borderId="3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left" wrapText="1"/>
    </xf>
    <xf numFmtId="0" fontId="0" fillId="0" borderId="4" xfId="0" applyBorder="1"/>
    <xf numFmtId="166" fontId="0" fillId="0" borderId="4" xfId="0" applyNumberFormat="1" applyFont="1" applyBorder="1" applyAlignment="1">
      <alignment horizontal="center" vertical="center"/>
    </xf>
    <xf numFmtId="166" fontId="0" fillId="0" borderId="4" xfId="1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18" fillId="0" borderId="4" xfId="0" applyNumberFormat="1" applyFont="1" applyFill="1" applyBorder="1" applyAlignment="1">
      <alignment horizontal="right" vertical="center"/>
    </xf>
    <xf numFmtId="164" fontId="18" fillId="0" borderId="4" xfId="0" applyNumberFormat="1" applyFont="1" applyBorder="1" applyAlignment="1">
      <alignment horizontal="right" vertical="center"/>
    </xf>
    <xf numFmtId="165" fontId="0" fillId="4" borderId="0" xfId="1" applyFont="1" applyFill="1" applyAlignment="1">
      <alignment horizontal="center"/>
    </xf>
    <xf numFmtId="9" fontId="0" fillId="4" borderId="0" xfId="2" applyFon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0" fillId="0" borderId="0" xfId="0" applyNumberFormat="1"/>
    <xf numFmtId="0" fontId="17" fillId="9" borderId="4" xfId="0" applyFont="1" applyFill="1" applyBorder="1" applyAlignment="1">
      <alignment horizontal="left" wrapText="1"/>
    </xf>
    <xf numFmtId="0" fontId="0" fillId="8" borderId="4" xfId="0" applyFill="1" applyBorder="1"/>
    <xf numFmtId="166" fontId="0" fillId="9" borderId="4" xfId="0" applyNumberFormat="1" applyFont="1" applyFill="1" applyBorder="1" applyAlignment="1">
      <alignment horizontal="center" vertical="center"/>
    </xf>
    <xf numFmtId="166" fontId="0" fillId="9" borderId="4" xfId="1" applyNumberFormat="1" applyFont="1" applyFill="1" applyBorder="1" applyAlignment="1">
      <alignment horizontal="center" vertical="center"/>
    </xf>
    <xf numFmtId="164" fontId="0" fillId="9" borderId="4" xfId="0" applyNumberFormat="1" applyFill="1" applyBorder="1" applyAlignment="1">
      <alignment horizontal="center"/>
    </xf>
    <xf numFmtId="164" fontId="2" fillId="9" borderId="4" xfId="0" applyNumberFormat="1" applyFont="1" applyFill="1" applyBorder="1" applyAlignment="1">
      <alignment horizontal="center"/>
    </xf>
    <xf numFmtId="164" fontId="18" fillId="9" borderId="4" xfId="0" applyNumberFormat="1" applyFont="1" applyFill="1" applyBorder="1" applyAlignment="1">
      <alignment horizontal="right" vertical="center"/>
    </xf>
    <xf numFmtId="164" fontId="4" fillId="4" borderId="0" xfId="0" applyNumberFormat="1" applyFont="1" applyFill="1" applyBorder="1" applyAlignment="1">
      <alignment horizontal="center"/>
    </xf>
    <xf numFmtId="0" fontId="4" fillId="4" borderId="0" xfId="0" applyFont="1" applyFill="1" applyBorder="1"/>
    <xf numFmtId="0" fontId="17" fillId="8" borderId="4" xfId="0" applyFont="1" applyFill="1" applyBorder="1" applyAlignment="1">
      <alignment horizontal="left" wrapText="1"/>
    </xf>
    <xf numFmtId="166" fontId="0" fillId="8" borderId="4" xfId="0" applyNumberFormat="1" applyFont="1" applyFill="1" applyBorder="1" applyAlignment="1">
      <alignment horizontal="center" vertical="center"/>
    </xf>
    <xf numFmtId="166" fontId="0" fillId="8" borderId="4" xfId="1" applyNumberFormat="1" applyFon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/>
    </xf>
    <xf numFmtId="164" fontId="2" fillId="8" borderId="4" xfId="0" applyNumberFormat="1" applyFont="1" applyFill="1" applyBorder="1" applyAlignment="1">
      <alignment horizontal="center"/>
    </xf>
    <xf numFmtId="164" fontId="18" fillId="8" borderId="4" xfId="0" applyNumberFormat="1" applyFont="1" applyFill="1" applyBorder="1" applyAlignment="1">
      <alignment horizontal="right" vertical="center"/>
    </xf>
    <xf numFmtId="166" fontId="0" fillId="0" borderId="4" xfId="0" applyNumberFormat="1" applyBorder="1" applyAlignment="1">
      <alignment horizontal="center" vertical="center"/>
    </xf>
    <xf numFmtId="49" fontId="17" fillId="0" borderId="3" xfId="0" applyNumberFormat="1" applyFont="1" applyBorder="1" applyAlignment="1">
      <alignment horizontal="left" wrapText="1"/>
    </xf>
    <xf numFmtId="0" fontId="0" fillId="0" borderId="3" xfId="0" applyBorder="1"/>
    <xf numFmtId="166" fontId="0" fillId="0" borderId="3" xfId="0" applyNumberFormat="1" applyFont="1" applyBorder="1" applyAlignment="1">
      <alignment horizontal="center" vertical="center"/>
    </xf>
    <xf numFmtId="166" fontId="0" fillId="0" borderId="3" xfId="1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18" fillId="0" borderId="3" xfId="0" applyNumberFormat="1" applyFont="1" applyFill="1" applyBorder="1" applyAlignment="1">
      <alignment horizontal="right" vertical="center"/>
    </xf>
    <xf numFmtId="164" fontId="18" fillId="0" borderId="3" xfId="0" applyNumberFormat="1" applyFont="1" applyBorder="1" applyAlignment="1">
      <alignment horizontal="right" vertical="center"/>
    </xf>
    <xf numFmtId="164" fontId="2" fillId="0" borderId="0" xfId="0" applyNumberFormat="1" applyFont="1"/>
    <xf numFmtId="0" fontId="5" fillId="0" borderId="0" xfId="0" applyFont="1" applyFill="1"/>
    <xf numFmtId="14" fontId="19" fillId="0" borderId="0" xfId="0" applyNumberFormat="1" applyFont="1"/>
    <xf numFmtId="49" fontId="0" fillId="0" borderId="0" xfId="0" applyNumberFormat="1"/>
    <xf numFmtId="166" fontId="0" fillId="0" borderId="0" xfId="0" applyNumberFormat="1"/>
    <xf numFmtId="166" fontId="0" fillId="0" borderId="0" xfId="1" applyNumberFormat="1" applyFont="1" applyAlignment="1">
      <alignment horizontal="center"/>
    </xf>
    <xf numFmtId="164" fontId="18" fillId="0" borderId="0" xfId="0" applyNumberFormat="1" applyFont="1" applyAlignment="1">
      <alignment horizontal="right" vertical="center"/>
    </xf>
    <xf numFmtId="171" fontId="2" fillId="2" borderId="3" xfId="0" applyNumberFormat="1" applyFont="1" applyFill="1" applyBorder="1"/>
    <xf numFmtId="0" fontId="21" fillId="2" borderId="3" xfId="0" applyNumberFormat="1" applyFont="1" applyFill="1" applyBorder="1" applyAlignment="1">
      <alignment horizontal="center"/>
    </xf>
    <xf numFmtId="14" fontId="20" fillId="2" borderId="3" xfId="0" applyNumberFormat="1" applyFont="1" applyFill="1" applyBorder="1"/>
  </cellXfs>
  <cellStyles count="5">
    <cellStyle name="Monétaire" xfId="1" builtinId="4"/>
    <cellStyle name="Monétaire 2" xfId="3" xr:uid="{00000000-0005-0000-0000-000001000000}"/>
    <cellStyle name="Normal" xfId="0" builtinId="0"/>
    <cellStyle name="Normal 2" xfId="4" xr:uid="{00000000-0005-0000-0000-000003000000}"/>
    <cellStyle name="Pourcentage" xfId="2" builtinId="5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164" formatCode="#,##0.00\ &quot;€&quot;;[Red]\-#,##0.00\ &quot;€&quot;"/>
      <alignment horizontal="right" vertical="center" textRotation="0" wrapText="0" relative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164" formatCode="#,##0.00\ &quot;€&quot;;[Red]\-#,##0.00\ &quot;€&quot;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;[Red]\-#,##0.00\ &quot;€&quot;"/>
      <alignment horizont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64" formatCode="#,##0.00\ &quot;€&quot;;[Red]\-#,##0.00\ &quot;€&quot;"/>
      <alignment horizont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1" relative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</font>
      <numFmt numFmtId="19" formatCode="dd/mm/yyyy"/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71" formatCode="[$-40C]mmm\-yy;@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outline="0">
        <bottom style="thin">
          <color theme="4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/>
        <color theme="7" tint="0.79998168889431442"/>
      </font>
      <fill>
        <patternFill>
          <bgColor rgb="FF9D87B7"/>
        </patternFill>
      </fill>
    </dxf>
    <dxf>
      <font>
        <b val="0"/>
        <i/>
        <color rgb="FFC00000"/>
      </font>
      <fill>
        <patternFill>
          <bgColor theme="7" tint="0.39994506668294322"/>
        </patternFill>
      </fill>
    </dxf>
    <dxf>
      <font>
        <b val="0"/>
        <i/>
        <color rgb="FFC00000"/>
      </font>
      <fill>
        <patternFill>
          <bgColor theme="7" tint="0.59996337778862885"/>
        </patternFill>
      </fill>
    </dxf>
    <dxf>
      <font>
        <b val="0"/>
        <i/>
        <color rgb="FFC00000"/>
      </font>
      <fill>
        <patternFill>
          <fgColor theme="8" tint="0.79998168889431442"/>
          <bgColor theme="7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1</xdr:row>
      <xdr:rowOff>247649</xdr:rowOff>
    </xdr:from>
    <xdr:to>
      <xdr:col>18</xdr:col>
      <xdr:colOff>109425</xdr:colOff>
      <xdr:row>3</xdr:row>
      <xdr:rowOff>175949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9973925" y="581024"/>
          <a:ext cx="900000" cy="576000"/>
          <a:chOff x="9686925" y="581024"/>
          <a:chExt cx="900000" cy="576000"/>
        </a:xfrm>
      </xdr:grpSpPr>
      <xdr:pic macro="[0]!fiche_compta_février">
        <xdr:nvPicPr>
          <xdr:cNvPr id="3" name="Pictur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9686925" y="581024"/>
            <a:ext cx="900000" cy="567715"/>
          </a:xfrm>
          <a:prstGeom prst="rect">
            <a:avLst/>
          </a:prstGeom>
          <a:noFill/>
        </xdr:spPr>
      </xdr:pic>
      <xdr:sp macro="[0]!fiche_compta_février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9722679" y="962995"/>
            <a:ext cx="530754" cy="194029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FEVRIER</a:t>
            </a:r>
          </a:p>
        </xdr:txBody>
      </xdr:sp>
    </xdr:grpSp>
    <xdr:clientData/>
  </xdr:twoCellAnchor>
  <xdr:twoCellAnchor editAs="oneCell">
    <xdr:from>
      <xdr:col>19</xdr:col>
      <xdr:colOff>1019175</xdr:colOff>
      <xdr:row>4</xdr:row>
      <xdr:rowOff>114300</xdr:rowOff>
    </xdr:from>
    <xdr:to>
      <xdr:col>20</xdr:col>
      <xdr:colOff>833325</xdr:colOff>
      <xdr:row>7</xdr:row>
      <xdr:rowOff>61650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22736175" y="1304925"/>
          <a:ext cx="900000" cy="576000"/>
          <a:chOff x="12664477" y="1009650"/>
          <a:chExt cx="1527773" cy="855767"/>
        </a:xfrm>
      </xdr:grpSpPr>
      <xdr:pic macro="[0]!fiche_compta_janvier">
        <xdr:nvPicPr>
          <xdr:cNvPr id="6" name="Pictur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18</xdr:col>
      <xdr:colOff>171450</xdr:colOff>
      <xdr:row>1</xdr:row>
      <xdr:rowOff>257175</xdr:rowOff>
    </xdr:from>
    <xdr:to>
      <xdr:col>19</xdr:col>
      <xdr:colOff>118950</xdr:colOff>
      <xdr:row>3</xdr:row>
      <xdr:rowOff>185475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20935950" y="590550"/>
          <a:ext cx="900000" cy="576000"/>
          <a:chOff x="12664477" y="1009650"/>
          <a:chExt cx="1527773" cy="855767"/>
        </a:xfrm>
      </xdr:grpSpPr>
      <xdr:pic macro="[0]!fiche_compta_mars"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rs" textlink="">
        <xdr:nvSpPr>
          <xdr:cNvPr id="10" name="ZoneText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MARS</a:t>
            </a:r>
          </a:p>
        </xdr:txBody>
      </xdr:sp>
    </xdr:grpSp>
    <xdr:clientData/>
  </xdr:twoCellAnchor>
  <xdr:twoCellAnchor editAs="oneCell">
    <xdr:from>
      <xdr:col>16</xdr:col>
      <xdr:colOff>190500</xdr:colOff>
      <xdr:row>1</xdr:row>
      <xdr:rowOff>304800</xdr:rowOff>
    </xdr:from>
    <xdr:to>
      <xdr:col>16</xdr:col>
      <xdr:colOff>1090500</xdr:colOff>
      <xdr:row>4</xdr:row>
      <xdr:rowOff>15265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8516600" y="638175"/>
          <a:ext cx="900000" cy="567715"/>
          <a:chOff x="12664477" y="1009650"/>
          <a:chExt cx="1527773" cy="843458"/>
        </a:xfrm>
      </xdr:grpSpPr>
      <xdr:pic macro="[0]!fiche_compta_janvier">
        <xdr:nvPicPr>
          <xdr:cNvPr id="12" name="Pictur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12725169" y="1577147"/>
            <a:ext cx="957949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JANVIER</a:t>
            </a:r>
          </a:p>
        </xdr:txBody>
      </xdr:sp>
    </xdr:grpSp>
    <xdr:clientData/>
  </xdr:twoCellAnchor>
  <xdr:twoCellAnchor editAs="oneCell">
    <xdr:from>
      <xdr:col>16</xdr:col>
      <xdr:colOff>133350</xdr:colOff>
      <xdr:row>7</xdr:row>
      <xdr:rowOff>161925</xdr:rowOff>
    </xdr:from>
    <xdr:to>
      <xdr:col>16</xdr:col>
      <xdr:colOff>1033350</xdr:colOff>
      <xdr:row>10</xdr:row>
      <xdr:rowOff>109275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8459450" y="1981200"/>
          <a:ext cx="900000" cy="576000"/>
          <a:chOff x="12664477" y="1009650"/>
          <a:chExt cx="1527773" cy="855767"/>
        </a:xfrm>
      </xdr:grpSpPr>
      <xdr:pic macro="[0]!fiche_compta_mai">
        <xdr:nvPicPr>
          <xdr:cNvPr id="15" name="Pictur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i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MAI</a:t>
            </a:r>
          </a:p>
        </xdr:txBody>
      </xdr:sp>
    </xdr:grpSp>
    <xdr:clientData/>
  </xdr:twoCellAnchor>
  <xdr:twoCellAnchor editAs="oneCell">
    <xdr:from>
      <xdr:col>17</xdr:col>
      <xdr:colOff>152400</xdr:colOff>
      <xdr:row>7</xdr:row>
      <xdr:rowOff>161925</xdr:rowOff>
    </xdr:from>
    <xdr:to>
      <xdr:col>18</xdr:col>
      <xdr:colOff>99900</xdr:colOff>
      <xdr:row>10</xdr:row>
      <xdr:rowOff>109275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19964400" y="1981200"/>
          <a:ext cx="900000" cy="576000"/>
          <a:chOff x="12664477" y="1009650"/>
          <a:chExt cx="1527773" cy="855767"/>
        </a:xfrm>
      </xdr:grpSpPr>
      <xdr:pic macro="[0]!fiche_compta_juin">
        <xdr:nvPicPr>
          <xdr:cNvPr id="18" name="Pictur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n" textlink="">
        <xdr:nvSpPr>
          <xdr:cNvPr id="19" name="ZoneTexte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JUIN</a:t>
            </a:r>
          </a:p>
        </xdr:txBody>
      </xdr:sp>
    </xdr:grpSp>
    <xdr:clientData/>
  </xdr:twoCellAnchor>
  <xdr:twoCellAnchor editAs="oneCell">
    <xdr:from>
      <xdr:col>18</xdr:col>
      <xdr:colOff>180975</xdr:colOff>
      <xdr:row>7</xdr:row>
      <xdr:rowOff>171450</xdr:rowOff>
    </xdr:from>
    <xdr:to>
      <xdr:col>19</xdr:col>
      <xdr:colOff>128475</xdr:colOff>
      <xdr:row>10</xdr:row>
      <xdr:rowOff>118800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/>
      </xdr:nvGrpSpPr>
      <xdr:grpSpPr>
        <a:xfrm>
          <a:off x="20945475" y="1990725"/>
          <a:ext cx="900000" cy="576000"/>
          <a:chOff x="12664477" y="1009650"/>
          <a:chExt cx="1527773" cy="855767"/>
        </a:xfrm>
      </xdr:grpSpPr>
      <xdr:pic macro="[0]!fiche_compta_juillet">
        <xdr:nvPicPr>
          <xdr:cNvPr id="21" name="Pictur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llet" textlink="">
        <xdr:nvSpPr>
          <xdr:cNvPr id="22" name="ZoneTexte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JUILLET</a:t>
            </a:r>
          </a:p>
        </xdr:txBody>
      </xdr:sp>
    </xdr:grpSp>
    <xdr:clientData/>
  </xdr:twoCellAnchor>
  <xdr:twoCellAnchor editAs="oneCell">
    <xdr:from>
      <xdr:col>16</xdr:col>
      <xdr:colOff>161925</xdr:colOff>
      <xdr:row>13</xdr:row>
      <xdr:rowOff>161925</xdr:rowOff>
    </xdr:from>
    <xdr:to>
      <xdr:col>16</xdr:col>
      <xdr:colOff>1061925</xdr:colOff>
      <xdr:row>16</xdr:row>
      <xdr:rowOff>123825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8488025" y="3238500"/>
          <a:ext cx="900000" cy="590550"/>
          <a:chOff x="12664477" y="1009650"/>
          <a:chExt cx="1527773" cy="877384"/>
        </a:xfrm>
      </xdr:grpSpPr>
      <xdr:pic macro="[0]!fiche_compta_septembre">
        <xdr:nvPicPr>
          <xdr:cNvPr id="24" name="Pictur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septembre" textlink="">
        <xdr:nvSpPr>
          <xdr:cNvPr id="25" name="ZoneText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 txBox="1"/>
        </xdr:nvSpPr>
        <xdr:spPr>
          <a:xfrm>
            <a:off x="12725169" y="1577147"/>
            <a:ext cx="1184314" cy="30988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SEPTEMBRE</a:t>
            </a:r>
          </a:p>
        </xdr:txBody>
      </xdr:sp>
    </xdr:grpSp>
    <xdr:clientData/>
  </xdr:twoCellAnchor>
  <xdr:twoCellAnchor editAs="oneCell">
    <xdr:from>
      <xdr:col>17</xdr:col>
      <xdr:colOff>142875</xdr:colOff>
      <xdr:row>13</xdr:row>
      <xdr:rowOff>190500</xdr:rowOff>
    </xdr:from>
    <xdr:to>
      <xdr:col>18</xdr:col>
      <xdr:colOff>90375</xdr:colOff>
      <xdr:row>16</xdr:row>
      <xdr:rowOff>133350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/>
      </xdr:nvGrpSpPr>
      <xdr:grpSpPr>
        <a:xfrm>
          <a:off x="19954875" y="3267075"/>
          <a:ext cx="900000" cy="571500"/>
          <a:chOff x="12664477" y="1009650"/>
          <a:chExt cx="1527773" cy="849081"/>
        </a:xfrm>
      </xdr:grpSpPr>
      <xdr:pic macro="[0]!fiche_compta_octobre">
        <xdr:nvPicPr>
          <xdr:cNvPr id="27" name="Pictur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octobre" textlink="">
        <xdr:nvSpPr>
          <xdr:cNvPr id="28" name="ZoneTexte 27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 txBox="1"/>
        </xdr:nvSpPr>
        <xdr:spPr>
          <a:xfrm>
            <a:off x="12725170" y="1577147"/>
            <a:ext cx="1071132" cy="28158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OCTOBRE</a:t>
            </a:r>
          </a:p>
        </xdr:txBody>
      </xdr:sp>
    </xdr:grpSp>
    <xdr:clientData/>
  </xdr:twoCellAnchor>
  <xdr:twoCellAnchor editAs="oneCell">
    <xdr:from>
      <xdr:col>18</xdr:col>
      <xdr:colOff>180975</xdr:colOff>
      <xdr:row>13</xdr:row>
      <xdr:rowOff>190500</xdr:rowOff>
    </xdr:from>
    <xdr:to>
      <xdr:col>19</xdr:col>
      <xdr:colOff>128475</xdr:colOff>
      <xdr:row>16</xdr:row>
      <xdr:rowOff>129564</xdr:rowOff>
    </xdr:to>
    <xdr:grpSp>
      <xdr:nvGrpSpPr>
        <xdr:cNvPr id="29" name="Group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20945475" y="3267075"/>
          <a:ext cx="900000" cy="567714"/>
          <a:chOff x="12664477" y="1009650"/>
          <a:chExt cx="1527773" cy="843458"/>
        </a:xfrm>
      </xdr:grpSpPr>
      <xdr:pic macro="[0]!fiche_compta_novembre">
        <xdr:nvPicPr>
          <xdr:cNvPr id="30" name="Pictur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novembre" textlink="">
        <xdr:nvSpPr>
          <xdr:cNvPr id="31" name="ZoneTexte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/>
        </xdr:nvSpPr>
        <xdr:spPr>
          <a:xfrm>
            <a:off x="12725169" y="1577146"/>
            <a:ext cx="1161107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NOVEMBRE</a:t>
            </a:r>
          </a:p>
        </xdr:txBody>
      </xdr:sp>
    </xdr:grpSp>
    <xdr:clientData/>
  </xdr:twoCellAnchor>
  <xdr:twoCellAnchor editAs="oneCell">
    <xdr:from>
      <xdr:col>19</xdr:col>
      <xdr:colOff>142875</xdr:colOff>
      <xdr:row>1</xdr:row>
      <xdr:rowOff>247650</xdr:rowOff>
    </xdr:from>
    <xdr:to>
      <xdr:col>19</xdr:col>
      <xdr:colOff>1042875</xdr:colOff>
      <xdr:row>3</xdr:row>
      <xdr:rowOff>175950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21859875" y="581025"/>
          <a:ext cx="900000" cy="576000"/>
          <a:chOff x="12664477" y="1009650"/>
          <a:chExt cx="1527773" cy="855767"/>
        </a:xfrm>
      </xdr:grpSpPr>
      <xdr:pic macro="[0]!fiche_compta_avril">
        <xdr:nvPicPr>
          <xdr:cNvPr id="33" name="Pictur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vril" textlink="">
        <xdr:nvSpPr>
          <xdr:cNvPr id="34" name="ZoneTexte 33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AVRIL</a:t>
            </a:r>
          </a:p>
        </xdr:txBody>
      </xdr:sp>
    </xdr:grpSp>
    <xdr:clientData/>
  </xdr:twoCellAnchor>
  <xdr:twoCellAnchor editAs="oneCell">
    <xdr:from>
      <xdr:col>19</xdr:col>
      <xdr:colOff>152400</xdr:colOff>
      <xdr:row>13</xdr:row>
      <xdr:rowOff>171450</xdr:rowOff>
    </xdr:from>
    <xdr:to>
      <xdr:col>19</xdr:col>
      <xdr:colOff>1052400</xdr:colOff>
      <xdr:row>16</xdr:row>
      <xdr:rowOff>114299</xdr:rowOff>
    </xdr:to>
    <xdr:grpSp>
      <xdr:nvGrpSpPr>
        <xdr:cNvPr id="35" name="Group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21869400" y="3248025"/>
          <a:ext cx="900000" cy="571499"/>
          <a:chOff x="12664477" y="1009650"/>
          <a:chExt cx="1527773" cy="849080"/>
        </a:xfrm>
      </xdr:grpSpPr>
      <xdr:pic macro="[0]!fiche_compta_decembre">
        <xdr:nvPicPr>
          <xdr:cNvPr id="36" name="Pictur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decembre" textlink="">
        <xdr:nvSpPr>
          <xdr:cNvPr id="37" name="ZoneTexte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 txBox="1"/>
        </xdr:nvSpPr>
        <xdr:spPr>
          <a:xfrm>
            <a:off x="12725170" y="1577145"/>
            <a:ext cx="1135808" cy="28158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DECEMBRE</a:t>
            </a:r>
          </a:p>
        </xdr:txBody>
      </xdr:sp>
    </xdr:grpSp>
    <xdr:clientData/>
  </xdr:twoCellAnchor>
  <xdr:twoCellAnchor editAs="oneCell">
    <xdr:from>
      <xdr:col>19</xdr:col>
      <xdr:colOff>171450</xdr:colOff>
      <xdr:row>7</xdr:row>
      <xdr:rowOff>171450</xdr:rowOff>
    </xdr:from>
    <xdr:to>
      <xdr:col>19</xdr:col>
      <xdr:colOff>1071450</xdr:colOff>
      <xdr:row>10</xdr:row>
      <xdr:rowOff>118800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21888450" y="1990725"/>
          <a:ext cx="900000" cy="576000"/>
          <a:chOff x="12664477" y="1009650"/>
          <a:chExt cx="1527773" cy="855767"/>
        </a:xfrm>
      </xdr:grpSpPr>
      <xdr:pic macro="[0]!fiche_compta_aout">
        <xdr:nvPicPr>
          <xdr:cNvPr id="39" name="Pictur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out" textlink="">
        <xdr:nvSpPr>
          <xdr:cNvPr id="40" name="ZoneText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AOUT</a:t>
            </a:r>
          </a:p>
        </xdr:txBody>
      </xdr:sp>
    </xdr:grpSp>
    <xdr:clientData/>
  </xdr:twoCellAnchor>
  <xdr:twoCellAnchor editAs="absolute">
    <xdr:from>
      <xdr:col>11</xdr:col>
      <xdr:colOff>1333501</xdr:colOff>
      <xdr:row>2</xdr:row>
      <xdr:rowOff>28575</xdr:rowOff>
    </xdr:from>
    <xdr:to>
      <xdr:col>11</xdr:col>
      <xdr:colOff>2514601</xdr:colOff>
      <xdr:row>4</xdr:row>
      <xdr:rowOff>133350</xdr:rowOff>
    </xdr:to>
    <xdr:sp macro="[0]!active_retour_accueil" textlink="">
      <xdr:nvSpPr>
        <xdr:cNvPr id="41" name="Plaqu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334626" y="742950"/>
          <a:ext cx="1181100" cy="581025"/>
        </a:xfrm>
        <a:prstGeom prst="bevel">
          <a:avLst/>
        </a:prstGeom>
        <a:gradFill flip="none" rotWithShape="1">
          <a:gsLst>
            <a:gs pos="3400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  à l'accueil</a:t>
          </a:r>
        </a:p>
      </xdr:txBody>
    </xdr:sp>
    <xdr:clientData/>
  </xdr:twoCellAnchor>
  <xdr:twoCellAnchor>
    <xdr:from>
      <xdr:col>20</xdr:col>
      <xdr:colOff>904875</xdr:colOff>
      <xdr:row>4</xdr:row>
      <xdr:rowOff>180975</xdr:rowOff>
    </xdr:from>
    <xdr:to>
      <xdr:col>22</xdr:col>
      <xdr:colOff>19050</xdr:colOff>
      <xdr:row>8</xdr:row>
      <xdr:rowOff>114300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3707725" y="1371600"/>
          <a:ext cx="1552575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colonne ou pas  pour </a:t>
          </a:r>
        </a:p>
        <a:p>
          <a:r>
            <a:rPr lang="fr-FR" sz="1100"/>
            <a:t>rangement facture</a:t>
          </a:r>
        </a:p>
        <a:p>
          <a:r>
            <a:rPr lang="fr-FR" sz="1100"/>
            <a:t>ou valeurs facture</a:t>
          </a:r>
        </a:p>
      </xdr:txBody>
    </xdr:sp>
    <xdr:clientData/>
  </xdr:twoCellAnchor>
  <xdr:twoCellAnchor editAs="absolute">
    <xdr:from>
      <xdr:col>11</xdr:col>
      <xdr:colOff>1447800</xdr:colOff>
      <xdr:row>7</xdr:row>
      <xdr:rowOff>66675</xdr:rowOff>
    </xdr:from>
    <xdr:to>
      <xdr:col>11</xdr:col>
      <xdr:colOff>2628900</xdr:colOff>
      <xdr:row>10</xdr:row>
      <xdr:rowOff>19050</xdr:rowOff>
    </xdr:to>
    <xdr:sp macro="[0]!afficheFormulaire_compta" textlink="">
      <xdr:nvSpPr>
        <xdr:cNvPr id="43" name="Plaqu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448925" y="1885950"/>
          <a:ext cx="1181100" cy="581025"/>
        </a:xfrm>
        <a:prstGeom prst="bevel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 formulaire</a:t>
          </a:r>
        </a:p>
      </xdr:txBody>
    </xdr:sp>
    <xdr:clientData/>
  </xdr:twoCellAnchor>
  <xdr:twoCellAnchor>
    <xdr:from>
      <xdr:col>11</xdr:col>
      <xdr:colOff>2095500</xdr:colOff>
      <xdr:row>12</xdr:row>
      <xdr:rowOff>47625</xdr:rowOff>
    </xdr:from>
    <xdr:to>
      <xdr:col>15</xdr:col>
      <xdr:colOff>323850</xdr:colOff>
      <xdr:row>22</xdr:row>
      <xdr:rowOff>85725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1096625" y="2914650"/>
          <a:ext cx="3429000" cy="2038350"/>
        </a:xfrm>
        <a:prstGeom prst="wedgeRectCallout">
          <a:avLst>
            <a:gd name="adj1" fmla="val -41272"/>
            <a:gd name="adj2" fmla="val -69363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bonjour,</a:t>
          </a:r>
        </a:p>
        <a:p>
          <a:r>
            <a:rPr lang="fr-FR"/>
            <a:t>je voudrais mettre un calendrier Olkdate Contrôl actif </a:t>
          </a:r>
        </a:p>
        <a:p>
          <a:r>
            <a:rPr lang="fr-FR"/>
            <a:t>( </a:t>
          </a:r>
          <a:r>
            <a:rPr lang="fr-FR" i="1"/>
            <a:t>le mien n'est pas activer) </a:t>
          </a:r>
          <a:r>
            <a:rPr lang="fr-FR"/>
            <a:t>dans ce formulaire afin d’éviter les erreurs de frappe dans les dates et qu'elles apparaissent sous forme de dates à la française jour/mois/année dans mon tableau car seul "vrai ou faux" s’inscrivent en colonne "C",</a:t>
          </a:r>
        </a:p>
        <a:p>
          <a:r>
            <a:rPr lang="fr-FR"/>
            <a:t>et en colonne "B" le trimestre</a:t>
          </a:r>
        </a:p>
        <a:p>
          <a:r>
            <a:rPr lang="fr-FR"/>
            <a:t>merci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compta" displayName="Tableau_compta" ref="A4:K21" totalsRowShown="0" headerRowDxfId="13" headerRowBorderDxfId="12" tableBorderDxfId="11">
  <sortState xmlns:xlrd2="http://schemas.microsoft.com/office/spreadsheetml/2017/richdata2" ref="A5:K20">
    <sortCondition descending="1" ref="C4:C20"/>
  </sortState>
  <tableColumns count="11">
    <tableColumn id="1" xr3:uid="{00000000-0010-0000-0000-000001000000}" name="Mois" dataDxfId="10">
      <calculatedColumnFormula>TEXT(C5,"mmmm")</calculatedColumnFormula>
    </tableColumn>
    <tableColumn id="2" xr3:uid="{00000000-0010-0000-0000-000002000000}" name="Trimestre" dataDxfId="9">
      <calculatedColumnFormula>trimestre(C5)</calculatedColumnFormula>
    </tableColumn>
    <tableColumn id="3" xr3:uid="{00000000-0010-0000-0000-000003000000}" name="Dates" dataDxfId="8"/>
    <tableColumn id="4" xr3:uid="{00000000-0010-0000-0000-000004000000}" name="Désignations" dataDxfId="7"/>
    <tableColumn id="5" xr3:uid="{00000000-0010-0000-0000-000005000000}" name="MOUVEMENTS" dataDxfId="6"/>
    <tableColumn id="6" xr3:uid="{00000000-0010-0000-0000-000006000000}" name="Dépense ttc" dataDxfId="5"/>
    <tableColumn id="7" xr3:uid="{00000000-0010-0000-0000-000007000000}" name="TVA Payé" dataDxfId="4" dataCellStyle="Monétaire"/>
    <tableColumn id="8" xr3:uid="{00000000-0010-0000-0000-000008000000}" name="CREDIT" dataDxfId="3"/>
    <tableColumn id="9" xr3:uid="{00000000-0010-0000-0000-000009000000}" name="DEBIT" dataDxfId="2"/>
    <tableColumn id="10" xr3:uid="{00000000-0010-0000-0000-00000A000000}" name="Pointé" dataDxfId="1"/>
    <tableColumn id="11" xr3:uid="{00000000-0010-0000-0000-00000B000000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:AJ21"/>
  <sheetViews>
    <sheetView tabSelected="1" zoomScaleNormal="100" workbookViewId="0">
      <selection activeCell="L17" sqref="L17"/>
    </sheetView>
  </sheetViews>
  <sheetFormatPr baseColWidth="10" defaultRowHeight="15" x14ac:dyDescent="0.25"/>
  <cols>
    <col min="1" max="1" width="6.140625" customWidth="1"/>
    <col min="2" max="2" width="9.7109375" style="84" customWidth="1"/>
    <col min="3" max="3" width="12.7109375" style="85" customWidth="1"/>
    <col min="4" max="4" width="15.28515625" style="86" customWidth="1"/>
    <col min="5" max="5" width="17" customWidth="1"/>
    <col min="6" max="6" width="13.7109375" style="87" customWidth="1"/>
    <col min="7" max="7" width="11.28515625" style="88" customWidth="1"/>
    <col min="8" max="8" width="13" style="58" customWidth="1"/>
    <col min="9" max="9" width="13" style="83" customWidth="1"/>
    <col min="10" max="10" width="7.28515625" style="89" customWidth="1"/>
    <col min="11" max="11" width="15.85546875" style="83" customWidth="1"/>
    <col min="12" max="12" width="44" style="83" customWidth="1"/>
    <col min="13" max="14" width="12.140625" style="83" customWidth="1"/>
    <col min="15" max="15" width="9.7109375" style="83" customWidth="1"/>
    <col min="16" max="16" width="61.85546875" style="83" customWidth="1"/>
    <col min="17" max="17" width="22.28515625" customWidth="1"/>
    <col min="18" max="19" width="14.28515625" customWidth="1"/>
    <col min="20" max="20" width="16.28515625" customWidth="1"/>
    <col min="21" max="21" width="19" customWidth="1"/>
    <col min="22" max="22" width="17.5703125" customWidth="1"/>
    <col min="23" max="24" width="18.5703125" customWidth="1"/>
    <col min="25" max="25" width="21.28515625" customWidth="1"/>
    <col min="26" max="26" width="16.42578125" customWidth="1"/>
    <col min="27" max="27" width="19.28515625" customWidth="1"/>
    <col min="29" max="29" width="16.28515625" customWidth="1"/>
    <col min="30" max="30" width="13.28515625" customWidth="1"/>
    <col min="31" max="31" width="12.42578125" customWidth="1"/>
  </cols>
  <sheetData>
    <row r="1" spans="1:36" ht="26.25" customHeight="1" x14ac:dyDescent="0.25">
      <c r="A1" s="1"/>
      <c r="B1" s="1"/>
      <c r="C1" s="2" t="s">
        <v>0</v>
      </c>
      <c r="D1" s="3"/>
      <c r="E1" s="3"/>
      <c r="F1" s="4"/>
      <c r="G1" s="5"/>
      <c r="H1" s="6">
        <f>SUM($H$5:$H$21)</f>
        <v>1128</v>
      </c>
      <c r="I1" s="7">
        <f>SUM($I$5:$I$21)</f>
        <v>-2698.55</v>
      </c>
      <c r="J1" s="8"/>
      <c r="K1" s="8"/>
      <c r="L1" s="9"/>
      <c r="M1" s="9"/>
      <c r="N1" s="9"/>
      <c r="O1" s="9"/>
      <c r="P1" s="9"/>
      <c r="Q1" s="10"/>
      <c r="R1" s="11"/>
      <c r="S1" s="12"/>
      <c r="T1" s="11"/>
      <c r="AF1" s="13" t="s">
        <v>1</v>
      </c>
      <c r="AG1" s="14" t="s">
        <v>2</v>
      </c>
      <c r="AH1" s="15"/>
      <c r="AI1" s="15"/>
      <c r="AJ1" s="15"/>
    </row>
    <row r="2" spans="1:36" ht="30" customHeight="1" x14ac:dyDescent="0.25">
      <c r="A2" s="16"/>
      <c r="B2" s="16"/>
      <c r="C2" s="17" t="s">
        <v>3</v>
      </c>
      <c r="D2" s="18">
        <v>500</v>
      </c>
      <c r="E2" s="19"/>
      <c r="F2" s="20"/>
      <c r="G2" s="21"/>
      <c r="H2" s="22" t="s">
        <v>4</v>
      </c>
      <c r="I2" s="23">
        <f>'Compta par mois'!$D2+$H$1+$I$1</f>
        <v>-1070.5500000000002</v>
      </c>
      <c r="J2" s="9"/>
      <c r="K2" s="9"/>
      <c r="L2" s="9"/>
      <c r="M2" s="9"/>
      <c r="N2" s="9"/>
      <c r="O2" s="9"/>
      <c r="P2" s="9"/>
      <c r="Q2" s="24"/>
      <c r="R2" s="24"/>
      <c r="S2" s="24"/>
      <c r="T2" s="24"/>
      <c r="Z2" s="25" t="e">
        <f>SUMPRODUCT(G5:G21*(C5:C21=Z3))</f>
        <v>#VALUE!</v>
      </c>
      <c r="AA2" s="26">
        <f>IFERROR(MONTH($C14),"")</f>
        <v>2</v>
      </c>
      <c r="AF2" s="27" t="e">
        <f>SUM(AH3+AI3+AJ3+AG3+AH4+AI4+AJ4+AG4+AH5+AI5+AJ5+AG5)</f>
        <v>#REF!</v>
      </c>
      <c r="AG2" s="28">
        <f>D2+H1-I1</f>
        <v>4326.55</v>
      </c>
      <c r="AJ2" s="15"/>
    </row>
    <row r="3" spans="1:36" ht="21" customHeight="1" x14ac:dyDescent="0.25">
      <c r="A3" s="1"/>
      <c r="B3" s="1"/>
      <c r="C3" s="29" t="s">
        <v>5</v>
      </c>
      <c r="D3" s="30"/>
      <c r="E3" s="3"/>
      <c r="F3" s="4"/>
      <c r="G3" s="5"/>
      <c r="H3" s="3"/>
      <c r="I3" s="3"/>
      <c r="J3" s="3"/>
      <c r="K3" s="3"/>
      <c r="L3" s="9"/>
      <c r="M3" s="9"/>
      <c r="N3" s="9"/>
      <c r="O3" s="9"/>
      <c r="P3" s="9"/>
      <c r="Q3" s="24"/>
      <c r="R3" s="24"/>
      <c r="S3" s="24"/>
      <c r="T3" s="24"/>
      <c r="AA3" s="31">
        <v>43873</v>
      </c>
      <c r="AG3" s="32" t="e">
        <v>#REF!</v>
      </c>
      <c r="AH3" s="32" t="e">
        <v>#REF!</v>
      </c>
      <c r="AI3" s="32" t="e">
        <v>#REF!</v>
      </c>
      <c r="AJ3" s="32" t="e">
        <v>#REF!</v>
      </c>
    </row>
    <row r="4" spans="1:36" ht="17.100000000000001" customHeight="1" x14ac:dyDescent="0.25">
      <c r="A4" s="33" t="s">
        <v>6</v>
      </c>
      <c r="B4" s="33" t="s">
        <v>7</v>
      </c>
      <c r="C4" s="34" t="s">
        <v>8</v>
      </c>
      <c r="D4" s="33" t="s">
        <v>9</v>
      </c>
      <c r="E4" s="35" t="s">
        <v>10</v>
      </c>
      <c r="F4" s="36" t="s">
        <v>11</v>
      </c>
      <c r="G4" s="37" t="s">
        <v>12</v>
      </c>
      <c r="H4" s="38" t="s">
        <v>13</v>
      </c>
      <c r="I4" s="38" t="s">
        <v>14</v>
      </c>
      <c r="J4" s="39" t="s">
        <v>15</v>
      </c>
      <c r="K4" s="40" t="s">
        <v>16</v>
      </c>
      <c r="L4" s="9"/>
      <c r="M4" s="41" t="s">
        <v>17</v>
      </c>
      <c r="N4" s="42" t="s">
        <v>18</v>
      </c>
      <c r="O4" s="42" t="s">
        <v>19</v>
      </c>
      <c r="P4" s="9"/>
      <c r="Q4" s="24"/>
      <c r="R4" s="24"/>
      <c r="S4" s="43"/>
      <c r="T4" s="24"/>
      <c r="AG4" s="32" t="e">
        <v>#REF!</v>
      </c>
      <c r="AH4" s="32" t="e">
        <v>#REF!</v>
      </c>
      <c r="AI4" s="32" t="e">
        <v>#REF!</v>
      </c>
      <c r="AJ4" s="32" t="e">
        <v>#REF!</v>
      </c>
    </row>
    <row r="5" spans="1:36" ht="17.100000000000001" customHeight="1" x14ac:dyDescent="0.25">
      <c r="A5" s="44" t="str">
        <f>TEXT(C5,"mmmm")</f>
        <v>janvier</v>
      </c>
      <c r="B5" s="45" t="e">
        <f ca="1">trimestre(C5)</f>
        <v>#NAME?</v>
      </c>
      <c r="C5" s="46">
        <v>43831</v>
      </c>
      <c r="D5" s="47" t="s">
        <v>20</v>
      </c>
      <c r="E5" s="48" t="s">
        <v>21</v>
      </c>
      <c r="F5" s="49">
        <v>20</v>
      </c>
      <c r="G5" s="50">
        <v>3.33</v>
      </c>
      <c r="H5" s="51"/>
      <c r="I5" s="52">
        <v>-20</v>
      </c>
      <c r="J5" s="53"/>
      <c r="K5" s="54"/>
      <c r="L5" s="9"/>
      <c r="M5" s="55">
        <v>120</v>
      </c>
      <c r="N5" s="56">
        <v>0.2</v>
      </c>
      <c r="O5" s="57">
        <f>M5/120*20</f>
        <v>20</v>
      </c>
      <c r="P5" s="9"/>
      <c r="Q5" s="24"/>
      <c r="R5" s="24"/>
      <c r="S5" s="24"/>
      <c r="T5" s="24"/>
      <c r="AF5" s="58" t="e">
        <f ca="1">SUMPRODUCT(G5:G21*(B5:B21="trimestre1"))</f>
        <v>#NAME?</v>
      </c>
      <c r="AG5" s="32" t="e">
        <v>#REF!</v>
      </c>
      <c r="AH5" s="32" t="e">
        <v>#REF!</v>
      </c>
      <c r="AI5" s="32" t="e">
        <v>#REF!</v>
      </c>
      <c r="AJ5" s="32" t="e">
        <v>#REF!</v>
      </c>
    </row>
    <row r="6" spans="1:36" ht="16.5" customHeight="1" x14ac:dyDescent="0.25">
      <c r="A6" s="44" t="str">
        <f t="shared" ref="A6:A20" si="0">TEXT(C6,"mmmm")</f>
        <v>février</v>
      </c>
      <c r="B6" s="45" t="e">
        <f t="shared" ref="B6:B20" ca="1" si="1">trimestre(C6)</f>
        <v>#NAME?</v>
      </c>
      <c r="C6" s="46">
        <v>43871</v>
      </c>
      <c r="D6" s="59" t="s">
        <v>20</v>
      </c>
      <c r="E6" s="60" t="s">
        <v>22</v>
      </c>
      <c r="F6" s="61">
        <v>19.989999999999998</v>
      </c>
      <c r="G6" s="62">
        <v>3.33</v>
      </c>
      <c r="H6" s="63"/>
      <c r="I6" s="64">
        <v>-19.989999999999998</v>
      </c>
      <c r="J6" s="65"/>
      <c r="K6" s="65"/>
      <c r="L6" s="9"/>
      <c r="M6" s="9"/>
      <c r="N6" s="9"/>
      <c r="O6" s="9"/>
      <c r="P6" s="9"/>
      <c r="Q6" s="66"/>
      <c r="R6" s="66"/>
      <c r="S6" s="66"/>
      <c r="T6" s="66"/>
      <c r="U6" s="58"/>
    </row>
    <row r="7" spans="1:36" ht="17.100000000000001" customHeight="1" x14ac:dyDescent="0.25">
      <c r="A7" s="44" t="str">
        <f t="shared" si="0"/>
        <v>février</v>
      </c>
      <c r="B7" s="45" t="e">
        <f t="shared" ca="1" si="1"/>
        <v>#NAME?</v>
      </c>
      <c r="C7" s="46">
        <v>43872</v>
      </c>
      <c r="D7" s="47" t="s">
        <v>23</v>
      </c>
      <c r="E7" s="48" t="s">
        <v>24</v>
      </c>
      <c r="F7" s="49">
        <v>200</v>
      </c>
      <c r="G7" s="50">
        <v>33.33</v>
      </c>
      <c r="H7" s="51"/>
      <c r="I7" s="52">
        <v>-200</v>
      </c>
      <c r="J7" s="53"/>
      <c r="K7" s="54"/>
      <c r="L7" s="9"/>
      <c r="M7" s="9"/>
      <c r="N7" s="9"/>
      <c r="O7" s="9"/>
      <c r="P7" s="9"/>
      <c r="Q7" s="66"/>
      <c r="R7" s="66"/>
      <c r="S7" s="66"/>
      <c r="T7" s="66"/>
      <c r="U7" s="58"/>
    </row>
    <row r="8" spans="1:36" ht="17.100000000000001" customHeight="1" x14ac:dyDescent="0.25">
      <c r="A8" s="44" t="str">
        <f t="shared" si="0"/>
        <v>février</v>
      </c>
      <c r="B8" s="45" t="e">
        <f t="shared" ca="1" si="1"/>
        <v>#NAME?</v>
      </c>
      <c r="C8" s="46">
        <v>43873</v>
      </c>
      <c r="D8" s="59" t="s">
        <v>20</v>
      </c>
      <c r="E8" s="60" t="s">
        <v>21</v>
      </c>
      <c r="F8" s="61">
        <v>20</v>
      </c>
      <c r="G8" s="62">
        <v>3.33</v>
      </c>
      <c r="H8" s="63"/>
      <c r="I8" s="64"/>
      <c r="J8" s="65"/>
      <c r="K8" s="65"/>
      <c r="L8" s="9"/>
      <c r="M8" s="9"/>
      <c r="N8" s="9"/>
      <c r="O8" s="9"/>
      <c r="P8" s="9"/>
      <c r="Q8" s="24"/>
      <c r="R8" s="24"/>
      <c r="S8" s="24"/>
      <c r="T8" s="24"/>
    </row>
    <row r="9" spans="1:36" ht="17.100000000000001" customHeight="1" x14ac:dyDescent="0.25">
      <c r="A9" s="44" t="str">
        <f t="shared" si="0"/>
        <v>février</v>
      </c>
      <c r="B9" s="45" t="e">
        <f t="shared" ca="1" si="1"/>
        <v>#NAME?</v>
      </c>
      <c r="C9" s="46">
        <v>43874</v>
      </c>
      <c r="D9" s="59"/>
      <c r="E9" s="60"/>
      <c r="F9" s="61"/>
      <c r="G9" s="62"/>
      <c r="H9" s="63"/>
      <c r="I9" s="64"/>
      <c r="J9" s="53"/>
      <c r="K9" s="65"/>
      <c r="L9" s="9"/>
      <c r="M9" s="9"/>
      <c r="N9" s="9"/>
      <c r="O9" s="9"/>
      <c r="P9" s="9"/>
      <c r="Q9" s="24"/>
      <c r="R9" s="24"/>
      <c r="S9" s="24"/>
      <c r="T9" s="24"/>
    </row>
    <row r="10" spans="1:36" ht="17.100000000000001" customHeight="1" x14ac:dyDescent="0.25">
      <c r="A10" s="44" t="str">
        <f t="shared" si="0"/>
        <v>février</v>
      </c>
      <c r="B10" s="45" t="e">
        <f t="shared" ca="1" si="1"/>
        <v>#NAME?</v>
      </c>
      <c r="C10" s="46">
        <v>43875</v>
      </c>
      <c r="D10" s="47" t="s">
        <v>20</v>
      </c>
      <c r="E10" s="48" t="s">
        <v>25</v>
      </c>
      <c r="F10" s="49"/>
      <c r="G10" s="50"/>
      <c r="H10" s="51"/>
      <c r="I10" s="52"/>
      <c r="J10" s="53"/>
      <c r="K10" s="54"/>
      <c r="L10" s="9"/>
      <c r="M10" s="9"/>
      <c r="N10" s="9"/>
      <c r="O10" s="9"/>
      <c r="P10" s="9"/>
      <c r="Q10" s="24"/>
      <c r="R10" s="24"/>
      <c r="S10" s="24"/>
      <c r="T10" s="24"/>
    </row>
    <row r="11" spans="1:36" ht="17.100000000000001" customHeight="1" x14ac:dyDescent="0.25">
      <c r="A11" s="44" t="str">
        <f t="shared" si="0"/>
        <v>février</v>
      </c>
      <c r="B11" s="45" t="e">
        <f t="shared" ca="1" si="1"/>
        <v>#NAME?</v>
      </c>
      <c r="C11" s="46">
        <v>43876</v>
      </c>
      <c r="D11" s="47" t="s">
        <v>23</v>
      </c>
      <c r="E11" s="48" t="s">
        <v>24</v>
      </c>
      <c r="F11" s="49">
        <v>58</v>
      </c>
      <c r="G11" s="50">
        <v>9.67</v>
      </c>
      <c r="H11" s="51"/>
      <c r="I11" s="52">
        <v>-58</v>
      </c>
      <c r="J11" s="53"/>
      <c r="K11" s="54"/>
      <c r="L11" s="9"/>
      <c r="M11" s="9"/>
      <c r="N11" s="9"/>
      <c r="O11" s="9"/>
      <c r="P11" s="9"/>
      <c r="Q11" s="24"/>
      <c r="R11" s="24"/>
      <c r="S11" s="24"/>
      <c r="T11" s="24"/>
    </row>
    <row r="12" spans="1:36" ht="17.100000000000001" customHeight="1" x14ac:dyDescent="0.25">
      <c r="A12" s="44" t="str">
        <f t="shared" si="0"/>
        <v>août</v>
      </c>
      <c r="B12" s="45" t="e">
        <f t="shared" ca="1" si="1"/>
        <v>#NAME?</v>
      </c>
      <c r="C12" s="46">
        <v>44059</v>
      </c>
      <c r="D12" s="47" t="s">
        <v>26</v>
      </c>
      <c r="E12" s="48" t="s">
        <v>27</v>
      </c>
      <c r="F12" s="49">
        <v>120</v>
      </c>
      <c r="G12" s="50">
        <v>20</v>
      </c>
      <c r="H12" s="51"/>
      <c r="I12" s="52">
        <v>-120</v>
      </c>
      <c r="J12" s="53"/>
      <c r="K12" s="54"/>
      <c r="L12" s="9"/>
      <c r="M12" s="9"/>
      <c r="N12" s="9"/>
      <c r="O12" s="9"/>
      <c r="P12" s="9"/>
      <c r="Q12" s="66"/>
      <c r="R12" s="66"/>
      <c r="S12" s="66"/>
      <c r="T12" s="66"/>
    </row>
    <row r="13" spans="1:36" ht="17.100000000000001" customHeight="1" x14ac:dyDescent="0.25">
      <c r="A13" s="44" t="str">
        <f t="shared" si="0"/>
        <v>février</v>
      </c>
      <c r="B13" s="45" t="e">
        <f t="shared" ca="1" si="1"/>
        <v>#NAME?</v>
      </c>
      <c r="C13" s="46">
        <v>43878</v>
      </c>
      <c r="D13" s="59" t="s">
        <v>28</v>
      </c>
      <c r="E13" s="60" t="s">
        <v>29</v>
      </c>
      <c r="F13" s="61"/>
      <c r="G13" s="62"/>
      <c r="H13" s="63">
        <v>625</v>
      </c>
      <c r="I13" s="64"/>
      <c r="J13" s="65"/>
      <c r="K13" s="65" t="s">
        <v>30</v>
      </c>
      <c r="L13" s="9"/>
      <c r="M13" s="9"/>
      <c r="N13" s="9"/>
      <c r="O13" s="9"/>
      <c r="P13" s="9"/>
      <c r="Q13" s="66"/>
      <c r="R13" s="66"/>
      <c r="S13" s="66"/>
      <c r="T13" s="66"/>
    </row>
    <row r="14" spans="1:36" ht="17.100000000000001" customHeight="1" x14ac:dyDescent="0.25">
      <c r="A14" s="44" t="str">
        <f t="shared" si="0"/>
        <v>février</v>
      </c>
      <c r="B14" s="45" t="e">
        <f t="shared" ca="1" si="1"/>
        <v>#NAME?</v>
      </c>
      <c r="C14" s="46">
        <v>43879</v>
      </c>
      <c r="D14" s="47" t="s">
        <v>26</v>
      </c>
      <c r="E14" s="48" t="s">
        <v>31</v>
      </c>
      <c r="F14" s="49">
        <v>92.56</v>
      </c>
      <c r="G14" s="50">
        <v>15.43</v>
      </c>
      <c r="H14" s="51"/>
      <c r="I14" s="52">
        <v>-92.56</v>
      </c>
      <c r="J14" s="53"/>
      <c r="K14" s="54"/>
      <c r="L14" s="9"/>
      <c r="M14" s="9"/>
      <c r="N14" s="9"/>
      <c r="O14" s="9"/>
      <c r="P14" s="9"/>
      <c r="Q14" s="67"/>
      <c r="R14" s="67"/>
      <c r="S14" s="67"/>
      <c r="T14" s="67"/>
    </row>
    <row r="15" spans="1:36" ht="17.100000000000001" customHeight="1" x14ac:dyDescent="0.25">
      <c r="A15" s="44" t="str">
        <f t="shared" si="0"/>
        <v>février</v>
      </c>
      <c r="B15" s="45" t="e">
        <f t="shared" ca="1" si="1"/>
        <v>#NAME?</v>
      </c>
      <c r="C15" s="46">
        <v>43880</v>
      </c>
      <c r="D15" s="59" t="s">
        <v>20</v>
      </c>
      <c r="E15" s="60" t="s">
        <v>32</v>
      </c>
      <c r="F15" s="61">
        <v>10</v>
      </c>
      <c r="G15" s="62">
        <v>1.67</v>
      </c>
      <c r="H15" s="63"/>
      <c r="I15" s="64">
        <v>-10</v>
      </c>
      <c r="J15" s="65"/>
      <c r="K15" s="65"/>
      <c r="L15" s="9"/>
      <c r="M15" s="9"/>
      <c r="N15" s="9"/>
      <c r="O15" s="9"/>
      <c r="P15" s="9"/>
      <c r="Q15" s="24"/>
      <c r="R15" s="24"/>
      <c r="S15" s="24"/>
      <c r="T15" s="24"/>
    </row>
    <row r="16" spans="1:36" ht="17.100000000000001" customHeight="1" x14ac:dyDescent="0.25">
      <c r="A16" s="44" t="str">
        <f t="shared" si="0"/>
        <v>octobre</v>
      </c>
      <c r="B16" s="45" t="e">
        <f t="shared" ca="1" si="1"/>
        <v>#NAME?</v>
      </c>
      <c r="C16" s="46">
        <v>44124</v>
      </c>
      <c r="D16" s="68" t="s">
        <v>26</v>
      </c>
      <c r="E16" s="60" t="s">
        <v>33</v>
      </c>
      <c r="F16" s="69"/>
      <c r="G16" s="70"/>
      <c r="H16" s="71"/>
      <c r="I16" s="72">
        <v>-2000</v>
      </c>
      <c r="J16" s="73"/>
      <c r="K16" s="65"/>
      <c r="L16" s="9"/>
      <c r="M16" s="9"/>
      <c r="N16" s="9"/>
      <c r="O16" s="9"/>
      <c r="P16" s="9"/>
      <c r="Q16" s="24"/>
      <c r="R16" s="24"/>
      <c r="S16" s="24"/>
      <c r="T16" s="24"/>
    </row>
    <row r="17" spans="1:20" ht="17.100000000000001" customHeight="1" x14ac:dyDescent="0.25">
      <c r="A17" s="44" t="str">
        <f t="shared" si="0"/>
        <v>février</v>
      </c>
      <c r="B17" s="45" t="e">
        <f t="shared" ca="1" si="1"/>
        <v>#NAME?</v>
      </c>
      <c r="C17" s="46">
        <v>43882</v>
      </c>
      <c r="D17" s="47" t="s">
        <v>23</v>
      </c>
      <c r="E17" s="48" t="s">
        <v>34</v>
      </c>
      <c r="F17" s="49">
        <v>56</v>
      </c>
      <c r="G17" s="50">
        <v>9.33</v>
      </c>
      <c r="H17" s="51"/>
      <c r="I17" s="52"/>
      <c r="J17" s="53"/>
      <c r="K17" s="54"/>
      <c r="L17" s="9"/>
      <c r="M17" s="9"/>
      <c r="N17" s="9"/>
      <c r="O17" s="9"/>
      <c r="P17" s="9"/>
      <c r="Q17" s="24"/>
      <c r="R17" s="24"/>
      <c r="S17" s="24"/>
      <c r="T17" s="24"/>
    </row>
    <row r="18" spans="1:20" x14ac:dyDescent="0.25">
      <c r="A18" s="44" t="str">
        <f t="shared" si="0"/>
        <v>février</v>
      </c>
      <c r="B18" s="45" t="e">
        <f t="shared" ca="1" si="1"/>
        <v>#NAME?</v>
      </c>
      <c r="C18" s="46">
        <v>43883</v>
      </c>
      <c r="D18" s="59" t="s">
        <v>26</v>
      </c>
      <c r="E18" s="60" t="s">
        <v>31</v>
      </c>
      <c r="F18" s="61">
        <v>89</v>
      </c>
      <c r="G18" s="62">
        <v>14.83</v>
      </c>
      <c r="H18" s="63"/>
      <c r="I18" s="64">
        <v>-89</v>
      </c>
      <c r="J18" s="65"/>
      <c r="K18" s="65"/>
      <c r="L18" s="9"/>
      <c r="M18" s="9"/>
      <c r="N18" s="9"/>
      <c r="O18" s="9"/>
      <c r="P18" s="9"/>
    </row>
    <row r="19" spans="1:20" x14ac:dyDescent="0.25">
      <c r="A19" s="44" t="str">
        <f t="shared" si="0"/>
        <v>février</v>
      </c>
      <c r="B19" s="45" t="e">
        <f t="shared" ca="1" si="1"/>
        <v>#NAME?</v>
      </c>
      <c r="C19" s="46">
        <v>43884</v>
      </c>
      <c r="D19" s="47" t="s">
        <v>28</v>
      </c>
      <c r="E19" s="48" t="s">
        <v>29</v>
      </c>
      <c r="F19" s="74"/>
      <c r="G19" s="50"/>
      <c r="H19" s="51">
        <v>503</v>
      </c>
      <c r="I19" s="52"/>
      <c r="J19" s="54" t="s">
        <v>35</v>
      </c>
      <c r="K19" s="54" t="s">
        <v>36</v>
      </c>
      <c r="L19" s="9"/>
      <c r="M19" s="9"/>
      <c r="N19" s="9"/>
      <c r="O19" s="9"/>
      <c r="P19" s="9"/>
    </row>
    <row r="20" spans="1:20" x14ac:dyDescent="0.25">
      <c r="A20" s="44" t="str">
        <f t="shared" si="0"/>
        <v>février</v>
      </c>
      <c r="B20" s="45" t="e">
        <f t="shared" ca="1" si="1"/>
        <v>#NAME?</v>
      </c>
      <c r="C20" s="46">
        <v>43885</v>
      </c>
      <c r="D20" s="59" t="s">
        <v>26</v>
      </c>
      <c r="E20" s="60" t="s">
        <v>31</v>
      </c>
      <c r="F20" s="61">
        <v>89</v>
      </c>
      <c r="G20" s="62">
        <v>14.83</v>
      </c>
      <c r="H20" s="63"/>
      <c r="I20" s="64">
        <v>-89</v>
      </c>
      <c r="J20" s="65" t="s">
        <v>35</v>
      </c>
      <c r="K20" s="65"/>
      <c r="L20" s="9"/>
      <c r="M20" s="9"/>
      <c r="N20" s="9"/>
      <c r="O20" s="9"/>
      <c r="P20" s="9"/>
    </row>
    <row r="21" spans="1:20" x14ac:dyDescent="0.25">
      <c r="A21" s="90" t="str">
        <f>TEXT(C21,"mmmm")</f>
        <v>FAUX</v>
      </c>
      <c r="B21" s="91" t="e">
        <f ca="1">trimestre(C21)</f>
        <v>#NAME?</v>
      </c>
      <c r="C21" s="92" t="b">
        <v>0</v>
      </c>
      <c r="D21" s="75" t="s">
        <v>37</v>
      </c>
      <c r="E21" s="76" t="s">
        <v>37</v>
      </c>
      <c r="F21" s="77" t="s">
        <v>37</v>
      </c>
      <c r="G21" s="78" t="s">
        <v>37</v>
      </c>
      <c r="H21" s="79" t="s">
        <v>37</v>
      </c>
      <c r="I21" s="80" t="s">
        <v>37</v>
      </c>
      <c r="J21" s="81" t="s">
        <v>37</v>
      </c>
      <c r="K21" s="82" t="s">
        <v>37</v>
      </c>
    </row>
  </sheetData>
  <conditionalFormatting sqref="D5:D21">
    <cfRule type="containsText" dxfId="19" priority="6" operator="containsText" text="banque &amp; dépot banque">
      <formula>NOT(ISERROR(SEARCH("banque &amp; dépot banque",D5)))</formula>
    </cfRule>
  </conditionalFormatting>
  <conditionalFormatting sqref="E5:E21">
    <cfRule type="containsText" dxfId="18" priority="5" operator="containsText" text="dépot banque">
      <formula>NOT(ISERROR(SEARCH("dépot banque",E5)))</formula>
    </cfRule>
  </conditionalFormatting>
  <conditionalFormatting sqref="B5:B21">
    <cfRule type="cellIs" dxfId="17" priority="1" operator="equal">
      <formula>"trimestre 1"</formula>
    </cfRule>
    <cfRule type="cellIs" dxfId="16" priority="2" operator="equal">
      <formula>"trimestre 2"</formula>
    </cfRule>
    <cfRule type="cellIs" dxfId="15" priority="3" operator="equal">
      <formula>"trimestre 3"</formula>
    </cfRule>
    <cfRule type="cellIs" dxfId="14" priority="4" operator="equal">
      <formula>"trimestre 4"</formula>
    </cfRule>
  </conditionalFormatting>
  <dataValidations count="2">
    <dataValidation type="list" allowBlank="1" showInputMessage="1" showErrorMessage="1" sqref="E5:E21" xr:uid="{00000000-0002-0000-0000-000000000000}">
      <formula1>config_mouvements</formula1>
    </dataValidation>
    <dataValidation type="list" allowBlank="1" showInputMessage="1" showErrorMessage="1" sqref="D5:D21" xr:uid="{00000000-0002-0000-0000-000001000000}">
      <formula1>config_désignations</formula1>
    </dataValidation>
  </dataValidations>
  <printOptions horizontalCentered="1"/>
  <pageMargins left="0" right="0" top="0.43307086614173229" bottom="0.39370078740157483" header="0.31496062992125984" footer="0.31496062992125984"/>
  <pageSetup paperSize="9" orientation="landscape" r:id="rId1"/>
  <rowBreaks count="1" manualBreakCount="1">
    <brk id="1" max="1638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Compta par mois</vt:lpstr>
      <vt:lpstr>compta_dates</vt:lpstr>
      <vt:lpstr>TITRES</vt:lpstr>
      <vt:lpstr>'Compta par mois'!Zone_d_impression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 </cp:lastModifiedBy>
  <dcterms:created xsi:type="dcterms:W3CDTF">2020-11-11T14:20:09Z</dcterms:created>
  <dcterms:modified xsi:type="dcterms:W3CDTF">2020-11-12T09:40:07Z</dcterms:modified>
</cp:coreProperties>
</file>