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drawings/drawing4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drawings/drawing5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OneDrive\LesDocuments\LesExcels\Agrimaman test\"/>
    </mc:Choice>
  </mc:AlternateContent>
  <xr:revisionPtr revIDLastSave="0" documentId="8_{F610DCFF-2C75-443B-9292-6B08A52404F5}" xr6:coauthVersionLast="45" xr6:coauthVersionMax="45" xr10:uidLastSave="{00000000-0000-0000-0000-000000000000}"/>
  <bookViews>
    <workbookView xWindow="-24120" yWindow="-120" windowWidth="24240" windowHeight="13140" activeTab="2" xr2:uid="{00000000-000D-0000-FFFF-FFFF00000000}"/>
  </bookViews>
  <sheets>
    <sheet name="Tarifs Engrais" sheetId="1" r:id="rId1"/>
    <sheet name="Precos" sheetId="2" r:id="rId2"/>
    <sheet name="Assolement" sheetId="4" r:id="rId3"/>
    <sheet name="BT" sheetId="29" r:id="rId4"/>
    <sheet name="COLZA" sheetId="30" r:id="rId5"/>
    <sheet name="ORGE" sheetId="31" r:id="rId6"/>
    <sheet name="Commande" sheetId="3" r:id="rId7"/>
    <sheet name="M" sheetId="6" r:id="rId8"/>
  </sheets>
  <definedNames>
    <definedName name="_xlnm._FilterDatabase" localSheetId="0" hidden="1">'Tarifs Engrais'!$A$3:$K$5</definedName>
    <definedName name="Engrais">'Tarifs Engrais'!$A$4:$A$4949</definedName>
    <definedName name="Liste_Culture" localSheetId="3">OFFSET(Culture,0,0,COUNTA(Culture),1)</definedName>
    <definedName name="Liste_Culture" localSheetId="4">OFFSET(Culture,0,0,COUNTA(Culture),1)</definedName>
    <definedName name="Liste_Culture" localSheetId="5">OFFSET(Culture,0,0,COUNTA(Culture),1)</definedName>
    <definedName name="Liste_Culture">OFFSET(Culture,0,0,COUNTA(Culture),1)</definedName>
    <definedName name="Liste_des_Exploitations" localSheetId="3">OFFSET(Nom_Exploitation,0,0,COUNTA(Nom_Exploitation),1)</definedName>
    <definedName name="Liste_des_Exploitations" localSheetId="4">OFFSET(Nom_Exploitation,0,0,COUNTA(Nom_Exploitation),1)</definedName>
    <definedName name="Liste_des_Exploitations" localSheetId="5">OFFSET(Nom_Exploitation,0,0,COUNTA(Nom_Exploitation),1)</definedName>
    <definedName name="Liste_des_Exploitations">OFFSET(Nom_Exploitation,0,0,COUNTA(Nom_Exploitation),1)</definedName>
    <definedName name="Liste_Engrais">OFFSET(Engrais,0,0,COUNTA(Engrais),1)</definedName>
    <definedName name="Liste_Variété" localSheetId="3">OFFSET(Variété,0,0,COUNTA(Variété),1)</definedName>
    <definedName name="Liste_Variété" localSheetId="4">OFFSET(Variété,0,0,COUNTA(Variété),1)</definedName>
    <definedName name="Liste_Variété" localSheetId="5">OFFSET(Variété,0,0,COUNTA(Variété),1)</definedName>
    <definedName name="Liste_Variété">OFFSET(Variété,0,0,COUNTA(Variété),1)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40" i="31" l="1"/>
  <c r="J40" i="31"/>
  <c r="I40" i="31"/>
  <c r="H40" i="31"/>
  <c r="G40" i="31"/>
  <c r="F40" i="31"/>
  <c r="E40" i="31"/>
  <c r="K39" i="31"/>
  <c r="J39" i="31"/>
  <c r="I39" i="31"/>
  <c r="H39" i="31"/>
  <c r="G39" i="31"/>
  <c r="F39" i="31"/>
  <c r="E39" i="31"/>
  <c r="J38" i="31"/>
  <c r="I38" i="31"/>
  <c r="K38" i="31" s="1"/>
  <c r="H38" i="31"/>
  <c r="G38" i="31"/>
  <c r="F38" i="31"/>
  <c r="E38" i="31"/>
  <c r="J37" i="31"/>
  <c r="I37" i="31"/>
  <c r="K37" i="31" s="1"/>
  <c r="H37" i="31"/>
  <c r="G37" i="31"/>
  <c r="F37" i="31"/>
  <c r="E37" i="31"/>
  <c r="K36" i="31"/>
  <c r="J36" i="31"/>
  <c r="I36" i="31"/>
  <c r="H36" i="31"/>
  <c r="G36" i="31"/>
  <c r="F36" i="31"/>
  <c r="E36" i="31"/>
  <c r="J35" i="31"/>
  <c r="J41" i="31" s="1"/>
  <c r="J7" i="31" s="1"/>
  <c r="I35" i="31"/>
  <c r="I41" i="31" s="1"/>
  <c r="I7" i="31" s="1"/>
  <c r="H35" i="31"/>
  <c r="H41" i="31" s="1"/>
  <c r="H7" i="31" s="1"/>
  <c r="G35" i="31"/>
  <c r="G41" i="31" s="1"/>
  <c r="G7" i="31" s="1"/>
  <c r="F35" i="31"/>
  <c r="F41" i="31" s="1"/>
  <c r="F7" i="31" s="1"/>
  <c r="E35" i="31"/>
  <c r="E41" i="31" s="1"/>
  <c r="E7" i="31" s="1"/>
  <c r="J29" i="31"/>
  <c r="I29" i="31"/>
  <c r="K29" i="31" s="1"/>
  <c r="H29" i="31"/>
  <c r="G29" i="31"/>
  <c r="F29" i="31"/>
  <c r="E29" i="31"/>
  <c r="K28" i="31"/>
  <c r="J28" i="31"/>
  <c r="I28" i="31"/>
  <c r="H28" i="31"/>
  <c r="G28" i="31"/>
  <c r="F28" i="31"/>
  <c r="E28" i="31"/>
  <c r="K27" i="31"/>
  <c r="J27" i="31"/>
  <c r="I27" i="31"/>
  <c r="H27" i="31"/>
  <c r="G27" i="31"/>
  <c r="F27" i="31"/>
  <c r="F30" i="31" s="1"/>
  <c r="F6" i="31" s="1"/>
  <c r="E27" i="31"/>
  <c r="J26" i="31"/>
  <c r="I26" i="31"/>
  <c r="K26" i="31" s="1"/>
  <c r="H26" i="31"/>
  <c r="G26" i="31"/>
  <c r="F26" i="31"/>
  <c r="E26" i="31"/>
  <c r="E30" i="31" s="1"/>
  <c r="E6" i="31" s="1"/>
  <c r="J25" i="31"/>
  <c r="I25" i="31"/>
  <c r="K25" i="31" s="1"/>
  <c r="H25" i="31"/>
  <c r="G25" i="31"/>
  <c r="F25" i="31"/>
  <c r="E25" i="31"/>
  <c r="K24" i="31"/>
  <c r="K30" i="31" s="1"/>
  <c r="K6" i="31" s="1"/>
  <c r="J24" i="31"/>
  <c r="J30" i="31" s="1"/>
  <c r="J6" i="31" s="1"/>
  <c r="I24" i="31"/>
  <c r="I30" i="31" s="1"/>
  <c r="I6" i="31" s="1"/>
  <c r="H24" i="31"/>
  <c r="H30" i="31" s="1"/>
  <c r="H6" i="31" s="1"/>
  <c r="G24" i="31"/>
  <c r="G30" i="31" s="1"/>
  <c r="G6" i="31" s="1"/>
  <c r="F24" i="31"/>
  <c r="E24" i="31"/>
  <c r="J18" i="31"/>
  <c r="I18" i="31"/>
  <c r="K18" i="31" s="1"/>
  <c r="H18" i="31"/>
  <c r="G18" i="31"/>
  <c r="F18" i="31"/>
  <c r="E18" i="31"/>
  <c r="J17" i="31"/>
  <c r="I17" i="31"/>
  <c r="K17" i="31" s="1"/>
  <c r="H17" i="31"/>
  <c r="G17" i="31"/>
  <c r="F17" i="31"/>
  <c r="E17" i="31"/>
  <c r="K16" i="31"/>
  <c r="J16" i="31"/>
  <c r="I16" i="31"/>
  <c r="H16" i="31"/>
  <c r="G16" i="31"/>
  <c r="G19" i="31" s="1"/>
  <c r="G5" i="31" s="1"/>
  <c r="F16" i="31"/>
  <c r="E16" i="31"/>
  <c r="K15" i="31"/>
  <c r="J15" i="31"/>
  <c r="I15" i="31"/>
  <c r="H15" i="31"/>
  <c r="G15" i="31"/>
  <c r="F15" i="31"/>
  <c r="F19" i="31" s="1"/>
  <c r="F5" i="31" s="1"/>
  <c r="E15" i="31"/>
  <c r="J14" i="31"/>
  <c r="I14" i="31"/>
  <c r="K14" i="31" s="1"/>
  <c r="H14" i="31"/>
  <c r="G14" i="31"/>
  <c r="F14" i="31"/>
  <c r="E14" i="31"/>
  <c r="J13" i="31"/>
  <c r="J19" i="31" s="1"/>
  <c r="J5" i="31" s="1"/>
  <c r="I13" i="31"/>
  <c r="I19" i="31" s="1"/>
  <c r="I5" i="31" s="1"/>
  <c r="H13" i="31"/>
  <c r="H19" i="31" s="1"/>
  <c r="H5" i="31" s="1"/>
  <c r="G13" i="31"/>
  <c r="F13" i="31"/>
  <c r="E13" i="31"/>
  <c r="E19" i="31" s="1"/>
  <c r="E5" i="31" s="1"/>
  <c r="N3" i="31"/>
  <c r="E41" i="30"/>
  <c r="E7" i="30" s="1"/>
  <c r="K40" i="30"/>
  <c r="J40" i="30"/>
  <c r="I40" i="30"/>
  <c r="H40" i="30"/>
  <c r="G40" i="30"/>
  <c r="F40" i="30"/>
  <c r="E40" i="30"/>
  <c r="K39" i="30"/>
  <c r="J39" i="30"/>
  <c r="I39" i="30"/>
  <c r="H39" i="30"/>
  <c r="G39" i="30"/>
  <c r="F39" i="30"/>
  <c r="E39" i="30"/>
  <c r="J38" i="30"/>
  <c r="I38" i="30"/>
  <c r="K38" i="30" s="1"/>
  <c r="H38" i="30"/>
  <c r="G38" i="30"/>
  <c r="F38" i="30"/>
  <c r="E38" i="30"/>
  <c r="J37" i="30"/>
  <c r="I37" i="30"/>
  <c r="K37" i="30" s="1"/>
  <c r="H37" i="30"/>
  <c r="G37" i="30"/>
  <c r="F37" i="30"/>
  <c r="E37" i="30"/>
  <c r="J36" i="30"/>
  <c r="I36" i="30"/>
  <c r="K36" i="30" s="1"/>
  <c r="H36" i="30"/>
  <c r="G36" i="30"/>
  <c r="F36" i="30"/>
  <c r="E36" i="30"/>
  <c r="J35" i="30"/>
  <c r="J41" i="30" s="1"/>
  <c r="J7" i="30" s="1"/>
  <c r="I35" i="30"/>
  <c r="I41" i="30" s="1"/>
  <c r="I7" i="30" s="1"/>
  <c r="H35" i="30"/>
  <c r="H41" i="30" s="1"/>
  <c r="H7" i="30" s="1"/>
  <c r="G35" i="30"/>
  <c r="G41" i="30" s="1"/>
  <c r="G7" i="30" s="1"/>
  <c r="F35" i="30"/>
  <c r="F41" i="30" s="1"/>
  <c r="F7" i="30" s="1"/>
  <c r="E35" i="30"/>
  <c r="F30" i="30"/>
  <c r="E30" i="30"/>
  <c r="E6" i="30" s="1"/>
  <c r="J29" i="30"/>
  <c r="I29" i="30"/>
  <c r="K29" i="30" s="1"/>
  <c r="H29" i="30"/>
  <c r="G29" i="30"/>
  <c r="F29" i="30"/>
  <c r="E29" i="30"/>
  <c r="K28" i="30"/>
  <c r="J28" i="30"/>
  <c r="I28" i="30"/>
  <c r="H28" i="30"/>
  <c r="G28" i="30"/>
  <c r="F28" i="30"/>
  <c r="E28" i="30"/>
  <c r="K27" i="30"/>
  <c r="J27" i="30"/>
  <c r="I27" i="30"/>
  <c r="H27" i="30"/>
  <c r="G27" i="30"/>
  <c r="F27" i="30"/>
  <c r="E27" i="30"/>
  <c r="J26" i="30"/>
  <c r="I26" i="30"/>
  <c r="K26" i="30" s="1"/>
  <c r="H26" i="30"/>
  <c r="G26" i="30"/>
  <c r="F26" i="30"/>
  <c r="E26" i="30"/>
  <c r="J25" i="30"/>
  <c r="I25" i="30"/>
  <c r="K25" i="30" s="1"/>
  <c r="H25" i="30"/>
  <c r="G25" i="30"/>
  <c r="F25" i="30"/>
  <c r="E25" i="30"/>
  <c r="J24" i="30"/>
  <c r="J30" i="30" s="1"/>
  <c r="J6" i="30" s="1"/>
  <c r="I24" i="30"/>
  <c r="I30" i="30" s="1"/>
  <c r="I6" i="30" s="1"/>
  <c r="H24" i="30"/>
  <c r="H30" i="30" s="1"/>
  <c r="H6" i="30" s="1"/>
  <c r="G24" i="30"/>
  <c r="G30" i="30" s="1"/>
  <c r="G6" i="30" s="1"/>
  <c r="F24" i="30"/>
  <c r="E24" i="30"/>
  <c r="G19" i="30"/>
  <c r="G5" i="30" s="1"/>
  <c r="F19" i="30"/>
  <c r="F5" i="30" s="1"/>
  <c r="J18" i="30"/>
  <c r="I18" i="30"/>
  <c r="K18" i="30" s="1"/>
  <c r="H18" i="30"/>
  <c r="G18" i="30"/>
  <c r="F18" i="30"/>
  <c r="E18" i="30"/>
  <c r="J17" i="30"/>
  <c r="I17" i="30"/>
  <c r="K17" i="30" s="1"/>
  <c r="H17" i="30"/>
  <c r="G17" i="30"/>
  <c r="F17" i="30"/>
  <c r="E17" i="30"/>
  <c r="K16" i="30"/>
  <c r="J16" i="30"/>
  <c r="I16" i="30"/>
  <c r="H16" i="30"/>
  <c r="G16" i="30"/>
  <c r="F16" i="30"/>
  <c r="E16" i="30"/>
  <c r="K15" i="30"/>
  <c r="J15" i="30"/>
  <c r="I15" i="30"/>
  <c r="H15" i="30"/>
  <c r="G15" i="30"/>
  <c r="F15" i="30"/>
  <c r="E15" i="30"/>
  <c r="J14" i="30"/>
  <c r="I14" i="30"/>
  <c r="K14" i="30" s="1"/>
  <c r="H14" i="30"/>
  <c r="G14" i="30"/>
  <c r="F14" i="30"/>
  <c r="E14" i="30"/>
  <c r="J13" i="30"/>
  <c r="J19" i="30" s="1"/>
  <c r="J5" i="30" s="1"/>
  <c r="I13" i="30"/>
  <c r="I19" i="30" s="1"/>
  <c r="I5" i="30" s="1"/>
  <c r="H13" i="30"/>
  <c r="H19" i="30" s="1"/>
  <c r="H5" i="30" s="1"/>
  <c r="G13" i="30"/>
  <c r="F13" i="30"/>
  <c r="E13" i="30"/>
  <c r="E19" i="30" s="1"/>
  <c r="E5" i="30" s="1"/>
  <c r="F6" i="30"/>
  <c r="N3" i="30"/>
  <c r="G41" i="29"/>
  <c r="K40" i="29"/>
  <c r="J40" i="29"/>
  <c r="I40" i="29"/>
  <c r="H40" i="29"/>
  <c r="G40" i="29"/>
  <c r="F40" i="29"/>
  <c r="E40" i="29"/>
  <c r="K39" i="29"/>
  <c r="J39" i="29"/>
  <c r="I39" i="29"/>
  <c r="H39" i="29"/>
  <c r="G39" i="29"/>
  <c r="F39" i="29"/>
  <c r="E39" i="29"/>
  <c r="K38" i="29"/>
  <c r="J38" i="29"/>
  <c r="I38" i="29"/>
  <c r="H38" i="29"/>
  <c r="G38" i="29"/>
  <c r="F38" i="29"/>
  <c r="E38" i="29"/>
  <c r="K37" i="29"/>
  <c r="J37" i="29"/>
  <c r="I37" i="29"/>
  <c r="H37" i="29"/>
  <c r="G37" i="29"/>
  <c r="F37" i="29"/>
  <c r="E37" i="29"/>
  <c r="J36" i="29"/>
  <c r="I36" i="29"/>
  <c r="K36" i="29" s="1"/>
  <c r="H36" i="29"/>
  <c r="G36" i="29"/>
  <c r="F36" i="29"/>
  <c r="E36" i="29"/>
  <c r="J35" i="29"/>
  <c r="J41" i="29" s="1"/>
  <c r="J7" i="29" s="1"/>
  <c r="I35" i="29"/>
  <c r="I41" i="29" s="1"/>
  <c r="I7" i="29" s="1"/>
  <c r="H35" i="29"/>
  <c r="H41" i="29" s="1"/>
  <c r="H7" i="29" s="1"/>
  <c r="G35" i="29"/>
  <c r="F35" i="29"/>
  <c r="F41" i="29" s="1"/>
  <c r="F7" i="29" s="1"/>
  <c r="E35" i="29"/>
  <c r="E41" i="29" s="1"/>
  <c r="E7" i="29" s="1"/>
  <c r="H30" i="29"/>
  <c r="J29" i="29"/>
  <c r="I29" i="29"/>
  <c r="K29" i="29" s="1"/>
  <c r="H29" i="29"/>
  <c r="G29" i="29"/>
  <c r="F29" i="29"/>
  <c r="E29" i="29"/>
  <c r="K28" i="29"/>
  <c r="J28" i="29"/>
  <c r="I28" i="29"/>
  <c r="H28" i="29"/>
  <c r="G28" i="29"/>
  <c r="G30" i="29" s="1"/>
  <c r="G6" i="29" s="1"/>
  <c r="F28" i="29"/>
  <c r="E28" i="29"/>
  <c r="K27" i="29"/>
  <c r="J27" i="29"/>
  <c r="I27" i="29"/>
  <c r="H27" i="29"/>
  <c r="G27" i="29"/>
  <c r="F27" i="29"/>
  <c r="F30" i="29" s="1"/>
  <c r="F6" i="29" s="1"/>
  <c r="E27" i="29"/>
  <c r="K26" i="29"/>
  <c r="J26" i="29"/>
  <c r="I26" i="29"/>
  <c r="H26" i="29"/>
  <c r="G26" i="29"/>
  <c r="F26" i="29"/>
  <c r="E26" i="29"/>
  <c r="E30" i="29" s="1"/>
  <c r="E6" i="29" s="1"/>
  <c r="K25" i="29"/>
  <c r="J25" i="29"/>
  <c r="I25" i="29"/>
  <c r="H25" i="29"/>
  <c r="G25" i="29"/>
  <c r="F25" i="29"/>
  <c r="E25" i="29"/>
  <c r="J24" i="29"/>
  <c r="J30" i="29" s="1"/>
  <c r="J6" i="29" s="1"/>
  <c r="I24" i="29"/>
  <c r="I30" i="29" s="1"/>
  <c r="I6" i="29" s="1"/>
  <c r="H24" i="29"/>
  <c r="G24" i="29"/>
  <c r="F24" i="29"/>
  <c r="E24" i="29"/>
  <c r="J18" i="29"/>
  <c r="I18" i="29"/>
  <c r="K18" i="29" s="1"/>
  <c r="H18" i="29"/>
  <c r="G18" i="29"/>
  <c r="F18" i="29"/>
  <c r="E18" i="29"/>
  <c r="K17" i="29"/>
  <c r="J17" i="29"/>
  <c r="I17" i="29"/>
  <c r="H17" i="29"/>
  <c r="G17" i="29"/>
  <c r="F17" i="29"/>
  <c r="E17" i="29"/>
  <c r="K16" i="29"/>
  <c r="J16" i="29"/>
  <c r="I16" i="29"/>
  <c r="H16" i="29"/>
  <c r="G16" i="29"/>
  <c r="F16" i="29"/>
  <c r="E16" i="29"/>
  <c r="K15" i="29"/>
  <c r="J15" i="29"/>
  <c r="I15" i="29"/>
  <c r="H15" i="29"/>
  <c r="G15" i="29"/>
  <c r="F15" i="29"/>
  <c r="E15" i="29"/>
  <c r="J14" i="29"/>
  <c r="I14" i="29"/>
  <c r="K14" i="29" s="1"/>
  <c r="H14" i="29"/>
  <c r="G14" i="29"/>
  <c r="F14" i="29"/>
  <c r="E14" i="29"/>
  <c r="J13" i="29"/>
  <c r="I13" i="29"/>
  <c r="H13" i="29"/>
  <c r="G13" i="29"/>
  <c r="F13" i="29"/>
  <c r="E13" i="29"/>
  <c r="G7" i="29"/>
  <c r="H6" i="29"/>
  <c r="N3" i="29"/>
  <c r="E19" i="29" l="1"/>
  <c r="E5" i="29" s="1"/>
  <c r="I19" i="29"/>
  <c r="I5" i="29" s="1"/>
  <c r="G19" i="29"/>
  <c r="G5" i="29" s="1"/>
  <c r="H19" i="29"/>
  <c r="H5" i="29" s="1"/>
  <c r="J19" i="29"/>
  <c r="J5" i="29" s="1"/>
  <c r="K13" i="29"/>
  <c r="K19" i="29" s="1"/>
  <c r="K5" i="29" s="1"/>
  <c r="F19" i="29"/>
  <c r="F5" i="29" s="1"/>
  <c r="K13" i="31"/>
  <c r="K19" i="31" s="1"/>
  <c r="K5" i="31" s="1"/>
  <c r="K35" i="31"/>
  <c r="K41" i="31" s="1"/>
  <c r="K7" i="31" s="1"/>
  <c r="K13" i="30"/>
  <c r="K19" i="30" s="1"/>
  <c r="K5" i="30" s="1"/>
  <c r="K24" i="30"/>
  <c r="K30" i="30" s="1"/>
  <c r="K6" i="30" s="1"/>
  <c r="K35" i="30"/>
  <c r="K41" i="30" s="1"/>
  <c r="K7" i="30" s="1"/>
  <c r="K24" i="29"/>
  <c r="K30" i="29" s="1"/>
  <c r="K6" i="29" s="1"/>
  <c r="K35" i="29"/>
  <c r="K41" i="29" s="1"/>
  <c r="K7" i="29" s="1"/>
  <c r="E35" i="2"/>
  <c r="J40" i="2"/>
  <c r="I40" i="2"/>
  <c r="K40" i="2" s="1"/>
  <c r="H40" i="2"/>
  <c r="G40" i="2"/>
  <c r="F40" i="2"/>
  <c r="E40" i="2"/>
  <c r="J39" i="2"/>
  <c r="I39" i="2"/>
  <c r="K39" i="2" s="1"/>
  <c r="H39" i="2"/>
  <c r="G39" i="2"/>
  <c r="F39" i="2"/>
  <c r="E39" i="2"/>
  <c r="J38" i="2"/>
  <c r="I38" i="2"/>
  <c r="K38" i="2" s="1"/>
  <c r="H38" i="2"/>
  <c r="G38" i="2"/>
  <c r="F38" i="2"/>
  <c r="E38" i="2"/>
  <c r="J37" i="2"/>
  <c r="I37" i="2"/>
  <c r="K37" i="2" s="1"/>
  <c r="H37" i="2"/>
  <c r="G37" i="2"/>
  <c r="F37" i="2"/>
  <c r="E37" i="2"/>
  <c r="J36" i="2"/>
  <c r="I36" i="2"/>
  <c r="K36" i="2" s="1"/>
  <c r="H36" i="2"/>
  <c r="G36" i="2"/>
  <c r="F36" i="2"/>
  <c r="E36" i="2"/>
  <c r="J35" i="2"/>
  <c r="I35" i="2"/>
  <c r="K35" i="2" s="1"/>
  <c r="H35" i="2"/>
  <c r="G35" i="2"/>
  <c r="F35" i="2"/>
  <c r="E26" i="2"/>
  <c r="F26" i="2"/>
  <c r="G26" i="2"/>
  <c r="H26" i="2"/>
  <c r="I26" i="2"/>
  <c r="K26" i="2" s="1"/>
  <c r="J26" i="2"/>
  <c r="E27" i="2"/>
  <c r="F27" i="2"/>
  <c r="G27" i="2"/>
  <c r="H27" i="2"/>
  <c r="I27" i="2"/>
  <c r="K27" i="2" s="1"/>
  <c r="J27" i="2"/>
  <c r="E28" i="2"/>
  <c r="F28" i="2"/>
  <c r="G28" i="2"/>
  <c r="H28" i="2"/>
  <c r="I28" i="2"/>
  <c r="K28" i="2" s="1"/>
  <c r="J28" i="2"/>
  <c r="E29" i="2"/>
  <c r="F29" i="2"/>
  <c r="G29" i="2"/>
  <c r="H29" i="2"/>
  <c r="I29" i="2"/>
  <c r="K29" i="2" s="1"/>
  <c r="J29" i="2"/>
  <c r="N3" i="2" l="1"/>
  <c r="E24" i="2"/>
  <c r="J25" i="2"/>
  <c r="I25" i="2"/>
  <c r="K25" i="2" s="1"/>
  <c r="H25" i="2"/>
  <c r="G25" i="2"/>
  <c r="F25" i="2"/>
  <c r="E25" i="2"/>
  <c r="J24" i="2"/>
  <c r="I24" i="2"/>
  <c r="K24" i="2" s="1"/>
  <c r="H24" i="2"/>
  <c r="G24" i="2"/>
  <c r="F24" i="2"/>
  <c r="E17" i="2" l="1"/>
  <c r="F17" i="2"/>
  <c r="G17" i="2"/>
  <c r="H17" i="2"/>
  <c r="I17" i="2"/>
  <c r="K17" i="2" s="1"/>
  <c r="J17" i="2"/>
  <c r="E18" i="2"/>
  <c r="F18" i="2"/>
  <c r="G18" i="2"/>
  <c r="H18" i="2"/>
  <c r="I18" i="2"/>
  <c r="K18" i="2" s="1"/>
  <c r="J18" i="2"/>
  <c r="A4" i="1"/>
  <c r="A5" i="1"/>
  <c r="E14" i="2"/>
  <c r="K41" i="2"/>
  <c r="K7" i="2" s="1"/>
  <c r="J41" i="2"/>
  <c r="J7" i="2" s="1"/>
  <c r="I41" i="2"/>
  <c r="I7" i="2" s="1"/>
  <c r="H41" i="2"/>
  <c r="H7" i="2" s="1"/>
  <c r="G41" i="2"/>
  <c r="G7" i="2" s="1"/>
  <c r="F41" i="2"/>
  <c r="F7" i="2" s="1"/>
  <c r="E41" i="2"/>
  <c r="E7" i="2" s="1"/>
  <c r="K30" i="2"/>
  <c r="K6" i="2" s="1"/>
  <c r="J30" i="2"/>
  <c r="J6" i="2" s="1"/>
  <c r="I30" i="2"/>
  <c r="I6" i="2" s="1"/>
  <c r="H30" i="2"/>
  <c r="H6" i="2" s="1"/>
  <c r="G30" i="2"/>
  <c r="G6" i="2" s="1"/>
  <c r="F30" i="2"/>
  <c r="F6" i="2" s="1"/>
  <c r="E30" i="2"/>
  <c r="E6" i="2" s="1"/>
  <c r="E13" i="2" l="1"/>
  <c r="I13" i="2"/>
  <c r="K13" i="2" s="1"/>
  <c r="H16" i="2"/>
  <c r="J15" i="2"/>
  <c r="F15" i="2"/>
  <c r="H14" i="2"/>
  <c r="F13" i="2"/>
  <c r="J13" i="2"/>
  <c r="G16" i="2"/>
  <c r="I15" i="2"/>
  <c r="K15" i="2" s="1"/>
  <c r="E15" i="2"/>
  <c r="G14" i="2"/>
  <c r="G13" i="2"/>
  <c r="J16" i="2"/>
  <c r="F16" i="2"/>
  <c r="H15" i="2"/>
  <c r="J14" i="2"/>
  <c r="F14" i="2"/>
  <c r="H13" i="2"/>
  <c r="I16" i="2"/>
  <c r="K16" i="2" s="1"/>
  <c r="E16" i="2"/>
  <c r="G15" i="2"/>
  <c r="I14" i="2"/>
  <c r="K14" i="2" s="1"/>
  <c r="G19" i="2" l="1"/>
  <c r="G5" i="2" s="1"/>
  <c r="E19" i="2"/>
  <c r="E5" i="2" s="1"/>
  <c r="K19" i="2"/>
  <c r="K5" i="2" s="1"/>
  <c r="J19" i="2"/>
  <c r="J5" i="2" s="1"/>
  <c r="H19" i="2"/>
  <c r="H5" i="2" s="1"/>
  <c r="F19" i="2"/>
  <c r="F5" i="2" s="1"/>
  <c r="I19" i="2"/>
  <c r="I5" i="2" s="1"/>
</calcChain>
</file>

<file path=xl/sharedStrings.xml><?xml version="1.0" encoding="utf-8"?>
<sst xmlns="http://schemas.openxmlformats.org/spreadsheetml/2006/main" count="283" uniqueCount="53">
  <si>
    <t>Culture</t>
  </si>
  <si>
    <t>Précédent</t>
  </si>
  <si>
    <t>Surface</t>
  </si>
  <si>
    <t>Apport</t>
  </si>
  <si>
    <t>Produit</t>
  </si>
  <si>
    <t>Dose kg/ha</t>
  </si>
  <si>
    <t>N</t>
  </si>
  <si>
    <t>P</t>
  </si>
  <si>
    <t>K</t>
  </si>
  <si>
    <t>S</t>
  </si>
  <si>
    <t>Mg</t>
  </si>
  <si>
    <t>Zn</t>
  </si>
  <si>
    <t>Cout/ha</t>
  </si>
  <si>
    <t>Programme 1</t>
  </si>
  <si>
    <t>Programme 2</t>
  </si>
  <si>
    <t>Programme 3</t>
  </si>
  <si>
    <t>Stade</t>
  </si>
  <si>
    <t>Total</t>
  </si>
  <si>
    <t>Coût total</t>
  </si>
  <si>
    <t>Colza</t>
  </si>
  <si>
    <t>Préconisation Engrais</t>
  </si>
  <si>
    <t>Prix</t>
  </si>
  <si>
    <t>Conditionnement</t>
  </si>
  <si>
    <t>Livraison</t>
  </si>
  <si>
    <t>MgO</t>
  </si>
  <si>
    <t>CaO</t>
  </si>
  <si>
    <t>Nom Preconisation</t>
  </si>
  <si>
    <t>Engrais</t>
  </si>
  <si>
    <t>Programme Choisi</t>
  </si>
  <si>
    <t>Bilan des programmes</t>
  </si>
  <si>
    <t>Culture :</t>
  </si>
  <si>
    <t>Précédent :</t>
  </si>
  <si>
    <t>Surface (ha) :</t>
  </si>
  <si>
    <t>Assolement</t>
  </si>
  <si>
    <t>Nom parcelle</t>
  </si>
  <si>
    <t>Blé Tendre d'hiver</t>
  </si>
  <si>
    <t>ORGE</t>
  </si>
  <si>
    <t>HYKING</t>
  </si>
  <si>
    <t>COLZA</t>
  </si>
  <si>
    <t>AASPEED</t>
  </si>
  <si>
    <t>RGT PLANET</t>
  </si>
  <si>
    <t>Blé Dur d'hiver</t>
  </si>
  <si>
    <t>Orge d'hiver</t>
  </si>
  <si>
    <t>Pomme de Terre</t>
  </si>
  <si>
    <t>BT</t>
  </si>
  <si>
    <t>variete</t>
  </si>
  <si>
    <t>Engrais 1</t>
  </si>
  <si>
    <t>Engrais 2</t>
  </si>
  <si>
    <t>Blé Dur d'hiver (Blé Tendre d'hiver)</t>
  </si>
  <si>
    <t>Colza (Pomme de Terre)</t>
  </si>
  <si>
    <t>Orge d'hiver (Colza)</t>
  </si>
  <si>
    <t>Engrais 1-1-S-1€</t>
  </si>
  <si>
    <t>Engrais 2-2-S-2€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</si>
</sst>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&quot;€&quot;_-;\-* #,##0.00\ &quot;€&quot;_-;_-* &quot;-&quot;??\ &quot;€&quot;_-;_-@_-"/>
    <numFmt numFmtId="165" formatCode="_-* #,##0.00\ [$€-40C]_-;\-* #,##0.00\ [$€-40C]_-;_-* &quot;-&quot;??\ [$€-40C]_-;_-@_-"/>
    <numFmt numFmtId="166" formatCode="#,##0.00\ &quot;€&quot;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Tahoma"/>
      <family val="2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</font>
    <font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13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75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2" borderId="5" xfId="0" applyFill="1" applyBorder="1"/>
    <xf numFmtId="0" fontId="0" fillId="2" borderId="7" xfId="0" applyFill="1" applyBorder="1"/>
    <xf numFmtId="0" fontId="0" fillId="2" borderId="8" xfId="0" applyFill="1" applyBorder="1"/>
    <xf numFmtId="0" fontId="2" fillId="0" borderId="0" xfId="0" applyFont="1"/>
    <xf numFmtId="0" fontId="3" fillId="0" borderId="0" xfId="0" applyFont="1"/>
    <xf numFmtId="0" fontId="0" fillId="0" borderId="5" xfId="0" applyFill="1" applyBorder="1"/>
    <xf numFmtId="0" fontId="0" fillId="0" borderId="1" xfId="0" applyFill="1" applyBorder="1"/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0" fillId="2" borderId="9" xfId="0" applyFill="1" applyBorder="1"/>
    <xf numFmtId="0" fontId="3" fillId="0" borderId="11" xfId="0" applyFont="1" applyBorder="1"/>
    <xf numFmtId="0" fontId="3" fillId="0" borderId="12" xfId="0" applyFont="1" applyBorder="1"/>
    <xf numFmtId="0" fontId="3" fillId="0" borderId="13" xfId="0" applyFont="1" applyBorder="1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vertical="center"/>
    </xf>
    <xf numFmtId="165" fontId="2" fillId="3" borderId="1" xfId="0" applyNumberFormat="1" applyFont="1" applyFill="1" applyBorder="1"/>
    <xf numFmtId="165" fontId="0" fillId="0" borderId="1" xfId="0" applyNumberFormat="1" applyBorder="1"/>
    <xf numFmtId="165" fontId="0" fillId="0" borderId="0" xfId="0" applyNumberFormat="1"/>
    <xf numFmtId="164" fontId="3" fillId="0" borderId="13" xfId="1" applyFont="1" applyBorder="1"/>
    <xf numFmtId="165" fontId="0" fillId="0" borderId="6" xfId="0" applyNumberFormat="1" applyFill="1" applyBorder="1"/>
    <xf numFmtId="165" fontId="0" fillId="2" borderId="6" xfId="0" applyNumberFormat="1" applyFill="1" applyBorder="1"/>
    <xf numFmtId="165" fontId="0" fillId="2" borderId="10" xfId="0" applyNumberFormat="1" applyFill="1" applyBorder="1"/>
    <xf numFmtId="0" fontId="4" fillId="0" borderId="0" xfId="0" applyFont="1"/>
    <xf numFmtId="0" fontId="0" fillId="0" borderId="0" xfId="0" applyBorder="1"/>
    <xf numFmtId="0" fontId="0" fillId="0" borderId="0" xfId="0" applyBorder="1" applyAlignment="1">
      <alignment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15" xfId="0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166" fontId="0" fillId="0" borderId="16" xfId="0" applyNumberFormat="1" applyBorder="1" applyAlignment="1">
      <alignment horizontal="center" vertical="center"/>
    </xf>
    <xf numFmtId="166" fontId="0" fillId="0" borderId="6" xfId="0" applyNumberFormat="1" applyBorder="1" applyAlignment="1">
      <alignment horizontal="center" vertical="center"/>
    </xf>
    <xf numFmtId="166" fontId="0" fillId="0" borderId="14" xfId="0" applyNumberFormat="1" applyBorder="1" applyAlignment="1">
      <alignment horizontal="center" vertical="center"/>
    </xf>
    <xf numFmtId="0" fontId="9" fillId="0" borderId="0" xfId="0" applyFont="1" applyAlignment="1">
      <alignment horizontal="right"/>
    </xf>
    <xf numFmtId="0" fontId="9" fillId="0" borderId="0" xfId="0" applyFont="1"/>
    <xf numFmtId="0" fontId="10" fillId="0" borderId="0" xfId="0" applyFont="1" applyAlignment="1">
      <alignment horizontal="right"/>
    </xf>
    <xf numFmtId="0" fontId="10" fillId="0" borderId="0" xfId="0" applyFont="1"/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wrapText="1"/>
    </xf>
    <xf numFmtId="0" fontId="12" fillId="4" borderId="1" xfId="0" applyFont="1" applyFill="1" applyBorder="1" applyAlignment="1">
      <alignment horizontal="center" vertical="center" wrapText="1"/>
    </xf>
    <xf numFmtId="0" fontId="5" fillId="5" borderId="0" xfId="0" applyFont="1" applyFill="1" applyAlignment="1">
      <alignment horizontal="right" vertical="center"/>
    </xf>
    <xf numFmtId="0" fontId="0" fillId="5" borderId="0" xfId="0" applyFill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9" fillId="6" borderId="0" xfId="0" applyFont="1" applyFill="1" applyAlignment="1">
      <alignment horizontal="left"/>
    </xf>
    <xf numFmtId="0" fontId="3" fillId="0" borderId="0" xfId="0" applyFont="1" applyAlignment="1">
      <alignment horizontal="right" vertical="center"/>
    </xf>
    <xf numFmtId="0" fontId="14" fillId="0" borderId="19" xfId="0" applyFont="1" applyBorder="1" applyAlignment="1">
      <alignment horizontal="center" vertical="center" wrapText="1"/>
    </xf>
    <xf numFmtId="0" fontId="14" fillId="0" borderId="20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8" fillId="3" borderId="0" xfId="0" applyFont="1" applyFill="1" applyAlignment="1">
      <alignment horizont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0" fontId="3" fillId="0" borderId="0" xfId="0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7" xfId="0" applyFont="1" applyBorder="1" applyAlignment="1">
      <alignment horizontal="center"/>
    </xf>
    <xf numFmtId="0" fontId="9" fillId="0" borderId="18" xfId="0" applyFont="1" applyBorder="1" applyAlignment="1">
      <alignment horizontal="center"/>
    </xf>
    <xf numFmtId="0" fontId="9" fillId="0" borderId="0" xfId="0" applyFont="1" applyAlignment="1">
      <alignment horizontal="center" wrapText="1"/>
    </xf>
  </cellXfs>
  <cellStyles count="2">
    <cellStyle name="Monétaire" xfId="1" builtinId="4"/>
    <cellStyle name="Normal" xfId="0" builtinId="0"/>
  </cellStyles>
  <dxfs count="6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514350</xdr:colOff>
          <xdr:row>0</xdr:row>
          <xdr:rowOff>95250</xdr:rowOff>
        </xdr:from>
        <xdr:to>
          <xdr:col>16</xdr:col>
          <xdr:colOff>647700</xdr:colOff>
          <xdr:row>2</xdr:row>
          <xdr:rowOff>19050</xdr:rowOff>
        </xdr:to>
        <xdr:sp macro="" textlink="">
          <xdr:nvSpPr>
            <xdr:cNvPr id="2050" name="CommandButton1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514350</xdr:colOff>
          <xdr:row>5</xdr:row>
          <xdr:rowOff>0</xdr:rowOff>
        </xdr:from>
        <xdr:to>
          <xdr:col>7</xdr:col>
          <xdr:colOff>400050</xdr:colOff>
          <xdr:row>7</xdr:row>
          <xdr:rowOff>114300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Préconisation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514350</xdr:colOff>
          <xdr:row>0</xdr:row>
          <xdr:rowOff>95250</xdr:rowOff>
        </xdr:from>
        <xdr:to>
          <xdr:col>17</xdr:col>
          <xdr:colOff>152400</xdr:colOff>
          <xdr:row>2</xdr:row>
          <xdr:rowOff>19050</xdr:rowOff>
        </xdr:to>
        <xdr:sp macro="" textlink="">
          <xdr:nvSpPr>
            <xdr:cNvPr id="35841" name="CommandButton1" hidden="1">
              <a:extLst>
                <a:ext uri="{63B3BB69-23CF-44E3-9099-C40C66FF867C}">
                  <a14:compatExt spid="_x0000_s35841"/>
                </a:ext>
                <a:ext uri="{FF2B5EF4-FFF2-40B4-BE49-F238E27FC236}">
                  <a16:creationId xmlns:a16="http://schemas.microsoft.com/office/drawing/2014/main" id="{00000000-0008-0000-0300-000001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514350</xdr:colOff>
          <xdr:row>0</xdr:row>
          <xdr:rowOff>95250</xdr:rowOff>
        </xdr:from>
        <xdr:to>
          <xdr:col>16</xdr:col>
          <xdr:colOff>209550</xdr:colOff>
          <xdr:row>2</xdr:row>
          <xdr:rowOff>19050</xdr:rowOff>
        </xdr:to>
        <xdr:sp macro="" textlink="">
          <xdr:nvSpPr>
            <xdr:cNvPr id="36865" name="CommandButton1" hidden="1">
              <a:extLst>
                <a:ext uri="{63B3BB69-23CF-44E3-9099-C40C66FF867C}">
                  <a14:compatExt spid="_x0000_s36865"/>
                </a:ext>
                <a:ext uri="{FF2B5EF4-FFF2-40B4-BE49-F238E27FC236}">
                  <a16:creationId xmlns:a16="http://schemas.microsoft.com/office/drawing/2014/main" id="{00000000-0008-0000-0400-000001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514350</xdr:colOff>
          <xdr:row>0</xdr:row>
          <xdr:rowOff>95250</xdr:rowOff>
        </xdr:from>
        <xdr:to>
          <xdr:col>16</xdr:col>
          <xdr:colOff>104775</xdr:colOff>
          <xdr:row>2</xdr:row>
          <xdr:rowOff>19050</xdr:rowOff>
        </xdr:to>
        <xdr:sp macro="" textlink="">
          <xdr:nvSpPr>
            <xdr:cNvPr id="37889" name="CommandButton1" hidden="1">
              <a:extLst>
                <a:ext uri="{63B3BB69-23CF-44E3-9099-C40C66FF867C}">
                  <a14:compatExt spid="_x0000_s37889"/>
                </a:ext>
                <a:ext uri="{FF2B5EF4-FFF2-40B4-BE49-F238E27FC236}">
                  <a16:creationId xmlns:a16="http://schemas.microsoft.com/office/drawing/2014/main" id="{00000000-0008-0000-0500-0000019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3.emf"/><Relationship Id="rId4" Type="http://schemas.openxmlformats.org/officeDocument/2006/relationships/control" Target="../activeX/activeX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image" Target="../media/image4.emf"/><Relationship Id="rId4" Type="http://schemas.openxmlformats.org/officeDocument/2006/relationships/control" Target="../activeX/activeX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3:K5"/>
  <sheetViews>
    <sheetView topLeftCell="B1" zoomScale="85" zoomScaleNormal="85" workbookViewId="0">
      <selection activeCell="G36" sqref="G36"/>
    </sheetView>
  </sheetViews>
  <sheetFormatPr baseColWidth="10" defaultRowHeight="15" x14ac:dyDescent="0.25"/>
  <cols>
    <col min="1" max="1" width="59.5703125" bestFit="1" customWidth="1"/>
    <col min="2" max="2" width="41.85546875" bestFit="1" customWidth="1"/>
    <col min="3" max="3" width="18.42578125" customWidth="1"/>
    <col min="4" max="4" width="15" customWidth="1"/>
    <col min="5" max="5" width="10.7109375" style="23" bestFit="1" customWidth="1"/>
    <col min="6" max="11" width="15" style="17" customWidth="1"/>
  </cols>
  <sheetData>
    <row r="3" spans="1:11" s="6" customFormat="1" x14ac:dyDescent="0.25">
      <c r="A3" s="19" t="s">
        <v>26</v>
      </c>
      <c r="B3" s="19" t="s">
        <v>27</v>
      </c>
      <c r="C3" s="19" t="s">
        <v>22</v>
      </c>
      <c r="D3" s="19" t="s">
        <v>23</v>
      </c>
      <c r="E3" s="21" t="s">
        <v>21</v>
      </c>
      <c r="F3" s="20" t="s">
        <v>6</v>
      </c>
      <c r="G3" s="20" t="s">
        <v>7</v>
      </c>
      <c r="H3" s="20" t="s">
        <v>8</v>
      </c>
      <c r="I3" s="20" t="s">
        <v>9</v>
      </c>
      <c r="J3" s="20" t="s">
        <v>24</v>
      </c>
      <c r="K3" s="20" t="s">
        <v>25</v>
      </c>
    </row>
    <row r="4" spans="1:11" x14ac:dyDescent="0.25">
      <c r="A4" s="1" t="str">
        <f t="shared" ref="A4" si="0">CONCATENATE(B4,"-",C4,"-",D4,"-",E4,"€")</f>
        <v>Engrais 1-1-S-1€</v>
      </c>
      <c r="B4" s="1" t="s">
        <v>46</v>
      </c>
      <c r="C4" s="1">
        <v>1</v>
      </c>
      <c r="D4" s="1" t="s">
        <v>9</v>
      </c>
      <c r="E4" s="22">
        <v>1</v>
      </c>
      <c r="F4" s="18"/>
      <c r="G4" s="18">
        <v>13</v>
      </c>
      <c r="H4" s="18">
        <v>26</v>
      </c>
      <c r="I4" s="18"/>
      <c r="J4" s="18"/>
      <c r="K4" s="18"/>
    </row>
    <row r="5" spans="1:11" x14ac:dyDescent="0.25">
      <c r="A5" s="1" t="str">
        <f t="shared" ref="A5" si="1">CONCATENATE(B5,"-",C5,"-",D5,"-",E5,"€")</f>
        <v>Engrais 2-2-S-2€</v>
      </c>
      <c r="B5" s="1" t="s">
        <v>47</v>
      </c>
      <c r="C5" s="1">
        <v>2</v>
      </c>
      <c r="D5" s="1" t="s">
        <v>9</v>
      </c>
      <c r="E5" s="22">
        <v>2</v>
      </c>
      <c r="F5" s="18"/>
      <c r="G5" s="18">
        <v>38</v>
      </c>
      <c r="H5" s="18"/>
      <c r="I5" s="18">
        <v>10</v>
      </c>
      <c r="J5" s="18"/>
      <c r="K5" s="18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"/>
  <dimension ref="A1:N42"/>
  <sheetViews>
    <sheetView zoomScaleNormal="100" workbookViewId="0">
      <selection sqref="A1:K1"/>
    </sheetView>
  </sheetViews>
  <sheetFormatPr baseColWidth="10" defaultRowHeight="15" x14ac:dyDescent="0.25"/>
  <cols>
    <col min="2" max="2" width="22.28515625" customWidth="1"/>
    <col min="3" max="3" width="38.5703125" bestFit="1" customWidth="1"/>
    <col min="4" max="4" width="10.5703125" bestFit="1" customWidth="1"/>
    <col min="5" max="10" width="5" customWidth="1"/>
    <col min="13" max="13" width="43.42578125" customWidth="1"/>
    <col min="14" max="14" width="18.7109375" style="32" bestFit="1" customWidth="1"/>
    <col min="15" max="22" width="13.28515625" customWidth="1"/>
  </cols>
  <sheetData>
    <row r="1" spans="1:14" ht="26.25" x14ac:dyDescent="0.4">
      <c r="A1" s="62" t="s">
        <v>20</v>
      </c>
      <c r="B1" s="62"/>
      <c r="C1" s="62"/>
      <c r="D1" s="62"/>
      <c r="E1" s="62"/>
      <c r="F1" s="62"/>
      <c r="G1" s="62"/>
      <c r="H1" s="62"/>
      <c r="I1" s="62"/>
      <c r="J1" s="62"/>
      <c r="K1" s="62"/>
    </row>
    <row r="2" spans="1:14" s="38" customFormat="1" ht="25.15" customHeight="1" x14ac:dyDescent="0.25">
      <c r="A2" s="40" t="s">
        <v>30</v>
      </c>
      <c r="B2" s="37"/>
      <c r="C2" s="41" t="s">
        <v>31</v>
      </c>
      <c r="D2" s="70"/>
      <c r="E2" s="70"/>
      <c r="F2" s="70"/>
      <c r="G2" s="70"/>
      <c r="H2" s="69" t="s">
        <v>32</v>
      </c>
      <c r="I2" s="69"/>
      <c r="J2" s="69"/>
      <c r="M2" s="52" t="s">
        <v>28</v>
      </c>
      <c r="N2" s="53" t="s">
        <v>13</v>
      </c>
    </row>
    <row r="3" spans="1:14" ht="15.75" thickBot="1" x14ac:dyDescent="0.3">
      <c r="A3" s="29"/>
      <c r="B3" s="30"/>
      <c r="N3" s="33" t="str">
        <f>N2</f>
        <v>Programme 1</v>
      </c>
    </row>
    <row r="4" spans="1:14" ht="31.9" customHeight="1" x14ac:dyDescent="0.25">
      <c r="A4" s="29"/>
      <c r="B4" s="29"/>
      <c r="C4" s="63" t="s">
        <v>29</v>
      </c>
      <c r="D4" s="64"/>
      <c r="E4" s="34" t="s">
        <v>6</v>
      </c>
      <c r="F4" s="34" t="s">
        <v>7</v>
      </c>
      <c r="G4" s="34" t="s">
        <v>8</v>
      </c>
      <c r="H4" s="34" t="s">
        <v>9</v>
      </c>
      <c r="I4" s="34" t="s">
        <v>10</v>
      </c>
      <c r="J4" s="34" t="s">
        <v>11</v>
      </c>
      <c r="K4" s="35" t="s">
        <v>18</v>
      </c>
      <c r="M4" s="31" t="s">
        <v>27</v>
      </c>
      <c r="N4" s="31"/>
    </row>
    <row r="5" spans="1:14" ht="15.6" customHeight="1" x14ac:dyDescent="0.25">
      <c r="A5" s="29"/>
      <c r="B5" s="29"/>
      <c r="C5" s="65" t="s">
        <v>13</v>
      </c>
      <c r="D5" s="66"/>
      <c r="E5" s="39">
        <f t="shared" ref="E5:K5" si="0">E19</f>
        <v>0</v>
      </c>
      <c r="F5" s="39">
        <f t="shared" si="0"/>
        <v>0</v>
      </c>
      <c r="G5" s="39">
        <f t="shared" si="0"/>
        <v>0</v>
      </c>
      <c r="H5" s="39">
        <f t="shared" si="0"/>
        <v>0</v>
      </c>
      <c r="I5" s="39">
        <f t="shared" si="0"/>
        <v>0</v>
      </c>
      <c r="J5" s="39">
        <f t="shared" si="0"/>
        <v>0</v>
      </c>
      <c r="K5" s="42">
        <f t="shared" si="0"/>
        <v>0</v>
      </c>
      <c r="M5" s="29"/>
      <c r="N5" s="54"/>
    </row>
    <row r="6" spans="1:14" ht="15.6" customHeight="1" x14ac:dyDescent="0.25">
      <c r="A6" s="29"/>
      <c r="B6" s="29"/>
      <c r="C6" s="65" t="s">
        <v>14</v>
      </c>
      <c r="D6" s="66"/>
      <c r="E6" s="18">
        <f t="shared" ref="E6:K6" si="1">E30</f>
        <v>0</v>
      </c>
      <c r="F6" s="18">
        <f t="shared" si="1"/>
        <v>0</v>
      </c>
      <c r="G6" s="18">
        <f t="shared" si="1"/>
        <v>0</v>
      </c>
      <c r="H6" s="18">
        <f t="shared" si="1"/>
        <v>0</v>
      </c>
      <c r="I6" s="18">
        <f t="shared" si="1"/>
        <v>0</v>
      </c>
      <c r="J6" s="18">
        <f t="shared" si="1"/>
        <v>0</v>
      </c>
      <c r="K6" s="43">
        <f t="shared" si="1"/>
        <v>0</v>
      </c>
      <c r="M6" s="29"/>
      <c r="N6" s="54"/>
    </row>
    <row r="7" spans="1:14" ht="15.6" customHeight="1" thickBot="1" x14ac:dyDescent="0.3">
      <c r="C7" s="67" t="s">
        <v>15</v>
      </c>
      <c r="D7" s="68"/>
      <c r="E7" s="36">
        <f t="shared" ref="E7:K7" si="2">E41</f>
        <v>0</v>
      </c>
      <c r="F7" s="36">
        <f t="shared" si="2"/>
        <v>0</v>
      </c>
      <c r="G7" s="36">
        <f t="shared" si="2"/>
        <v>0</v>
      </c>
      <c r="H7" s="36">
        <f t="shared" si="2"/>
        <v>0</v>
      </c>
      <c r="I7" s="36">
        <f t="shared" si="2"/>
        <v>0</v>
      </c>
      <c r="J7" s="36">
        <f t="shared" si="2"/>
        <v>0</v>
      </c>
      <c r="K7" s="44">
        <f t="shared" si="2"/>
        <v>0</v>
      </c>
      <c r="M7" s="29"/>
      <c r="N7" s="54"/>
    </row>
    <row r="8" spans="1:14" ht="15.6" customHeight="1" x14ac:dyDescent="0.25">
      <c r="C8" s="28"/>
      <c r="M8" s="29"/>
      <c r="N8" s="54"/>
    </row>
    <row r="9" spans="1:14" ht="15.6" customHeight="1" x14ac:dyDescent="0.25">
      <c r="M9" s="29"/>
      <c r="N9" s="54"/>
    </row>
    <row r="10" spans="1:14" ht="15.6" customHeight="1" x14ac:dyDescent="0.25">
      <c r="M10" s="29"/>
      <c r="N10" s="54"/>
    </row>
    <row r="11" spans="1:14" ht="23.45" customHeight="1" thickBot="1" x14ac:dyDescent="0.3">
      <c r="A11" s="7" t="s">
        <v>13</v>
      </c>
      <c r="M11" s="29"/>
      <c r="N11" s="54"/>
    </row>
    <row r="12" spans="1:14" ht="29.45" customHeight="1" x14ac:dyDescent="0.25">
      <c r="A12" s="10" t="s">
        <v>3</v>
      </c>
      <c r="B12" s="11" t="s">
        <v>16</v>
      </c>
      <c r="C12" s="11" t="s">
        <v>4</v>
      </c>
      <c r="D12" s="11" t="s">
        <v>5</v>
      </c>
      <c r="E12" s="11" t="s">
        <v>6</v>
      </c>
      <c r="F12" s="11" t="s">
        <v>7</v>
      </c>
      <c r="G12" s="11" t="s">
        <v>8</v>
      </c>
      <c r="H12" s="11" t="s">
        <v>9</v>
      </c>
      <c r="I12" s="11" t="s">
        <v>10</v>
      </c>
      <c r="J12" s="11" t="s">
        <v>11</v>
      </c>
      <c r="K12" s="12" t="s">
        <v>12</v>
      </c>
    </row>
    <row r="13" spans="1:14" ht="15.6" customHeight="1" x14ac:dyDescent="0.25">
      <c r="A13" s="8">
        <v>1</v>
      </c>
      <c r="B13" s="9"/>
      <c r="C13" s="9"/>
      <c r="D13" s="9"/>
      <c r="E13" s="9" t="str">
        <f>IF(C13="","",VLOOKUP($C13,'Tarifs Engrais'!$A$4:$K$4949,6,FALSE)*D13/100)</f>
        <v/>
      </c>
      <c r="F13" s="9" t="str">
        <f>IF(C13="","",VLOOKUP($C13,'Tarifs Engrais'!$A$4:$K$4949,7,FALSE)*D13/100)</f>
        <v/>
      </c>
      <c r="G13" s="9" t="str">
        <f>IF(C13="","",VLOOKUP($C13,'Tarifs Engrais'!$A$4:$K$4949,8,FALSE)*D13/100)</f>
        <v/>
      </c>
      <c r="H13" s="9" t="str">
        <f>IF(C13="","",VLOOKUP($C13,'Tarifs Engrais'!$A$4:$K$4949,9,FALSE)*D13/100)</f>
        <v/>
      </c>
      <c r="I13" s="9" t="str">
        <f>IF(C13="","",VLOOKUP($C13,'Tarifs Engrais'!$A$4:$K$4949,10,FALSE)*D13/100)</f>
        <v/>
      </c>
      <c r="J13" s="9" t="str">
        <f>IF(C13="","",VLOOKUP($C13,'Tarifs Engrais'!$A$4:$K$4949,10,FALSE)*D13/100)</f>
        <v/>
      </c>
      <c r="K13" s="25" t="str">
        <f>IF(I13="","",VLOOKUP($C13,'Tarifs Engrais'!$A$4:$K$4949,5,FALSE)*D13/1000)</f>
        <v/>
      </c>
    </row>
    <row r="14" spans="1:14" ht="15.6" customHeight="1" x14ac:dyDescent="0.25">
      <c r="A14" s="3">
        <v>2</v>
      </c>
      <c r="B14" s="2"/>
      <c r="C14" s="2"/>
      <c r="D14" s="2"/>
      <c r="E14" s="2" t="str">
        <f>IF(C14="","",VLOOKUP($C14,'Tarifs Engrais'!$A$4:$K$4949,6,FALSE)*D14/100)</f>
        <v/>
      </c>
      <c r="F14" s="2" t="str">
        <f>IF(C14="","",VLOOKUP($C14,'Tarifs Engrais'!$A$4:$K$4949,7,FALSE)*D14/100)</f>
        <v/>
      </c>
      <c r="G14" s="2" t="str">
        <f>IF(C14="","",VLOOKUP($C14,'Tarifs Engrais'!$A$4:$K$4949,8,FALSE)*D14/100)</f>
        <v/>
      </c>
      <c r="H14" s="2" t="str">
        <f>IF(C14="","",VLOOKUP($C14,'Tarifs Engrais'!$A$4:$K$4949,9,FALSE)*D14/100)</f>
        <v/>
      </c>
      <c r="I14" s="2" t="str">
        <f>IF(C14="","",VLOOKUP($C14,'Tarifs Engrais'!$A$4:$K$4949,10,FALSE)*D14/100)</f>
        <v/>
      </c>
      <c r="J14" s="2" t="str">
        <f>IF(C14="","",VLOOKUP($C14,'Tarifs Engrais'!$A$4:$K$4949,10,FALSE)*D14/100)</f>
        <v/>
      </c>
      <c r="K14" s="26" t="str">
        <f>IF(I14="","",VLOOKUP($C14,'Tarifs Engrais'!$A$4:$K$4949,5,FALSE)*D14/1000)</f>
        <v/>
      </c>
    </row>
    <row r="15" spans="1:14" ht="15.6" customHeight="1" x14ac:dyDescent="0.25">
      <c r="A15" s="8">
        <v>3</v>
      </c>
      <c r="B15" s="9"/>
      <c r="C15" s="9"/>
      <c r="D15" s="9"/>
      <c r="E15" s="9" t="str">
        <f>IF(C15="","",VLOOKUP($C15,'Tarifs Engrais'!$A$4:$K$4949,6,FALSE)*D15/100)</f>
        <v/>
      </c>
      <c r="F15" s="9" t="str">
        <f>IF(C15="","",VLOOKUP($C15,'Tarifs Engrais'!$A$4:$K$4949,7,FALSE)*D15/100)</f>
        <v/>
      </c>
      <c r="G15" s="9" t="str">
        <f>IF(C15="","",VLOOKUP($C15,'Tarifs Engrais'!$A$4:$K$4949,8,FALSE)*D15/100)</f>
        <v/>
      </c>
      <c r="H15" s="9" t="str">
        <f>IF(C15="","",VLOOKUP($C15,'Tarifs Engrais'!$A$4:$K$4949,9,FALSE)*D15/100)</f>
        <v/>
      </c>
      <c r="I15" s="9" t="str">
        <f>IF(C15="","",VLOOKUP($C15,'Tarifs Engrais'!$A$4:$K$4949,10,FALSE)*D15/100)</f>
        <v/>
      </c>
      <c r="J15" s="9" t="str">
        <f>IF(C15="","",VLOOKUP($C15,'Tarifs Engrais'!$A$4:$K$4949,10,FALSE)*D15/100)</f>
        <v/>
      </c>
      <c r="K15" s="25" t="str">
        <f>IF(I15="","",VLOOKUP($C15,'Tarifs Engrais'!$A$4:$K$4949,5,FALSE)*D15/1000)</f>
        <v/>
      </c>
    </row>
    <row r="16" spans="1:14" ht="15.6" customHeight="1" x14ac:dyDescent="0.25">
      <c r="A16" s="3">
        <v>4</v>
      </c>
      <c r="B16" s="2"/>
      <c r="C16" s="2"/>
      <c r="D16" s="2"/>
      <c r="E16" s="2" t="str">
        <f>IF(C16="","",VLOOKUP($C16,'Tarifs Engrais'!$A$4:$K$4949,6,FALSE)*D16/100)</f>
        <v/>
      </c>
      <c r="F16" s="2" t="str">
        <f>IF(C16="","",VLOOKUP($C16,'Tarifs Engrais'!$A$4:$K$4949,7,FALSE)*D16/100)</f>
        <v/>
      </c>
      <c r="G16" s="2" t="str">
        <f>IF(C16="","",VLOOKUP($C16,'Tarifs Engrais'!$A$4:$K$4949,8,FALSE)*D16/100)</f>
        <v/>
      </c>
      <c r="H16" s="2" t="str">
        <f>IF(C16="","",VLOOKUP($C16,'Tarifs Engrais'!$A$4:$K$4949,9,FALSE)*D16/100)</f>
        <v/>
      </c>
      <c r="I16" s="2" t="str">
        <f>IF(C16="","",VLOOKUP($C16,'Tarifs Engrais'!$A$4:$K$4949,10,FALSE)*D16/100)</f>
        <v/>
      </c>
      <c r="J16" s="2" t="str">
        <f>IF(C16="","",VLOOKUP($C16,'Tarifs Engrais'!$A$4:$K$4949,10,FALSE)*D16/100)</f>
        <v/>
      </c>
      <c r="K16" s="26" t="str">
        <f>IF(I16="","",VLOOKUP($C16,'Tarifs Engrais'!$A$4:$K$4949,5,FALSE)*D16/1000)</f>
        <v/>
      </c>
    </row>
    <row r="17" spans="1:11" ht="15.6" customHeight="1" x14ac:dyDescent="0.25">
      <c r="A17" s="8">
        <v>5</v>
      </c>
      <c r="B17" s="9"/>
      <c r="C17" s="9"/>
      <c r="D17" s="9"/>
      <c r="E17" s="9" t="str">
        <f>IF(C17="","",VLOOKUP($C17,'Tarifs Engrais'!$A$4:$K$4949,6,FALSE)*D17/100)</f>
        <v/>
      </c>
      <c r="F17" s="9" t="str">
        <f>IF(C17="","",VLOOKUP($C17,'Tarifs Engrais'!$A$4:$K$4949,7,FALSE)*D17/100)</f>
        <v/>
      </c>
      <c r="G17" s="9" t="str">
        <f>IF(C17="","",VLOOKUP($C17,'Tarifs Engrais'!$A$4:$K$4949,8,FALSE)*D17/100)</f>
        <v/>
      </c>
      <c r="H17" s="9" t="str">
        <f>IF(C17="","",VLOOKUP($C17,'Tarifs Engrais'!$A$4:$K$4949,9,FALSE)*D17/100)</f>
        <v/>
      </c>
      <c r="I17" s="9" t="str">
        <f>IF(C17="","",VLOOKUP($C17,'Tarifs Engrais'!$A$4:$K$4949,10,FALSE)*D17/100)</f>
        <v/>
      </c>
      <c r="J17" s="9" t="str">
        <f>IF(C17="","",VLOOKUP($C17,'Tarifs Engrais'!$A$4:$K$4949,10,FALSE)*D17/100)</f>
        <v/>
      </c>
      <c r="K17" s="25" t="str">
        <f>IF(I17="","",VLOOKUP($C17,'Tarifs Engrais'!$A$4:$K$4949,5,FALSE)*D17/1000)</f>
        <v/>
      </c>
    </row>
    <row r="18" spans="1:11" ht="15.6" customHeight="1" thickBot="1" x14ac:dyDescent="0.3">
      <c r="A18" s="4">
        <v>6</v>
      </c>
      <c r="B18" s="5"/>
      <c r="C18" s="5"/>
      <c r="D18" s="13"/>
      <c r="E18" s="13" t="str">
        <f>IF(C18="","",VLOOKUP($C18,'Tarifs Engrais'!$A$4:$K$4949,6,FALSE)*D18/100)</f>
        <v/>
      </c>
      <c r="F18" s="13" t="str">
        <f>IF(C18="","",VLOOKUP($C18,'Tarifs Engrais'!$A$4:$K$4949,7,FALSE)*D18/100)</f>
        <v/>
      </c>
      <c r="G18" s="13" t="str">
        <f>IF(C18="","",VLOOKUP($C18,'Tarifs Engrais'!$A$4:$K$4949,8,FALSE)*D18/100)</f>
        <v/>
      </c>
      <c r="H18" s="13" t="str">
        <f>IF(C18="","",VLOOKUP($C18,'Tarifs Engrais'!$A$4:$K$4949,9,FALSE)*D18/100)</f>
        <v/>
      </c>
      <c r="I18" s="13" t="str">
        <f>IF(C18="","",VLOOKUP($C18,'Tarifs Engrais'!$A$4:$K$4949,10,FALSE)*D18/100)</f>
        <v/>
      </c>
      <c r="J18" s="13" t="str">
        <f>IF(C18="","",VLOOKUP($C18,'Tarifs Engrais'!$A$4:$K$4949,10,FALSE)*D18/100)</f>
        <v/>
      </c>
      <c r="K18" s="27" t="str">
        <f>IF(I18="","",VLOOKUP($C18,'Tarifs Engrais'!$A$4:$K$4949,5,FALSE)*D18/1000)</f>
        <v/>
      </c>
    </row>
    <row r="19" spans="1:11" ht="15.6" customHeight="1" thickBot="1" x14ac:dyDescent="0.3">
      <c r="D19" s="14" t="s">
        <v>17</v>
      </c>
      <c r="E19" s="15">
        <f>SUM(E13:E18)</f>
        <v>0</v>
      </c>
      <c r="F19" s="15">
        <f t="shared" ref="F19:K19" si="3">SUM(F13:F18)</f>
        <v>0</v>
      </c>
      <c r="G19" s="15">
        <f t="shared" si="3"/>
        <v>0</v>
      </c>
      <c r="H19" s="15">
        <f t="shared" si="3"/>
        <v>0</v>
      </c>
      <c r="I19" s="15">
        <f t="shared" si="3"/>
        <v>0</v>
      </c>
      <c r="J19" s="15">
        <f t="shared" si="3"/>
        <v>0</v>
      </c>
      <c r="K19" s="24">
        <f t="shared" si="3"/>
        <v>0</v>
      </c>
    </row>
    <row r="20" spans="1:11" ht="15.6" customHeight="1" x14ac:dyDescent="0.25"/>
    <row r="21" spans="1:11" ht="18.600000000000001" hidden="1" customHeight="1" x14ac:dyDescent="0.25"/>
    <row r="22" spans="1:11" ht="18.600000000000001" customHeight="1" thickBot="1" x14ac:dyDescent="0.3">
      <c r="A22" s="7" t="s">
        <v>14</v>
      </c>
    </row>
    <row r="23" spans="1:11" ht="29.45" customHeight="1" x14ac:dyDescent="0.25">
      <c r="A23" s="10" t="s">
        <v>3</v>
      </c>
      <c r="B23" s="11" t="s">
        <v>16</v>
      </c>
      <c r="C23" s="11" t="s">
        <v>4</v>
      </c>
      <c r="D23" s="11" t="s">
        <v>5</v>
      </c>
      <c r="E23" s="11" t="s">
        <v>6</v>
      </c>
      <c r="F23" s="11" t="s">
        <v>7</v>
      </c>
      <c r="G23" s="11" t="s">
        <v>8</v>
      </c>
      <c r="H23" s="11" t="s">
        <v>9</v>
      </c>
      <c r="I23" s="11" t="s">
        <v>10</v>
      </c>
      <c r="J23" s="11" t="s">
        <v>11</v>
      </c>
      <c r="K23" s="12" t="s">
        <v>12</v>
      </c>
    </row>
    <row r="24" spans="1:11" ht="15.6" customHeight="1" x14ac:dyDescent="0.25">
      <c r="A24" s="8">
        <v>1</v>
      </c>
      <c r="B24" s="9"/>
      <c r="C24" s="9"/>
      <c r="D24" s="9"/>
      <c r="E24" s="9" t="str">
        <f>IF(C24="","",VLOOKUP($C24,'Tarifs Engrais'!$A$4:$K$4949,6,FALSE)*D24/100)</f>
        <v/>
      </c>
      <c r="F24" s="9" t="str">
        <f>IF(C24="","",VLOOKUP($C24,'Tarifs Engrais'!$A$4:$K$4949,7,FALSE)*D24/100)</f>
        <v/>
      </c>
      <c r="G24" s="9" t="str">
        <f>IF(C24="","",VLOOKUP($C24,'Tarifs Engrais'!$A$4:$K$4949,8,FALSE)*D24/100)</f>
        <v/>
      </c>
      <c r="H24" s="9" t="str">
        <f>IF(C24="","",VLOOKUP($C24,'Tarifs Engrais'!$A$4:$K$4949,9,FALSE)*D24/100)</f>
        <v/>
      </c>
      <c r="I24" s="9" t="str">
        <f>IF(C24="","",VLOOKUP($C24,'Tarifs Engrais'!$A$4:$K$4949,10,FALSE)*D24/100)</f>
        <v/>
      </c>
      <c r="J24" s="9" t="str">
        <f>IF(C24="","",VLOOKUP($C24,'Tarifs Engrais'!$A$4:$K$4949,10,FALSE)*D24/100)</f>
        <v/>
      </c>
      <c r="K24" s="25" t="str">
        <f>IF(I24="","",VLOOKUP($C24,'Tarifs Engrais'!$A$4:$K$4949,5,FALSE)*D24/1000)</f>
        <v/>
      </c>
    </row>
    <row r="25" spans="1:11" ht="15.6" customHeight="1" x14ac:dyDescent="0.25">
      <c r="A25" s="3">
        <v>2</v>
      </c>
      <c r="B25" s="2"/>
      <c r="C25" s="2"/>
      <c r="D25" s="2"/>
      <c r="E25" s="2" t="str">
        <f>IF(C25="","",VLOOKUP($C25,'Tarifs Engrais'!$A$4:$K$4949,6,FALSE)*D25/100)</f>
        <v/>
      </c>
      <c r="F25" s="2" t="str">
        <f>IF(C25="","",VLOOKUP($C25,'Tarifs Engrais'!$A$4:$K$4949,7,FALSE)*D25/100)</f>
        <v/>
      </c>
      <c r="G25" s="2" t="str">
        <f>IF(C25="","",VLOOKUP($C25,'Tarifs Engrais'!$A$4:$K$4949,8,FALSE)*D25/100)</f>
        <v/>
      </c>
      <c r="H25" s="2" t="str">
        <f>IF(C25="","",VLOOKUP($C25,'Tarifs Engrais'!$A$4:$K$4949,9,FALSE)*D25/100)</f>
        <v/>
      </c>
      <c r="I25" s="2" t="str">
        <f>IF(C25="","",VLOOKUP($C25,'Tarifs Engrais'!$A$4:$K$4949,10,FALSE)*D25/100)</f>
        <v/>
      </c>
      <c r="J25" s="2" t="str">
        <f>IF(C25="","",VLOOKUP($C25,'Tarifs Engrais'!$A$4:$K$4949,10,FALSE)*D25/100)</f>
        <v/>
      </c>
      <c r="K25" s="26" t="str">
        <f>IF(I25="","",VLOOKUP($C25,'Tarifs Engrais'!$A$4:$K$4949,5,FALSE)*D25/1000)</f>
        <v/>
      </c>
    </row>
    <row r="26" spans="1:11" ht="15.6" customHeight="1" x14ac:dyDescent="0.25">
      <c r="A26" s="8">
        <v>3</v>
      </c>
      <c r="B26" s="9"/>
      <c r="C26" s="9"/>
      <c r="D26" s="9"/>
      <c r="E26" s="9" t="str">
        <f>IF(C26="","",VLOOKUP($C26,'Tarifs Engrais'!$A$4:$K$4949,6,FALSE)*D26/100)</f>
        <v/>
      </c>
      <c r="F26" s="9" t="str">
        <f>IF(C26="","",VLOOKUP($C26,'Tarifs Engrais'!$A$4:$K$4949,7,FALSE)*D26/100)</f>
        <v/>
      </c>
      <c r="G26" s="9" t="str">
        <f>IF(C26="","",VLOOKUP($C26,'Tarifs Engrais'!$A$4:$K$4949,8,FALSE)*D26/100)</f>
        <v/>
      </c>
      <c r="H26" s="9" t="str">
        <f>IF(C26="","",VLOOKUP($C26,'Tarifs Engrais'!$A$4:$K$4949,9,FALSE)*D26/100)</f>
        <v/>
      </c>
      <c r="I26" s="9" t="str">
        <f>IF(C26="","",VLOOKUP($C26,'Tarifs Engrais'!$A$4:$K$4949,10,FALSE)*D26/100)</f>
        <v/>
      </c>
      <c r="J26" s="9" t="str">
        <f>IF(C26="","",VLOOKUP($C26,'Tarifs Engrais'!$A$4:$K$4949,10,FALSE)*D26/100)</f>
        <v/>
      </c>
      <c r="K26" s="25" t="str">
        <f>IF(I26="","",VLOOKUP($C26,'Tarifs Engrais'!$A$4:$K$4949,5,FALSE)*D26/1000)</f>
        <v/>
      </c>
    </row>
    <row r="27" spans="1:11" ht="15.6" customHeight="1" x14ac:dyDescent="0.25">
      <c r="A27" s="3">
        <v>4</v>
      </c>
      <c r="B27" s="2"/>
      <c r="C27" s="2"/>
      <c r="D27" s="2"/>
      <c r="E27" s="2" t="str">
        <f>IF(C27="","",VLOOKUP($C27,'Tarifs Engrais'!$A$4:$K$4949,6,FALSE)*D27/100)</f>
        <v/>
      </c>
      <c r="F27" s="2" t="str">
        <f>IF(C27="","",VLOOKUP($C27,'Tarifs Engrais'!$A$4:$K$4949,7,FALSE)*D27/100)</f>
        <v/>
      </c>
      <c r="G27" s="2" t="str">
        <f>IF(C27="","",VLOOKUP($C27,'Tarifs Engrais'!$A$4:$K$4949,8,FALSE)*D27/100)</f>
        <v/>
      </c>
      <c r="H27" s="2" t="str">
        <f>IF(C27="","",VLOOKUP($C27,'Tarifs Engrais'!$A$4:$K$4949,9,FALSE)*D27/100)</f>
        <v/>
      </c>
      <c r="I27" s="2" t="str">
        <f>IF(C27="","",VLOOKUP($C27,'Tarifs Engrais'!$A$4:$K$4949,10,FALSE)*D27/100)</f>
        <v/>
      </c>
      <c r="J27" s="2" t="str">
        <f>IF(C27="","",VLOOKUP($C27,'Tarifs Engrais'!$A$4:$K$4949,10,FALSE)*D27/100)</f>
        <v/>
      </c>
      <c r="K27" s="26" t="str">
        <f>IF(I27="","",VLOOKUP($C27,'Tarifs Engrais'!$A$4:$K$4949,5,FALSE)*D27/1000)</f>
        <v/>
      </c>
    </row>
    <row r="28" spans="1:11" ht="15.6" customHeight="1" x14ac:dyDescent="0.25">
      <c r="A28" s="8">
        <v>5</v>
      </c>
      <c r="B28" s="9"/>
      <c r="C28" s="9"/>
      <c r="D28" s="9"/>
      <c r="E28" s="9" t="str">
        <f>IF(C28="","",VLOOKUP($C28,'Tarifs Engrais'!$A$4:$K$4949,6,FALSE)*D28/100)</f>
        <v/>
      </c>
      <c r="F28" s="9" t="str">
        <f>IF(C28="","",VLOOKUP($C28,'Tarifs Engrais'!$A$4:$K$4949,7,FALSE)*D28/100)</f>
        <v/>
      </c>
      <c r="G28" s="9" t="str">
        <f>IF(C28="","",VLOOKUP($C28,'Tarifs Engrais'!$A$4:$K$4949,8,FALSE)*D28/100)</f>
        <v/>
      </c>
      <c r="H28" s="9" t="str">
        <f>IF(C28="","",VLOOKUP($C28,'Tarifs Engrais'!$A$4:$K$4949,9,FALSE)*D28/100)</f>
        <v/>
      </c>
      <c r="I28" s="9" t="str">
        <f>IF(C28="","",VLOOKUP($C28,'Tarifs Engrais'!$A$4:$K$4949,10,FALSE)*D28/100)</f>
        <v/>
      </c>
      <c r="J28" s="9" t="str">
        <f>IF(C28="","",VLOOKUP($C28,'Tarifs Engrais'!$A$4:$K$4949,10,FALSE)*D28/100)</f>
        <v/>
      </c>
      <c r="K28" s="25" t="str">
        <f>IF(I28="","",VLOOKUP($C28,'Tarifs Engrais'!$A$4:$K$4949,5,FALSE)*D28/1000)</f>
        <v/>
      </c>
    </row>
    <row r="29" spans="1:11" ht="15.6" customHeight="1" thickBot="1" x14ac:dyDescent="0.3">
      <c r="A29" s="4">
        <v>6</v>
      </c>
      <c r="B29" s="5"/>
      <c r="C29" s="5"/>
      <c r="D29" s="13"/>
      <c r="E29" s="13" t="str">
        <f>IF(C29="","",VLOOKUP($C29,'Tarifs Engrais'!$A$4:$K$4949,6,FALSE)*D29/100)</f>
        <v/>
      </c>
      <c r="F29" s="13" t="str">
        <f>IF(C29="","",VLOOKUP($C29,'Tarifs Engrais'!$A$4:$K$4949,7,FALSE)*D29/100)</f>
        <v/>
      </c>
      <c r="G29" s="13" t="str">
        <f>IF(C29="","",VLOOKUP($C29,'Tarifs Engrais'!$A$4:$K$4949,8,FALSE)*D29/100)</f>
        <v/>
      </c>
      <c r="H29" s="13" t="str">
        <f>IF(C29="","",VLOOKUP($C29,'Tarifs Engrais'!$A$4:$K$4949,9,FALSE)*D29/100)</f>
        <v/>
      </c>
      <c r="I29" s="13" t="str">
        <f>IF(C29="","",VLOOKUP($C29,'Tarifs Engrais'!$A$4:$K$4949,10,FALSE)*D29/100)</f>
        <v/>
      </c>
      <c r="J29" s="13" t="str">
        <f>IF(C29="","",VLOOKUP($C29,'Tarifs Engrais'!$A$4:$K$4949,10,FALSE)*D29/100)</f>
        <v/>
      </c>
      <c r="K29" s="27" t="str">
        <f>IF(I29="","",VLOOKUP($C29,'Tarifs Engrais'!$A$4:$K$4949,5,FALSE)*D29/1000)</f>
        <v/>
      </c>
    </row>
    <row r="30" spans="1:11" ht="15.6" customHeight="1" thickBot="1" x14ac:dyDescent="0.3">
      <c r="D30" s="14" t="s">
        <v>17</v>
      </c>
      <c r="E30" s="15">
        <f t="shared" ref="E30:K30" si="4">SUM(E24:E29)</f>
        <v>0</v>
      </c>
      <c r="F30" s="15">
        <f t="shared" si="4"/>
        <v>0</v>
      </c>
      <c r="G30" s="15">
        <f t="shared" si="4"/>
        <v>0</v>
      </c>
      <c r="H30" s="15">
        <f t="shared" si="4"/>
        <v>0</v>
      </c>
      <c r="I30" s="15">
        <f t="shared" si="4"/>
        <v>0</v>
      </c>
      <c r="J30" s="15">
        <f t="shared" si="4"/>
        <v>0</v>
      </c>
      <c r="K30" s="16">
        <f t="shared" si="4"/>
        <v>0</v>
      </c>
    </row>
    <row r="31" spans="1:11" ht="15.6" customHeight="1" x14ac:dyDescent="0.25"/>
    <row r="32" spans="1:11" ht="18.600000000000001" hidden="1" customHeight="1" x14ac:dyDescent="0.25"/>
    <row r="33" spans="1:11" ht="18.600000000000001" customHeight="1" thickBot="1" x14ac:dyDescent="0.3">
      <c r="A33" s="7" t="s">
        <v>15</v>
      </c>
    </row>
    <row r="34" spans="1:11" ht="27" customHeight="1" x14ac:dyDescent="0.25">
      <c r="A34" s="10" t="s">
        <v>3</v>
      </c>
      <c r="B34" s="11" t="s">
        <v>16</v>
      </c>
      <c r="C34" s="11" t="s">
        <v>4</v>
      </c>
      <c r="D34" s="11" t="s">
        <v>5</v>
      </c>
      <c r="E34" s="11" t="s">
        <v>6</v>
      </c>
      <c r="F34" s="11" t="s">
        <v>7</v>
      </c>
      <c r="G34" s="11" t="s">
        <v>8</v>
      </c>
      <c r="H34" s="11" t="s">
        <v>9</v>
      </c>
      <c r="I34" s="11" t="s">
        <v>10</v>
      </c>
      <c r="J34" s="11" t="s">
        <v>11</v>
      </c>
      <c r="K34" s="12" t="s">
        <v>12</v>
      </c>
    </row>
    <row r="35" spans="1:11" ht="15.6" customHeight="1" x14ac:dyDescent="0.25">
      <c r="A35" s="8">
        <v>1</v>
      </c>
      <c r="B35" s="9"/>
      <c r="C35" s="9"/>
      <c r="D35" s="9"/>
      <c r="E35" s="9" t="str">
        <f>IF(C35="","",VLOOKUP($C35,'Tarifs Engrais'!$A$4:$K$4949,6,FALSE)*D35/100)</f>
        <v/>
      </c>
      <c r="F35" s="9" t="str">
        <f>IF(C35="","",VLOOKUP($C35,'Tarifs Engrais'!$A$4:$K$4949,7,FALSE)*D35/100)</f>
        <v/>
      </c>
      <c r="G35" s="9" t="str">
        <f>IF(C35="","",VLOOKUP($C35,'Tarifs Engrais'!$A$4:$K$4949,8,FALSE)*D35/100)</f>
        <v/>
      </c>
      <c r="H35" s="9" t="str">
        <f>IF(C35="","",VLOOKUP($C35,'Tarifs Engrais'!$A$4:$K$4949,9,FALSE)*D35/100)</f>
        <v/>
      </c>
      <c r="I35" s="9" t="str">
        <f>IF(C35="","",VLOOKUP($C35,'Tarifs Engrais'!$A$4:$K$4949,10,FALSE)*D35/100)</f>
        <v/>
      </c>
      <c r="J35" s="9" t="str">
        <f>IF(C35="","",VLOOKUP($C35,'Tarifs Engrais'!$A$4:$K$4949,10,FALSE)*D35/100)</f>
        <v/>
      </c>
      <c r="K35" s="25" t="str">
        <f>IF(I35="","",VLOOKUP($C35,'Tarifs Engrais'!$A$4:$K$4949,5,FALSE)*D35/1000)</f>
        <v/>
      </c>
    </row>
    <row r="36" spans="1:11" ht="15.6" customHeight="1" x14ac:dyDescent="0.25">
      <c r="A36" s="3">
        <v>2</v>
      </c>
      <c r="B36" s="2"/>
      <c r="C36" s="2"/>
      <c r="D36" s="2"/>
      <c r="E36" s="2" t="str">
        <f>IF(C36="","",VLOOKUP($C36,'Tarifs Engrais'!$A$4:$K$4949,6,FALSE)*D36/100)</f>
        <v/>
      </c>
      <c r="F36" s="2" t="str">
        <f>IF(C36="","",VLOOKUP($C36,'Tarifs Engrais'!$A$4:$K$4949,7,FALSE)*D36/100)</f>
        <v/>
      </c>
      <c r="G36" s="2" t="str">
        <f>IF(C36="","",VLOOKUP($C36,'Tarifs Engrais'!$A$4:$K$4949,8,FALSE)*D36/100)</f>
        <v/>
      </c>
      <c r="H36" s="2" t="str">
        <f>IF(C36="","",VLOOKUP($C36,'Tarifs Engrais'!$A$4:$K$4949,9,FALSE)*D36/100)</f>
        <v/>
      </c>
      <c r="I36" s="2" t="str">
        <f>IF(C36="","",VLOOKUP($C36,'Tarifs Engrais'!$A$4:$K$4949,10,FALSE)*D36/100)</f>
        <v/>
      </c>
      <c r="J36" s="2" t="str">
        <f>IF(C36="","",VLOOKUP($C36,'Tarifs Engrais'!$A$4:$K$4949,10,FALSE)*D36/100)</f>
        <v/>
      </c>
      <c r="K36" s="26" t="str">
        <f>IF(I36="","",VLOOKUP($C36,'Tarifs Engrais'!$A$4:$K$4949,5,FALSE)*D36/1000)</f>
        <v/>
      </c>
    </row>
    <row r="37" spans="1:11" ht="15.6" customHeight="1" x14ac:dyDescent="0.25">
      <c r="A37" s="8">
        <v>3</v>
      </c>
      <c r="B37" s="9"/>
      <c r="C37" s="9"/>
      <c r="D37" s="9"/>
      <c r="E37" s="9" t="str">
        <f>IF(C37="","",VLOOKUP($C37,'Tarifs Engrais'!$A$4:$K$4949,6,FALSE)*D37/100)</f>
        <v/>
      </c>
      <c r="F37" s="9" t="str">
        <f>IF(C37="","",VLOOKUP($C37,'Tarifs Engrais'!$A$4:$K$4949,7,FALSE)*D37/100)</f>
        <v/>
      </c>
      <c r="G37" s="9" t="str">
        <f>IF(C37="","",VLOOKUP($C37,'Tarifs Engrais'!$A$4:$K$4949,8,FALSE)*D37/100)</f>
        <v/>
      </c>
      <c r="H37" s="9" t="str">
        <f>IF(C37="","",VLOOKUP($C37,'Tarifs Engrais'!$A$4:$K$4949,9,FALSE)*D37/100)</f>
        <v/>
      </c>
      <c r="I37" s="9" t="str">
        <f>IF(C37="","",VLOOKUP($C37,'Tarifs Engrais'!$A$4:$K$4949,10,FALSE)*D37/100)</f>
        <v/>
      </c>
      <c r="J37" s="9" t="str">
        <f>IF(C37="","",VLOOKUP($C37,'Tarifs Engrais'!$A$4:$K$4949,10,FALSE)*D37/100)</f>
        <v/>
      </c>
      <c r="K37" s="25" t="str">
        <f>IF(I37="","",VLOOKUP($C37,'Tarifs Engrais'!$A$4:$K$4949,5,FALSE)*D37/1000)</f>
        <v/>
      </c>
    </row>
    <row r="38" spans="1:11" ht="15.6" customHeight="1" x14ac:dyDescent="0.25">
      <c r="A38" s="3">
        <v>4</v>
      </c>
      <c r="B38" s="2"/>
      <c r="C38" s="2"/>
      <c r="D38" s="2"/>
      <c r="E38" s="2" t="str">
        <f>IF(C38="","",VLOOKUP($C38,'Tarifs Engrais'!$A$4:$K$4949,6,FALSE)*D38/100)</f>
        <v/>
      </c>
      <c r="F38" s="2" t="str">
        <f>IF(C38="","",VLOOKUP($C38,'Tarifs Engrais'!$A$4:$K$4949,7,FALSE)*D38/100)</f>
        <v/>
      </c>
      <c r="G38" s="2" t="str">
        <f>IF(C38="","",VLOOKUP($C38,'Tarifs Engrais'!$A$4:$K$4949,8,FALSE)*D38/100)</f>
        <v/>
      </c>
      <c r="H38" s="2" t="str">
        <f>IF(C38="","",VLOOKUP($C38,'Tarifs Engrais'!$A$4:$K$4949,9,FALSE)*D38/100)</f>
        <v/>
      </c>
      <c r="I38" s="2" t="str">
        <f>IF(C38="","",VLOOKUP($C38,'Tarifs Engrais'!$A$4:$K$4949,10,FALSE)*D38/100)</f>
        <v/>
      </c>
      <c r="J38" s="2" t="str">
        <f>IF(C38="","",VLOOKUP($C38,'Tarifs Engrais'!$A$4:$K$4949,10,FALSE)*D38/100)</f>
        <v/>
      </c>
      <c r="K38" s="26" t="str">
        <f>IF(I38="","",VLOOKUP($C38,'Tarifs Engrais'!$A$4:$K$4949,5,FALSE)*D38/1000)</f>
        <v/>
      </c>
    </row>
    <row r="39" spans="1:11" ht="15.6" customHeight="1" x14ac:dyDescent="0.25">
      <c r="A39" s="8">
        <v>5</v>
      </c>
      <c r="B39" s="9"/>
      <c r="C39" s="9"/>
      <c r="D39" s="9"/>
      <c r="E39" s="9" t="str">
        <f>IF(C39="","",VLOOKUP($C39,'Tarifs Engrais'!$A$4:$K$4949,6,FALSE)*D39/100)</f>
        <v/>
      </c>
      <c r="F39" s="9" t="str">
        <f>IF(C39="","",VLOOKUP($C39,'Tarifs Engrais'!$A$4:$K$4949,7,FALSE)*D39/100)</f>
        <v/>
      </c>
      <c r="G39" s="9" t="str">
        <f>IF(C39="","",VLOOKUP($C39,'Tarifs Engrais'!$A$4:$K$4949,8,FALSE)*D39/100)</f>
        <v/>
      </c>
      <c r="H39" s="9" t="str">
        <f>IF(C39="","",VLOOKUP($C39,'Tarifs Engrais'!$A$4:$K$4949,9,FALSE)*D39/100)</f>
        <v/>
      </c>
      <c r="I39" s="9" t="str">
        <f>IF(C39="","",VLOOKUP($C39,'Tarifs Engrais'!$A$4:$K$4949,10,FALSE)*D39/100)</f>
        <v/>
      </c>
      <c r="J39" s="9" t="str">
        <f>IF(C39="","",VLOOKUP($C39,'Tarifs Engrais'!$A$4:$K$4949,10,FALSE)*D39/100)</f>
        <v/>
      </c>
      <c r="K39" s="25" t="str">
        <f>IF(I39="","",VLOOKUP($C39,'Tarifs Engrais'!$A$4:$K$4949,5,FALSE)*D39/1000)</f>
        <v/>
      </c>
    </row>
    <row r="40" spans="1:11" ht="15.6" customHeight="1" thickBot="1" x14ac:dyDescent="0.3">
      <c r="A40" s="4">
        <v>6</v>
      </c>
      <c r="B40" s="5"/>
      <c r="C40" s="5"/>
      <c r="D40" s="13"/>
      <c r="E40" s="5" t="str">
        <f>IF(C40="","",VLOOKUP($C40,'Tarifs Engrais'!$A$4:$K$4949,6,FALSE)*D40/100)</f>
        <v/>
      </c>
      <c r="F40" s="5" t="str">
        <f>IF(C40="","",VLOOKUP($C40,'Tarifs Engrais'!$A$4:$K$4949,7,FALSE)*D40/100)</f>
        <v/>
      </c>
      <c r="G40" s="5" t="str">
        <f>IF(C40="","",VLOOKUP($C40,'Tarifs Engrais'!$A$4:$K$4949,8,FALSE)*D40/100)</f>
        <v/>
      </c>
      <c r="H40" s="5" t="str">
        <f>IF(C40="","",VLOOKUP($C40,'Tarifs Engrais'!$A$4:$K$4949,9,FALSE)*D40/100)</f>
        <v/>
      </c>
      <c r="I40" s="5" t="str">
        <f>IF(C40="","",VLOOKUP($C40,'Tarifs Engrais'!$A$4:$K$4949,10,FALSE)*D40/100)</f>
        <v/>
      </c>
      <c r="J40" s="5" t="str">
        <f>IF(C40="","",VLOOKUP($C40,'Tarifs Engrais'!$A$4:$K$4949,10,FALSE)*D40/100)</f>
        <v/>
      </c>
      <c r="K40" s="27" t="str">
        <f>IF(I40="","",VLOOKUP($C40,'Tarifs Engrais'!$A$4:$K$4949,5,FALSE)*D40/1000)</f>
        <v/>
      </c>
    </row>
    <row r="41" spans="1:11" ht="15.6" customHeight="1" thickBot="1" x14ac:dyDescent="0.3">
      <c r="D41" s="14" t="s">
        <v>17</v>
      </c>
      <c r="E41" s="15">
        <f t="shared" ref="E41:K41" si="5">SUM(E35:E40)</f>
        <v>0</v>
      </c>
      <c r="F41" s="15">
        <f t="shared" si="5"/>
        <v>0</v>
      </c>
      <c r="G41" s="15">
        <f t="shared" si="5"/>
        <v>0</v>
      </c>
      <c r="H41" s="15">
        <f t="shared" si="5"/>
        <v>0</v>
      </c>
      <c r="I41" s="15">
        <f t="shared" si="5"/>
        <v>0</v>
      </c>
      <c r="J41" s="15">
        <f t="shared" si="5"/>
        <v>0</v>
      </c>
      <c r="K41" s="16">
        <f t="shared" si="5"/>
        <v>0</v>
      </c>
    </row>
    <row r="42" spans="1:11" ht="15.6" customHeight="1" x14ac:dyDescent="0.25"/>
  </sheetData>
  <mergeCells count="7">
    <mergeCell ref="A1:K1"/>
    <mergeCell ref="C4:D4"/>
    <mergeCell ref="C5:D5"/>
    <mergeCell ref="C6:D6"/>
    <mergeCell ref="C7:D7"/>
    <mergeCell ref="H2:J2"/>
    <mergeCell ref="D2:G2"/>
  </mergeCells>
  <phoneticPr fontId="7" type="noConversion"/>
  <dataValidations count="2">
    <dataValidation type="list" allowBlank="1" showInputMessage="1" showErrorMessage="1" sqref="C13:C18 C24:C29 C35:C40" xr:uid="{00000000-0002-0000-0300-000000000000}">
      <formula1>Liste_Engrais</formula1>
    </dataValidation>
    <dataValidation type="list" allowBlank="1" showInputMessage="1" showErrorMessage="1" sqref="N2" xr:uid="{F4B03CCA-2CB5-4F84-A226-3A782E39CDF0}">
      <formula1>#REF!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0" r:id="rId4" name="CommandButton1">
          <controlPr defaultSize="0" autoLine="0" autoPict="0" r:id="rId5">
            <anchor moveWithCells="1">
              <from>
                <xdr:col>14</xdr:col>
                <xdr:colOff>514350</xdr:colOff>
                <xdr:row>0</xdr:row>
                <xdr:rowOff>95250</xdr:rowOff>
              </from>
              <to>
                <xdr:col>16</xdr:col>
                <xdr:colOff>647700</xdr:colOff>
                <xdr:row>2</xdr:row>
                <xdr:rowOff>19050</xdr:rowOff>
              </to>
            </anchor>
          </controlPr>
        </control>
      </mc:Choice>
      <mc:Fallback>
        <control shapeId="2050" r:id="rId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E49"/>
  <sheetViews>
    <sheetView tabSelected="1" zoomScale="130" zoomScaleNormal="130" workbookViewId="0">
      <selection activeCell="E8" sqref="E8"/>
    </sheetView>
  </sheetViews>
  <sheetFormatPr baseColWidth="10" defaultRowHeight="15" x14ac:dyDescent="0.25"/>
  <cols>
    <col min="1" max="1" width="21.85546875" bestFit="1" customWidth="1"/>
    <col min="2" max="2" width="17.42578125" customWidth="1"/>
    <col min="3" max="3" width="28.140625" customWidth="1"/>
    <col min="4" max="4" width="15.5703125" customWidth="1"/>
    <col min="5" max="5" width="11.42578125" customWidth="1"/>
  </cols>
  <sheetData>
    <row r="1" spans="1:5" x14ac:dyDescent="0.25">
      <c r="B1" s="71" t="s">
        <v>33</v>
      </c>
      <c r="C1" s="71"/>
      <c r="D1" s="71"/>
      <c r="E1" s="71"/>
    </row>
    <row r="2" spans="1:5" x14ac:dyDescent="0.25">
      <c r="B2" s="71"/>
      <c r="C2" s="71"/>
      <c r="D2" s="71"/>
      <c r="E2" s="71"/>
    </row>
    <row r="3" spans="1:5" x14ac:dyDescent="0.25">
      <c r="B3" s="71"/>
      <c r="C3" s="71"/>
      <c r="D3" s="71"/>
      <c r="E3" s="71"/>
    </row>
    <row r="5" spans="1:5" x14ac:dyDescent="0.25">
      <c r="A5" s="45"/>
      <c r="B5" s="55"/>
      <c r="C5" s="46"/>
    </row>
    <row r="6" spans="1:5" ht="15.75" thickBot="1" x14ac:dyDescent="0.3">
      <c r="A6" s="45"/>
      <c r="B6" s="55"/>
      <c r="C6" s="46"/>
    </row>
    <row r="7" spans="1:5" ht="15.75" thickBot="1" x14ac:dyDescent="0.3">
      <c r="A7" s="47"/>
      <c r="B7" s="72"/>
      <c r="C7" s="73"/>
    </row>
    <row r="9" spans="1:5" x14ac:dyDescent="0.25">
      <c r="B9" s="74"/>
      <c r="C9" s="74"/>
    </row>
    <row r="10" spans="1:5" x14ac:dyDescent="0.25">
      <c r="A10" s="48"/>
      <c r="B10" s="48"/>
      <c r="C10" s="48"/>
      <c r="D10" s="48"/>
      <c r="E10" s="48"/>
    </row>
    <row r="11" spans="1:5" x14ac:dyDescent="0.25">
      <c r="A11" s="48"/>
      <c r="B11" s="48"/>
      <c r="C11" s="48"/>
      <c r="D11" s="48"/>
      <c r="E11" s="48"/>
    </row>
    <row r="12" spans="1:5" ht="26.45" customHeight="1" x14ac:dyDescent="0.25">
      <c r="A12" s="51" t="s">
        <v>34</v>
      </c>
      <c r="B12" s="51" t="s">
        <v>0</v>
      </c>
      <c r="C12" s="51" t="s">
        <v>45</v>
      </c>
      <c r="D12" s="51" t="s">
        <v>1</v>
      </c>
      <c r="E12" s="51" t="s">
        <v>2</v>
      </c>
    </row>
    <row r="13" spans="1:5" x14ac:dyDescent="0.25">
      <c r="A13" s="49" t="s">
        <v>44</v>
      </c>
      <c r="B13" s="49" t="s">
        <v>41</v>
      </c>
      <c r="C13" s="49" t="s">
        <v>37</v>
      </c>
      <c r="D13" s="49" t="s">
        <v>35</v>
      </c>
      <c r="E13" s="49">
        <v>10.5</v>
      </c>
    </row>
    <row r="14" spans="1:5" x14ac:dyDescent="0.25">
      <c r="A14" s="49" t="s">
        <v>38</v>
      </c>
      <c r="B14" s="49" t="s">
        <v>19</v>
      </c>
      <c r="C14" s="49" t="s">
        <v>40</v>
      </c>
      <c r="D14" s="49" t="s">
        <v>43</v>
      </c>
      <c r="E14" s="49">
        <v>15.3</v>
      </c>
    </row>
    <row r="15" spans="1:5" x14ac:dyDescent="0.25">
      <c r="A15" s="49" t="s">
        <v>36</v>
      </c>
      <c r="B15" s="49" t="s">
        <v>42</v>
      </c>
      <c r="C15" s="49" t="s">
        <v>39</v>
      </c>
      <c r="D15" s="49" t="s">
        <v>19</v>
      </c>
      <c r="E15" s="49">
        <v>17</v>
      </c>
    </row>
    <row r="16" spans="1:5" x14ac:dyDescent="0.25">
      <c r="A16" s="49"/>
      <c r="B16" s="49"/>
      <c r="C16" s="49"/>
      <c r="D16" s="49"/>
      <c r="E16" s="49"/>
    </row>
    <row r="17" spans="1:5" x14ac:dyDescent="0.25">
      <c r="A17" s="49"/>
      <c r="B17" s="49"/>
      <c r="C17" s="49"/>
      <c r="D17" s="49"/>
      <c r="E17" s="49"/>
    </row>
    <row r="18" spans="1:5" x14ac:dyDescent="0.25">
      <c r="A18" s="50"/>
      <c r="B18" s="49"/>
      <c r="C18" s="49"/>
      <c r="D18" s="50"/>
      <c r="E18" s="49"/>
    </row>
    <row r="19" spans="1:5" x14ac:dyDescent="0.25">
      <c r="A19" s="50"/>
      <c r="B19" s="49"/>
      <c r="C19" s="49"/>
      <c r="D19" s="50"/>
      <c r="E19" s="49"/>
    </row>
    <row r="20" spans="1:5" x14ac:dyDescent="0.25">
      <c r="A20" s="50"/>
      <c r="B20" s="49"/>
      <c r="C20" s="49"/>
      <c r="D20" s="50"/>
      <c r="E20" s="49"/>
    </row>
    <row r="21" spans="1:5" x14ac:dyDescent="0.25">
      <c r="A21" s="50"/>
      <c r="B21" s="49"/>
      <c r="C21" s="49"/>
      <c r="D21" s="50"/>
      <c r="E21" s="49"/>
    </row>
    <row r="22" spans="1:5" x14ac:dyDescent="0.25">
      <c r="A22" s="50"/>
      <c r="B22" s="49"/>
      <c r="C22" s="49"/>
      <c r="D22" s="50"/>
      <c r="E22" s="49"/>
    </row>
    <row r="23" spans="1:5" x14ac:dyDescent="0.25">
      <c r="A23" s="50"/>
      <c r="B23" s="49"/>
      <c r="C23" s="49"/>
      <c r="D23" s="50"/>
      <c r="E23" s="49"/>
    </row>
    <row r="24" spans="1:5" x14ac:dyDescent="0.25">
      <c r="A24" s="50"/>
      <c r="B24" s="49"/>
      <c r="C24" s="49"/>
      <c r="D24" s="50"/>
      <c r="E24" s="49"/>
    </row>
    <row r="25" spans="1:5" x14ac:dyDescent="0.25">
      <c r="A25" s="50"/>
      <c r="B25" s="49"/>
      <c r="C25" s="49"/>
      <c r="D25" s="50"/>
      <c r="E25" s="49"/>
    </row>
    <row r="26" spans="1:5" x14ac:dyDescent="0.25">
      <c r="A26" s="50"/>
      <c r="B26" s="49"/>
      <c r="C26" s="49"/>
      <c r="D26" s="50"/>
      <c r="E26" s="49"/>
    </row>
    <row r="27" spans="1:5" x14ac:dyDescent="0.25">
      <c r="A27" s="50"/>
      <c r="B27" s="49"/>
      <c r="C27" s="49"/>
      <c r="D27" s="50"/>
      <c r="E27" s="49"/>
    </row>
    <row r="28" spans="1:5" x14ac:dyDescent="0.25">
      <c r="A28" s="50"/>
      <c r="B28" s="49"/>
      <c r="C28" s="49"/>
      <c r="D28" s="50"/>
      <c r="E28" s="49"/>
    </row>
    <row r="29" spans="1:5" x14ac:dyDescent="0.25">
      <c r="A29" s="50"/>
      <c r="B29" s="49"/>
      <c r="C29" s="49"/>
      <c r="D29" s="50"/>
      <c r="E29" s="49"/>
    </row>
    <row r="30" spans="1:5" x14ac:dyDescent="0.25">
      <c r="A30" s="50"/>
      <c r="B30" s="49"/>
      <c r="C30" s="49"/>
      <c r="D30" s="50"/>
      <c r="E30" s="49"/>
    </row>
    <row r="31" spans="1:5" x14ac:dyDescent="0.25">
      <c r="A31" s="50"/>
      <c r="B31" s="49"/>
      <c r="C31" s="49"/>
      <c r="D31" s="50"/>
      <c r="E31" s="49"/>
    </row>
    <row r="32" spans="1:5" x14ac:dyDescent="0.25">
      <c r="A32" s="50"/>
      <c r="B32" s="49"/>
      <c r="C32" s="49"/>
      <c r="D32" s="50"/>
      <c r="E32" s="49"/>
    </row>
    <row r="33" spans="1:5" x14ac:dyDescent="0.25">
      <c r="A33" s="50"/>
      <c r="B33" s="49"/>
      <c r="C33" s="49"/>
      <c r="D33" s="50"/>
      <c r="E33" s="49"/>
    </row>
    <row r="34" spans="1:5" x14ac:dyDescent="0.25">
      <c r="A34" s="50"/>
      <c r="B34" s="49"/>
      <c r="C34" s="49"/>
      <c r="D34" s="50"/>
      <c r="E34" s="49"/>
    </row>
    <row r="35" spans="1:5" x14ac:dyDescent="0.25">
      <c r="A35" s="50"/>
      <c r="B35" s="49"/>
      <c r="C35" s="49"/>
      <c r="D35" s="50"/>
      <c r="E35" s="49"/>
    </row>
    <row r="36" spans="1:5" x14ac:dyDescent="0.25">
      <c r="A36" s="50"/>
      <c r="B36" s="49"/>
      <c r="C36" s="49"/>
      <c r="D36" s="50"/>
      <c r="E36" s="49"/>
    </row>
    <row r="37" spans="1:5" x14ac:dyDescent="0.25">
      <c r="A37" s="50"/>
      <c r="B37" s="49"/>
      <c r="C37" s="49"/>
      <c r="D37" s="50"/>
      <c r="E37" s="49"/>
    </row>
    <row r="38" spans="1:5" x14ac:dyDescent="0.25">
      <c r="A38" s="50"/>
      <c r="B38" s="49"/>
      <c r="C38" s="49"/>
      <c r="D38" s="50"/>
      <c r="E38" s="49"/>
    </row>
    <row r="39" spans="1:5" x14ac:dyDescent="0.25">
      <c r="A39" s="50"/>
      <c r="B39" s="49"/>
      <c r="C39" s="49"/>
      <c r="D39" s="50"/>
      <c r="E39" s="49"/>
    </row>
    <row r="40" spans="1:5" x14ac:dyDescent="0.25">
      <c r="A40" s="50"/>
      <c r="B40" s="49"/>
      <c r="C40" s="49"/>
      <c r="D40" s="50"/>
      <c r="E40" s="49"/>
    </row>
    <row r="41" spans="1:5" x14ac:dyDescent="0.25">
      <c r="A41" s="50"/>
      <c r="B41" s="49"/>
      <c r="C41" s="49"/>
      <c r="D41" s="50"/>
      <c r="E41" s="49"/>
    </row>
    <row r="42" spans="1:5" x14ac:dyDescent="0.25">
      <c r="A42" s="50"/>
      <c r="B42" s="49"/>
      <c r="C42" s="49"/>
      <c r="D42" s="50"/>
      <c r="E42" s="49"/>
    </row>
    <row r="43" spans="1:5" x14ac:dyDescent="0.25">
      <c r="A43" s="50"/>
      <c r="B43" s="49"/>
      <c r="C43" s="49"/>
      <c r="D43" s="50"/>
      <c r="E43" s="49"/>
    </row>
    <row r="44" spans="1:5" x14ac:dyDescent="0.25">
      <c r="A44" s="50"/>
      <c r="B44" s="49"/>
      <c r="C44" s="49"/>
      <c r="D44" s="50"/>
      <c r="E44" s="49"/>
    </row>
    <row r="45" spans="1:5" x14ac:dyDescent="0.25">
      <c r="A45" s="50"/>
      <c r="B45" s="49"/>
      <c r="C45" s="49"/>
      <c r="D45" s="50"/>
      <c r="E45" s="49"/>
    </row>
    <row r="46" spans="1:5" x14ac:dyDescent="0.25">
      <c r="A46" s="50"/>
      <c r="B46" s="49"/>
      <c r="C46" s="49"/>
      <c r="D46" s="50"/>
      <c r="E46" s="49"/>
    </row>
    <row r="47" spans="1:5" x14ac:dyDescent="0.25">
      <c r="A47" s="50"/>
      <c r="B47" s="49"/>
      <c r="C47" s="49"/>
      <c r="D47" s="50"/>
      <c r="E47" s="49"/>
    </row>
    <row r="48" spans="1:5" x14ac:dyDescent="0.25">
      <c r="A48" s="50"/>
      <c r="B48" s="49"/>
      <c r="C48" s="49"/>
      <c r="D48" s="50"/>
      <c r="E48" s="49"/>
    </row>
    <row r="49" spans="1:5" x14ac:dyDescent="0.25">
      <c r="A49" s="50"/>
      <c r="B49" s="49"/>
      <c r="C49" s="49"/>
      <c r="D49" s="50"/>
      <c r="E49" s="49"/>
    </row>
  </sheetData>
  <mergeCells count="3">
    <mergeCell ref="B1:E3"/>
    <mergeCell ref="B7:C7"/>
    <mergeCell ref="B9:C9"/>
  </mergeCells>
  <conditionalFormatting sqref="C13:C49">
    <cfRule type="notContainsBlanks" dxfId="5" priority="42" stopIfTrue="1">
      <formula>LEN(TRIM(C13))&gt;0</formula>
    </cfRule>
    <cfRule type="expression" dxfId="4" priority="43">
      <formula>$B13="Autre Culture"</formula>
    </cfRule>
  </conditionalFormatting>
  <conditionalFormatting sqref="B13:B49">
    <cfRule type="expression" dxfId="3" priority="41">
      <formula>AND($A13&lt;&gt;"",B13="")</formula>
    </cfRule>
  </conditionalFormatting>
  <conditionalFormatting sqref="E13:E49">
    <cfRule type="expression" dxfId="2" priority="39">
      <formula>AND($A13&lt;&gt;"",E13="")</formula>
    </cfRule>
  </conditionalFormatting>
  <conditionalFormatting sqref="D13">
    <cfRule type="expression" dxfId="1" priority="2">
      <formula>AND($A13&lt;&gt;"",D13="")</formula>
    </cfRule>
  </conditionalFormatting>
  <conditionalFormatting sqref="D14">
    <cfRule type="expression" dxfId="0" priority="1">
      <formula>AND($A14&lt;&gt;"",D14="")</formula>
    </cfRule>
  </conditionalFormatting>
  <dataValidations count="4">
    <dataValidation allowBlank="1" showInputMessage="1" sqref="B7:C7" xr:uid="{F5865959-3886-4B53-87B8-3241FB5F2FE9}"/>
    <dataValidation type="list" allowBlank="1" showInputMessage="1" sqref="C15:C49 C13:C14" xr:uid="{0AC8C459-60BE-4890-A2CC-3B9B2EDA567E}">
      <formula1>OFFSET(Liste_Variété,MATCH(C13&amp;"*",Liste_Variété,0)-1,,COUNTIF(Liste_Variété,C13&amp;"*"))</formula1>
    </dataValidation>
    <dataValidation type="list" allowBlank="1" showInputMessage="1" showErrorMessage="1" sqref="B15:B49 B13:B14" xr:uid="{1EE67AB1-F123-4B47-8812-285E0166446C}">
      <formula1>Liste_Culture</formula1>
    </dataValidation>
    <dataValidation type="list" allowBlank="1" showInputMessage="1" sqref="D13:D14" xr:uid="{5C4EC80C-F2D7-43BA-AD82-1C36047B8A9C}">
      <formula1>Liste_Culture</formula1>
    </dataValidation>
  </dataValidation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CreationOnglet.CreationOnglet">
                <anchor moveWithCells="1" sizeWithCells="1">
                  <from>
                    <xdr:col>5</xdr:col>
                    <xdr:colOff>514350</xdr:colOff>
                    <xdr:row>5</xdr:row>
                    <xdr:rowOff>0</xdr:rowOff>
                  </from>
                  <to>
                    <xdr:col>7</xdr:col>
                    <xdr:colOff>400050</xdr:colOff>
                    <xdr:row>7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5422E0-813E-4DAE-BDDF-A4B6C8AB8E6D}">
  <sheetPr codeName="Feuil2"/>
  <dimension ref="A1:Q42"/>
  <sheetViews>
    <sheetView topLeftCell="B1" zoomScaleNormal="100" workbookViewId="0">
      <selection activeCell="M16" sqref="M16"/>
    </sheetView>
  </sheetViews>
  <sheetFormatPr baseColWidth="10" defaultRowHeight="15" x14ac:dyDescent="0.25"/>
  <cols>
    <col min="2" max="2" width="22.28515625" customWidth="1"/>
    <col min="3" max="3" width="38.5703125" bestFit="1" customWidth="1"/>
    <col min="4" max="4" width="10.5703125" bestFit="1" customWidth="1"/>
    <col min="5" max="10" width="5" customWidth="1"/>
    <col min="13" max="13" width="43.42578125" customWidth="1"/>
    <col min="14" max="14" width="20" style="32" bestFit="1" customWidth="1"/>
    <col min="15" max="15" width="14.7109375" bestFit="1" customWidth="1"/>
    <col min="16" max="16" width="13.140625" bestFit="1" customWidth="1"/>
    <col min="17" max="17" width="6.140625" bestFit="1" customWidth="1"/>
    <col min="18" max="22" width="13.28515625" customWidth="1"/>
  </cols>
  <sheetData>
    <row r="1" spans="1:17" ht="26.25" x14ac:dyDescent="0.4">
      <c r="A1" s="62" t="s">
        <v>20</v>
      </c>
      <c r="B1" s="62"/>
      <c r="C1" s="62"/>
      <c r="D1" s="62"/>
      <c r="E1" s="62"/>
      <c r="F1" s="62"/>
      <c r="G1" s="62"/>
      <c r="H1" s="62"/>
      <c r="I1" s="62"/>
      <c r="J1" s="62"/>
      <c r="K1" s="62"/>
    </row>
    <row r="2" spans="1:17" s="38" customFormat="1" ht="25.15" customHeight="1" x14ac:dyDescent="0.25">
      <c r="A2" s="40" t="s">
        <v>30</v>
      </c>
      <c r="B2" s="37" t="s">
        <v>41</v>
      </c>
      <c r="C2" s="56" t="s">
        <v>31</v>
      </c>
      <c r="D2" s="70" t="s">
        <v>35</v>
      </c>
      <c r="E2" s="70"/>
      <c r="F2" s="70"/>
      <c r="G2" s="70"/>
      <c r="H2" s="69" t="s">
        <v>32</v>
      </c>
      <c r="I2" s="69"/>
      <c r="J2" s="69"/>
      <c r="K2" s="38">
        <v>10.5</v>
      </c>
      <c r="M2" s="52" t="s">
        <v>28</v>
      </c>
      <c r="N2" s="53" t="s">
        <v>13</v>
      </c>
    </row>
    <row r="3" spans="1:17" ht="15.75" thickBot="1" x14ac:dyDescent="0.3">
      <c r="A3" s="29"/>
      <c r="B3" s="30"/>
      <c r="N3" s="33" t="str">
        <f>N2</f>
        <v>Programme 1</v>
      </c>
    </row>
    <row r="4" spans="1:17" ht="31.9" customHeight="1" x14ac:dyDescent="0.25">
      <c r="A4" s="29"/>
      <c r="B4" s="29"/>
      <c r="C4" s="63" t="s">
        <v>29</v>
      </c>
      <c r="D4" s="64"/>
      <c r="E4" s="34" t="s">
        <v>6</v>
      </c>
      <c r="F4" s="34" t="s">
        <v>7</v>
      </c>
      <c r="G4" s="34" t="s">
        <v>8</v>
      </c>
      <c r="H4" s="34" t="s">
        <v>9</v>
      </c>
      <c r="I4" s="34" t="s">
        <v>10</v>
      </c>
      <c r="J4" s="34" t="s">
        <v>11</v>
      </c>
      <c r="K4" s="35" t="s">
        <v>18</v>
      </c>
      <c r="M4" s="59" t="s">
        <v>27</v>
      </c>
      <c r="N4" s="60" t="s">
        <v>48</v>
      </c>
      <c r="O4" s="60" t="s">
        <v>49</v>
      </c>
      <c r="P4" s="60" t="s">
        <v>50</v>
      </c>
      <c r="Q4" s="61" t="s">
        <v>17</v>
      </c>
    </row>
    <row r="5" spans="1:17" ht="15.6" customHeight="1" x14ac:dyDescent="0.25">
      <c r="A5" s="29"/>
      <c r="B5" s="29"/>
      <c r="C5" s="65" t="s">
        <v>13</v>
      </c>
      <c r="D5" s="66"/>
      <c r="E5" s="39">
        <f t="shared" ref="E5:K5" si="0">E19</f>
        <v>0</v>
      </c>
      <c r="F5" s="39">
        <f t="shared" si="0"/>
        <v>12.649999999999999</v>
      </c>
      <c r="G5" s="39">
        <f t="shared" si="0"/>
        <v>8.58</v>
      </c>
      <c r="H5" s="39">
        <f t="shared" si="0"/>
        <v>2.2000000000000002</v>
      </c>
      <c r="I5" s="39">
        <f t="shared" si="0"/>
        <v>0</v>
      </c>
      <c r="J5" s="39">
        <f t="shared" si="0"/>
        <v>0</v>
      </c>
      <c r="K5" s="42">
        <f t="shared" si="0"/>
        <v>7.6999999999999999E-2</v>
      </c>
      <c r="M5" s="58" t="s">
        <v>51</v>
      </c>
      <c r="N5" s="58">
        <v>346.5</v>
      </c>
      <c r="O5" s="58"/>
      <c r="P5" s="58"/>
      <c r="Q5" s="58">
        <v>346.5</v>
      </c>
    </row>
    <row r="6" spans="1:17" ht="15.6" customHeight="1" x14ac:dyDescent="0.25">
      <c r="A6" s="29"/>
      <c r="B6" s="29"/>
      <c r="C6" s="65" t="s">
        <v>14</v>
      </c>
      <c r="D6" s="66"/>
      <c r="E6" s="18">
        <f t="shared" ref="E6:K6" si="1">E30</f>
        <v>0</v>
      </c>
      <c r="F6" s="18">
        <f t="shared" si="1"/>
        <v>0</v>
      </c>
      <c r="G6" s="18">
        <f t="shared" si="1"/>
        <v>0</v>
      </c>
      <c r="H6" s="18">
        <f t="shared" si="1"/>
        <v>0</v>
      </c>
      <c r="I6" s="18">
        <f t="shared" si="1"/>
        <v>0</v>
      </c>
      <c r="J6" s="18">
        <f t="shared" si="1"/>
        <v>0</v>
      </c>
      <c r="K6" s="43">
        <f t="shared" si="1"/>
        <v>0</v>
      </c>
      <c r="M6" s="57" t="s">
        <v>52</v>
      </c>
      <c r="N6" s="57">
        <v>231</v>
      </c>
      <c r="O6" s="57"/>
      <c r="P6" s="57"/>
      <c r="Q6" s="57">
        <v>231</v>
      </c>
    </row>
    <row r="7" spans="1:17" ht="15.6" customHeight="1" thickBot="1" x14ac:dyDescent="0.3">
      <c r="C7" s="67" t="s">
        <v>15</v>
      </c>
      <c r="D7" s="68"/>
      <c r="E7" s="36">
        <f t="shared" ref="E7:K7" si="2">E41</f>
        <v>0</v>
      </c>
      <c r="F7" s="36">
        <f t="shared" si="2"/>
        <v>0</v>
      </c>
      <c r="G7" s="36">
        <f t="shared" si="2"/>
        <v>0</v>
      </c>
      <c r="H7" s="36">
        <f t="shared" si="2"/>
        <v>0</v>
      </c>
      <c r="I7" s="36">
        <f t="shared" si="2"/>
        <v>0</v>
      </c>
      <c r="J7" s="36">
        <f t="shared" si="2"/>
        <v>0</v>
      </c>
      <c r="K7" s="44">
        <f t="shared" si="2"/>
        <v>0</v>
      </c>
      <c r="M7" s="29"/>
      <c r="N7" s="54"/>
    </row>
    <row r="8" spans="1:17" ht="15.6" customHeight="1" x14ac:dyDescent="0.25">
      <c r="C8" s="28"/>
      <c r="M8" s="29"/>
      <c r="N8" s="54"/>
    </row>
    <row r="9" spans="1:17" ht="15.6" customHeight="1" x14ac:dyDescent="0.25">
      <c r="M9" s="29"/>
      <c r="N9" s="54"/>
    </row>
    <row r="10" spans="1:17" ht="15.6" customHeight="1" x14ac:dyDescent="0.25">
      <c r="M10" s="29"/>
      <c r="N10" s="54"/>
    </row>
    <row r="11" spans="1:17" ht="23.45" customHeight="1" thickBot="1" x14ac:dyDescent="0.3">
      <c r="A11" s="7" t="s">
        <v>13</v>
      </c>
      <c r="M11" s="29"/>
      <c r="N11" s="54"/>
    </row>
    <row r="12" spans="1:17" ht="29.45" customHeight="1" x14ac:dyDescent="0.25">
      <c r="A12" s="10" t="s">
        <v>3</v>
      </c>
      <c r="B12" s="11" t="s">
        <v>16</v>
      </c>
      <c r="C12" s="11" t="s">
        <v>4</v>
      </c>
      <c r="D12" s="11" t="s">
        <v>5</v>
      </c>
      <c r="E12" s="11" t="s">
        <v>6</v>
      </c>
      <c r="F12" s="11" t="s">
        <v>7</v>
      </c>
      <c r="G12" s="11" t="s">
        <v>8</v>
      </c>
      <c r="H12" s="11" t="s">
        <v>9</v>
      </c>
      <c r="I12" s="11" t="s">
        <v>10</v>
      </c>
      <c r="J12" s="11" t="s">
        <v>11</v>
      </c>
      <c r="K12" s="12" t="s">
        <v>12</v>
      </c>
    </row>
    <row r="13" spans="1:17" ht="15.6" customHeight="1" x14ac:dyDescent="0.25">
      <c r="A13" s="8">
        <v>1</v>
      </c>
      <c r="B13" s="9"/>
      <c r="C13" s="9" t="s">
        <v>51</v>
      </c>
      <c r="D13" s="9">
        <v>33</v>
      </c>
      <c r="E13" s="9">
        <f>IF(C13="","",VLOOKUP($C13,'Tarifs Engrais'!$A$4:$K$4949,6,FALSE)*D13/100)</f>
        <v>0</v>
      </c>
      <c r="F13" s="9">
        <f>IF(C13="","",VLOOKUP($C13,'Tarifs Engrais'!$A$4:$K$4949,7,FALSE)*D13/100)</f>
        <v>4.29</v>
      </c>
      <c r="G13" s="9">
        <f>IF(C13="","",VLOOKUP($C13,'Tarifs Engrais'!$A$4:$K$4949,8,FALSE)*D13/100)</f>
        <v>8.58</v>
      </c>
      <c r="H13" s="9">
        <f>IF(C13="","",VLOOKUP($C13,'Tarifs Engrais'!$A$4:$K$4949,9,FALSE)*D13/100)</f>
        <v>0</v>
      </c>
      <c r="I13" s="9">
        <f>IF(C13="","",VLOOKUP($C13,'Tarifs Engrais'!$A$4:$K$4949,10,FALSE)*D13/100)</f>
        <v>0</v>
      </c>
      <c r="J13" s="9">
        <f>IF(C13="","",VLOOKUP($C13,'Tarifs Engrais'!$A$4:$K$4949,10,FALSE)*D13/100)</f>
        <v>0</v>
      </c>
      <c r="K13" s="25">
        <f>IF(I13="","",VLOOKUP($C13,'Tarifs Engrais'!$A$4:$K$4949,5,FALSE)*D13/1000)</f>
        <v>3.3000000000000002E-2</v>
      </c>
      <c r="Q13">
        <v>0</v>
      </c>
    </row>
    <row r="14" spans="1:17" ht="15.6" customHeight="1" x14ac:dyDescent="0.25">
      <c r="A14" s="3">
        <v>2</v>
      </c>
      <c r="B14" s="2"/>
      <c r="C14" s="2" t="s">
        <v>52</v>
      </c>
      <c r="D14" s="2">
        <v>22</v>
      </c>
      <c r="E14" s="2">
        <f>IF(C14="","",VLOOKUP($C14,'Tarifs Engrais'!$A$4:$K$4949,6,FALSE)*D14/100)</f>
        <v>0</v>
      </c>
      <c r="F14" s="2">
        <f>IF(C14="","",VLOOKUP($C14,'Tarifs Engrais'!$A$4:$K$4949,7,FALSE)*D14/100)</f>
        <v>8.36</v>
      </c>
      <c r="G14" s="2">
        <f>IF(C14="","",VLOOKUP($C14,'Tarifs Engrais'!$A$4:$K$4949,8,FALSE)*D14/100)</f>
        <v>0</v>
      </c>
      <c r="H14" s="2">
        <f>IF(C14="","",VLOOKUP($C14,'Tarifs Engrais'!$A$4:$K$4949,9,FALSE)*D14/100)</f>
        <v>2.2000000000000002</v>
      </c>
      <c r="I14" s="2">
        <f>IF(C14="","",VLOOKUP($C14,'Tarifs Engrais'!$A$4:$K$4949,10,FALSE)*D14/100)</f>
        <v>0</v>
      </c>
      <c r="J14" s="2">
        <f>IF(C14="","",VLOOKUP($C14,'Tarifs Engrais'!$A$4:$K$4949,10,FALSE)*D14/100)</f>
        <v>0</v>
      </c>
      <c r="K14" s="26">
        <f>IF(I14="","",VLOOKUP($C14,'Tarifs Engrais'!$A$4:$K$4949,5,FALSE)*D14/1000)</f>
        <v>4.3999999999999997E-2</v>
      </c>
    </row>
    <row r="15" spans="1:17" ht="15.6" customHeight="1" x14ac:dyDescent="0.25">
      <c r="A15" s="8">
        <v>3</v>
      </c>
      <c r="B15" s="9"/>
      <c r="C15" s="9"/>
      <c r="D15" s="9"/>
      <c r="E15" s="9" t="str">
        <f>IF(C15="","",VLOOKUP($C15,'Tarifs Engrais'!$A$4:$K$4949,6,FALSE)*D15/100)</f>
        <v/>
      </c>
      <c r="F15" s="9" t="str">
        <f>IF(C15="","",VLOOKUP($C15,'Tarifs Engrais'!$A$4:$K$4949,7,FALSE)*D15/100)</f>
        <v/>
      </c>
      <c r="G15" s="9" t="str">
        <f>IF(C15="","",VLOOKUP($C15,'Tarifs Engrais'!$A$4:$K$4949,8,FALSE)*D15/100)</f>
        <v/>
      </c>
      <c r="H15" s="9" t="str">
        <f>IF(C15="","",VLOOKUP($C15,'Tarifs Engrais'!$A$4:$K$4949,9,FALSE)*D15/100)</f>
        <v/>
      </c>
      <c r="I15" s="9" t="str">
        <f>IF(C15="","",VLOOKUP($C15,'Tarifs Engrais'!$A$4:$K$4949,10,FALSE)*D15/100)</f>
        <v/>
      </c>
      <c r="J15" s="9" t="str">
        <f>IF(C15="","",VLOOKUP($C15,'Tarifs Engrais'!$A$4:$K$4949,10,FALSE)*D15/100)</f>
        <v/>
      </c>
      <c r="K15" s="25" t="str">
        <f>IF(I15="","",VLOOKUP($C15,'Tarifs Engrais'!$A$4:$K$4949,5,FALSE)*D15/1000)</f>
        <v/>
      </c>
    </row>
    <row r="16" spans="1:17" ht="15.6" customHeight="1" x14ac:dyDescent="0.25">
      <c r="A16" s="3">
        <v>4</v>
      </c>
      <c r="B16" s="2"/>
      <c r="C16" s="2"/>
      <c r="D16" s="2"/>
      <c r="E16" s="2" t="str">
        <f>IF(C16="","",VLOOKUP($C16,'Tarifs Engrais'!$A$4:$K$4949,6,FALSE)*D16/100)</f>
        <v/>
      </c>
      <c r="F16" s="2" t="str">
        <f>IF(C16="","",VLOOKUP($C16,'Tarifs Engrais'!$A$4:$K$4949,7,FALSE)*D16/100)</f>
        <v/>
      </c>
      <c r="G16" s="2" t="str">
        <f>IF(C16="","",VLOOKUP($C16,'Tarifs Engrais'!$A$4:$K$4949,8,FALSE)*D16/100)</f>
        <v/>
      </c>
      <c r="H16" s="2" t="str">
        <f>IF(C16="","",VLOOKUP($C16,'Tarifs Engrais'!$A$4:$K$4949,9,FALSE)*D16/100)</f>
        <v/>
      </c>
      <c r="I16" s="2" t="str">
        <f>IF(C16="","",VLOOKUP($C16,'Tarifs Engrais'!$A$4:$K$4949,10,FALSE)*D16/100)</f>
        <v/>
      </c>
      <c r="J16" s="2" t="str">
        <f>IF(C16="","",VLOOKUP($C16,'Tarifs Engrais'!$A$4:$K$4949,10,FALSE)*D16/100)</f>
        <v/>
      </c>
      <c r="K16" s="26" t="str">
        <f>IF(I16="","",VLOOKUP($C16,'Tarifs Engrais'!$A$4:$K$4949,5,FALSE)*D16/1000)</f>
        <v/>
      </c>
    </row>
    <row r="17" spans="1:11" ht="15.6" customHeight="1" x14ac:dyDescent="0.25">
      <c r="A17" s="8">
        <v>5</v>
      </c>
      <c r="B17" s="9"/>
      <c r="C17" s="9"/>
      <c r="D17" s="9"/>
      <c r="E17" s="9" t="str">
        <f>IF(C17="","",VLOOKUP($C17,'Tarifs Engrais'!$A$4:$K$4949,6,FALSE)*D17/100)</f>
        <v/>
      </c>
      <c r="F17" s="9" t="str">
        <f>IF(C17="","",VLOOKUP($C17,'Tarifs Engrais'!$A$4:$K$4949,7,FALSE)*D17/100)</f>
        <v/>
      </c>
      <c r="G17" s="9" t="str">
        <f>IF(C17="","",VLOOKUP($C17,'Tarifs Engrais'!$A$4:$K$4949,8,FALSE)*D17/100)</f>
        <v/>
      </c>
      <c r="H17" s="9" t="str">
        <f>IF(C17="","",VLOOKUP($C17,'Tarifs Engrais'!$A$4:$K$4949,9,FALSE)*D17/100)</f>
        <v/>
      </c>
      <c r="I17" s="9" t="str">
        <f>IF(C17="","",VLOOKUP($C17,'Tarifs Engrais'!$A$4:$K$4949,10,FALSE)*D17/100)</f>
        <v/>
      </c>
      <c r="J17" s="9" t="str">
        <f>IF(C17="","",VLOOKUP($C17,'Tarifs Engrais'!$A$4:$K$4949,10,FALSE)*D17/100)</f>
        <v/>
      </c>
      <c r="K17" s="25" t="str">
        <f>IF(I17="","",VLOOKUP($C17,'Tarifs Engrais'!$A$4:$K$4949,5,FALSE)*D17/1000)</f>
        <v/>
      </c>
    </row>
    <row r="18" spans="1:11" ht="15.6" customHeight="1" thickBot="1" x14ac:dyDescent="0.3">
      <c r="A18" s="4">
        <v>6</v>
      </c>
      <c r="B18" s="5"/>
      <c r="C18" s="5"/>
      <c r="D18" s="13"/>
      <c r="E18" s="13" t="str">
        <f>IF(C18="","",VLOOKUP($C18,'Tarifs Engrais'!$A$4:$K$4949,6,FALSE)*D18/100)</f>
        <v/>
      </c>
      <c r="F18" s="13" t="str">
        <f>IF(C18="","",VLOOKUP($C18,'Tarifs Engrais'!$A$4:$K$4949,7,FALSE)*D18/100)</f>
        <v/>
      </c>
      <c r="G18" s="13" t="str">
        <f>IF(C18="","",VLOOKUP($C18,'Tarifs Engrais'!$A$4:$K$4949,8,FALSE)*D18/100)</f>
        <v/>
      </c>
      <c r="H18" s="13" t="str">
        <f>IF(C18="","",VLOOKUP($C18,'Tarifs Engrais'!$A$4:$K$4949,9,FALSE)*D18/100)</f>
        <v/>
      </c>
      <c r="I18" s="13" t="str">
        <f>IF(C18="","",VLOOKUP($C18,'Tarifs Engrais'!$A$4:$K$4949,10,FALSE)*D18/100)</f>
        <v/>
      </c>
      <c r="J18" s="13" t="str">
        <f>IF(C18="","",VLOOKUP($C18,'Tarifs Engrais'!$A$4:$K$4949,10,FALSE)*D18/100)</f>
        <v/>
      </c>
      <c r="K18" s="27" t="str">
        <f>IF(I18="","",VLOOKUP($C18,'Tarifs Engrais'!$A$4:$K$4949,5,FALSE)*D18/1000)</f>
        <v/>
      </c>
    </row>
    <row r="19" spans="1:11" ht="15.6" customHeight="1" thickBot="1" x14ac:dyDescent="0.3">
      <c r="D19" s="14" t="s">
        <v>17</v>
      </c>
      <c r="E19" s="15">
        <f>SUM(E13:E18)</f>
        <v>0</v>
      </c>
      <c r="F19" s="15">
        <f t="shared" ref="F19:K19" si="3">SUM(F13:F18)</f>
        <v>12.649999999999999</v>
      </c>
      <c r="G19" s="15">
        <f t="shared" si="3"/>
        <v>8.58</v>
      </c>
      <c r="H19" s="15">
        <f t="shared" si="3"/>
        <v>2.2000000000000002</v>
      </c>
      <c r="I19" s="15">
        <f t="shared" si="3"/>
        <v>0</v>
      </c>
      <c r="J19" s="15">
        <f t="shared" si="3"/>
        <v>0</v>
      </c>
      <c r="K19" s="24">
        <f t="shared" si="3"/>
        <v>7.6999999999999999E-2</v>
      </c>
    </row>
    <row r="20" spans="1:11" ht="15.6" customHeight="1" x14ac:dyDescent="0.25"/>
    <row r="21" spans="1:11" ht="18.600000000000001" hidden="1" customHeight="1" x14ac:dyDescent="0.25"/>
    <row r="22" spans="1:11" ht="18.600000000000001" customHeight="1" thickBot="1" x14ac:dyDescent="0.3">
      <c r="A22" s="7" t="s">
        <v>14</v>
      </c>
    </row>
    <row r="23" spans="1:11" ht="29.45" customHeight="1" x14ac:dyDescent="0.25">
      <c r="A23" s="10" t="s">
        <v>3</v>
      </c>
      <c r="B23" s="11" t="s">
        <v>16</v>
      </c>
      <c r="C23" s="11" t="s">
        <v>4</v>
      </c>
      <c r="D23" s="11" t="s">
        <v>5</v>
      </c>
      <c r="E23" s="11" t="s">
        <v>6</v>
      </c>
      <c r="F23" s="11" t="s">
        <v>7</v>
      </c>
      <c r="G23" s="11" t="s">
        <v>8</v>
      </c>
      <c r="H23" s="11" t="s">
        <v>9</v>
      </c>
      <c r="I23" s="11" t="s">
        <v>10</v>
      </c>
      <c r="J23" s="11" t="s">
        <v>11</v>
      </c>
      <c r="K23" s="12" t="s">
        <v>12</v>
      </c>
    </row>
    <row r="24" spans="1:11" ht="15.6" customHeight="1" x14ac:dyDescent="0.25">
      <c r="A24" s="8">
        <v>1</v>
      </c>
      <c r="B24" s="9"/>
      <c r="C24" s="9"/>
      <c r="D24" s="9"/>
      <c r="E24" s="9" t="str">
        <f>IF(C24="","",VLOOKUP($C24,'Tarifs Engrais'!$A$4:$K$4949,6,FALSE)*D24/100)</f>
        <v/>
      </c>
      <c r="F24" s="9" t="str">
        <f>IF(C24="","",VLOOKUP($C24,'Tarifs Engrais'!$A$4:$K$4949,7,FALSE)*D24/100)</f>
        <v/>
      </c>
      <c r="G24" s="9" t="str">
        <f>IF(C24="","",VLOOKUP($C24,'Tarifs Engrais'!$A$4:$K$4949,8,FALSE)*D24/100)</f>
        <v/>
      </c>
      <c r="H24" s="9" t="str">
        <f>IF(C24="","",VLOOKUP($C24,'Tarifs Engrais'!$A$4:$K$4949,9,FALSE)*D24/100)</f>
        <v/>
      </c>
      <c r="I24" s="9" t="str">
        <f>IF(C24="","",VLOOKUP($C24,'Tarifs Engrais'!$A$4:$K$4949,10,FALSE)*D24/100)</f>
        <v/>
      </c>
      <c r="J24" s="9" t="str">
        <f>IF(C24="","",VLOOKUP($C24,'Tarifs Engrais'!$A$4:$K$4949,10,FALSE)*D24/100)</f>
        <v/>
      </c>
      <c r="K24" s="25" t="str">
        <f>IF(I24="","",VLOOKUP($C24,'Tarifs Engrais'!$A$4:$K$4949,5,FALSE)*D24/1000)</f>
        <v/>
      </c>
    </row>
    <row r="25" spans="1:11" ht="15.6" customHeight="1" x14ac:dyDescent="0.25">
      <c r="A25" s="3">
        <v>2</v>
      </c>
      <c r="B25" s="2"/>
      <c r="C25" s="2"/>
      <c r="D25" s="2"/>
      <c r="E25" s="2" t="str">
        <f>IF(C25="","",VLOOKUP($C25,'Tarifs Engrais'!$A$4:$K$4949,6,FALSE)*D25/100)</f>
        <v/>
      </c>
      <c r="F25" s="2" t="str">
        <f>IF(C25="","",VLOOKUP($C25,'Tarifs Engrais'!$A$4:$K$4949,7,FALSE)*D25/100)</f>
        <v/>
      </c>
      <c r="G25" s="2" t="str">
        <f>IF(C25="","",VLOOKUP($C25,'Tarifs Engrais'!$A$4:$K$4949,8,FALSE)*D25/100)</f>
        <v/>
      </c>
      <c r="H25" s="2" t="str">
        <f>IF(C25="","",VLOOKUP($C25,'Tarifs Engrais'!$A$4:$K$4949,9,FALSE)*D25/100)</f>
        <v/>
      </c>
      <c r="I25" s="2" t="str">
        <f>IF(C25="","",VLOOKUP($C25,'Tarifs Engrais'!$A$4:$K$4949,10,FALSE)*D25/100)</f>
        <v/>
      </c>
      <c r="J25" s="2" t="str">
        <f>IF(C25="","",VLOOKUP($C25,'Tarifs Engrais'!$A$4:$K$4949,10,FALSE)*D25/100)</f>
        <v/>
      </c>
      <c r="K25" s="26" t="str">
        <f>IF(I25="","",VLOOKUP($C25,'Tarifs Engrais'!$A$4:$K$4949,5,FALSE)*D25/1000)</f>
        <v/>
      </c>
    </row>
    <row r="26" spans="1:11" ht="15.6" customHeight="1" x14ac:dyDescent="0.25">
      <c r="A26" s="8">
        <v>3</v>
      </c>
      <c r="B26" s="9"/>
      <c r="C26" s="9"/>
      <c r="D26" s="9"/>
      <c r="E26" s="9" t="str">
        <f>IF(C26="","",VLOOKUP($C26,'Tarifs Engrais'!$A$4:$K$4949,6,FALSE)*D26/100)</f>
        <v/>
      </c>
      <c r="F26" s="9" t="str">
        <f>IF(C26="","",VLOOKUP($C26,'Tarifs Engrais'!$A$4:$K$4949,7,FALSE)*D26/100)</f>
        <v/>
      </c>
      <c r="G26" s="9" t="str">
        <f>IF(C26="","",VLOOKUP($C26,'Tarifs Engrais'!$A$4:$K$4949,8,FALSE)*D26/100)</f>
        <v/>
      </c>
      <c r="H26" s="9" t="str">
        <f>IF(C26="","",VLOOKUP($C26,'Tarifs Engrais'!$A$4:$K$4949,9,FALSE)*D26/100)</f>
        <v/>
      </c>
      <c r="I26" s="9" t="str">
        <f>IF(C26="","",VLOOKUP($C26,'Tarifs Engrais'!$A$4:$K$4949,10,FALSE)*D26/100)</f>
        <v/>
      </c>
      <c r="J26" s="9" t="str">
        <f>IF(C26="","",VLOOKUP($C26,'Tarifs Engrais'!$A$4:$K$4949,10,FALSE)*D26/100)</f>
        <v/>
      </c>
      <c r="K26" s="25" t="str">
        <f>IF(I26="","",VLOOKUP($C26,'Tarifs Engrais'!$A$4:$K$4949,5,FALSE)*D26/1000)</f>
        <v/>
      </c>
    </row>
    <row r="27" spans="1:11" ht="15.6" customHeight="1" x14ac:dyDescent="0.25">
      <c r="A27" s="3">
        <v>4</v>
      </c>
      <c r="B27" s="2"/>
      <c r="C27" s="2"/>
      <c r="D27" s="2"/>
      <c r="E27" s="2" t="str">
        <f>IF(C27="","",VLOOKUP($C27,'Tarifs Engrais'!$A$4:$K$4949,6,FALSE)*D27/100)</f>
        <v/>
      </c>
      <c r="F27" s="2" t="str">
        <f>IF(C27="","",VLOOKUP($C27,'Tarifs Engrais'!$A$4:$K$4949,7,FALSE)*D27/100)</f>
        <v/>
      </c>
      <c r="G27" s="2" t="str">
        <f>IF(C27="","",VLOOKUP($C27,'Tarifs Engrais'!$A$4:$K$4949,8,FALSE)*D27/100)</f>
        <v/>
      </c>
      <c r="H27" s="2" t="str">
        <f>IF(C27="","",VLOOKUP($C27,'Tarifs Engrais'!$A$4:$K$4949,9,FALSE)*D27/100)</f>
        <v/>
      </c>
      <c r="I27" s="2" t="str">
        <f>IF(C27="","",VLOOKUP($C27,'Tarifs Engrais'!$A$4:$K$4949,10,FALSE)*D27/100)</f>
        <v/>
      </c>
      <c r="J27" s="2" t="str">
        <f>IF(C27="","",VLOOKUP($C27,'Tarifs Engrais'!$A$4:$K$4949,10,FALSE)*D27/100)</f>
        <v/>
      </c>
      <c r="K27" s="26" t="str">
        <f>IF(I27="","",VLOOKUP($C27,'Tarifs Engrais'!$A$4:$K$4949,5,FALSE)*D27/1000)</f>
        <v/>
      </c>
    </row>
    <row r="28" spans="1:11" ht="15.6" customHeight="1" x14ac:dyDescent="0.25">
      <c r="A28" s="8">
        <v>5</v>
      </c>
      <c r="B28" s="9"/>
      <c r="C28" s="9"/>
      <c r="D28" s="9"/>
      <c r="E28" s="9" t="str">
        <f>IF(C28="","",VLOOKUP($C28,'Tarifs Engrais'!$A$4:$K$4949,6,FALSE)*D28/100)</f>
        <v/>
      </c>
      <c r="F28" s="9" t="str">
        <f>IF(C28="","",VLOOKUP($C28,'Tarifs Engrais'!$A$4:$K$4949,7,FALSE)*D28/100)</f>
        <v/>
      </c>
      <c r="G28" s="9" t="str">
        <f>IF(C28="","",VLOOKUP($C28,'Tarifs Engrais'!$A$4:$K$4949,8,FALSE)*D28/100)</f>
        <v/>
      </c>
      <c r="H28" s="9" t="str">
        <f>IF(C28="","",VLOOKUP($C28,'Tarifs Engrais'!$A$4:$K$4949,9,FALSE)*D28/100)</f>
        <v/>
      </c>
      <c r="I28" s="9" t="str">
        <f>IF(C28="","",VLOOKUP($C28,'Tarifs Engrais'!$A$4:$K$4949,10,FALSE)*D28/100)</f>
        <v/>
      </c>
      <c r="J28" s="9" t="str">
        <f>IF(C28="","",VLOOKUP($C28,'Tarifs Engrais'!$A$4:$K$4949,10,FALSE)*D28/100)</f>
        <v/>
      </c>
      <c r="K28" s="25" t="str">
        <f>IF(I28="","",VLOOKUP($C28,'Tarifs Engrais'!$A$4:$K$4949,5,FALSE)*D28/1000)</f>
        <v/>
      </c>
    </row>
    <row r="29" spans="1:11" ht="15.6" customHeight="1" thickBot="1" x14ac:dyDescent="0.3">
      <c r="A29" s="4">
        <v>6</v>
      </c>
      <c r="B29" s="5"/>
      <c r="C29" s="5"/>
      <c r="D29" s="13"/>
      <c r="E29" s="13" t="str">
        <f>IF(C29="","",VLOOKUP($C29,'Tarifs Engrais'!$A$4:$K$4949,6,FALSE)*D29/100)</f>
        <v/>
      </c>
      <c r="F29" s="13" t="str">
        <f>IF(C29="","",VLOOKUP($C29,'Tarifs Engrais'!$A$4:$K$4949,7,FALSE)*D29/100)</f>
        <v/>
      </c>
      <c r="G29" s="13" t="str">
        <f>IF(C29="","",VLOOKUP($C29,'Tarifs Engrais'!$A$4:$K$4949,8,FALSE)*D29/100)</f>
        <v/>
      </c>
      <c r="H29" s="13" t="str">
        <f>IF(C29="","",VLOOKUP($C29,'Tarifs Engrais'!$A$4:$K$4949,9,FALSE)*D29/100)</f>
        <v/>
      </c>
      <c r="I29" s="13" t="str">
        <f>IF(C29="","",VLOOKUP($C29,'Tarifs Engrais'!$A$4:$K$4949,10,FALSE)*D29/100)</f>
        <v/>
      </c>
      <c r="J29" s="13" t="str">
        <f>IF(C29="","",VLOOKUP($C29,'Tarifs Engrais'!$A$4:$K$4949,10,FALSE)*D29/100)</f>
        <v/>
      </c>
      <c r="K29" s="27" t="str">
        <f>IF(I29="","",VLOOKUP($C29,'Tarifs Engrais'!$A$4:$K$4949,5,FALSE)*D29/1000)</f>
        <v/>
      </c>
    </row>
    <row r="30" spans="1:11" ht="15.6" customHeight="1" thickBot="1" x14ac:dyDescent="0.3">
      <c r="D30" s="14" t="s">
        <v>17</v>
      </c>
      <c r="E30" s="15">
        <f t="shared" ref="E30:K30" si="4">SUM(E24:E29)</f>
        <v>0</v>
      </c>
      <c r="F30" s="15">
        <f t="shared" si="4"/>
        <v>0</v>
      </c>
      <c r="G30" s="15">
        <f t="shared" si="4"/>
        <v>0</v>
      </c>
      <c r="H30" s="15">
        <f t="shared" si="4"/>
        <v>0</v>
      </c>
      <c r="I30" s="15">
        <f t="shared" si="4"/>
        <v>0</v>
      </c>
      <c r="J30" s="15">
        <f t="shared" si="4"/>
        <v>0</v>
      </c>
      <c r="K30" s="16">
        <f t="shared" si="4"/>
        <v>0</v>
      </c>
    </row>
    <row r="31" spans="1:11" ht="15.6" customHeight="1" x14ac:dyDescent="0.25"/>
    <row r="32" spans="1:11" ht="18.600000000000001" hidden="1" customHeight="1" x14ac:dyDescent="0.25"/>
    <row r="33" spans="1:11" ht="18.600000000000001" customHeight="1" thickBot="1" x14ac:dyDescent="0.3">
      <c r="A33" s="7" t="s">
        <v>15</v>
      </c>
    </row>
    <row r="34" spans="1:11" ht="27" customHeight="1" x14ac:dyDescent="0.25">
      <c r="A34" s="10" t="s">
        <v>3</v>
      </c>
      <c r="B34" s="11" t="s">
        <v>16</v>
      </c>
      <c r="C34" s="11" t="s">
        <v>4</v>
      </c>
      <c r="D34" s="11" t="s">
        <v>5</v>
      </c>
      <c r="E34" s="11" t="s">
        <v>6</v>
      </c>
      <c r="F34" s="11" t="s">
        <v>7</v>
      </c>
      <c r="G34" s="11" t="s">
        <v>8</v>
      </c>
      <c r="H34" s="11" t="s">
        <v>9</v>
      </c>
      <c r="I34" s="11" t="s">
        <v>10</v>
      </c>
      <c r="J34" s="11" t="s">
        <v>11</v>
      </c>
      <c r="K34" s="12" t="s">
        <v>12</v>
      </c>
    </row>
    <row r="35" spans="1:11" ht="15.6" customHeight="1" x14ac:dyDescent="0.25">
      <c r="A35" s="8">
        <v>1</v>
      </c>
      <c r="B35" s="9"/>
      <c r="C35" s="9"/>
      <c r="D35" s="9"/>
      <c r="E35" s="9" t="str">
        <f>IF(C35="","",VLOOKUP($C35,'Tarifs Engrais'!$A$4:$K$4949,6,FALSE)*D35/100)</f>
        <v/>
      </c>
      <c r="F35" s="9" t="str">
        <f>IF(C35="","",VLOOKUP($C35,'Tarifs Engrais'!$A$4:$K$4949,7,FALSE)*D35/100)</f>
        <v/>
      </c>
      <c r="G35" s="9" t="str">
        <f>IF(C35="","",VLOOKUP($C35,'Tarifs Engrais'!$A$4:$K$4949,8,FALSE)*D35/100)</f>
        <v/>
      </c>
      <c r="H35" s="9" t="str">
        <f>IF(C35="","",VLOOKUP($C35,'Tarifs Engrais'!$A$4:$K$4949,9,FALSE)*D35/100)</f>
        <v/>
      </c>
      <c r="I35" s="9" t="str">
        <f>IF(C35="","",VLOOKUP($C35,'Tarifs Engrais'!$A$4:$K$4949,10,FALSE)*D35/100)</f>
        <v/>
      </c>
      <c r="J35" s="9" t="str">
        <f>IF(C35="","",VLOOKUP($C35,'Tarifs Engrais'!$A$4:$K$4949,10,FALSE)*D35/100)</f>
        <v/>
      </c>
      <c r="K35" s="25" t="str">
        <f>IF(I35="","",VLOOKUP($C35,'Tarifs Engrais'!$A$4:$K$4949,5,FALSE)*D35/1000)</f>
        <v/>
      </c>
    </row>
    <row r="36" spans="1:11" ht="15.6" customHeight="1" x14ac:dyDescent="0.25">
      <c r="A36" s="3">
        <v>2</v>
      </c>
      <c r="B36" s="2"/>
      <c r="C36" s="2"/>
      <c r="D36" s="2"/>
      <c r="E36" s="2" t="str">
        <f>IF(C36="","",VLOOKUP($C36,'Tarifs Engrais'!$A$4:$K$4949,6,FALSE)*D36/100)</f>
        <v/>
      </c>
      <c r="F36" s="2" t="str">
        <f>IF(C36="","",VLOOKUP($C36,'Tarifs Engrais'!$A$4:$K$4949,7,FALSE)*D36/100)</f>
        <v/>
      </c>
      <c r="G36" s="2" t="str">
        <f>IF(C36="","",VLOOKUP($C36,'Tarifs Engrais'!$A$4:$K$4949,8,FALSE)*D36/100)</f>
        <v/>
      </c>
      <c r="H36" s="2" t="str">
        <f>IF(C36="","",VLOOKUP($C36,'Tarifs Engrais'!$A$4:$K$4949,9,FALSE)*D36/100)</f>
        <v/>
      </c>
      <c r="I36" s="2" t="str">
        <f>IF(C36="","",VLOOKUP($C36,'Tarifs Engrais'!$A$4:$K$4949,10,FALSE)*D36/100)</f>
        <v/>
      </c>
      <c r="J36" s="2" t="str">
        <f>IF(C36="","",VLOOKUP($C36,'Tarifs Engrais'!$A$4:$K$4949,10,FALSE)*D36/100)</f>
        <v/>
      </c>
      <c r="K36" s="26" t="str">
        <f>IF(I36="","",VLOOKUP($C36,'Tarifs Engrais'!$A$4:$K$4949,5,FALSE)*D36/1000)</f>
        <v/>
      </c>
    </row>
    <row r="37" spans="1:11" ht="15.6" customHeight="1" x14ac:dyDescent="0.25">
      <c r="A37" s="8">
        <v>3</v>
      </c>
      <c r="B37" s="9"/>
      <c r="C37" s="9"/>
      <c r="D37" s="9"/>
      <c r="E37" s="9" t="str">
        <f>IF(C37="","",VLOOKUP($C37,'Tarifs Engrais'!$A$4:$K$4949,6,FALSE)*D37/100)</f>
        <v/>
      </c>
      <c r="F37" s="9" t="str">
        <f>IF(C37="","",VLOOKUP($C37,'Tarifs Engrais'!$A$4:$K$4949,7,FALSE)*D37/100)</f>
        <v/>
      </c>
      <c r="G37" s="9" t="str">
        <f>IF(C37="","",VLOOKUP($C37,'Tarifs Engrais'!$A$4:$K$4949,8,FALSE)*D37/100)</f>
        <v/>
      </c>
      <c r="H37" s="9" t="str">
        <f>IF(C37="","",VLOOKUP($C37,'Tarifs Engrais'!$A$4:$K$4949,9,FALSE)*D37/100)</f>
        <v/>
      </c>
      <c r="I37" s="9" t="str">
        <f>IF(C37="","",VLOOKUP($C37,'Tarifs Engrais'!$A$4:$K$4949,10,FALSE)*D37/100)</f>
        <v/>
      </c>
      <c r="J37" s="9" t="str">
        <f>IF(C37="","",VLOOKUP($C37,'Tarifs Engrais'!$A$4:$K$4949,10,FALSE)*D37/100)</f>
        <v/>
      </c>
      <c r="K37" s="25" t="str">
        <f>IF(I37="","",VLOOKUP($C37,'Tarifs Engrais'!$A$4:$K$4949,5,FALSE)*D37/1000)</f>
        <v/>
      </c>
    </row>
    <row r="38" spans="1:11" ht="15.6" customHeight="1" x14ac:dyDescent="0.25">
      <c r="A38" s="3">
        <v>4</v>
      </c>
      <c r="B38" s="2"/>
      <c r="C38" s="2"/>
      <c r="D38" s="2"/>
      <c r="E38" s="2" t="str">
        <f>IF(C38="","",VLOOKUP($C38,'Tarifs Engrais'!$A$4:$K$4949,6,FALSE)*D38/100)</f>
        <v/>
      </c>
      <c r="F38" s="2" t="str">
        <f>IF(C38="","",VLOOKUP($C38,'Tarifs Engrais'!$A$4:$K$4949,7,FALSE)*D38/100)</f>
        <v/>
      </c>
      <c r="G38" s="2" t="str">
        <f>IF(C38="","",VLOOKUP($C38,'Tarifs Engrais'!$A$4:$K$4949,8,FALSE)*D38/100)</f>
        <v/>
      </c>
      <c r="H38" s="2" t="str">
        <f>IF(C38="","",VLOOKUP($C38,'Tarifs Engrais'!$A$4:$K$4949,9,FALSE)*D38/100)</f>
        <v/>
      </c>
      <c r="I38" s="2" t="str">
        <f>IF(C38="","",VLOOKUP($C38,'Tarifs Engrais'!$A$4:$K$4949,10,FALSE)*D38/100)</f>
        <v/>
      </c>
      <c r="J38" s="2" t="str">
        <f>IF(C38="","",VLOOKUP($C38,'Tarifs Engrais'!$A$4:$K$4949,10,FALSE)*D38/100)</f>
        <v/>
      </c>
      <c r="K38" s="26" t="str">
        <f>IF(I38="","",VLOOKUP($C38,'Tarifs Engrais'!$A$4:$K$4949,5,FALSE)*D38/1000)</f>
        <v/>
      </c>
    </row>
    <row r="39" spans="1:11" ht="15.6" customHeight="1" x14ac:dyDescent="0.25">
      <c r="A39" s="8">
        <v>5</v>
      </c>
      <c r="B39" s="9"/>
      <c r="C39" s="9"/>
      <c r="D39" s="9"/>
      <c r="E39" s="9" t="str">
        <f>IF(C39="","",VLOOKUP($C39,'Tarifs Engrais'!$A$4:$K$4949,6,FALSE)*D39/100)</f>
        <v/>
      </c>
      <c r="F39" s="9" t="str">
        <f>IF(C39="","",VLOOKUP($C39,'Tarifs Engrais'!$A$4:$K$4949,7,FALSE)*D39/100)</f>
        <v/>
      </c>
      <c r="G39" s="9" t="str">
        <f>IF(C39="","",VLOOKUP($C39,'Tarifs Engrais'!$A$4:$K$4949,8,FALSE)*D39/100)</f>
        <v/>
      </c>
      <c r="H39" s="9" t="str">
        <f>IF(C39="","",VLOOKUP($C39,'Tarifs Engrais'!$A$4:$K$4949,9,FALSE)*D39/100)</f>
        <v/>
      </c>
      <c r="I39" s="9" t="str">
        <f>IF(C39="","",VLOOKUP($C39,'Tarifs Engrais'!$A$4:$K$4949,10,FALSE)*D39/100)</f>
        <v/>
      </c>
      <c r="J39" s="9" t="str">
        <f>IF(C39="","",VLOOKUP($C39,'Tarifs Engrais'!$A$4:$K$4949,10,FALSE)*D39/100)</f>
        <v/>
      </c>
      <c r="K39" s="25" t="str">
        <f>IF(I39="","",VLOOKUP($C39,'Tarifs Engrais'!$A$4:$K$4949,5,FALSE)*D39/1000)</f>
        <v/>
      </c>
    </row>
    <row r="40" spans="1:11" ht="15.6" customHeight="1" thickBot="1" x14ac:dyDescent="0.3">
      <c r="A40" s="4">
        <v>6</v>
      </c>
      <c r="B40" s="5"/>
      <c r="C40" s="5"/>
      <c r="D40" s="13"/>
      <c r="E40" s="5" t="str">
        <f>IF(C40="","",VLOOKUP($C40,'Tarifs Engrais'!$A$4:$K$4949,6,FALSE)*D40/100)</f>
        <v/>
      </c>
      <c r="F40" s="5" t="str">
        <f>IF(C40="","",VLOOKUP($C40,'Tarifs Engrais'!$A$4:$K$4949,7,FALSE)*D40/100)</f>
        <v/>
      </c>
      <c r="G40" s="5" t="str">
        <f>IF(C40="","",VLOOKUP($C40,'Tarifs Engrais'!$A$4:$K$4949,8,FALSE)*D40/100)</f>
        <v/>
      </c>
      <c r="H40" s="5" t="str">
        <f>IF(C40="","",VLOOKUP($C40,'Tarifs Engrais'!$A$4:$K$4949,9,FALSE)*D40/100)</f>
        <v/>
      </c>
      <c r="I40" s="5" t="str">
        <f>IF(C40="","",VLOOKUP($C40,'Tarifs Engrais'!$A$4:$K$4949,10,FALSE)*D40/100)</f>
        <v/>
      </c>
      <c r="J40" s="5" t="str">
        <f>IF(C40="","",VLOOKUP($C40,'Tarifs Engrais'!$A$4:$K$4949,10,FALSE)*D40/100)</f>
        <v/>
      </c>
      <c r="K40" s="27" t="str">
        <f>IF(I40="","",VLOOKUP($C40,'Tarifs Engrais'!$A$4:$K$4949,5,FALSE)*D40/1000)</f>
        <v/>
      </c>
    </row>
    <row r="41" spans="1:11" ht="15.6" customHeight="1" thickBot="1" x14ac:dyDescent="0.3">
      <c r="D41" s="14" t="s">
        <v>17</v>
      </c>
      <c r="E41" s="15">
        <f t="shared" ref="E41:K41" si="5">SUM(E35:E40)</f>
        <v>0</v>
      </c>
      <c r="F41" s="15">
        <f t="shared" si="5"/>
        <v>0</v>
      </c>
      <c r="G41" s="15">
        <f t="shared" si="5"/>
        <v>0</v>
      </c>
      <c r="H41" s="15">
        <f t="shared" si="5"/>
        <v>0</v>
      </c>
      <c r="I41" s="15">
        <f t="shared" si="5"/>
        <v>0</v>
      </c>
      <c r="J41" s="15">
        <f t="shared" si="5"/>
        <v>0</v>
      </c>
      <c r="K41" s="16">
        <f t="shared" si="5"/>
        <v>0</v>
      </c>
    </row>
    <row r="42" spans="1:11" ht="15.6" customHeight="1" x14ac:dyDescent="0.25"/>
  </sheetData>
  <mergeCells count="7">
    <mergeCell ref="C7:D7"/>
    <mergeCell ref="A1:K1"/>
    <mergeCell ref="D2:G2"/>
    <mergeCell ref="H2:J2"/>
    <mergeCell ref="C4:D4"/>
    <mergeCell ref="C5:D5"/>
    <mergeCell ref="C6:D6"/>
  </mergeCells>
  <dataValidations count="2">
    <dataValidation type="list" allowBlank="1" showInputMessage="1" showErrorMessage="1" sqref="N2" xr:uid="{4F6FE1E1-603A-43E9-A37B-B17F8640DE48}">
      <formula1>#REF!</formula1>
    </dataValidation>
    <dataValidation type="list" allowBlank="1" showInputMessage="1" showErrorMessage="1" sqref="C13:C18 C24:C29 C35:C40" xr:uid="{56B04CCC-156C-4C47-BBF1-F76F6A86D688}">
      <formula1>Liste_Engrais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5841" r:id="rId4" name="CommandButton1">
          <controlPr defaultSize="0" autoLine="0" r:id="rId5">
            <anchor moveWithCells="1">
              <from>
                <xdr:col>14</xdr:col>
                <xdr:colOff>514350</xdr:colOff>
                <xdr:row>0</xdr:row>
                <xdr:rowOff>95250</xdr:rowOff>
              </from>
              <to>
                <xdr:col>17</xdr:col>
                <xdr:colOff>152400</xdr:colOff>
                <xdr:row>2</xdr:row>
                <xdr:rowOff>19050</xdr:rowOff>
              </to>
            </anchor>
          </controlPr>
        </control>
      </mc:Choice>
      <mc:Fallback>
        <control shapeId="35841" r:id="rId4" name="CommandButton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8F1F19-5FD5-4E42-8D89-EB09D20027FD}">
  <sheetPr codeName="Feuil7"/>
  <dimension ref="A1:Q42"/>
  <sheetViews>
    <sheetView zoomScaleNormal="100" workbookViewId="0">
      <selection activeCell="C11" sqref="C11"/>
    </sheetView>
  </sheetViews>
  <sheetFormatPr baseColWidth="10" defaultRowHeight="15" x14ac:dyDescent="0.25"/>
  <cols>
    <col min="2" max="2" width="22.28515625" customWidth="1"/>
    <col min="3" max="3" width="38.5703125" bestFit="1" customWidth="1"/>
    <col min="4" max="4" width="10.5703125" bestFit="1" customWidth="1"/>
    <col min="5" max="10" width="5" customWidth="1"/>
    <col min="13" max="13" width="43.42578125" customWidth="1"/>
    <col min="14" max="14" width="17.85546875" style="32" bestFit="1" customWidth="1"/>
    <col min="15" max="15" width="20" bestFit="1" customWidth="1"/>
    <col min="16" max="16" width="13.140625" bestFit="1" customWidth="1"/>
    <col min="17" max="17" width="6" bestFit="1" customWidth="1"/>
    <col min="18" max="22" width="13.28515625" customWidth="1"/>
  </cols>
  <sheetData>
    <row r="1" spans="1:17" ht="26.25" x14ac:dyDescent="0.4">
      <c r="A1" s="62" t="s">
        <v>20</v>
      </c>
      <c r="B1" s="62"/>
      <c r="C1" s="62"/>
      <c r="D1" s="62"/>
      <c r="E1" s="62"/>
      <c r="F1" s="62"/>
      <c r="G1" s="62"/>
      <c r="H1" s="62"/>
      <c r="I1" s="62"/>
      <c r="J1" s="62"/>
      <c r="K1" s="62"/>
    </row>
    <row r="2" spans="1:17" s="38" customFormat="1" ht="25.15" customHeight="1" x14ac:dyDescent="0.25">
      <c r="A2" s="40" t="s">
        <v>30</v>
      </c>
      <c r="B2" s="37" t="s">
        <v>19</v>
      </c>
      <c r="C2" s="56" t="s">
        <v>31</v>
      </c>
      <c r="D2" s="70" t="s">
        <v>43</v>
      </c>
      <c r="E2" s="70"/>
      <c r="F2" s="70"/>
      <c r="G2" s="70"/>
      <c r="H2" s="69" t="s">
        <v>32</v>
      </c>
      <c r="I2" s="69"/>
      <c r="J2" s="69"/>
      <c r="K2" s="38">
        <v>15.3</v>
      </c>
      <c r="M2" s="52" t="s">
        <v>28</v>
      </c>
      <c r="N2" s="53" t="s">
        <v>13</v>
      </c>
    </row>
    <row r="3" spans="1:17" ht="15.75" thickBot="1" x14ac:dyDescent="0.3">
      <c r="A3" s="29"/>
      <c r="B3" s="30"/>
      <c r="N3" s="33" t="str">
        <f>N2</f>
        <v>Programme 1</v>
      </c>
    </row>
    <row r="4" spans="1:17" ht="31.9" customHeight="1" x14ac:dyDescent="0.25">
      <c r="A4" s="29"/>
      <c r="B4" s="29"/>
      <c r="C4" s="63" t="s">
        <v>29</v>
      </c>
      <c r="D4" s="64"/>
      <c r="E4" s="34" t="s">
        <v>6</v>
      </c>
      <c r="F4" s="34" t="s">
        <v>7</v>
      </c>
      <c r="G4" s="34" t="s">
        <v>8</v>
      </c>
      <c r="H4" s="34" t="s">
        <v>9</v>
      </c>
      <c r="I4" s="34" t="s">
        <v>10</v>
      </c>
      <c r="J4" s="34" t="s">
        <v>11</v>
      </c>
      <c r="K4" s="35" t="s">
        <v>18</v>
      </c>
      <c r="M4" s="59" t="s">
        <v>27</v>
      </c>
      <c r="N4" s="60" t="s">
        <v>49</v>
      </c>
      <c r="O4" s="60" t="s">
        <v>48</v>
      </c>
      <c r="P4" s="60" t="s">
        <v>50</v>
      </c>
      <c r="Q4" s="61" t="s">
        <v>17</v>
      </c>
    </row>
    <row r="5" spans="1:17" ht="15.6" customHeight="1" x14ac:dyDescent="0.25">
      <c r="A5" s="29"/>
      <c r="B5" s="29"/>
      <c r="C5" s="65" t="s">
        <v>13</v>
      </c>
      <c r="D5" s="66"/>
      <c r="E5" s="39">
        <f t="shared" ref="E5:K5" si="0">E19</f>
        <v>0</v>
      </c>
      <c r="F5" s="39">
        <f t="shared" si="0"/>
        <v>0</v>
      </c>
      <c r="G5" s="39">
        <f t="shared" si="0"/>
        <v>0</v>
      </c>
      <c r="H5" s="39">
        <f t="shared" si="0"/>
        <v>0</v>
      </c>
      <c r="I5" s="39">
        <f t="shared" si="0"/>
        <v>0</v>
      </c>
      <c r="J5" s="39">
        <f t="shared" si="0"/>
        <v>0</v>
      </c>
      <c r="K5" s="42">
        <f t="shared" si="0"/>
        <v>0</v>
      </c>
      <c r="M5" s="29"/>
      <c r="N5" s="54"/>
      <c r="Q5">
        <v>0</v>
      </c>
    </row>
    <row r="6" spans="1:17" ht="15.6" customHeight="1" x14ac:dyDescent="0.25">
      <c r="A6" s="29"/>
      <c r="B6" s="29"/>
      <c r="C6" s="65" t="s">
        <v>14</v>
      </c>
      <c r="D6" s="66"/>
      <c r="E6" s="18">
        <f t="shared" ref="E6:K6" si="1">E30</f>
        <v>0</v>
      </c>
      <c r="F6" s="18">
        <f t="shared" si="1"/>
        <v>0</v>
      </c>
      <c r="G6" s="18">
        <f t="shared" si="1"/>
        <v>0</v>
      </c>
      <c r="H6" s="18">
        <f t="shared" si="1"/>
        <v>0</v>
      </c>
      <c r="I6" s="18">
        <f t="shared" si="1"/>
        <v>0</v>
      </c>
      <c r="J6" s="18">
        <f t="shared" si="1"/>
        <v>0</v>
      </c>
      <c r="K6" s="43">
        <f t="shared" si="1"/>
        <v>0</v>
      </c>
      <c r="M6" s="29"/>
      <c r="N6" s="54"/>
    </row>
    <row r="7" spans="1:17" ht="15.6" customHeight="1" thickBot="1" x14ac:dyDescent="0.3">
      <c r="C7" s="67" t="s">
        <v>15</v>
      </c>
      <c r="D7" s="68"/>
      <c r="E7" s="36">
        <f t="shared" ref="E7:K7" si="2">E41</f>
        <v>0</v>
      </c>
      <c r="F7" s="36">
        <f t="shared" si="2"/>
        <v>0</v>
      </c>
      <c r="G7" s="36">
        <f t="shared" si="2"/>
        <v>0</v>
      </c>
      <c r="H7" s="36">
        <f t="shared" si="2"/>
        <v>0</v>
      </c>
      <c r="I7" s="36">
        <f t="shared" si="2"/>
        <v>0</v>
      </c>
      <c r="J7" s="36">
        <f t="shared" si="2"/>
        <v>0</v>
      </c>
      <c r="K7" s="44">
        <f t="shared" si="2"/>
        <v>0</v>
      </c>
      <c r="M7" s="29"/>
      <c r="N7" s="54"/>
    </row>
    <row r="8" spans="1:17" ht="15.6" customHeight="1" x14ac:dyDescent="0.25">
      <c r="C8" s="28"/>
      <c r="M8" s="29"/>
      <c r="N8" s="54"/>
    </row>
    <row r="9" spans="1:17" ht="15.6" customHeight="1" x14ac:dyDescent="0.25">
      <c r="M9" s="29"/>
      <c r="N9" s="54"/>
    </row>
    <row r="10" spans="1:17" ht="15.6" customHeight="1" x14ac:dyDescent="0.25">
      <c r="M10" s="29"/>
      <c r="N10" s="54"/>
    </row>
    <row r="11" spans="1:17" ht="23.45" customHeight="1" thickBot="1" x14ac:dyDescent="0.3">
      <c r="A11" s="7" t="s">
        <v>13</v>
      </c>
      <c r="M11" s="29"/>
      <c r="N11" s="54"/>
    </row>
    <row r="12" spans="1:17" ht="29.45" customHeight="1" x14ac:dyDescent="0.25">
      <c r="A12" s="10" t="s">
        <v>3</v>
      </c>
      <c r="B12" s="11" t="s">
        <v>16</v>
      </c>
      <c r="C12" s="11" t="s">
        <v>4</v>
      </c>
      <c r="D12" s="11" t="s">
        <v>5</v>
      </c>
      <c r="E12" s="11" t="s">
        <v>6</v>
      </c>
      <c r="F12" s="11" t="s">
        <v>7</v>
      </c>
      <c r="G12" s="11" t="s">
        <v>8</v>
      </c>
      <c r="H12" s="11" t="s">
        <v>9</v>
      </c>
      <c r="I12" s="11" t="s">
        <v>10</v>
      </c>
      <c r="J12" s="11" t="s">
        <v>11</v>
      </c>
      <c r="K12" s="12" t="s">
        <v>12</v>
      </c>
    </row>
    <row r="13" spans="1:17" ht="15.6" customHeight="1" x14ac:dyDescent="0.25">
      <c r="A13" s="8">
        <v>1</v>
      </c>
      <c r="B13" s="9"/>
      <c r="C13" s="9"/>
      <c r="D13" s="9"/>
      <c r="E13" s="9" t="str">
        <f>IF(C13="","",VLOOKUP($C13,'Tarifs Engrais'!$A$4:$K$4949,6,FALSE)*D13/100)</f>
        <v/>
      </c>
      <c r="F13" s="9" t="str">
        <f>IF(C13="","",VLOOKUP($C13,'Tarifs Engrais'!$A$4:$K$4949,7,FALSE)*D13/100)</f>
        <v/>
      </c>
      <c r="G13" s="9" t="str">
        <f>IF(C13="","",VLOOKUP($C13,'Tarifs Engrais'!$A$4:$K$4949,8,FALSE)*D13/100)</f>
        <v/>
      </c>
      <c r="H13" s="9" t="str">
        <f>IF(C13="","",VLOOKUP($C13,'Tarifs Engrais'!$A$4:$K$4949,9,FALSE)*D13/100)</f>
        <v/>
      </c>
      <c r="I13" s="9" t="str">
        <f>IF(C13="","",VLOOKUP($C13,'Tarifs Engrais'!$A$4:$K$4949,10,FALSE)*D13/100)</f>
        <v/>
      </c>
      <c r="J13" s="9" t="str">
        <f>IF(C13="","",VLOOKUP($C13,'Tarifs Engrais'!$A$4:$K$4949,10,FALSE)*D13/100)</f>
        <v/>
      </c>
      <c r="K13" s="25" t="str">
        <f>IF(I13="","",VLOOKUP($C13,'Tarifs Engrais'!$A$4:$K$4949,5,FALSE)*D13/1000)</f>
        <v/>
      </c>
    </row>
    <row r="14" spans="1:17" ht="15.6" customHeight="1" x14ac:dyDescent="0.25">
      <c r="A14" s="3">
        <v>2</v>
      </c>
      <c r="B14" s="2"/>
      <c r="C14" s="2"/>
      <c r="D14" s="2"/>
      <c r="E14" s="2" t="str">
        <f>IF(C14="","",VLOOKUP($C14,'Tarifs Engrais'!$A$4:$K$4949,6,FALSE)*D14/100)</f>
        <v/>
      </c>
      <c r="F14" s="2" t="str">
        <f>IF(C14="","",VLOOKUP($C14,'Tarifs Engrais'!$A$4:$K$4949,7,FALSE)*D14/100)</f>
        <v/>
      </c>
      <c r="G14" s="2" t="str">
        <f>IF(C14="","",VLOOKUP($C14,'Tarifs Engrais'!$A$4:$K$4949,8,FALSE)*D14/100)</f>
        <v/>
      </c>
      <c r="H14" s="2" t="str">
        <f>IF(C14="","",VLOOKUP($C14,'Tarifs Engrais'!$A$4:$K$4949,9,FALSE)*D14/100)</f>
        <v/>
      </c>
      <c r="I14" s="2" t="str">
        <f>IF(C14="","",VLOOKUP($C14,'Tarifs Engrais'!$A$4:$K$4949,10,FALSE)*D14/100)</f>
        <v/>
      </c>
      <c r="J14" s="2" t="str">
        <f>IF(C14="","",VLOOKUP($C14,'Tarifs Engrais'!$A$4:$K$4949,10,FALSE)*D14/100)</f>
        <v/>
      </c>
      <c r="K14" s="26" t="str">
        <f>IF(I14="","",VLOOKUP($C14,'Tarifs Engrais'!$A$4:$K$4949,5,FALSE)*D14/1000)</f>
        <v/>
      </c>
    </row>
    <row r="15" spans="1:17" ht="15.6" customHeight="1" x14ac:dyDescent="0.25">
      <c r="A15" s="8">
        <v>3</v>
      </c>
      <c r="B15" s="9"/>
      <c r="C15" s="9"/>
      <c r="D15" s="9"/>
      <c r="E15" s="9" t="str">
        <f>IF(C15="","",VLOOKUP($C15,'Tarifs Engrais'!$A$4:$K$4949,6,FALSE)*D15/100)</f>
        <v/>
      </c>
      <c r="F15" s="9" t="str">
        <f>IF(C15="","",VLOOKUP($C15,'Tarifs Engrais'!$A$4:$K$4949,7,FALSE)*D15/100)</f>
        <v/>
      </c>
      <c r="G15" s="9" t="str">
        <f>IF(C15="","",VLOOKUP($C15,'Tarifs Engrais'!$A$4:$K$4949,8,FALSE)*D15/100)</f>
        <v/>
      </c>
      <c r="H15" s="9" t="str">
        <f>IF(C15="","",VLOOKUP($C15,'Tarifs Engrais'!$A$4:$K$4949,9,FALSE)*D15/100)</f>
        <v/>
      </c>
      <c r="I15" s="9" t="str">
        <f>IF(C15="","",VLOOKUP($C15,'Tarifs Engrais'!$A$4:$K$4949,10,FALSE)*D15/100)</f>
        <v/>
      </c>
      <c r="J15" s="9" t="str">
        <f>IF(C15="","",VLOOKUP($C15,'Tarifs Engrais'!$A$4:$K$4949,10,FALSE)*D15/100)</f>
        <v/>
      </c>
      <c r="K15" s="25" t="str">
        <f>IF(I15="","",VLOOKUP($C15,'Tarifs Engrais'!$A$4:$K$4949,5,FALSE)*D15/1000)</f>
        <v/>
      </c>
    </row>
    <row r="16" spans="1:17" ht="15.6" customHeight="1" x14ac:dyDescent="0.25">
      <c r="A16" s="3">
        <v>4</v>
      </c>
      <c r="B16" s="2"/>
      <c r="C16" s="2"/>
      <c r="D16" s="2"/>
      <c r="E16" s="2" t="str">
        <f>IF(C16="","",VLOOKUP($C16,'Tarifs Engrais'!$A$4:$K$4949,6,FALSE)*D16/100)</f>
        <v/>
      </c>
      <c r="F16" s="2" t="str">
        <f>IF(C16="","",VLOOKUP($C16,'Tarifs Engrais'!$A$4:$K$4949,7,FALSE)*D16/100)</f>
        <v/>
      </c>
      <c r="G16" s="2" t="str">
        <f>IF(C16="","",VLOOKUP($C16,'Tarifs Engrais'!$A$4:$K$4949,8,FALSE)*D16/100)</f>
        <v/>
      </c>
      <c r="H16" s="2" t="str">
        <f>IF(C16="","",VLOOKUP($C16,'Tarifs Engrais'!$A$4:$K$4949,9,FALSE)*D16/100)</f>
        <v/>
      </c>
      <c r="I16" s="2" t="str">
        <f>IF(C16="","",VLOOKUP($C16,'Tarifs Engrais'!$A$4:$K$4949,10,FALSE)*D16/100)</f>
        <v/>
      </c>
      <c r="J16" s="2" t="str">
        <f>IF(C16="","",VLOOKUP($C16,'Tarifs Engrais'!$A$4:$K$4949,10,FALSE)*D16/100)</f>
        <v/>
      </c>
      <c r="K16" s="26" t="str">
        <f>IF(I16="","",VLOOKUP($C16,'Tarifs Engrais'!$A$4:$K$4949,5,FALSE)*D16/1000)</f>
        <v/>
      </c>
    </row>
    <row r="17" spans="1:11" ht="15.6" customHeight="1" x14ac:dyDescent="0.25">
      <c r="A17" s="8">
        <v>5</v>
      </c>
      <c r="B17" s="9"/>
      <c r="C17" s="9"/>
      <c r="D17" s="9"/>
      <c r="E17" s="9" t="str">
        <f>IF(C17="","",VLOOKUP($C17,'Tarifs Engrais'!$A$4:$K$4949,6,FALSE)*D17/100)</f>
        <v/>
      </c>
      <c r="F17" s="9" t="str">
        <f>IF(C17="","",VLOOKUP($C17,'Tarifs Engrais'!$A$4:$K$4949,7,FALSE)*D17/100)</f>
        <v/>
      </c>
      <c r="G17" s="9" t="str">
        <f>IF(C17="","",VLOOKUP($C17,'Tarifs Engrais'!$A$4:$K$4949,8,FALSE)*D17/100)</f>
        <v/>
      </c>
      <c r="H17" s="9" t="str">
        <f>IF(C17="","",VLOOKUP($C17,'Tarifs Engrais'!$A$4:$K$4949,9,FALSE)*D17/100)</f>
        <v/>
      </c>
      <c r="I17" s="9" t="str">
        <f>IF(C17="","",VLOOKUP($C17,'Tarifs Engrais'!$A$4:$K$4949,10,FALSE)*D17/100)</f>
        <v/>
      </c>
      <c r="J17" s="9" t="str">
        <f>IF(C17="","",VLOOKUP($C17,'Tarifs Engrais'!$A$4:$K$4949,10,FALSE)*D17/100)</f>
        <v/>
      </c>
      <c r="K17" s="25" t="str">
        <f>IF(I17="","",VLOOKUP($C17,'Tarifs Engrais'!$A$4:$K$4949,5,FALSE)*D17/1000)</f>
        <v/>
      </c>
    </row>
    <row r="18" spans="1:11" ht="15.6" customHeight="1" thickBot="1" x14ac:dyDescent="0.3">
      <c r="A18" s="4">
        <v>6</v>
      </c>
      <c r="B18" s="5"/>
      <c r="C18" s="5"/>
      <c r="D18" s="13"/>
      <c r="E18" s="13" t="str">
        <f>IF(C18="","",VLOOKUP($C18,'Tarifs Engrais'!$A$4:$K$4949,6,FALSE)*D18/100)</f>
        <v/>
      </c>
      <c r="F18" s="13" t="str">
        <f>IF(C18="","",VLOOKUP($C18,'Tarifs Engrais'!$A$4:$K$4949,7,FALSE)*D18/100)</f>
        <v/>
      </c>
      <c r="G18" s="13" t="str">
        <f>IF(C18="","",VLOOKUP($C18,'Tarifs Engrais'!$A$4:$K$4949,8,FALSE)*D18/100)</f>
        <v/>
      </c>
      <c r="H18" s="13" t="str">
        <f>IF(C18="","",VLOOKUP($C18,'Tarifs Engrais'!$A$4:$K$4949,9,FALSE)*D18/100)</f>
        <v/>
      </c>
      <c r="I18" s="13" t="str">
        <f>IF(C18="","",VLOOKUP($C18,'Tarifs Engrais'!$A$4:$K$4949,10,FALSE)*D18/100)</f>
        <v/>
      </c>
      <c r="J18" s="13" t="str">
        <f>IF(C18="","",VLOOKUP($C18,'Tarifs Engrais'!$A$4:$K$4949,10,FALSE)*D18/100)</f>
        <v/>
      </c>
      <c r="K18" s="27" t="str">
        <f>IF(I18="","",VLOOKUP($C18,'Tarifs Engrais'!$A$4:$K$4949,5,FALSE)*D18/1000)</f>
        <v/>
      </c>
    </row>
    <row r="19" spans="1:11" ht="15.6" customHeight="1" thickBot="1" x14ac:dyDescent="0.3">
      <c r="D19" s="14" t="s">
        <v>17</v>
      </c>
      <c r="E19" s="15">
        <f>SUM(E13:E18)</f>
        <v>0</v>
      </c>
      <c r="F19" s="15">
        <f t="shared" ref="F19:K19" si="3">SUM(F13:F18)</f>
        <v>0</v>
      </c>
      <c r="G19" s="15">
        <f t="shared" si="3"/>
        <v>0</v>
      </c>
      <c r="H19" s="15">
        <f t="shared" si="3"/>
        <v>0</v>
      </c>
      <c r="I19" s="15">
        <f t="shared" si="3"/>
        <v>0</v>
      </c>
      <c r="J19" s="15">
        <f t="shared" si="3"/>
        <v>0</v>
      </c>
      <c r="K19" s="24">
        <f t="shared" si="3"/>
        <v>0</v>
      </c>
    </row>
    <row r="20" spans="1:11" ht="15.6" customHeight="1" x14ac:dyDescent="0.25"/>
    <row r="21" spans="1:11" ht="18.600000000000001" hidden="1" customHeight="1" x14ac:dyDescent="0.25"/>
    <row r="22" spans="1:11" ht="18.600000000000001" customHeight="1" thickBot="1" x14ac:dyDescent="0.3">
      <c r="A22" s="7" t="s">
        <v>14</v>
      </c>
    </row>
    <row r="23" spans="1:11" ht="29.45" customHeight="1" x14ac:dyDescent="0.25">
      <c r="A23" s="10" t="s">
        <v>3</v>
      </c>
      <c r="B23" s="11" t="s">
        <v>16</v>
      </c>
      <c r="C23" s="11" t="s">
        <v>4</v>
      </c>
      <c r="D23" s="11" t="s">
        <v>5</v>
      </c>
      <c r="E23" s="11" t="s">
        <v>6</v>
      </c>
      <c r="F23" s="11" t="s">
        <v>7</v>
      </c>
      <c r="G23" s="11" t="s">
        <v>8</v>
      </c>
      <c r="H23" s="11" t="s">
        <v>9</v>
      </c>
      <c r="I23" s="11" t="s">
        <v>10</v>
      </c>
      <c r="J23" s="11" t="s">
        <v>11</v>
      </c>
      <c r="K23" s="12" t="s">
        <v>12</v>
      </c>
    </row>
    <row r="24" spans="1:11" ht="15.6" customHeight="1" x14ac:dyDescent="0.25">
      <c r="A24" s="8">
        <v>1</v>
      </c>
      <c r="B24" s="9"/>
      <c r="C24" s="9"/>
      <c r="D24" s="9"/>
      <c r="E24" s="9" t="str">
        <f>IF(C24="","",VLOOKUP($C24,'Tarifs Engrais'!$A$4:$K$4949,6,FALSE)*D24/100)</f>
        <v/>
      </c>
      <c r="F24" s="9" t="str">
        <f>IF(C24="","",VLOOKUP($C24,'Tarifs Engrais'!$A$4:$K$4949,7,FALSE)*D24/100)</f>
        <v/>
      </c>
      <c r="G24" s="9" t="str">
        <f>IF(C24="","",VLOOKUP($C24,'Tarifs Engrais'!$A$4:$K$4949,8,FALSE)*D24/100)</f>
        <v/>
      </c>
      <c r="H24" s="9" t="str">
        <f>IF(C24="","",VLOOKUP($C24,'Tarifs Engrais'!$A$4:$K$4949,9,FALSE)*D24/100)</f>
        <v/>
      </c>
      <c r="I24" s="9" t="str">
        <f>IF(C24="","",VLOOKUP($C24,'Tarifs Engrais'!$A$4:$K$4949,10,FALSE)*D24/100)</f>
        <v/>
      </c>
      <c r="J24" s="9" t="str">
        <f>IF(C24="","",VLOOKUP($C24,'Tarifs Engrais'!$A$4:$K$4949,10,FALSE)*D24/100)</f>
        <v/>
      </c>
      <c r="K24" s="25" t="str">
        <f>IF(I24="","",VLOOKUP($C24,'Tarifs Engrais'!$A$4:$K$4949,5,FALSE)*D24/1000)</f>
        <v/>
      </c>
    </row>
    <row r="25" spans="1:11" ht="15.6" customHeight="1" x14ac:dyDescent="0.25">
      <c r="A25" s="3">
        <v>2</v>
      </c>
      <c r="B25" s="2"/>
      <c r="C25" s="2"/>
      <c r="D25" s="2"/>
      <c r="E25" s="2" t="str">
        <f>IF(C25="","",VLOOKUP($C25,'Tarifs Engrais'!$A$4:$K$4949,6,FALSE)*D25/100)</f>
        <v/>
      </c>
      <c r="F25" s="2" t="str">
        <f>IF(C25="","",VLOOKUP($C25,'Tarifs Engrais'!$A$4:$K$4949,7,FALSE)*D25/100)</f>
        <v/>
      </c>
      <c r="G25" s="2" t="str">
        <f>IF(C25="","",VLOOKUP($C25,'Tarifs Engrais'!$A$4:$K$4949,8,FALSE)*D25/100)</f>
        <v/>
      </c>
      <c r="H25" s="2" t="str">
        <f>IF(C25="","",VLOOKUP($C25,'Tarifs Engrais'!$A$4:$K$4949,9,FALSE)*D25/100)</f>
        <v/>
      </c>
      <c r="I25" s="2" t="str">
        <f>IF(C25="","",VLOOKUP($C25,'Tarifs Engrais'!$A$4:$K$4949,10,FALSE)*D25/100)</f>
        <v/>
      </c>
      <c r="J25" s="2" t="str">
        <f>IF(C25="","",VLOOKUP($C25,'Tarifs Engrais'!$A$4:$K$4949,10,FALSE)*D25/100)</f>
        <v/>
      </c>
      <c r="K25" s="26" t="str">
        <f>IF(I25="","",VLOOKUP($C25,'Tarifs Engrais'!$A$4:$K$4949,5,FALSE)*D25/1000)</f>
        <v/>
      </c>
    </row>
    <row r="26" spans="1:11" ht="15.6" customHeight="1" x14ac:dyDescent="0.25">
      <c r="A26" s="8">
        <v>3</v>
      </c>
      <c r="B26" s="9"/>
      <c r="C26" s="9"/>
      <c r="D26" s="9"/>
      <c r="E26" s="9" t="str">
        <f>IF(C26="","",VLOOKUP($C26,'Tarifs Engrais'!$A$4:$K$4949,6,FALSE)*D26/100)</f>
        <v/>
      </c>
      <c r="F26" s="9" t="str">
        <f>IF(C26="","",VLOOKUP($C26,'Tarifs Engrais'!$A$4:$K$4949,7,FALSE)*D26/100)</f>
        <v/>
      </c>
      <c r="G26" s="9" t="str">
        <f>IF(C26="","",VLOOKUP($C26,'Tarifs Engrais'!$A$4:$K$4949,8,FALSE)*D26/100)</f>
        <v/>
      </c>
      <c r="H26" s="9" t="str">
        <f>IF(C26="","",VLOOKUP($C26,'Tarifs Engrais'!$A$4:$K$4949,9,FALSE)*D26/100)</f>
        <v/>
      </c>
      <c r="I26" s="9" t="str">
        <f>IF(C26="","",VLOOKUP($C26,'Tarifs Engrais'!$A$4:$K$4949,10,FALSE)*D26/100)</f>
        <v/>
      </c>
      <c r="J26" s="9" t="str">
        <f>IF(C26="","",VLOOKUP($C26,'Tarifs Engrais'!$A$4:$K$4949,10,FALSE)*D26/100)</f>
        <v/>
      </c>
      <c r="K26" s="25" t="str">
        <f>IF(I26="","",VLOOKUP($C26,'Tarifs Engrais'!$A$4:$K$4949,5,FALSE)*D26/1000)</f>
        <v/>
      </c>
    </row>
    <row r="27" spans="1:11" ht="15.6" customHeight="1" x14ac:dyDescent="0.25">
      <c r="A27" s="3">
        <v>4</v>
      </c>
      <c r="B27" s="2"/>
      <c r="C27" s="2"/>
      <c r="D27" s="2"/>
      <c r="E27" s="2" t="str">
        <f>IF(C27="","",VLOOKUP($C27,'Tarifs Engrais'!$A$4:$K$4949,6,FALSE)*D27/100)</f>
        <v/>
      </c>
      <c r="F27" s="2" t="str">
        <f>IF(C27="","",VLOOKUP($C27,'Tarifs Engrais'!$A$4:$K$4949,7,FALSE)*D27/100)</f>
        <v/>
      </c>
      <c r="G27" s="2" t="str">
        <f>IF(C27="","",VLOOKUP($C27,'Tarifs Engrais'!$A$4:$K$4949,8,FALSE)*D27/100)</f>
        <v/>
      </c>
      <c r="H27" s="2" t="str">
        <f>IF(C27="","",VLOOKUP($C27,'Tarifs Engrais'!$A$4:$K$4949,9,FALSE)*D27/100)</f>
        <v/>
      </c>
      <c r="I27" s="2" t="str">
        <f>IF(C27="","",VLOOKUP($C27,'Tarifs Engrais'!$A$4:$K$4949,10,FALSE)*D27/100)</f>
        <v/>
      </c>
      <c r="J27" s="2" t="str">
        <f>IF(C27="","",VLOOKUP($C27,'Tarifs Engrais'!$A$4:$K$4949,10,FALSE)*D27/100)</f>
        <v/>
      </c>
      <c r="K27" s="26" t="str">
        <f>IF(I27="","",VLOOKUP($C27,'Tarifs Engrais'!$A$4:$K$4949,5,FALSE)*D27/1000)</f>
        <v/>
      </c>
    </row>
    <row r="28" spans="1:11" ht="15.6" customHeight="1" x14ac:dyDescent="0.25">
      <c r="A28" s="8">
        <v>5</v>
      </c>
      <c r="B28" s="9"/>
      <c r="C28" s="9"/>
      <c r="D28" s="9"/>
      <c r="E28" s="9" t="str">
        <f>IF(C28="","",VLOOKUP($C28,'Tarifs Engrais'!$A$4:$K$4949,6,FALSE)*D28/100)</f>
        <v/>
      </c>
      <c r="F28" s="9" t="str">
        <f>IF(C28="","",VLOOKUP($C28,'Tarifs Engrais'!$A$4:$K$4949,7,FALSE)*D28/100)</f>
        <v/>
      </c>
      <c r="G28" s="9" t="str">
        <f>IF(C28="","",VLOOKUP($C28,'Tarifs Engrais'!$A$4:$K$4949,8,FALSE)*D28/100)</f>
        <v/>
      </c>
      <c r="H28" s="9" t="str">
        <f>IF(C28="","",VLOOKUP($C28,'Tarifs Engrais'!$A$4:$K$4949,9,FALSE)*D28/100)</f>
        <v/>
      </c>
      <c r="I28" s="9" t="str">
        <f>IF(C28="","",VLOOKUP($C28,'Tarifs Engrais'!$A$4:$K$4949,10,FALSE)*D28/100)</f>
        <v/>
      </c>
      <c r="J28" s="9" t="str">
        <f>IF(C28="","",VLOOKUP($C28,'Tarifs Engrais'!$A$4:$K$4949,10,FALSE)*D28/100)</f>
        <v/>
      </c>
      <c r="K28" s="25" t="str">
        <f>IF(I28="","",VLOOKUP($C28,'Tarifs Engrais'!$A$4:$K$4949,5,FALSE)*D28/1000)</f>
        <v/>
      </c>
    </row>
    <row r="29" spans="1:11" ht="15.6" customHeight="1" thickBot="1" x14ac:dyDescent="0.3">
      <c r="A29" s="4">
        <v>6</v>
      </c>
      <c r="B29" s="5"/>
      <c r="C29" s="5"/>
      <c r="D29" s="13"/>
      <c r="E29" s="13" t="str">
        <f>IF(C29="","",VLOOKUP($C29,'Tarifs Engrais'!$A$4:$K$4949,6,FALSE)*D29/100)</f>
        <v/>
      </c>
      <c r="F29" s="13" t="str">
        <f>IF(C29="","",VLOOKUP($C29,'Tarifs Engrais'!$A$4:$K$4949,7,FALSE)*D29/100)</f>
        <v/>
      </c>
      <c r="G29" s="13" t="str">
        <f>IF(C29="","",VLOOKUP($C29,'Tarifs Engrais'!$A$4:$K$4949,8,FALSE)*D29/100)</f>
        <v/>
      </c>
      <c r="H29" s="13" t="str">
        <f>IF(C29="","",VLOOKUP($C29,'Tarifs Engrais'!$A$4:$K$4949,9,FALSE)*D29/100)</f>
        <v/>
      </c>
      <c r="I29" s="13" t="str">
        <f>IF(C29="","",VLOOKUP($C29,'Tarifs Engrais'!$A$4:$K$4949,10,FALSE)*D29/100)</f>
        <v/>
      </c>
      <c r="J29" s="13" t="str">
        <f>IF(C29="","",VLOOKUP($C29,'Tarifs Engrais'!$A$4:$K$4949,10,FALSE)*D29/100)</f>
        <v/>
      </c>
      <c r="K29" s="27" t="str">
        <f>IF(I29="","",VLOOKUP($C29,'Tarifs Engrais'!$A$4:$K$4949,5,FALSE)*D29/1000)</f>
        <v/>
      </c>
    </row>
    <row r="30" spans="1:11" ht="15.6" customHeight="1" thickBot="1" x14ac:dyDescent="0.3">
      <c r="D30" s="14" t="s">
        <v>17</v>
      </c>
      <c r="E30" s="15">
        <f t="shared" ref="E30:K30" si="4">SUM(E24:E29)</f>
        <v>0</v>
      </c>
      <c r="F30" s="15">
        <f t="shared" si="4"/>
        <v>0</v>
      </c>
      <c r="G30" s="15">
        <f t="shared" si="4"/>
        <v>0</v>
      </c>
      <c r="H30" s="15">
        <f t="shared" si="4"/>
        <v>0</v>
      </c>
      <c r="I30" s="15">
        <f t="shared" si="4"/>
        <v>0</v>
      </c>
      <c r="J30" s="15">
        <f t="shared" si="4"/>
        <v>0</v>
      </c>
      <c r="K30" s="16">
        <f t="shared" si="4"/>
        <v>0</v>
      </c>
    </row>
    <row r="31" spans="1:11" ht="15.6" customHeight="1" x14ac:dyDescent="0.25"/>
    <row r="32" spans="1:11" ht="18.600000000000001" hidden="1" customHeight="1" x14ac:dyDescent="0.25"/>
    <row r="33" spans="1:11" ht="18.600000000000001" customHeight="1" thickBot="1" x14ac:dyDescent="0.3">
      <c r="A33" s="7" t="s">
        <v>15</v>
      </c>
    </row>
    <row r="34" spans="1:11" ht="27" customHeight="1" x14ac:dyDescent="0.25">
      <c r="A34" s="10" t="s">
        <v>3</v>
      </c>
      <c r="B34" s="11" t="s">
        <v>16</v>
      </c>
      <c r="C34" s="11" t="s">
        <v>4</v>
      </c>
      <c r="D34" s="11" t="s">
        <v>5</v>
      </c>
      <c r="E34" s="11" t="s">
        <v>6</v>
      </c>
      <c r="F34" s="11" t="s">
        <v>7</v>
      </c>
      <c r="G34" s="11" t="s">
        <v>8</v>
      </c>
      <c r="H34" s="11" t="s">
        <v>9</v>
      </c>
      <c r="I34" s="11" t="s">
        <v>10</v>
      </c>
      <c r="J34" s="11" t="s">
        <v>11</v>
      </c>
      <c r="K34" s="12" t="s">
        <v>12</v>
      </c>
    </row>
    <row r="35" spans="1:11" ht="15.6" customHeight="1" x14ac:dyDescent="0.25">
      <c r="A35" s="8">
        <v>1</v>
      </c>
      <c r="B35" s="9"/>
      <c r="C35" s="9"/>
      <c r="D35" s="9"/>
      <c r="E35" s="9" t="str">
        <f>IF(C35="","",VLOOKUP($C35,'Tarifs Engrais'!$A$4:$K$4949,6,FALSE)*D35/100)</f>
        <v/>
      </c>
      <c r="F35" s="9" t="str">
        <f>IF(C35="","",VLOOKUP($C35,'Tarifs Engrais'!$A$4:$K$4949,7,FALSE)*D35/100)</f>
        <v/>
      </c>
      <c r="G35" s="9" t="str">
        <f>IF(C35="","",VLOOKUP($C35,'Tarifs Engrais'!$A$4:$K$4949,8,FALSE)*D35/100)</f>
        <v/>
      </c>
      <c r="H35" s="9" t="str">
        <f>IF(C35="","",VLOOKUP($C35,'Tarifs Engrais'!$A$4:$K$4949,9,FALSE)*D35/100)</f>
        <v/>
      </c>
      <c r="I35" s="9" t="str">
        <f>IF(C35="","",VLOOKUP($C35,'Tarifs Engrais'!$A$4:$K$4949,10,FALSE)*D35/100)</f>
        <v/>
      </c>
      <c r="J35" s="9" t="str">
        <f>IF(C35="","",VLOOKUP($C35,'Tarifs Engrais'!$A$4:$K$4949,10,FALSE)*D35/100)</f>
        <v/>
      </c>
      <c r="K35" s="25" t="str">
        <f>IF(I35="","",VLOOKUP($C35,'Tarifs Engrais'!$A$4:$K$4949,5,FALSE)*D35/1000)</f>
        <v/>
      </c>
    </row>
    <row r="36" spans="1:11" ht="15.6" customHeight="1" x14ac:dyDescent="0.25">
      <c r="A36" s="3">
        <v>2</v>
      </c>
      <c r="B36" s="2"/>
      <c r="C36" s="2"/>
      <c r="D36" s="2"/>
      <c r="E36" s="2" t="str">
        <f>IF(C36="","",VLOOKUP($C36,'Tarifs Engrais'!$A$4:$K$4949,6,FALSE)*D36/100)</f>
        <v/>
      </c>
      <c r="F36" s="2" t="str">
        <f>IF(C36="","",VLOOKUP($C36,'Tarifs Engrais'!$A$4:$K$4949,7,FALSE)*D36/100)</f>
        <v/>
      </c>
      <c r="G36" s="2" t="str">
        <f>IF(C36="","",VLOOKUP($C36,'Tarifs Engrais'!$A$4:$K$4949,8,FALSE)*D36/100)</f>
        <v/>
      </c>
      <c r="H36" s="2" t="str">
        <f>IF(C36="","",VLOOKUP($C36,'Tarifs Engrais'!$A$4:$K$4949,9,FALSE)*D36/100)</f>
        <v/>
      </c>
      <c r="I36" s="2" t="str">
        <f>IF(C36="","",VLOOKUP($C36,'Tarifs Engrais'!$A$4:$K$4949,10,FALSE)*D36/100)</f>
        <v/>
      </c>
      <c r="J36" s="2" t="str">
        <f>IF(C36="","",VLOOKUP($C36,'Tarifs Engrais'!$A$4:$K$4949,10,FALSE)*D36/100)</f>
        <v/>
      </c>
      <c r="K36" s="26" t="str">
        <f>IF(I36="","",VLOOKUP($C36,'Tarifs Engrais'!$A$4:$K$4949,5,FALSE)*D36/1000)</f>
        <v/>
      </c>
    </row>
    <row r="37" spans="1:11" ht="15.6" customHeight="1" x14ac:dyDescent="0.25">
      <c r="A37" s="8">
        <v>3</v>
      </c>
      <c r="B37" s="9"/>
      <c r="C37" s="9"/>
      <c r="D37" s="9"/>
      <c r="E37" s="9" t="str">
        <f>IF(C37="","",VLOOKUP($C37,'Tarifs Engrais'!$A$4:$K$4949,6,FALSE)*D37/100)</f>
        <v/>
      </c>
      <c r="F37" s="9" t="str">
        <f>IF(C37="","",VLOOKUP($C37,'Tarifs Engrais'!$A$4:$K$4949,7,FALSE)*D37/100)</f>
        <v/>
      </c>
      <c r="G37" s="9" t="str">
        <f>IF(C37="","",VLOOKUP($C37,'Tarifs Engrais'!$A$4:$K$4949,8,FALSE)*D37/100)</f>
        <v/>
      </c>
      <c r="H37" s="9" t="str">
        <f>IF(C37="","",VLOOKUP($C37,'Tarifs Engrais'!$A$4:$K$4949,9,FALSE)*D37/100)</f>
        <v/>
      </c>
      <c r="I37" s="9" t="str">
        <f>IF(C37="","",VLOOKUP($C37,'Tarifs Engrais'!$A$4:$K$4949,10,FALSE)*D37/100)</f>
        <v/>
      </c>
      <c r="J37" s="9" t="str">
        <f>IF(C37="","",VLOOKUP($C37,'Tarifs Engrais'!$A$4:$K$4949,10,FALSE)*D37/100)</f>
        <v/>
      </c>
      <c r="K37" s="25" t="str">
        <f>IF(I37="","",VLOOKUP($C37,'Tarifs Engrais'!$A$4:$K$4949,5,FALSE)*D37/1000)</f>
        <v/>
      </c>
    </row>
    <row r="38" spans="1:11" ht="15.6" customHeight="1" x14ac:dyDescent="0.25">
      <c r="A38" s="3">
        <v>4</v>
      </c>
      <c r="B38" s="2"/>
      <c r="C38" s="2"/>
      <c r="D38" s="2"/>
      <c r="E38" s="2" t="str">
        <f>IF(C38="","",VLOOKUP($C38,'Tarifs Engrais'!$A$4:$K$4949,6,FALSE)*D38/100)</f>
        <v/>
      </c>
      <c r="F38" s="2" t="str">
        <f>IF(C38="","",VLOOKUP($C38,'Tarifs Engrais'!$A$4:$K$4949,7,FALSE)*D38/100)</f>
        <v/>
      </c>
      <c r="G38" s="2" t="str">
        <f>IF(C38="","",VLOOKUP($C38,'Tarifs Engrais'!$A$4:$K$4949,8,FALSE)*D38/100)</f>
        <v/>
      </c>
      <c r="H38" s="2" t="str">
        <f>IF(C38="","",VLOOKUP($C38,'Tarifs Engrais'!$A$4:$K$4949,9,FALSE)*D38/100)</f>
        <v/>
      </c>
      <c r="I38" s="2" t="str">
        <f>IF(C38="","",VLOOKUP($C38,'Tarifs Engrais'!$A$4:$K$4949,10,FALSE)*D38/100)</f>
        <v/>
      </c>
      <c r="J38" s="2" t="str">
        <f>IF(C38="","",VLOOKUP($C38,'Tarifs Engrais'!$A$4:$K$4949,10,FALSE)*D38/100)</f>
        <v/>
      </c>
      <c r="K38" s="26" t="str">
        <f>IF(I38="","",VLOOKUP($C38,'Tarifs Engrais'!$A$4:$K$4949,5,FALSE)*D38/1000)</f>
        <v/>
      </c>
    </row>
    <row r="39" spans="1:11" ht="15.6" customHeight="1" x14ac:dyDescent="0.25">
      <c r="A39" s="8">
        <v>5</v>
      </c>
      <c r="B39" s="9"/>
      <c r="C39" s="9"/>
      <c r="D39" s="9"/>
      <c r="E39" s="9" t="str">
        <f>IF(C39="","",VLOOKUP($C39,'Tarifs Engrais'!$A$4:$K$4949,6,FALSE)*D39/100)</f>
        <v/>
      </c>
      <c r="F39" s="9" t="str">
        <f>IF(C39="","",VLOOKUP($C39,'Tarifs Engrais'!$A$4:$K$4949,7,FALSE)*D39/100)</f>
        <v/>
      </c>
      <c r="G39" s="9" t="str">
        <f>IF(C39="","",VLOOKUP($C39,'Tarifs Engrais'!$A$4:$K$4949,8,FALSE)*D39/100)</f>
        <v/>
      </c>
      <c r="H39" s="9" t="str">
        <f>IF(C39="","",VLOOKUP($C39,'Tarifs Engrais'!$A$4:$K$4949,9,FALSE)*D39/100)</f>
        <v/>
      </c>
      <c r="I39" s="9" t="str">
        <f>IF(C39="","",VLOOKUP($C39,'Tarifs Engrais'!$A$4:$K$4949,10,FALSE)*D39/100)</f>
        <v/>
      </c>
      <c r="J39" s="9" t="str">
        <f>IF(C39="","",VLOOKUP($C39,'Tarifs Engrais'!$A$4:$K$4949,10,FALSE)*D39/100)</f>
        <v/>
      </c>
      <c r="K39" s="25" t="str">
        <f>IF(I39="","",VLOOKUP($C39,'Tarifs Engrais'!$A$4:$K$4949,5,FALSE)*D39/1000)</f>
        <v/>
      </c>
    </row>
    <row r="40" spans="1:11" ht="15.6" customHeight="1" thickBot="1" x14ac:dyDescent="0.3">
      <c r="A40" s="4">
        <v>6</v>
      </c>
      <c r="B40" s="5"/>
      <c r="C40" s="5"/>
      <c r="D40" s="13"/>
      <c r="E40" s="5" t="str">
        <f>IF(C40="","",VLOOKUP($C40,'Tarifs Engrais'!$A$4:$K$4949,6,FALSE)*D40/100)</f>
        <v/>
      </c>
      <c r="F40" s="5" t="str">
        <f>IF(C40="","",VLOOKUP($C40,'Tarifs Engrais'!$A$4:$K$4949,7,FALSE)*D40/100)</f>
        <v/>
      </c>
      <c r="G40" s="5" t="str">
        <f>IF(C40="","",VLOOKUP($C40,'Tarifs Engrais'!$A$4:$K$4949,8,FALSE)*D40/100)</f>
        <v/>
      </c>
      <c r="H40" s="5" t="str">
        <f>IF(C40="","",VLOOKUP($C40,'Tarifs Engrais'!$A$4:$K$4949,9,FALSE)*D40/100)</f>
        <v/>
      </c>
      <c r="I40" s="5" t="str">
        <f>IF(C40="","",VLOOKUP($C40,'Tarifs Engrais'!$A$4:$K$4949,10,FALSE)*D40/100)</f>
        <v/>
      </c>
      <c r="J40" s="5" t="str">
        <f>IF(C40="","",VLOOKUP($C40,'Tarifs Engrais'!$A$4:$K$4949,10,FALSE)*D40/100)</f>
        <v/>
      </c>
      <c r="K40" s="27" t="str">
        <f>IF(I40="","",VLOOKUP($C40,'Tarifs Engrais'!$A$4:$K$4949,5,FALSE)*D40/1000)</f>
        <v/>
      </c>
    </row>
    <row r="41" spans="1:11" ht="15.6" customHeight="1" thickBot="1" x14ac:dyDescent="0.3">
      <c r="D41" s="14" t="s">
        <v>17</v>
      </c>
      <c r="E41" s="15">
        <f t="shared" ref="E41:K41" si="5">SUM(E35:E40)</f>
        <v>0</v>
      </c>
      <c r="F41" s="15">
        <f t="shared" si="5"/>
        <v>0</v>
      </c>
      <c r="G41" s="15">
        <f t="shared" si="5"/>
        <v>0</v>
      </c>
      <c r="H41" s="15">
        <f t="shared" si="5"/>
        <v>0</v>
      </c>
      <c r="I41" s="15">
        <f t="shared" si="5"/>
        <v>0</v>
      </c>
      <c r="J41" s="15">
        <f t="shared" si="5"/>
        <v>0</v>
      </c>
      <c r="K41" s="16">
        <f t="shared" si="5"/>
        <v>0</v>
      </c>
    </row>
    <row r="42" spans="1:11" ht="15.6" customHeight="1" x14ac:dyDescent="0.25"/>
  </sheetData>
  <mergeCells count="7">
    <mergeCell ref="C7:D7"/>
    <mergeCell ref="A1:K1"/>
    <mergeCell ref="D2:G2"/>
    <mergeCell ref="H2:J2"/>
    <mergeCell ref="C4:D4"/>
    <mergeCell ref="C5:D5"/>
    <mergeCell ref="C6:D6"/>
  </mergeCells>
  <dataValidations count="2">
    <dataValidation type="list" allowBlank="1" showInputMessage="1" showErrorMessage="1" sqref="N2" xr:uid="{27DD86F4-1A7D-44C2-AB84-3FC661BF8B18}">
      <formula1>#REF!</formula1>
    </dataValidation>
    <dataValidation type="list" allowBlank="1" showInputMessage="1" showErrorMessage="1" sqref="C13:C18 C24:C29 C35:C40" xr:uid="{17B85231-7499-48BD-A1E9-BFC05DFA7498}">
      <formula1>Liste_Engrais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6865" r:id="rId4" name="CommandButton1">
          <controlPr defaultSize="0" autoLine="0" r:id="rId5">
            <anchor moveWithCells="1">
              <from>
                <xdr:col>14</xdr:col>
                <xdr:colOff>514350</xdr:colOff>
                <xdr:row>0</xdr:row>
                <xdr:rowOff>95250</xdr:rowOff>
              </from>
              <to>
                <xdr:col>16</xdr:col>
                <xdr:colOff>209550</xdr:colOff>
                <xdr:row>2</xdr:row>
                <xdr:rowOff>19050</xdr:rowOff>
              </to>
            </anchor>
          </controlPr>
        </control>
      </mc:Choice>
      <mc:Fallback>
        <control shapeId="36865" r:id="rId4" name="CommandButton1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225EDB-5B63-4D98-AB84-82D7957B658D}">
  <sheetPr codeName="Feuil8"/>
  <dimension ref="A1:Q42"/>
  <sheetViews>
    <sheetView zoomScaleNormal="100" workbookViewId="0">
      <selection activeCell="C11" sqref="C11"/>
    </sheetView>
  </sheetViews>
  <sheetFormatPr baseColWidth="10" defaultRowHeight="15" x14ac:dyDescent="0.25"/>
  <cols>
    <col min="2" max="2" width="22.28515625" customWidth="1"/>
    <col min="3" max="3" width="38.5703125" bestFit="1" customWidth="1"/>
    <col min="4" max="4" width="10.5703125" bestFit="1" customWidth="1"/>
    <col min="5" max="10" width="5" customWidth="1"/>
    <col min="13" max="13" width="43.42578125" customWidth="1"/>
    <col min="14" max="14" width="13.42578125" style="32" bestFit="1" customWidth="1"/>
    <col min="15" max="15" width="20" bestFit="1" customWidth="1"/>
    <col min="16" max="16" width="14.7109375" bestFit="1" customWidth="1"/>
    <col min="17" max="17" width="6" bestFit="1" customWidth="1"/>
    <col min="18" max="22" width="13.28515625" customWidth="1"/>
  </cols>
  <sheetData>
    <row r="1" spans="1:17" ht="26.25" x14ac:dyDescent="0.4">
      <c r="A1" s="62" t="s">
        <v>20</v>
      </c>
      <c r="B1" s="62"/>
      <c r="C1" s="62"/>
      <c r="D1" s="62"/>
      <c r="E1" s="62"/>
      <c r="F1" s="62"/>
      <c r="G1" s="62"/>
      <c r="H1" s="62"/>
      <c r="I1" s="62"/>
      <c r="J1" s="62"/>
      <c r="K1" s="62"/>
    </row>
    <row r="2" spans="1:17" s="38" customFormat="1" ht="25.15" customHeight="1" x14ac:dyDescent="0.25">
      <c r="A2" s="40" t="s">
        <v>30</v>
      </c>
      <c r="B2" s="37" t="s">
        <v>42</v>
      </c>
      <c r="C2" s="56" t="s">
        <v>31</v>
      </c>
      <c r="D2" s="70" t="s">
        <v>19</v>
      </c>
      <c r="E2" s="70"/>
      <c r="F2" s="70"/>
      <c r="G2" s="70"/>
      <c r="H2" s="69" t="s">
        <v>32</v>
      </c>
      <c r="I2" s="69"/>
      <c r="J2" s="69"/>
      <c r="K2" s="38">
        <v>17</v>
      </c>
      <c r="M2" s="52" t="s">
        <v>28</v>
      </c>
      <c r="N2" s="53" t="s">
        <v>13</v>
      </c>
    </row>
    <row r="3" spans="1:17" ht="15.75" thickBot="1" x14ac:dyDescent="0.3">
      <c r="A3" s="29"/>
      <c r="B3" s="30"/>
      <c r="N3" s="33" t="str">
        <f>N2</f>
        <v>Programme 1</v>
      </c>
    </row>
    <row r="4" spans="1:17" ht="31.9" customHeight="1" x14ac:dyDescent="0.25">
      <c r="A4" s="29"/>
      <c r="B4" s="29"/>
      <c r="C4" s="63" t="s">
        <v>29</v>
      </c>
      <c r="D4" s="64"/>
      <c r="E4" s="34" t="s">
        <v>6</v>
      </c>
      <c r="F4" s="34" t="s">
        <v>7</v>
      </c>
      <c r="G4" s="34" t="s">
        <v>8</v>
      </c>
      <c r="H4" s="34" t="s">
        <v>9</v>
      </c>
      <c r="I4" s="34" t="s">
        <v>10</v>
      </c>
      <c r="J4" s="34" t="s">
        <v>11</v>
      </c>
      <c r="K4" s="35" t="s">
        <v>18</v>
      </c>
      <c r="M4" s="59" t="s">
        <v>27</v>
      </c>
      <c r="N4" s="60" t="s">
        <v>50</v>
      </c>
      <c r="O4" s="60" t="s">
        <v>48</v>
      </c>
      <c r="P4" s="60" t="s">
        <v>49</v>
      </c>
      <c r="Q4" s="61" t="s">
        <v>17</v>
      </c>
    </row>
    <row r="5" spans="1:17" ht="15.6" customHeight="1" x14ac:dyDescent="0.25">
      <c r="A5" s="29"/>
      <c r="B5" s="29"/>
      <c r="C5" s="65" t="s">
        <v>13</v>
      </c>
      <c r="D5" s="66"/>
      <c r="E5" s="39">
        <f t="shared" ref="E5:K5" si="0">E19</f>
        <v>0</v>
      </c>
      <c r="F5" s="39">
        <f t="shared" si="0"/>
        <v>0</v>
      </c>
      <c r="G5" s="39">
        <f t="shared" si="0"/>
        <v>0</v>
      </c>
      <c r="H5" s="39">
        <f t="shared" si="0"/>
        <v>0</v>
      </c>
      <c r="I5" s="39">
        <f t="shared" si="0"/>
        <v>0</v>
      </c>
      <c r="J5" s="39">
        <f t="shared" si="0"/>
        <v>0</v>
      </c>
      <c r="K5" s="42">
        <f t="shared" si="0"/>
        <v>0</v>
      </c>
      <c r="M5" s="29"/>
      <c r="N5" s="54"/>
      <c r="Q5">
        <v>0</v>
      </c>
    </row>
    <row r="6" spans="1:17" ht="15.6" customHeight="1" x14ac:dyDescent="0.25">
      <c r="A6" s="29"/>
      <c r="B6" s="29"/>
      <c r="C6" s="65" t="s">
        <v>14</v>
      </c>
      <c r="D6" s="66"/>
      <c r="E6" s="18">
        <f t="shared" ref="E6:K6" si="1">E30</f>
        <v>0</v>
      </c>
      <c r="F6" s="18">
        <f t="shared" si="1"/>
        <v>0</v>
      </c>
      <c r="G6" s="18">
        <f t="shared" si="1"/>
        <v>0</v>
      </c>
      <c r="H6" s="18">
        <f t="shared" si="1"/>
        <v>0</v>
      </c>
      <c r="I6" s="18">
        <f t="shared" si="1"/>
        <v>0</v>
      </c>
      <c r="J6" s="18">
        <f t="shared" si="1"/>
        <v>0</v>
      </c>
      <c r="K6" s="43">
        <f t="shared" si="1"/>
        <v>0</v>
      </c>
      <c r="M6" s="29"/>
      <c r="N6" s="54"/>
    </row>
    <row r="7" spans="1:17" ht="15.6" customHeight="1" thickBot="1" x14ac:dyDescent="0.3">
      <c r="C7" s="67" t="s">
        <v>15</v>
      </c>
      <c r="D7" s="68"/>
      <c r="E7" s="36">
        <f t="shared" ref="E7:K7" si="2">E41</f>
        <v>0</v>
      </c>
      <c r="F7" s="36">
        <f t="shared" si="2"/>
        <v>0</v>
      </c>
      <c r="G7" s="36">
        <f t="shared" si="2"/>
        <v>0</v>
      </c>
      <c r="H7" s="36">
        <f t="shared" si="2"/>
        <v>0</v>
      </c>
      <c r="I7" s="36">
        <f t="shared" si="2"/>
        <v>0</v>
      </c>
      <c r="J7" s="36">
        <f t="shared" si="2"/>
        <v>0</v>
      </c>
      <c r="K7" s="44">
        <f t="shared" si="2"/>
        <v>0</v>
      </c>
      <c r="M7" s="29"/>
      <c r="N7" s="54"/>
    </row>
    <row r="8" spans="1:17" ht="15.6" customHeight="1" x14ac:dyDescent="0.25">
      <c r="C8" s="28"/>
      <c r="M8" s="29"/>
      <c r="N8" s="54"/>
    </row>
    <row r="9" spans="1:17" ht="15.6" customHeight="1" x14ac:dyDescent="0.25">
      <c r="M9" s="29"/>
      <c r="N9" s="54"/>
    </row>
    <row r="10" spans="1:17" ht="15.6" customHeight="1" x14ac:dyDescent="0.25">
      <c r="M10" s="29"/>
      <c r="N10" s="54"/>
    </row>
    <row r="11" spans="1:17" ht="23.45" customHeight="1" thickBot="1" x14ac:dyDescent="0.3">
      <c r="A11" s="7" t="s">
        <v>13</v>
      </c>
      <c r="M11" s="29"/>
      <c r="N11" s="54"/>
    </row>
    <row r="12" spans="1:17" ht="29.45" customHeight="1" x14ac:dyDescent="0.25">
      <c r="A12" s="10" t="s">
        <v>3</v>
      </c>
      <c r="B12" s="11" t="s">
        <v>16</v>
      </c>
      <c r="C12" s="11" t="s">
        <v>4</v>
      </c>
      <c r="D12" s="11" t="s">
        <v>5</v>
      </c>
      <c r="E12" s="11" t="s">
        <v>6</v>
      </c>
      <c r="F12" s="11" t="s">
        <v>7</v>
      </c>
      <c r="G12" s="11" t="s">
        <v>8</v>
      </c>
      <c r="H12" s="11" t="s">
        <v>9</v>
      </c>
      <c r="I12" s="11" t="s">
        <v>10</v>
      </c>
      <c r="J12" s="11" t="s">
        <v>11</v>
      </c>
      <c r="K12" s="12" t="s">
        <v>12</v>
      </c>
    </row>
    <row r="13" spans="1:17" ht="15.6" customHeight="1" x14ac:dyDescent="0.25">
      <c r="A13" s="8">
        <v>1</v>
      </c>
      <c r="B13" s="9"/>
      <c r="C13" s="9"/>
      <c r="D13" s="9"/>
      <c r="E13" s="9" t="str">
        <f>IF(C13="","",VLOOKUP($C13,'Tarifs Engrais'!$A$4:$K$4949,6,FALSE)*D13/100)</f>
        <v/>
      </c>
      <c r="F13" s="9" t="str">
        <f>IF(C13="","",VLOOKUP($C13,'Tarifs Engrais'!$A$4:$K$4949,7,FALSE)*D13/100)</f>
        <v/>
      </c>
      <c r="G13" s="9" t="str">
        <f>IF(C13="","",VLOOKUP($C13,'Tarifs Engrais'!$A$4:$K$4949,8,FALSE)*D13/100)</f>
        <v/>
      </c>
      <c r="H13" s="9" t="str">
        <f>IF(C13="","",VLOOKUP($C13,'Tarifs Engrais'!$A$4:$K$4949,9,FALSE)*D13/100)</f>
        <v/>
      </c>
      <c r="I13" s="9" t="str">
        <f>IF(C13="","",VLOOKUP($C13,'Tarifs Engrais'!$A$4:$K$4949,10,FALSE)*D13/100)</f>
        <v/>
      </c>
      <c r="J13" s="9" t="str">
        <f>IF(C13="","",VLOOKUP($C13,'Tarifs Engrais'!$A$4:$K$4949,10,FALSE)*D13/100)</f>
        <v/>
      </c>
      <c r="K13" s="25" t="str">
        <f>IF(I13="","",VLOOKUP($C13,'Tarifs Engrais'!$A$4:$K$4949,5,FALSE)*D13/1000)</f>
        <v/>
      </c>
    </row>
    <row r="14" spans="1:17" ht="15.6" customHeight="1" x14ac:dyDescent="0.25">
      <c r="A14" s="3">
        <v>2</v>
      </c>
      <c r="B14" s="2"/>
      <c r="C14" s="2"/>
      <c r="D14" s="2"/>
      <c r="E14" s="2" t="str">
        <f>IF(C14="","",VLOOKUP($C14,'Tarifs Engrais'!$A$4:$K$4949,6,FALSE)*D14/100)</f>
        <v/>
      </c>
      <c r="F14" s="2" t="str">
        <f>IF(C14="","",VLOOKUP($C14,'Tarifs Engrais'!$A$4:$K$4949,7,FALSE)*D14/100)</f>
        <v/>
      </c>
      <c r="G14" s="2" t="str">
        <f>IF(C14="","",VLOOKUP($C14,'Tarifs Engrais'!$A$4:$K$4949,8,FALSE)*D14/100)</f>
        <v/>
      </c>
      <c r="H14" s="2" t="str">
        <f>IF(C14="","",VLOOKUP($C14,'Tarifs Engrais'!$A$4:$K$4949,9,FALSE)*D14/100)</f>
        <v/>
      </c>
      <c r="I14" s="2" t="str">
        <f>IF(C14="","",VLOOKUP($C14,'Tarifs Engrais'!$A$4:$K$4949,10,FALSE)*D14/100)</f>
        <v/>
      </c>
      <c r="J14" s="2" t="str">
        <f>IF(C14="","",VLOOKUP($C14,'Tarifs Engrais'!$A$4:$K$4949,10,FALSE)*D14/100)</f>
        <v/>
      </c>
      <c r="K14" s="26" t="str">
        <f>IF(I14="","",VLOOKUP($C14,'Tarifs Engrais'!$A$4:$K$4949,5,FALSE)*D14/1000)</f>
        <v/>
      </c>
    </row>
    <row r="15" spans="1:17" ht="15.6" customHeight="1" x14ac:dyDescent="0.25">
      <c r="A15" s="8">
        <v>3</v>
      </c>
      <c r="B15" s="9"/>
      <c r="C15" s="9"/>
      <c r="D15" s="9"/>
      <c r="E15" s="9" t="str">
        <f>IF(C15="","",VLOOKUP($C15,'Tarifs Engrais'!$A$4:$K$4949,6,FALSE)*D15/100)</f>
        <v/>
      </c>
      <c r="F15" s="9" t="str">
        <f>IF(C15="","",VLOOKUP($C15,'Tarifs Engrais'!$A$4:$K$4949,7,FALSE)*D15/100)</f>
        <v/>
      </c>
      <c r="G15" s="9" t="str">
        <f>IF(C15="","",VLOOKUP($C15,'Tarifs Engrais'!$A$4:$K$4949,8,FALSE)*D15/100)</f>
        <v/>
      </c>
      <c r="H15" s="9" t="str">
        <f>IF(C15="","",VLOOKUP($C15,'Tarifs Engrais'!$A$4:$K$4949,9,FALSE)*D15/100)</f>
        <v/>
      </c>
      <c r="I15" s="9" t="str">
        <f>IF(C15="","",VLOOKUP($C15,'Tarifs Engrais'!$A$4:$K$4949,10,FALSE)*D15/100)</f>
        <v/>
      </c>
      <c r="J15" s="9" t="str">
        <f>IF(C15="","",VLOOKUP($C15,'Tarifs Engrais'!$A$4:$K$4949,10,FALSE)*D15/100)</f>
        <v/>
      </c>
      <c r="K15" s="25" t="str">
        <f>IF(I15="","",VLOOKUP($C15,'Tarifs Engrais'!$A$4:$K$4949,5,FALSE)*D15/1000)</f>
        <v/>
      </c>
    </row>
    <row r="16" spans="1:17" ht="15.6" customHeight="1" x14ac:dyDescent="0.25">
      <c r="A16" s="3">
        <v>4</v>
      </c>
      <c r="B16" s="2"/>
      <c r="C16" s="2"/>
      <c r="D16" s="2"/>
      <c r="E16" s="2" t="str">
        <f>IF(C16="","",VLOOKUP($C16,'Tarifs Engrais'!$A$4:$K$4949,6,FALSE)*D16/100)</f>
        <v/>
      </c>
      <c r="F16" s="2" t="str">
        <f>IF(C16="","",VLOOKUP($C16,'Tarifs Engrais'!$A$4:$K$4949,7,FALSE)*D16/100)</f>
        <v/>
      </c>
      <c r="G16" s="2" t="str">
        <f>IF(C16="","",VLOOKUP($C16,'Tarifs Engrais'!$A$4:$K$4949,8,FALSE)*D16/100)</f>
        <v/>
      </c>
      <c r="H16" s="2" t="str">
        <f>IF(C16="","",VLOOKUP($C16,'Tarifs Engrais'!$A$4:$K$4949,9,FALSE)*D16/100)</f>
        <v/>
      </c>
      <c r="I16" s="2" t="str">
        <f>IF(C16="","",VLOOKUP($C16,'Tarifs Engrais'!$A$4:$K$4949,10,FALSE)*D16/100)</f>
        <v/>
      </c>
      <c r="J16" s="2" t="str">
        <f>IF(C16="","",VLOOKUP($C16,'Tarifs Engrais'!$A$4:$K$4949,10,FALSE)*D16/100)</f>
        <v/>
      </c>
      <c r="K16" s="26" t="str">
        <f>IF(I16="","",VLOOKUP($C16,'Tarifs Engrais'!$A$4:$K$4949,5,FALSE)*D16/1000)</f>
        <v/>
      </c>
    </row>
    <row r="17" spans="1:11" ht="15.6" customHeight="1" x14ac:dyDescent="0.25">
      <c r="A17" s="8">
        <v>5</v>
      </c>
      <c r="B17" s="9"/>
      <c r="C17" s="9"/>
      <c r="D17" s="9"/>
      <c r="E17" s="9" t="str">
        <f>IF(C17="","",VLOOKUP($C17,'Tarifs Engrais'!$A$4:$K$4949,6,FALSE)*D17/100)</f>
        <v/>
      </c>
      <c r="F17" s="9" t="str">
        <f>IF(C17="","",VLOOKUP($C17,'Tarifs Engrais'!$A$4:$K$4949,7,FALSE)*D17/100)</f>
        <v/>
      </c>
      <c r="G17" s="9" t="str">
        <f>IF(C17="","",VLOOKUP($C17,'Tarifs Engrais'!$A$4:$K$4949,8,FALSE)*D17/100)</f>
        <v/>
      </c>
      <c r="H17" s="9" t="str">
        <f>IF(C17="","",VLOOKUP($C17,'Tarifs Engrais'!$A$4:$K$4949,9,FALSE)*D17/100)</f>
        <v/>
      </c>
      <c r="I17" s="9" t="str">
        <f>IF(C17="","",VLOOKUP($C17,'Tarifs Engrais'!$A$4:$K$4949,10,FALSE)*D17/100)</f>
        <v/>
      </c>
      <c r="J17" s="9" t="str">
        <f>IF(C17="","",VLOOKUP($C17,'Tarifs Engrais'!$A$4:$K$4949,10,FALSE)*D17/100)</f>
        <v/>
      </c>
      <c r="K17" s="25" t="str">
        <f>IF(I17="","",VLOOKUP($C17,'Tarifs Engrais'!$A$4:$K$4949,5,FALSE)*D17/1000)</f>
        <v/>
      </c>
    </row>
    <row r="18" spans="1:11" ht="15.6" customHeight="1" thickBot="1" x14ac:dyDescent="0.3">
      <c r="A18" s="4">
        <v>6</v>
      </c>
      <c r="B18" s="5"/>
      <c r="C18" s="5"/>
      <c r="D18" s="13"/>
      <c r="E18" s="13" t="str">
        <f>IF(C18="","",VLOOKUP($C18,'Tarifs Engrais'!$A$4:$K$4949,6,FALSE)*D18/100)</f>
        <v/>
      </c>
      <c r="F18" s="13" t="str">
        <f>IF(C18="","",VLOOKUP($C18,'Tarifs Engrais'!$A$4:$K$4949,7,FALSE)*D18/100)</f>
        <v/>
      </c>
      <c r="G18" s="13" t="str">
        <f>IF(C18="","",VLOOKUP($C18,'Tarifs Engrais'!$A$4:$K$4949,8,FALSE)*D18/100)</f>
        <v/>
      </c>
      <c r="H18" s="13" t="str">
        <f>IF(C18="","",VLOOKUP($C18,'Tarifs Engrais'!$A$4:$K$4949,9,FALSE)*D18/100)</f>
        <v/>
      </c>
      <c r="I18" s="13" t="str">
        <f>IF(C18="","",VLOOKUP($C18,'Tarifs Engrais'!$A$4:$K$4949,10,FALSE)*D18/100)</f>
        <v/>
      </c>
      <c r="J18" s="13" t="str">
        <f>IF(C18="","",VLOOKUP($C18,'Tarifs Engrais'!$A$4:$K$4949,10,FALSE)*D18/100)</f>
        <v/>
      </c>
      <c r="K18" s="27" t="str">
        <f>IF(I18="","",VLOOKUP($C18,'Tarifs Engrais'!$A$4:$K$4949,5,FALSE)*D18/1000)</f>
        <v/>
      </c>
    </row>
    <row r="19" spans="1:11" ht="15.6" customHeight="1" thickBot="1" x14ac:dyDescent="0.3">
      <c r="D19" s="14" t="s">
        <v>17</v>
      </c>
      <c r="E19" s="15">
        <f>SUM(E13:E18)</f>
        <v>0</v>
      </c>
      <c r="F19" s="15">
        <f t="shared" ref="F19:K19" si="3">SUM(F13:F18)</f>
        <v>0</v>
      </c>
      <c r="G19" s="15">
        <f t="shared" si="3"/>
        <v>0</v>
      </c>
      <c r="H19" s="15">
        <f t="shared" si="3"/>
        <v>0</v>
      </c>
      <c r="I19" s="15">
        <f t="shared" si="3"/>
        <v>0</v>
      </c>
      <c r="J19" s="15">
        <f t="shared" si="3"/>
        <v>0</v>
      </c>
      <c r="K19" s="24">
        <f t="shared" si="3"/>
        <v>0</v>
      </c>
    </row>
    <row r="20" spans="1:11" ht="15.6" customHeight="1" x14ac:dyDescent="0.25"/>
    <row r="21" spans="1:11" ht="18.600000000000001" hidden="1" customHeight="1" x14ac:dyDescent="0.25"/>
    <row r="22" spans="1:11" ht="18.600000000000001" customHeight="1" thickBot="1" x14ac:dyDescent="0.3">
      <c r="A22" s="7" t="s">
        <v>14</v>
      </c>
    </row>
    <row r="23" spans="1:11" ht="29.45" customHeight="1" x14ac:dyDescent="0.25">
      <c r="A23" s="10" t="s">
        <v>3</v>
      </c>
      <c r="B23" s="11" t="s">
        <v>16</v>
      </c>
      <c r="C23" s="11" t="s">
        <v>4</v>
      </c>
      <c r="D23" s="11" t="s">
        <v>5</v>
      </c>
      <c r="E23" s="11" t="s">
        <v>6</v>
      </c>
      <c r="F23" s="11" t="s">
        <v>7</v>
      </c>
      <c r="G23" s="11" t="s">
        <v>8</v>
      </c>
      <c r="H23" s="11" t="s">
        <v>9</v>
      </c>
      <c r="I23" s="11" t="s">
        <v>10</v>
      </c>
      <c r="J23" s="11" t="s">
        <v>11</v>
      </c>
      <c r="K23" s="12" t="s">
        <v>12</v>
      </c>
    </row>
    <row r="24" spans="1:11" ht="15.6" customHeight="1" x14ac:dyDescent="0.25">
      <c r="A24" s="8">
        <v>1</v>
      </c>
      <c r="B24" s="9"/>
      <c r="C24" s="9"/>
      <c r="D24" s="9"/>
      <c r="E24" s="9" t="str">
        <f>IF(C24="","",VLOOKUP($C24,'Tarifs Engrais'!$A$4:$K$4949,6,FALSE)*D24/100)</f>
        <v/>
      </c>
      <c r="F24" s="9" t="str">
        <f>IF(C24="","",VLOOKUP($C24,'Tarifs Engrais'!$A$4:$K$4949,7,FALSE)*D24/100)</f>
        <v/>
      </c>
      <c r="G24" s="9" t="str">
        <f>IF(C24="","",VLOOKUP($C24,'Tarifs Engrais'!$A$4:$K$4949,8,FALSE)*D24/100)</f>
        <v/>
      </c>
      <c r="H24" s="9" t="str">
        <f>IF(C24="","",VLOOKUP($C24,'Tarifs Engrais'!$A$4:$K$4949,9,FALSE)*D24/100)</f>
        <v/>
      </c>
      <c r="I24" s="9" t="str">
        <f>IF(C24="","",VLOOKUP($C24,'Tarifs Engrais'!$A$4:$K$4949,10,FALSE)*D24/100)</f>
        <v/>
      </c>
      <c r="J24" s="9" t="str">
        <f>IF(C24="","",VLOOKUP($C24,'Tarifs Engrais'!$A$4:$K$4949,10,FALSE)*D24/100)</f>
        <v/>
      </c>
      <c r="K24" s="25" t="str">
        <f>IF(I24="","",VLOOKUP($C24,'Tarifs Engrais'!$A$4:$K$4949,5,FALSE)*D24/1000)</f>
        <v/>
      </c>
    </row>
    <row r="25" spans="1:11" ht="15.6" customHeight="1" x14ac:dyDescent="0.25">
      <c r="A25" s="3">
        <v>2</v>
      </c>
      <c r="B25" s="2"/>
      <c r="C25" s="2"/>
      <c r="D25" s="2"/>
      <c r="E25" s="2" t="str">
        <f>IF(C25="","",VLOOKUP($C25,'Tarifs Engrais'!$A$4:$K$4949,6,FALSE)*D25/100)</f>
        <v/>
      </c>
      <c r="F25" s="2" t="str">
        <f>IF(C25="","",VLOOKUP($C25,'Tarifs Engrais'!$A$4:$K$4949,7,FALSE)*D25/100)</f>
        <v/>
      </c>
      <c r="G25" s="2" t="str">
        <f>IF(C25="","",VLOOKUP($C25,'Tarifs Engrais'!$A$4:$K$4949,8,FALSE)*D25/100)</f>
        <v/>
      </c>
      <c r="H25" s="2" t="str">
        <f>IF(C25="","",VLOOKUP($C25,'Tarifs Engrais'!$A$4:$K$4949,9,FALSE)*D25/100)</f>
        <v/>
      </c>
      <c r="I25" s="2" t="str">
        <f>IF(C25="","",VLOOKUP($C25,'Tarifs Engrais'!$A$4:$K$4949,10,FALSE)*D25/100)</f>
        <v/>
      </c>
      <c r="J25" s="2" t="str">
        <f>IF(C25="","",VLOOKUP($C25,'Tarifs Engrais'!$A$4:$K$4949,10,FALSE)*D25/100)</f>
        <v/>
      </c>
      <c r="K25" s="26" t="str">
        <f>IF(I25="","",VLOOKUP($C25,'Tarifs Engrais'!$A$4:$K$4949,5,FALSE)*D25/1000)</f>
        <v/>
      </c>
    </row>
    <row r="26" spans="1:11" ht="15.6" customHeight="1" x14ac:dyDescent="0.25">
      <c r="A26" s="8">
        <v>3</v>
      </c>
      <c r="B26" s="9"/>
      <c r="C26" s="9"/>
      <c r="D26" s="9"/>
      <c r="E26" s="9" t="str">
        <f>IF(C26="","",VLOOKUP($C26,'Tarifs Engrais'!$A$4:$K$4949,6,FALSE)*D26/100)</f>
        <v/>
      </c>
      <c r="F26" s="9" t="str">
        <f>IF(C26="","",VLOOKUP($C26,'Tarifs Engrais'!$A$4:$K$4949,7,FALSE)*D26/100)</f>
        <v/>
      </c>
      <c r="G26" s="9" t="str">
        <f>IF(C26="","",VLOOKUP($C26,'Tarifs Engrais'!$A$4:$K$4949,8,FALSE)*D26/100)</f>
        <v/>
      </c>
      <c r="H26" s="9" t="str">
        <f>IF(C26="","",VLOOKUP($C26,'Tarifs Engrais'!$A$4:$K$4949,9,FALSE)*D26/100)</f>
        <v/>
      </c>
      <c r="I26" s="9" t="str">
        <f>IF(C26="","",VLOOKUP($C26,'Tarifs Engrais'!$A$4:$K$4949,10,FALSE)*D26/100)</f>
        <v/>
      </c>
      <c r="J26" s="9" t="str">
        <f>IF(C26="","",VLOOKUP($C26,'Tarifs Engrais'!$A$4:$K$4949,10,FALSE)*D26/100)</f>
        <v/>
      </c>
      <c r="K26" s="25" t="str">
        <f>IF(I26="","",VLOOKUP($C26,'Tarifs Engrais'!$A$4:$K$4949,5,FALSE)*D26/1000)</f>
        <v/>
      </c>
    </row>
    <row r="27" spans="1:11" ht="15.6" customHeight="1" x14ac:dyDescent="0.25">
      <c r="A27" s="3">
        <v>4</v>
      </c>
      <c r="B27" s="2"/>
      <c r="C27" s="2"/>
      <c r="D27" s="2"/>
      <c r="E27" s="2" t="str">
        <f>IF(C27="","",VLOOKUP($C27,'Tarifs Engrais'!$A$4:$K$4949,6,FALSE)*D27/100)</f>
        <v/>
      </c>
      <c r="F27" s="2" t="str">
        <f>IF(C27="","",VLOOKUP($C27,'Tarifs Engrais'!$A$4:$K$4949,7,FALSE)*D27/100)</f>
        <v/>
      </c>
      <c r="G27" s="2" t="str">
        <f>IF(C27="","",VLOOKUP($C27,'Tarifs Engrais'!$A$4:$K$4949,8,FALSE)*D27/100)</f>
        <v/>
      </c>
      <c r="H27" s="2" t="str">
        <f>IF(C27="","",VLOOKUP($C27,'Tarifs Engrais'!$A$4:$K$4949,9,FALSE)*D27/100)</f>
        <v/>
      </c>
      <c r="I27" s="2" t="str">
        <f>IF(C27="","",VLOOKUP($C27,'Tarifs Engrais'!$A$4:$K$4949,10,FALSE)*D27/100)</f>
        <v/>
      </c>
      <c r="J27" s="2" t="str">
        <f>IF(C27="","",VLOOKUP($C27,'Tarifs Engrais'!$A$4:$K$4949,10,FALSE)*D27/100)</f>
        <v/>
      </c>
      <c r="K27" s="26" t="str">
        <f>IF(I27="","",VLOOKUP($C27,'Tarifs Engrais'!$A$4:$K$4949,5,FALSE)*D27/1000)</f>
        <v/>
      </c>
    </row>
    <row r="28" spans="1:11" ht="15.6" customHeight="1" x14ac:dyDescent="0.25">
      <c r="A28" s="8">
        <v>5</v>
      </c>
      <c r="B28" s="9"/>
      <c r="C28" s="9"/>
      <c r="D28" s="9"/>
      <c r="E28" s="9" t="str">
        <f>IF(C28="","",VLOOKUP($C28,'Tarifs Engrais'!$A$4:$K$4949,6,FALSE)*D28/100)</f>
        <v/>
      </c>
      <c r="F28" s="9" t="str">
        <f>IF(C28="","",VLOOKUP($C28,'Tarifs Engrais'!$A$4:$K$4949,7,FALSE)*D28/100)</f>
        <v/>
      </c>
      <c r="G28" s="9" t="str">
        <f>IF(C28="","",VLOOKUP($C28,'Tarifs Engrais'!$A$4:$K$4949,8,FALSE)*D28/100)</f>
        <v/>
      </c>
      <c r="H28" s="9" t="str">
        <f>IF(C28="","",VLOOKUP($C28,'Tarifs Engrais'!$A$4:$K$4949,9,FALSE)*D28/100)</f>
        <v/>
      </c>
      <c r="I28" s="9" t="str">
        <f>IF(C28="","",VLOOKUP($C28,'Tarifs Engrais'!$A$4:$K$4949,10,FALSE)*D28/100)</f>
        <v/>
      </c>
      <c r="J28" s="9" t="str">
        <f>IF(C28="","",VLOOKUP($C28,'Tarifs Engrais'!$A$4:$K$4949,10,FALSE)*D28/100)</f>
        <v/>
      </c>
      <c r="K28" s="25" t="str">
        <f>IF(I28="","",VLOOKUP($C28,'Tarifs Engrais'!$A$4:$K$4949,5,FALSE)*D28/1000)</f>
        <v/>
      </c>
    </row>
    <row r="29" spans="1:11" ht="15.6" customHeight="1" thickBot="1" x14ac:dyDescent="0.3">
      <c r="A29" s="4">
        <v>6</v>
      </c>
      <c r="B29" s="5"/>
      <c r="C29" s="5"/>
      <c r="D29" s="13"/>
      <c r="E29" s="13" t="str">
        <f>IF(C29="","",VLOOKUP($C29,'Tarifs Engrais'!$A$4:$K$4949,6,FALSE)*D29/100)</f>
        <v/>
      </c>
      <c r="F29" s="13" t="str">
        <f>IF(C29="","",VLOOKUP($C29,'Tarifs Engrais'!$A$4:$K$4949,7,FALSE)*D29/100)</f>
        <v/>
      </c>
      <c r="G29" s="13" t="str">
        <f>IF(C29="","",VLOOKUP($C29,'Tarifs Engrais'!$A$4:$K$4949,8,FALSE)*D29/100)</f>
        <v/>
      </c>
      <c r="H29" s="13" t="str">
        <f>IF(C29="","",VLOOKUP($C29,'Tarifs Engrais'!$A$4:$K$4949,9,FALSE)*D29/100)</f>
        <v/>
      </c>
      <c r="I29" s="13" t="str">
        <f>IF(C29="","",VLOOKUP($C29,'Tarifs Engrais'!$A$4:$K$4949,10,FALSE)*D29/100)</f>
        <v/>
      </c>
      <c r="J29" s="13" t="str">
        <f>IF(C29="","",VLOOKUP($C29,'Tarifs Engrais'!$A$4:$K$4949,10,FALSE)*D29/100)</f>
        <v/>
      </c>
      <c r="K29" s="27" t="str">
        <f>IF(I29="","",VLOOKUP($C29,'Tarifs Engrais'!$A$4:$K$4949,5,FALSE)*D29/1000)</f>
        <v/>
      </c>
    </row>
    <row r="30" spans="1:11" ht="15.6" customHeight="1" thickBot="1" x14ac:dyDescent="0.3">
      <c r="D30" s="14" t="s">
        <v>17</v>
      </c>
      <c r="E30" s="15">
        <f t="shared" ref="E30:K30" si="4">SUM(E24:E29)</f>
        <v>0</v>
      </c>
      <c r="F30" s="15">
        <f t="shared" si="4"/>
        <v>0</v>
      </c>
      <c r="G30" s="15">
        <f t="shared" si="4"/>
        <v>0</v>
      </c>
      <c r="H30" s="15">
        <f t="shared" si="4"/>
        <v>0</v>
      </c>
      <c r="I30" s="15">
        <f t="shared" si="4"/>
        <v>0</v>
      </c>
      <c r="J30" s="15">
        <f t="shared" si="4"/>
        <v>0</v>
      </c>
      <c r="K30" s="16">
        <f t="shared" si="4"/>
        <v>0</v>
      </c>
    </row>
    <row r="31" spans="1:11" ht="15.6" customHeight="1" x14ac:dyDescent="0.25"/>
    <row r="32" spans="1:11" ht="18.600000000000001" hidden="1" customHeight="1" x14ac:dyDescent="0.25"/>
    <row r="33" spans="1:11" ht="18.600000000000001" customHeight="1" thickBot="1" x14ac:dyDescent="0.3">
      <c r="A33" s="7" t="s">
        <v>15</v>
      </c>
    </row>
    <row r="34" spans="1:11" ht="27" customHeight="1" x14ac:dyDescent="0.25">
      <c r="A34" s="10" t="s">
        <v>3</v>
      </c>
      <c r="B34" s="11" t="s">
        <v>16</v>
      </c>
      <c r="C34" s="11" t="s">
        <v>4</v>
      </c>
      <c r="D34" s="11" t="s">
        <v>5</v>
      </c>
      <c r="E34" s="11" t="s">
        <v>6</v>
      </c>
      <c r="F34" s="11" t="s">
        <v>7</v>
      </c>
      <c r="G34" s="11" t="s">
        <v>8</v>
      </c>
      <c r="H34" s="11" t="s">
        <v>9</v>
      </c>
      <c r="I34" s="11" t="s">
        <v>10</v>
      </c>
      <c r="J34" s="11" t="s">
        <v>11</v>
      </c>
      <c r="K34" s="12" t="s">
        <v>12</v>
      </c>
    </row>
    <row r="35" spans="1:11" ht="15.6" customHeight="1" x14ac:dyDescent="0.25">
      <c r="A35" s="8">
        <v>1</v>
      </c>
      <c r="B35" s="9"/>
      <c r="C35" s="9"/>
      <c r="D35" s="9"/>
      <c r="E35" s="9" t="str">
        <f>IF(C35="","",VLOOKUP($C35,'Tarifs Engrais'!$A$4:$K$4949,6,FALSE)*D35/100)</f>
        <v/>
      </c>
      <c r="F35" s="9" t="str">
        <f>IF(C35="","",VLOOKUP($C35,'Tarifs Engrais'!$A$4:$K$4949,7,FALSE)*D35/100)</f>
        <v/>
      </c>
      <c r="G35" s="9" t="str">
        <f>IF(C35="","",VLOOKUP($C35,'Tarifs Engrais'!$A$4:$K$4949,8,FALSE)*D35/100)</f>
        <v/>
      </c>
      <c r="H35" s="9" t="str">
        <f>IF(C35="","",VLOOKUP($C35,'Tarifs Engrais'!$A$4:$K$4949,9,FALSE)*D35/100)</f>
        <v/>
      </c>
      <c r="I35" s="9" t="str">
        <f>IF(C35="","",VLOOKUP($C35,'Tarifs Engrais'!$A$4:$K$4949,10,FALSE)*D35/100)</f>
        <v/>
      </c>
      <c r="J35" s="9" t="str">
        <f>IF(C35="","",VLOOKUP($C35,'Tarifs Engrais'!$A$4:$K$4949,10,FALSE)*D35/100)</f>
        <v/>
      </c>
      <c r="K35" s="25" t="str">
        <f>IF(I35="","",VLOOKUP($C35,'Tarifs Engrais'!$A$4:$K$4949,5,FALSE)*D35/1000)</f>
        <v/>
      </c>
    </row>
    <row r="36" spans="1:11" ht="15.6" customHeight="1" x14ac:dyDescent="0.25">
      <c r="A36" s="3">
        <v>2</v>
      </c>
      <c r="B36" s="2"/>
      <c r="C36" s="2"/>
      <c r="D36" s="2"/>
      <c r="E36" s="2" t="str">
        <f>IF(C36="","",VLOOKUP($C36,'Tarifs Engrais'!$A$4:$K$4949,6,FALSE)*D36/100)</f>
        <v/>
      </c>
      <c r="F36" s="2" t="str">
        <f>IF(C36="","",VLOOKUP($C36,'Tarifs Engrais'!$A$4:$K$4949,7,FALSE)*D36/100)</f>
        <v/>
      </c>
      <c r="G36" s="2" t="str">
        <f>IF(C36="","",VLOOKUP($C36,'Tarifs Engrais'!$A$4:$K$4949,8,FALSE)*D36/100)</f>
        <v/>
      </c>
      <c r="H36" s="2" t="str">
        <f>IF(C36="","",VLOOKUP($C36,'Tarifs Engrais'!$A$4:$K$4949,9,FALSE)*D36/100)</f>
        <v/>
      </c>
      <c r="I36" s="2" t="str">
        <f>IF(C36="","",VLOOKUP($C36,'Tarifs Engrais'!$A$4:$K$4949,10,FALSE)*D36/100)</f>
        <v/>
      </c>
      <c r="J36" s="2" t="str">
        <f>IF(C36="","",VLOOKUP($C36,'Tarifs Engrais'!$A$4:$K$4949,10,FALSE)*D36/100)</f>
        <v/>
      </c>
      <c r="K36" s="26" t="str">
        <f>IF(I36="","",VLOOKUP($C36,'Tarifs Engrais'!$A$4:$K$4949,5,FALSE)*D36/1000)</f>
        <v/>
      </c>
    </row>
    <row r="37" spans="1:11" ht="15.6" customHeight="1" x14ac:dyDescent="0.25">
      <c r="A37" s="8">
        <v>3</v>
      </c>
      <c r="B37" s="9"/>
      <c r="C37" s="9"/>
      <c r="D37" s="9"/>
      <c r="E37" s="9" t="str">
        <f>IF(C37="","",VLOOKUP($C37,'Tarifs Engrais'!$A$4:$K$4949,6,FALSE)*D37/100)</f>
        <v/>
      </c>
      <c r="F37" s="9" t="str">
        <f>IF(C37="","",VLOOKUP($C37,'Tarifs Engrais'!$A$4:$K$4949,7,FALSE)*D37/100)</f>
        <v/>
      </c>
      <c r="G37" s="9" t="str">
        <f>IF(C37="","",VLOOKUP($C37,'Tarifs Engrais'!$A$4:$K$4949,8,FALSE)*D37/100)</f>
        <v/>
      </c>
      <c r="H37" s="9" t="str">
        <f>IF(C37="","",VLOOKUP($C37,'Tarifs Engrais'!$A$4:$K$4949,9,FALSE)*D37/100)</f>
        <v/>
      </c>
      <c r="I37" s="9" t="str">
        <f>IF(C37="","",VLOOKUP($C37,'Tarifs Engrais'!$A$4:$K$4949,10,FALSE)*D37/100)</f>
        <v/>
      </c>
      <c r="J37" s="9" t="str">
        <f>IF(C37="","",VLOOKUP($C37,'Tarifs Engrais'!$A$4:$K$4949,10,FALSE)*D37/100)</f>
        <v/>
      </c>
      <c r="K37" s="25" t="str">
        <f>IF(I37="","",VLOOKUP($C37,'Tarifs Engrais'!$A$4:$K$4949,5,FALSE)*D37/1000)</f>
        <v/>
      </c>
    </row>
    <row r="38" spans="1:11" ht="15.6" customHeight="1" x14ac:dyDescent="0.25">
      <c r="A38" s="3">
        <v>4</v>
      </c>
      <c r="B38" s="2"/>
      <c r="C38" s="2"/>
      <c r="D38" s="2"/>
      <c r="E38" s="2" t="str">
        <f>IF(C38="","",VLOOKUP($C38,'Tarifs Engrais'!$A$4:$K$4949,6,FALSE)*D38/100)</f>
        <v/>
      </c>
      <c r="F38" s="2" t="str">
        <f>IF(C38="","",VLOOKUP($C38,'Tarifs Engrais'!$A$4:$K$4949,7,FALSE)*D38/100)</f>
        <v/>
      </c>
      <c r="G38" s="2" t="str">
        <f>IF(C38="","",VLOOKUP($C38,'Tarifs Engrais'!$A$4:$K$4949,8,FALSE)*D38/100)</f>
        <v/>
      </c>
      <c r="H38" s="2" t="str">
        <f>IF(C38="","",VLOOKUP($C38,'Tarifs Engrais'!$A$4:$K$4949,9,FALSE)*D38/100)</f>
        <v/>
      </c>
      <c r="I38" s="2" t="str">
        <f>IF(C38="","",VLOOKUP($C38,'Tarifs Engrais'!$A$4:$K$4949,10,FALSE)*D38/100)</f>
        <v/>
      </c>
      <c r="J38" s="2" t="str">
        <f>IF(C38="","",VLOOKUP($C38,'Tarifs Engrais'!$A$4:$K$4949,10,FALSE)*D38/100)</f>
        <v/>
      </c>
      <c r="K38" s="26" t="str">
        <f>IF(I38="","",VLOOKUP($C38,'Tarifs Engrais'!$A$4:$K$4949,5,FALSE)*D38/1000)</f>
        <v/>
      </c>
    </row>
    <row r="39" spans="1:11" ht="15.6" customHeight="1" x14ac:dyDescent="0.25">
      <c r="A39" s="8">
        <v>5</v>
      </c>
      <c r="B39" s="9"/>
      <c r="C39" s="9"/>
      <c r="D39" s="9"/>
      <c r="E39" s="9" t="str">
        <f>IF(C39="","",VLOOKUP($C39,'Tarifs Engrais'!$A$4:$K$4949,6,FALSE)*D39/100)</f>
        <v/>
      </c>
      <c r="F39" s="9" t="str">
        <f>IF(C39="","",VLOOKUP($C39,'Tarifs Engrais'!$A$4:$K$4949,7,FALSE)*D39/100)</f>
        <v/>
      </c>
      <c r="G39" s="9" t="str">
        <f>IF(C39="","",VLOOKUP($C39,'Tarifs Engrais'!$A$4:$K$4949,8,FALSE)*D39/100)</f>
        <v/>
      </c>
      <c r="H39" s="9" t="str">
        <f>IF(C39="","",VLOOKUP($C39,'Tarifs Engrais'!$A$4:$K$4949,9,FALSE)*D39/100)</f>
        <v/>
      </c>
      <c r="I39" s="9" t="str">
        <f>IF(C39="","",VLOOKUP($C39,'Tarifs Engrais'!$A$4:$K$4949,10,FALSE)*D39/100)</f>
        <v/>
      </c>
      <c r="J39" s="9" t="str">
        <f>IF(C39="","",VLOOKUP($C39,'Tarifs Engrais'!$A$4:$K$4949,10,FALSE)*D39/100)</f>
        <v/>
      </c>
      <c r="K39" s="25" t="str">
        <f>IF(I39="","",VLOOKUP($C39,'Tarifs Engrais'!$A$4:$K$4949,5,FALSE)*D39/1000)</f>
        <v/>
      </c>
    </row>
    <row r="40" spans="1:11" ht="15.6" customHeight="1" thickBot="1" x14ac:dyDescent="0.3">
      <c r="A40" s="4">
        <v>6</v>
      </c>
      <c r="B40" s="5"/>
      <c r="C40" s="5"/>
      <c r="D40" s="13"/>
      <c r="E40" s="5" t="str">
        <f>IF(C40="","",VLOOKUP($C40,'Tarifs Engrais'!$A$4:$K$4949,6,FALSE)*D40/100)</f>
        <v/>
      </c>
      <c r="F40" s="5" t="str">
        <f>IF(C40="","",VLOOKUP($C40,'Tarifs Engrais'!$A$4:$K$4949,7,FALSE)*D40/100)</f>
        <v/>
      </c>
      <c r="G40" s="5" t="str">
        <f>IF(C40="","",VLOOKUP($C40,'Tarifs Engrais'!$A$4:$K$4949,8,FALSE)*D40/100)</f>
        <v/>
      </c>
      <c r="H40" s="5" t="str">
        <f>IF(C40="","",VLOOKUP($C40,'Tarifs Engrais'!$A$4:$K$4949,9,FALSE)*D40/100)</f>
        <v/>
      </c>
      <c r="I40" s="5" t="str">
        <f>IF(C40="","",VLOOKUP($C40,'Tarifs Engrais'!$A$4:$K$4949,10,FALSE)*D40/100)</f>
        <v/>
      </c>
      <c r="J40" s="5" t="str">
        <f>IF(C40="","",VLOOKUP($C40,'Tarifs Engrais'!$A$4:$K$4949,10,FALSE)*D40/100)</f>
        <v/>
      </c>
      <c r="K40" s="27" t="str">
        <f>IF(I40="","",VLOOKUP($C40,'Tarifs Engrais'!$A$4:$K$4949,5,FALSE)*D40/1000)</f>
        <v/>
      </c>
    </row>
    <row r="41" spans="1:11" ht="15.6" customHeight="1" thickBot="1" x14ac:dyDescent="0.3">
      <c r="D41" s="14" t="s">
        <v>17</v>
      </c>
      <c r="E41" s="15">
        <f t="shared" ref="E41:K41" si="5">SUM(E35:E40)</f>
        <v>0</v>
      </c>
      <c r="F41" s="15">
        <f t="shared" si="5"/>
        <v>0</v>
      </c>
      <c r="G41" s="15">
        <f t="shared" si="5"/>
        <v>0</v>
      </c>
      <c r="H41" s="15">
        <f t="shared" si="5"/>
        <v>0</v>
      </c>
      <c r="I41" s="15">
        <f t="shared" si="5"/>
        <v>0</v>
      </c>
      <c r="J41" s="15">
        <f t="shared" si="5"/>
        <v>0</v>
      </c>
      <c r="K41" s="16">
        <f t="shared" si="5"/>
        <v>0</v>
      </c>
    </row>
    <row r="42" spans="1:11" ht="15.6" customHeight="1" x14ac:dyDescent="0.25"/>
  </sheetData>
  <mergeCells count="7">
    <mergeCell ref="C7:D7"/>
    <mergeCell ref="A1:K1"/>
    <mergeCell ref="D2:G2"/>
    <mergeCell ref="H2:J2"/>
    <mergeCell ref="C4:D4"/>
    <mergeCell ref="C5:D5"/>
    <mergeCell ref="C6:D6"/>
  </mergeCells>
  <dataValidations count="2">
    <dataValidation type="list" allowBlank="1" showInputMessage="1" showErrorMessage="1" sqref="N2" xr:uid="{203F6B98-8FA4-4910-9A9D-FFE73C54750B}">
      <formula1>#REF!</formula1>
    </dataValidation>
    <dataValidation type="list" allowBlank="1" showInputMessage="1" showErrorMessage="1" sqref="C13:C18 C24:C29 C35:C40" xr:uid="{3F35BA35-660E-494B-8E36-226838205AE0}">
      <formula1>Liste_Engrais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7889" r:id="rId4" name="CommandButton1">
          <controlPr defaultSize="0" autoLine="0" r:id="rId5">
            <anchor moveWithCells="1">
              <from>
                <xdr:col>14</xdr:col>
                <xdr:colOff>514350</xdr:colOff>
                <xdr:row>0</xdr:row>
                <xdr:rowOff>95250</xdr:rowOff>
              </from>
              <to>
                <xdr:col>16</xdr:col>
                <xdr:colOff>104775</xdr:colOff>
                <xdr:row>2</xdr:row>
                <xdr:rowOff>19050</xdr:rowOff>
              </to>
            </anchor>
          </controlPr>
        </control>
      </mc:Choice>
      <mc:Fallback>
        <control shapeId="37889" r:id="rId4" name="CommandButton1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"/>
  <sheetViews>
    <sheetView topLeftCell="A4" workbookViewId="0">
      <selection activeCell="H31" sqref="H31"/>
    </sheetView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"/>
  <sheetViews>
    <sheetView topLeftCell="A23" workbookViewId="0">
      <selection activeCell="P34" sqref="P34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</vt:i4>
      </vt:variant>
    </vt:vector>
  </HeadingPairs>
  <TitlesOfParts>
    <vt:vector size="9" baseType="lpstr">
      <vt:lpstr>Tarifs Engrais</vt:lpstr>
      <vt:lpstr>Precos</vt:lpstr>
      <vt:lpstr>Assolement</vt:lpstr>
      <vt:lpstr>BT</vt:lpstr>
      <vt:lpstr>COLZA</vt:lpstr>
      <vt:lpstr>ORGE</vt:lpstr>
      <vt:lpstr>Commande</vt:lpstr>
      <vt:lpstr>M</vt:lpstr>
      <vt:lpstr>Engrais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Valérie CHEVALIER</dc:creator>
  <cp:lastModifiedBy> </cp:lastModifiedBy>
  <dcterms:created xsi:type="dcterms:W3CDTF">2020-07-10T08:53:11Z</dcterms:created>
  <dcterms:modified xsi:type="dcterms:W3CDTF">2020-08-29T08:57:35Z</dcterms:modified>
</cp:coreProperties>
</file>