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8B494BD2-D617-4798-997A-042E03DA22E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ECTEUR" sheetId="1" r:id="rId1"/>
    <sheet name="commercial1" sheetId="2" r:id="rId2"/>
    <sheet name="commercial2" sheetId="3" r:id="rId3"/>
    <sheet name="commercial3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2" i="1"/>
  <c r="AC35" i="1"/>
  <c r="AD35" i="1" s="1"/>
  <c r="AC34" i="1"/>
  <c r="AD34" i="1" s="1"/>
  <c r="AC33" i="1"/>
  <c r="AD33" i="1" s="1"/>
  <c r="AS32" i="1"/>
  <c r="AT32" i="1" s="1"/>
  <c r="AC32" i="1"/>
  <c r="AD32" i="1" s="1"/>
  <c r="AS31" i="1"/>
  <c r="AT31" i="1" s="1"/>
  <c r="AC31" i="1"/>
  <c r="AD31" i="1" s="1"/>
  <c r="AN29" i="1"/>
  <c r="BV57" i="1" s="1"/>
  <c r="BV58" i="1" s="1"/>
  <c r="AJ27" i="1"/>
  <c r="AK27" i="1" s="1"/>
  <c r="AJ26" i="1"/>
  <c r="AK26" i="1" s="1"/>
  <c r="AJ25" i="1"/>
  <c r="AK25" i="1" s="1"/>
  <c r="AC21" i="1"/>
  <c r="AD21" i="1" s="1"/>
  <c r="AC20" i="1"/>
  <c r="AD20" i="1" s="1"/>
  <c r="AC19" i="1"/>
  <c r="AD19" i="1" s="1"/>
  <c r="AC18" i="1"/>
  <c r="AD18" i="1" s="1"/>
  <c r="AS17" i="1"/>
  <c r="AT17" i="1" s="1"/>
  <c r="AC17" i="1"/>
  <c r="AD17" i="1" s="1"/>
  <c r="AS16" i="1"/>
  <c r="AT16" i="1" s="1"/>
  <c r="AC16" i="1"/>
  <c r="AD16" i="1" s="1"/>
  <c r="AS15" i="1"/>
  <c r="AT15" i="1" s="1"/>
  <c r="AC15" i="1"/>
  <c r="AD15" i="1" s="1"/>
  <c r="AS14" i="1"/>
  <c r="AT14" i="1" s="1"/>
  <c r="AC14" i="1"/>
  <c r="AD14" i="1" s="1"/>
  <c r="AS13" i="1"/>
  <c r="AC13" i="1"/>
  <c r="AF23" i="1" l="1"/>
  <c r="AN11" i="1"/>
  <c r="BV52" i="1" s="1"/>
  <c r="BV53" i="1" s="1"/>
  <c r="AT13" i="1"/>
  <c r="X11" i="1"/>
  <c r="X29" i="1"/>
  <c r="AD13" i="1"/>
  <c r="BV37" i="1"/>
  <c r="BV42" i="1" l="1"/>
  <c r="BV43" i="1" s="1"/>
  <c r="BV38" i="1"/>
  <c r="BV47" i="1"/>
  <c r="BV48" i="1" s="1"/>
  <c r="BV32" i="1" l="1"/>
  <c r="BV33" i="1" s="1"/>
</calcChain>
</file>

<file path=xl/sharedStrings.xml><?xml version="1.0" encoding="utf-8"?>
<sst xmlns="http://schemas.openxmlformats.org/spreadsheetml/2006/main" count="105" uniqueCount="56">
  <si>
    <t>QUOTIDIEN</t>
  </si>
  <si>
    <t>A</t>
  </si>
  <si>
    <t>CONQUETE</t>
  </si>
  <si>
    <t>B</t>
  </si>
  <si>
    <t>PROTECTION</t>
  </si>
  <si>
    <t>SECTEUR DE BRON</t>
  </si>
  <si>
    <t>ACTIFS</t>
  </si>
  <si>
    <t>AMBITIONS MAI 2020</t>
  </si>
  <si>
    <t>CREDITS</t>
  </si>
  <si>
    <t>Mon quotidien</t>
  </si>
  <si>
    <t>Ambition</t>
  </si>
  <si>
    <t>Réalisé</t>
  </si>
  <si>
    <t>RAF</t>
  </si>
  <si>
    <t>Mes Actifs</t>
  </si>
  <si>
    <t>Formule de Compte (hors MFB)</t>
  </si>
  <si>
    <t>Collecte Brute</t>
  </si>
  <si>
    <t>Cartes Bancaires Haut de Gamme</t>
  </si>
  <si>
    <t>Collecte UC</t>
  </si>
  <si>
    <t>Cartes Bancaires Classiques (hors MFB)</t>
  </si>
  <si>
    <t>Collecte Mandat</t>
  </si>
  <si>
    <t>Livrets et VP</t>
  </si>
  <si>
    <t>Solutions Pat</t>
  </si>
  <si>
    <t>BOX</t>
  </si>
  <si>
    <t>Affaires Nouvelles / Arbitrage sup. à 1K€ / PETRA</t>
  </si>
  <si>
    <t>Forfait avec Mobile</t>
  </si>
  <si>
    <t>Kits Forfaits SIM</t>
  </si>
  <si>
    <t>Prépayés</t>
  </si>
  <si>
    <t>Mobiles Nus</t>
  </si>
  <si>
    <t>Conquête</t>
  </si>
  <si>
    <t>Nouveaux Clients Particuliers (hors MFB)</t>
  </si>
  <si>
    <t>Nouveaux Clients PRO</t>
  </si>
  <si>
    <t>MFB</t>
  </si>
  <si>
    <t>Ma Protection</t>
  </si>
  <si>
    <t>Mes Crédits</t>
  </si>
  <si>
    <t>Auto et MRH</t>
  </si>
  <si>
    <t>Crédit Conso</t>
  </si>
  <si>
    <t>GLOBAL</t>
  </si>
  <si>
    <t>Prévoyance (AAV, Avisys, Sérénia)</t>
  </si>
  <si>
    <t>CR</t>
  </si>
  <si>
    <t>TRO</t>
  </si>
  <si>
    <t>PJ, PPI et Prémunys</t>
  </si>
  <si>
    <t>Santé</t>
  </si>
  <si>
    <t>OBJ</t>
  </si>
  <si>
    <t>Alliatys Plus</t>
  </si>
  <si>
    <t>C</t>
  </si>
  <si>
    <t>D</t>
  </si>
  <si>
    <t>E</t>
  </si>
  <si>
    <t>PRODUIT</t>
  </si>
  <si>
    <t>RESULTAT</t>
  </si>
  <si>
    <t>Nom aiguille</t>
  </si>
  <si>
    <t>valeur max aiguille 188°</t>
  </si>
  <si>
    <t>aiguille</t>
  </si>
  <si>
    <t>aiguille1</t>
  </si>
  <si>
    <t>aiguille2</t>
  </si>
  <si>
    <t>aiguille3</t>
  </si>
  <si>
    <t>aiguille4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</si>
</sst>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5"/>
      <name val="Calibri"/>
      <family val="2"/>
      <scheme val="minor"/>
    </font>
    <font>
      <b/>
      <sz val="12"/>
      <color rgb="FF00206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0" fillId="2" borderId="0" xfId="0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0" fontId="4" fillId="2" borderId="0" xfId="0" applyFont="1" applyFill="1" applyAlignment="1">
      <alignment horizontal="left"/>
    </xf>
    <xf numFmtId="9" fontId="3" fillId="2" borderId="0" xfId="1" applyFont="1" applyFill="1"/>
    <xf numFmtId="9" fontId="2" fillId="2" borderId="0" xfId="0" applyNumberFormat="1" applyFont="1" applyFill="1"/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0" fontId="3" fillId="2" borderId="0" xfId="0" applyNumberFormat="1" applyFont="1" applyFill="1"/>
    <xf numFmtId="0" fontId="8" fillId="3" borderId="7" xfId="0" applyFont="1" applyFill="1" applyBorder="1" applyAlignment="1">
      <alignment horizontal="center" vertical="center"/>
    </xf>
    <xf numFmtId="0" fontId="0" fillId="4" borderId="7" xfId="0" applyFill="1" applyBorder="1" applyAlignment="1" applyProtection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9" fontId="3" fillId="2" borderId="0" xfId="0" applyNumberFormat="1" applyFont="1" applyFill="1"/>
    <xf numFmtId="0" fontId="8" fillId="6" borderId="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0" fontId="8" fillId="3" borderId="27" xfId="0" applyFont="1" applyFill="1" applyBorder="1" applyAlignment="1">
      <alignment horizontal="center" vertical="center"/>
    </xf>
    <xf numFmtId="0" fontId="0" fillId="4" borderId="27" xfId="0" applyFill="1" applyBorder="1" applyAlignment="1" applyProtection="1">
      <alignment horizont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9" fontId="0" fillId="2" borderId="0" xfId="0" applyNumberFormat="1" applyFill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8" fillId="5" borderId="9" xfId="0" applyFont="1" applyFill="1" applyBorder="1" applyAlignment="1">
      <alignment horizontal="left" vertical="center"/>
    </xf>
    <xf numFmtId="0" fontId="8" fillId="5" borderId="7" xfId="0" applyFont="1" applyFill="1" applyBorder="1" applyAlignment="1">
      <alignment horizontal="left" vertical="center"/>
    </xf>
    <xf numFmtId="0" fontId="8" fillId="6" borderId="4" xfId="0" applyFont="1" applyFill="1" applyBorder="1" applyAlignment="1">
      <alignment horizontal="left" vertical="center"/>
    </xf>
    <xf numFmtId="0" fontId="8" fillId="6" borderId="5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left" vertical="center"/>
    </xf>
    <xf numFmtId="0" fontId="8" fillId="5" borderId="11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left" vertical="center"/>
    </xf>
    <xf numFmtId="0" fontId="8" fillId="3" borderId="13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/>
    </xf>
    <xf numFmtId="0" fontId="8" fillId="6" borderId="13" xfId="0" applyFont="1" applyFill="1" applyBorder="1" applyAlignment="1">
      <alignment horizontal="left" vertical="center"/>
    </xf>
    <xf numFmtId="0" fontId="8" fillId="6" borderId="14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8" fillId="3" borderId="24" xfId="0" applyFont="1" applyFill="1" applyBorder="1" applyAlignment="1">
      <alignment horizontal="left" vertical="center"/>
    </xf>
    <xf numFmtId="0" fontId="8" fillId="3" borderId="25" xfId="0" applyFont="1" applyFill="1" applyBorder="1" applyAlignment="1">
      <alignment horizontal="left" vertical="center"/>
    </xf>
    <xf numFmtId="0" fontId="8" fillId="3" borderId="26" xfId="0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DA53-47B7-B4A7-C9A7D8A4BBFE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DA53-47B7-B4A7-C9A7D8A4BBFE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A53-47B7-B4A7-C9A7D8A4BBFE}"/>
              </c:ext>
            </c:extLst>
          </c:dPt>
          <c:cat>
            <c:strRef>
              <c:f>SECTEUR!$BU$37:$BU$39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SECTEUR!$BV$37:$BV$39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A53-47B7-B4A7-C9A7D8A4BB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8BD6-4725-8DEE-56CF454A831C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8BD6-4725-8DEE-56CF454A831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BD6-4725-8DEE-56CF454A831C}"/>
              </c:ext>
            </c:extLst>
          </c:dPt>
          <c:cat>
            <c:strRef>
              <c:f>SECTEUR!$BU$42:$BU$44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SECTEUR!$BV$42:$BV$44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BD6-4725-8DEE-56CF454A83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00-496B-B3D9-13427CAF113A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00-496B-B3D9-13427CAF113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700-496B-B3D9-13427CAF113A}"/>
              </c:ext>
            </c:extLst>
          </c:dPt>
          <c:cat>
            <c:strRef>
              <c:f>SECTEUR!$BU$47:$BU$49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SECTEUR!$BV$47:$BV$49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700-496B-B3D9-13427CAF11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Mes résultats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F903-4924-96E3-F9B7E908AD56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90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F903-4924-96E3-F9B7E908AD56}"/>
              </c:ext>
            </c:extLst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903-4924-96E3-F9B7E908AD56}"/>
              </c:ext>
            </c:extLst>
          </c:dPt>
          <c:cat>
            <c:strRef>
              <c:f>SECTEUR!$BU$32:$BU$34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SECTEUR!$BV$32:$BV$34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903-4924-96E3-F9B7E908AD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rgbClr val="FA5D06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B348-4B78-9A3A-AA57BC4607AA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B348-4B78-9A3A-AA57BC4607A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348-4B78-9A3A-AA57BC4607AA}"/>
              </c:ext>
            </c:extLst>
          </c:dPt>
          <c:cat>
            <c:strRef>
              <c:f>SECTEUR!$BU$52:$BU$54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SECTEUR!$BV$52:$BV$54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348-4B78-9A3A-AA57BC4607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2700" cap="flat" cmpd="sng" algn="ctr">
                <a:solidFill>
                  <a:schemeClr val="accent2">
                    <a:shade val="50000"/>
                  </a:schemeClr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1-D6F4-40DF-9FA6-E0CB1E5697FB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  <a:ln w="1270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  <c:extLst>
              <c:ext xmlns:c16="http://schemas.microsoft.com/office/drawing/2014/chart" uri="{C3380CC4-5D6E-409C-BE32-E72D297353CC}">
                <c16:uniqueId val="{00000003-D6F4-40DF-9FA6-E0CB1E5697F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6F4-40DF-9FA6-E0CB1E5697FB}"/>
              </c:ext>
            </c:extLst>
          </c:dPt>
          <c:cat>
            <c:strRef>
              <c:f>SECTEUR!$BU$57:$BU$59</c:f>
              <c:strCache>
                <c:ptCount val="3"/>
                <c:pt idx="0">
                  <c:v>TRO</c:v>
                </c:pt>
                <c:pt idx="1">
                  <c:v>RAF</c:v>
                </c:pt>
                <c:pt idx="2">
                  <c:v>OBJ</c:v>
                </c:pt>
              </c:strCache>
            </c:strRef>
          </c:cat>
          <c:val>
            <c:numRef>
              <c:f>SECTEUR!$BV$57:$BV$59</c:f>
              <c:numCache>
                <c:formatCode>0%</c:formatCode>
                <c:ptCount val="3"/>
                <c:pt idx="0">
                  <c:v>0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F4-40DF-9FA6-E0CB1E5697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85000"/>
      </a:schemeClr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</xdr:colOff>
      <xdr:row>26</xdr:row>
      <xdr:rowOff>190501</xdr:rowOff>
    </xdr:from>
    <xdr:to>
      <xdr:col>37</xdr:col>
      <xdr:colOff>0</xdr:colOff>
      <xdr:row>31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752475</xdr:colOff>
      <xdr:row>20</xdr:row>
      <xdr:rowOff>190500</xdr:rowOff>
    </xdr:from>
    <xdr:to>
      <xdr:col>30</xdr:col>
      <xdr:colOff>0</xdr:colOff>
      <xdr:row>25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752475</xdr:colOff>
      <xdr:row>34</xdr:row>
      <xdr:rowOff>180974</xdr:rowOff>
    </xdr:from>
    <xdr:to>
      <xdr:col>30</xdr:col>
      <xdr:colOff>0</xdr:colOff>
      <xdr:row>39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30</xdr:col>
      <xdr:colOff>476251</xdr:colOff>
      <xdr:row>7</xdr:row>
      <xdr:rowOff>104775</xdr:rowOff>
    </xdr:from>
    <xdr:to>
      <xdr:col>36</xdr:col>
      <xdr:colOff>723901</xdr:colOff>
      <xdr:row>20</xdr:row>
      <xdr:rowOff>180975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39</xdr:col>
      <xdr:colOff>1</xdr:colOff>
      <xdr:row>16</xdr:row>
      <xdr:rowOff>190500</xdr:rowOff>
    </xdr:from>
    <xdr:to>
      <xdr:col>46</xdr:col>
      <xdr:colOff>19051</xdr:colOff>
      <xdr:row>21</xdr:row>
      <xdr:rowOff>52386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39</xdr:col>
      <xdr:colOff>0</xdr:colOff>
      <xdr:row>31</xdr:row>
      <xdr:rowOff>190500</xdr:rowOff>
    </xdr:from>
    <xdr:to>
      <xdr:col>46</xdr:col>
      <xdr:colOff>0</xdr:colOff>
      <xdr:row>36</xdr:row>
      <xdr:rowOff>42860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22</xdr:col>
      <xdr:colOff>609600</xdr:colOff>
      <xdr:row>1</xdr:row>
      <xdr:rowOff>133350</xdr:rowOff>
    </xdr:from>
    <xdr:to>
      <xdr:col>26</xdr:col>
      <xdr:colOff>180975</xdr:colOff>
      <xdr:row>9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3350"/>
          <a:ext cx="2286000" cy="1695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266700</xdr:colOff>
      <xdr:row>7</xdr:row>
      <xdr:rowOff>85725</xdr:rowOff>
    </xdr:from>
    <xdr:to>
      <xdr:col>7</xdr:col>
      <xdr:colOff>485775</xdr:colOff>
      <xdr:row>20</xdr:row>
      <xdr:rowOff>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3390900" y="1698625"/>
          <a:ext cx="2505075" cy="2428875"/>
          <a:chOff x="2819400" y="1895475"/>
          <a:chExt cx="2505075" cy="2419350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GrpSpPr/>
        </xdr:nvGrpSpPr>
        <xdr:grpSpPr>
          <a:xfrm>
            <a:off x="2819400" y="1895475"/>
            <a:ext cx="2505075" cy="2419350"/>
            <a:chOff x="666750" y="1866900"/>
            <a:chExt cx="2505075" cy="2419350"/>
          </a:xfrm>
        </xdr:grpSpPr>
        <xdr:sp macro="" textlink="">
          <xdr:nvSpPr>
            <xdr:cNvPr id="12" name="Boué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SpPr/>
          </xdr:nvSpPr>
          <xdr:spPr>
            <a:xfrm>
              <a:off x="666750" y="1866900"/>
              <a:ext cx="2505075" cy="2419350"/>
            </a:xfrm>
            <a:prstGeom prst="donut">
              <a:avLst>
                <a:gd name="adj" fmla="val 4929"/>
              </a:avLst>
            </a:prstGeom>
            <a:solidFill>
              <a:schemeClr val="accent1"/>
            </a:solidFill>
            <a:ln>
              <a:solidFill>
                <a:schemeClr val="tx2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">
          <xdr:nvSpPr>
            <xdr:cNvPr id="13" name="Ellips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SpPr/>
          </xdr:nvSpPr>
          <xdr:spPr>
            <a:xfrm>
              <a:off x="781050" y="1990725"/>
              <a:ext cx="2238375" cy="2152650"/>
            </a:xfrm>
            <a:prstGeom prst="ellipse">
              <a:avLst/>
            </a:prstGeom>
            <a:solidFill>
              <a:schemeClr val="tx2">
                <a:lumMod val="20000"/>
                <a:lumOff val="80000"/>
              </a:schemeClr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14" name="Ellips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SpPr/>
          </xdr:nvSpPr>
          <xdr:spPr>
            <a:xfrm>
              <a:off x="1762125" y="2857500"/>
              <a:ext cx="371475" cy="361950"/>
            </a:xfrm>
            <a:prstGeom prst="ellipse">
              <a:avLst/>
            </a:prstGeom>
            <a:solidFill>
              <a:schemeClr val="tx1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  <xdr:sp macro="" textlink="">
        <xdr:nvSpPr>
          <xdr:cNvPr id="11" name="Arc plein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3047999" y="2085975"/>
            <a:ext cx="2028826" cy="2019300"/>
          </a:xfrm>
          <a:prstGeom prst="blockArc">
            <a:avLst>
              <a:gd name="adj1" fmla="val 10656835"/>
              <a:gd name="adj2" fmla="val 42571"/>
              <a:gd name="adj3" fmla="val 6815"/>
            </a:avLst>
          </a:prstGeom>
          <a:gradFill flip="none" rotWithShape="1">
            <a:gsLst>
              <a:gs pos="0">
                <a:srgbClr val="FF0000"/>
              </a:gs>
              <a:gs pos="50000">
                <a:srgbClr val="9CB86E"/>
              </a:gs>
              <a:gs pos="100000">
                <a:srgbClr val="156B13"/>
              </a:gs>
            </a:gsLst>
            <a:lin ang="0" scaled="1"/>
            <a:tileRect/>
          </a:gra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4</xdr:col>
      <xdr:colOff>476250</xdr:colOff>
      <xdr:row>5</xdr:row>
      <xdr:rowOff>123825</xdr:rowOff>
    </xdr:from>
    <xdr:to>
      <xdr:col>7</xdr:col>
      <xdr:colOff>323850</xdr:colOff>
      <xdr:row>7</xdr:row>
      <xdr:rowOff>85725</xdr:rowOff>
    </xdr:to>
    <xdr:sp macro="" textlink="$A$2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524250" y="1171575"/>
          <a:ext cx="2133600" cy="3429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BD8AAECD-B7FB-4588-A219-F6EFB050C19E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A</a:t>
          </a:fld>
          <a:endParaRPr lang="fr-FR" sz="7200" b="1" i="0" u="none" strike="noStrike">
            <a:solidFill>
              <a:schemeClr val="tx2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409575</xdr:colOff>
      <xdr:row>16</xdr:row>
      <xdr:rowOff>9525</xdr:rowOff>
    </xdr:from>
    <xdr:to>
      <xdr:col>6</xdr:col>
      <xdr:colOff>295275</xdr:colOff>
      <xdr:row>18</xdr:row>
      <xdr:rowOff>76200</xdr:rowOff>
    </xdr:to>
    <xdr:sp macro="" textlink="$B$2">
      <xdr:nvSpPr>
        <xdr:cNvPr id="16" name="Rectangle à coins arrondi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219575" y="3171825"/>
          <a:ext cx="647700" cy="457200"/>
        </a:xfrm>
        <a:prstGeom prst="wedgeRoundRectCallou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A09B0C40-31A1-40D9-AD40-084F0735E1BB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29%</a:t>
          </a:fld>
          <a:endParaRPr lang="fr-FR" sz="4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566735</xdr:colOff>
      <xdr:row>8</xdr:row>
      <xdr:rowOff>42864</xdr:rowOff>
    </xdr:from>
    <xdr:to>
      <xdr:col>6</xdr:col>
      <xdr:colOff>204789</xdr:colOff>
      <xdr:row>18</xdr:row>
      <xdr:rowOff>157165</xdr:rowOff>
    </xdr:to>
    <xdr:grpSp>
      <xdr:nvGrpSpPr>
        <xdr:cNvPr id="17" name="aiguille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 rot="3308800">
          <a:off x="3624261" y="2674938"/>
          <a:ext cx="2057401" cy="400054"/>
          <a:chOff x="5438774" y="1181100"/>
          <a:chExt cx="2047876" cy="400054"/>
        </a:xfrm>
      </xdr:grpSpPr>
      <xdr:sp macro="" textlink="">
        <xdr:nvSpPr>
          <xdr:cNvPr id="18" name="Triangle isocèl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9" name="Triangle isocèl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190500</xdr:colOff>
      <xdr:row>19</xdr:row>
      <xdr:rowOff>0</xdr:rowOff>
    </xdr:from>
    <xdr:to>
      <xdr:col>11</xdr:col>
      <xdr:colOff>266700</xdr:colOff>
      <xdr:row>31</xdr:row>
      <xdr:rowOff>85725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6362700" y="3937000"/>
          <a:ext cx="2362200" cy="2435225"/>
          <a:chOff x="666750" y="1866900"/>
          <a:chExt cx="2505075" cy="2419350"/>
        </a:xfrm>
      </xdr:grpSpPr>
      <xdr:sp macro="" textlink="">
        <xdr:nvSpPr>
          <xdr:cNvPr id="21" name="Bouée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2"/>
          </a:solidFill>
          <a:ln>
            <a:solidFill>
              <a:schemeClr val="accent2">
                <a:lumMod val="7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22" name="Ellips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2">
              <a:lumMod val="60000"/>
              <a:lumOff val="40000"/>
            </a:schemeClr>
          </a:solidFill>
          <a:ln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3" name="Ellips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8</xdr:col>
      <xdr:colOff>342899</xdr:colOff>
      <xdr:row>20</xdr:row>
      <xdr:rowOff>0</xdr:rowOff>
    </xdr:from>
    <xdr:to>
      <xdr:col>11</xdr:col>
      <xdr:colOff>85725</xdr:colOff>
      <xdr:row>30</xdr:row>
      <xdr:rowOff>66675</xdr:rowOff>
    </xdr:to>
    <xdr:sp macro="" textlink="">
      <xdr:nvSpPr>
        <xdr:cNvPr id="24" name="Arc plei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6438899" y="3933825"/>
          <a:ext cx="2028826" cy="201930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295275</xdr:colOff>
      <xdr:row>27</xdr:row>
      <xdr:rowOff>19050</xdr:rowOff>
    </xdr:from>
    <xdr:to>
      <xdr:col>10</xdr:col>
      <xdr:colOff>180975</xdr:colOff>
      <xdr:row>29</xdr:row>
      <xdr:rowOff>85725</xdr:rowOff>
    </xdr:to>
    <xdr:sp macro="" textlink="$B$3">
      <xdr:nvSpPr>
        <xdr:cNvPr id="25" name="Rectangle à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153275" y="5324475"/>
          <a:ext cx="647700" cy="457200"/>
        </a:xfrm>
        <a:prstGeom prst="wedgeRoundRectCallou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2953AAAC-6E8F-4A27-B4DF-078696A152CB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 algn="ctr"/>
            <a:t>15%</a:t>
          </a:fld>
          <a:endParaRPr lang="fr-FR" sz="2800" b="1"/>
        </a:p>
      </xdr:txBody>
    </xdr:sp>
    <xdr:clientData/>
  </xdr:twoCellAnchor>
  <xdr:twoCellAnchor>
    <xdr:from>
      <xdr:col>8</xdr:col>
      <xdr:colOff>276225</xdr:colOff>
      <xdr:row>17</xdr:row>
      <xdr:rowOff>76200</xdr:rowOff>
    </xdr:from>
    <xdr:to>
      <xdr:col>11</xdr:col>
      <xdr:colOff>114300</xdr:colOff>
      <xdr:row>19</xdr:row>
      <xdr:rowOff>38100</xdr:rowOff>
    </xdr:to>
    <xdr:sp macro="" textlink="$A$3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372225" y="3438525"/>
          <a:ext cx="2124075" cy="342900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2925249C-8ED3-41A1-8010-2995B82E306B}" type="TxLink">
            <a:rPr lang="en-US" sz="1800" b="1" i="0" u="none" strike="noStrike">
              <a:solidFill>
                <a:srgbClr val="000000"/>
              </a:solidFill>
              <a:latin typeface="Calibri"/>
            </a:rPr>
            <a:pPr algn="ctr"/>
            <a:t>B</a:t>
          </a:fld>
          <a:endParaRPr lang="fr-FR" sz="48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8</xdr:col>
      <xdr:colOff>352425</xdr:colOff>
      <xdr:row>23</xdr:row>
      <xdr:rowOff>171450</xdr:rowOff>
    </xdr:from>
    <xdr:to>
      <xdr:col>11</xdr:col>
      <xdr:colOff>114301</xdr:colOff>
      <xdr:row>25</xdr:row>
      <xdr:rowOff>180979</xdr:rowOff>
    </xdr:to>
    <xdr:grpSp>
      <xdr:nvGrpSpPr>
        <xdr:cNvPr id="27" name="aiguille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GrpSpPr/>
      </xdr:nvGrpSpPr>
      <xdr:grpSpPr>
        <a:xfrm rot="1654400">
          <a:off x="6524625" y="4895850"/>
          <a:ext cx="2047876" cy="403229"/>
          <a:chOff x="5438774" y="1181100"/>
          <a:chExt cx="2047876" cy="400054"/>
        </a:xfrm>
      </xdr:grpSpPr>
      <xdr:sp macro="" textlink="">
        <xdr:nvSpPr>
          <xdr:cNvPr id="28" name="Triangle isocèle 27">
            <a:extLst>
              <a:ext uri="{FF2B5EF4-FFF2-40B4-BE49-F238E27FC236}">
                <a16:creationId xmlns:a16="http://schemas.microsoft.com/office/drawing/2014/main" id="{00000000-0008-0000-0000-00001C000000}"/>
              </a:ext>
            </a:extLst>
          </xdr:cNvPr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9" name="Triangle isocèle 28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4</xdr:col>
      <xdr:colOff>12700</xdr:colOff>
      <xdr:row>28</xdr:row>
      <xdr:rowOff>123825</xdr:rowOff>
    </xdr:from>
    <xdr:to>
      <xdr:col>7</xdr:col>
      <xdr:colOff>231775</xdr:colOff>
      <xdr:row>41</xdr:row>
      <xdr:rowOff>28575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3136900" y="5826125"/>
          <a:ext cx="2505075" cy="2419350"/>
          <a:chOff x="666750" y="1866900"/>
          <a:chExt cx="2505075" cy="2419350"/>
        </a:xfrm>
      </xdr:grpSpPr>
      <xdr:sp macro="" textlink="">
        <xdr:nvSpPr>
          <xdr:cNvPr id="31" name="Bouée 30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6">
              <a:lumMod val="75000"/>
            </a:schemeClr>
          </a:solidFill>
          <a:ln>
            <a:solidFill>
              <a:schemeClr val="accent3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32" name="Ellipse 3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accent6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3" name="Ellipse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4</xdr:col>
      <xdr:colOff>241299</xdr:colOff>
      <xdr:row>29</xdr:row>
      <xdr:rowOff>111125</xdr:rowOff>
    </xdr:from>
    <xdr:to>
      <xdr:col>6</xdr:col>
      <xdr:colOff>746125</xdr:colOff>
      <xdr:row>40</xdr:row>
      <xdr:rowOff>9525</xdr:rowOff>
    </xdr:to>
    <xdr:sp macro="" textlink="">
      <xdr:nvSpPr>
        <xdr:cNvPr id="34" name="Arc plei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3289299" y="5807075"/>
          <a:ext cx="2028826" cy="201295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146050</xdr:colOff>
      <xdr:row>26</xdr:row>
      <xdr:rowOff>127000</xdr:rowOff>
    </xdr:from>
    <xdr:to>
      <xdr:col>6</xdr:col>
      <xdr:colOff>755650</xdr:colOff>
      <xdr:row>28</xdr:row>
      <xdr:rowOff>76200</xdr:rowOff>
    </xdr:to>
    <xdr:sp macro="" textlink="$A$4">
      <xdr:nvSpPr>
        <xdr:cNvPr id="35" name="Rectangle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3194050" y="5232400"/>
          <a:ext cx="2133600" cy="339725"/>
        </a:xfrm>
        <a:prstGeom prst="rec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25C6D713-AC93-44E7-A8C9-69FC829298E4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C</a:t>
          </a:fld>
          <a:endParaRPr lang="fr-FR" sz="3200" b="1" i="0" u="none" strike="noStrike">
            <a:solidFill>
              <a:schemeClr val="accent3">
                <a:lumMod val="50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193675</xdr:colOff>
      <xdr:row>37</xdr:row>
      <xdr:rowOff>19050</xdr:rowOff>
    </xdr:from>
    <xdr:to>
      <xdr:col>6</xdr:col>
      <xdr:colOff>79375</xdr:colOff>
      <xdr:row>39</xdr:row>
      <xdr:rowOff>95250</xdr:rowOff>
    </xdr:to>
    <xdr:sp macro="" textlink="$B$4">
      <xdr:nvSpPr>
        <xdr:cNvPr id="36" name="Rectangle à coins arrondis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4003675" y="7258050"/>
          <a:ext cx="647700" cy="457200"/>
        </a:xfrm>
        <a:prstGeom prst="wedgeRoundRectCallout">
          <a:avLst/>
        </a:prstGeom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97E07A10-0BAF-4DC2-8AB3-164EA8A8191C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18%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254000</xdr:colOff>
      <xdr:row>33</xdr:row>
      <xdr:rowOff>114300</xdr:rowOff>
    </xdr:from>
    <xdr:to>
      <xdr:col>7</xdr:col>
      <xdr:colOff>15876</xdr:colOff>
      <xdr:row>35</xdr:row>
      <xdr:rowOff>120654</xdr:rowOff>
    </xdr:to>
    <xdr:grpSp>
      <xdr:nvGrpSpPr>
        <xdr:cNvPr id="37" name="aiguille2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GrpSpPr/>
      </xdr:nvGrpSpPr>
      <xdr:grpSpPr>
        <a:xfrm rot="2068000">
          <a:off x="3378200" y="6794500"/>
          <a:ext cx="2047876" cy="400054"/>
          <a:chOff x="5438774" y="1181100"/>
          <a:chExt cx="2047876" cy="400054"/>
        </a:xfrm>
      </xdr:grpSpPr>
      <xdr:sp macro="" textlink="">
        <xdr:nvSpPr>
          <xdr:cNvPr id="38" name="Triangle isocèle 37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9" name="Triangle isocèle 3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50800</xdr:colOff>
      <xdr:row>28</xdr:row>
      <xdr:rowOff>193675</xdr:rowOff>
    </xdr:from>
    <xdr:to>
      <xdr:col>15</xdr:col>
      <xdr:colOff>269875</xdr:colOff>
      <xdr:row>41</xdr:row>
      <xdr:rowOff>98425</xdr:rowOff>
    </xdr:to>
    <xdr:grpSp>
      <xdr:nvGrpSpPr>
        <xdr:cNvPr id="40" name="Group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pSpPr/>
      </xdr:nvGrpSpPr>
      <xdr:grpSpPr>
        <a:xfrm>
          <a:off x="9271000" y="5895975"/>
          <a:ext cx="2505075" cy="2419350"/>
          <a:chOff x="666750" y="1866900"/>
          <a:chExt cx="2505075" cy="2419350"/>
        </a:xfrm>
      </xdr:grpSpPr>
      <xdr:sp macro="" textlink="">
        <xdr:nvSpPr>
          <xdr:cNvPr id="41" name="Boué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accent4">
              <a:lumMod val="75000"/>
            </a:schemeClr>
          </a:solidFill>
          <a:ln>
            <a:solidFill>
              <a:schemeClr val="accent4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42" name="Ellipse 4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>
            <a:solidFill>
              <a:schemeClr val="accent4">
                <a:lumMod val="60000"/>
                <a:lumOff val="4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3" name="Ellipse 42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279399</xdr:colOff>
      <xdr:row>29</xdr:row>
      <xdr:rowOff>180975</xdr:rowOff>
    </xdr:from>
    <xdr:to>
      <xdr:col>15</xdr:col>
      <xdr:colOff>22225</xdr:colOff>
      <xdr:row>40</xdr:row>
      <xdr:rowOff>79375</xdr:rowOff>
    </xdr:to>
    <xdr:sp macro="" textlink="">
      <xdr:nvSpPr>
        <xdr:cNvPr id="44" name="Arc plei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9423399" y="5876925"/>
          <a:ext cx="2028826" cy="2012950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317500</xdr:colOff>
      <xdr:row>27</xdr:row>
      <xdr:rowOff>12700</xdr:rowOff>
    </xdr:from>
    <xdr:to>
      <xdr:col>15</xdr:col>
      <xdr:colOff>165100</xdr:colOff>
      <xdr:row>28</xdr:row>
      <xdr:rowOff>165100</xdr:rowOff>
    </xdr:to>
    <xdr:sp macro="" textlink="$A$6">
      <xdr:nvSpPr>
        <xdr:cNvPr id="45" name="Rectangl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9461500" y="5318125"/>
          <a:ext cx="2133600" cy="342900"/>
        </a:xfrm>
        <a:prstGeom prst="rect">
          <a:avLst/>
        </a:prstGeom>
        <a:ln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D2BB4CCC-2DC7-4D5B-AF80-D5C349E76054}" type="TxLink">
            <a:rPr lang="en-US" sz="18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E</a:t>
          </a:fld>
          <a:endParaRPr lang="fr-FR" sz="3200" b="1" i="0" u="none" strike="noStrike">
            <a:solidFill>
              <a:schemeClr val="accent4">
                <a:lumMod val="75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212725</xdr:colOff>
      <xdr:row>37</xdr:row>
      <xdr:rowOff>3175</xdr:rowOff>
    </xdr:from>
    <xdr:to>
      <xdr:col>14</xdr:col>
      <xdr:colOff>98425</xdr:colOff>
      <xdr:row>39</xdr:row>
      <xdr:rowOff>79375</xdr:rowOff>
    </xdr:to>
    <xdr:sp macro="" textlink="$B$6">
      <xdr:nvSpPr>
        <xdr:cNvPr id="46" name="Rectangle à coins arrondis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10118725" y="7242175"/>
          <a:ext cx="647700" cy="457200"/>
        </a:xfrm>
        <a:prstGeom prst="wedgeRoundRectCallout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F0A8EA3F-017B-411C-A2A7-4AA502C5A184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26%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342898</xdr:colOff>
      <xdr:row>29</xdr:row>
      <xdr:rowOff>111127</xdr:rowOff>
    </xdr:from>
    <xdr:to>
      <xdr:col>13</xdr:col>
      <xdr:colOff>739777</xdr:colOff>
      <xdr:row>40</xdr:row>
      <xdr:rowOff>44453</xdr:rowOff>
    </xdr:to>
    <xdr:grpSp>
      <xdr:nvGrpSpPr>
        <xdr:cNvPr id="47" name="aiguille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GrpSpPr/>
      </xdr:nvGrpSpPr>
      <xdr:grpSpPr>
        <a:xfrm rot="2895200">
          <a:off x="9496425" y="6845300"/>
          <a:ext cx="2054226" cy="396879"/>
          <a:chOff x="5438774" y="1181100"/>
          <a:chExt cx="2047876" cy="400054"/>
        </a:xfrm>
      </xdr:grpSpPr>
      <xdr:sp macro="" textlink="">
        <xdr:nvSpPr>
          <xdr:cNvPr id="48" name="Triangle isocèle 47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9" name="Triangle isocèl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127000</xdr:colOff>
      <xdr:row>8</xdr:row>
      <xdr:rowOff>174625</xdr:rowOff>
    </xdr:from>
    <xdr:to>
      <xdr:col>15</xdr:col>
      <xdr:colOff>346075</xdr:colOff>
      <xdr:row>21</xdr:row>
      <xdr:rowOff>66675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GrpSpPr/>
      </xdr:nvGrpSpPr>
      <xdr:grpSpPr>
        <a:xfrm>
          <a:off x="9347200" y="1978025"/>
          <a:ext cx="2505075" cy="2419350"/>
          <a:chOff x="666750" y="1866900"/>
          <a:chExt cx="2505075" cy="2419350"/>
        </a:xfrm>
      </xdr:grpSpPr>
      <xdr:sp macro="" textlink="">
        <xdr:nvSpPr>
          <xdr:cNvPr id="51" name="Bouée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666750" y="1866900"/>
            <a:ext cx="2505075" cy="2419350"/>
          </a:xfrm>
          <a:prstGeom prst="donut">
            <a:avLst>
              <a:gd name="adj" fmla="val 4929"/>
            </a:avLst>
          </a:prstGeom>
          <a:solidFill>
            <a:schemeClr val="bg1">
              <a:lumMod val="50000"/>
            </a:schemeClr>
          </a:solidFill>
          <a:ln>
            <a:solidFill>
              <a:schemeClr val="bg1">
                <a:lumMod val="75000"/>
              </a:schemeClr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52" name="Ellipse 5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>
            <a:off x="781050" y="1990725"/>
            <a:ext cx="2238375" cy="2152650"/>
          </a:xfrm>
          <a:prstGeom prst="ellipse">
            <a:avLst/>
          </a:prstGeom>
          <a:solidFill>
            <a:schemeClr val="bg1">
              <a:lumMod val="75000"/>
            </a:schemeClr>
          </a:solidFill>
          <a:ln>
            <a:solidFill>
              <a:schemeClr val="bg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" name="Ellipse 52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/>
        </xdr:nvSpPr>
        <xdr:spPr>
          <a:xfrm>
            <a:off x="1762125" y="2857500"/>
            <a:ext cx="371475" cy="361950"/>
          </a:xfrm>
          <a:prstGeom prst="ellips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12</xdr:col>
      <xdr:colOff>355599</xdr:colOff>
      <xdr:row>9</xdr:row>
      <xdr:rowOff>174625</xdr:rowOff>
    </xdr:from>
    <xdr:to>
      <xdr:col>15</xdr:col>
      <xdr:colOff>98425</xdr:colOff>
      <xdr:row>20</xdr:row>
      <xdr:rowOff>60325</xdr:rowOff>
    </xdr:to>
    <xdr:sp macro="" textlink="">
      <xdr:nvSpPr>
        <xdr:cNvPr id="54" name="Arc plei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9499599" y="1984375"/>
          <a:ext cx="2028826" cy="2009775"/>
        </a:xfrm>
        <a:prstGeom prst="blockArc">
          <a:avLst>
            <a:gd name="adj1" fmla="val 10656835"/>
            <a:gd name="adj2" fmla="val 42571"/>
            <a:gd name="adj3" fmla="val 6815"/>
          </a:avLst>
        </a:prstGeom>
        <a:gradFill flip="none" rotWithShape="1">
          <a:gsLst>
            <a:gs pos="0">
              <a:srgbClr val="FF0000"/>
            </a:gs>
            <a:gs pos="50000">
              <a:srgbClr val="9CB86E"/>
            </a:gs>
            <a:gs pos="100000">
              <a:srgbClr val="156B13"/>
            </a:gs>
          </a:gsLst>
          <a:lin ang="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317500</xdr:colOff>
      <xdr:row>7</xdr:row>
      <xdr:rowOff>12700</xdr:rowOff>
    </xdr:from>
    <xdr:to>
      <xdr:col>15</xdr:col>
      <xdr:colOff>165100</xdr:colOff>
      <xdr:row>8</xdr:row>
      <xdr:rowOff>165100</xdr:rowOff>
    </xdr:to>
    <xdr:sp macro="" textlink="$A$5">
      <xdr:nvSpPr>
        <xdr:cNvPr id="55" name="Rectangle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9461500" y="1441450"/>
          <a:ext cx="2133600" cy="342900"/>
        </a:xfrm>
        <a:prstGeom prst="rect">
          <a:avLst/>
        </a:prstGeom>
        <a:ln>
          <a:solidFill>
            <a:schemeClr val="bg1">
              <a:lumMod val="50000"/>
            </a:schemeClr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66E21BE0-6821-4334-B495-BF1F364E1ACE}" type="TxLink">
            <a:rPr lang="en-US" sz="20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D</a:t>
          </a:fld>
          <a:endParaRPr lang="fr-FR" sz="3600" b="1" i="0" u="none" strike="noStrike">
            <a:solidFill>
              <a:schemeClr val="bg1">
                <a:lumMod val="50000"/>
              </a:schemeClr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250825</xdr:colOff>
      <xdr:row>16</xdr:row>
      <xdr:rowOff>177800</xdr:rowOff>
    </xdr:from>
    <xdr:to>
      <xdr:col>14</xdr:col>
      <xdr:colOff>136525</xdr:colOff>
      <xdr:row>19</xdr:row>
      <xdr:rowOff>50800</xdr:rowOff>
    </xdr:to>
    <xdr:sp macro="" textlink="$B$5">
      <xdr:nvSpPr>
        <xdr:cNvPr id="56" name="Rectangle à coins arrondis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10156825" y="3340100"/>
          <a:ext cx="647700" cy="454025"/>
        </a:xfrm>
        <a:prstGeom prst="wedgeRoundRectCallout">
          <a:avLst/>
        </a:prstGeom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marL="0" indent="0" algn="ctr"/>
          <a:fld id="{B855E97C-19B1-4FCC-B9DB-ACCAAF592A00}" type="TxLink">
            <a:rPr lang="en-US" sz="1400" b="1" i="0" u="none" strike="noStrike">
              <a:solidFill>
                <a:srgbClr val="000000"/>
              </a:solidFill>
              <a:latin typeface="Calibri"/>
              <a:ea typeface="+mn-ea"/>
              <a:cs typeface="+mn-cs"/>
            </a:rPr>
            <a:pPr marL="0" indent="0" algn="ctr"/>
            <a:t>22%</a:t>
          </a:fld>
          <a:endParaRPr lang="fr-FR" sz="2000" b="1" i="0" u="none" strike="noStrike">
            <a:solidFill>
              <a:srgbClr val="000000"/>
            </a:solidFill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393700</xdr:colOff>
      <xdr:row>13</xdr:row>
      <xdr:rowOff>139700</xdr:rowOff>
    </xdr:from>
    <xdr:to>
      <xdr:col>15</xdr:col>
      <xdr:colOff>155576</xdr:colOff>
      <xdr:row>15</xdr:row>
      <xdr:rowOff>158754</xdr:rowOff>
    </xdr:to>
    <xdr:grpSp>
      <xdr:nvGrpSpPr>
        <xdr:cNvPr id="57" name="aiguille3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 rot="2481600">
          <a:off x="9613900" y="2921000"/>
          <a:ext cx="2047876" cy="400054"/>
          <a:chOff x="5438774" y="1181100"/>
          <a:chExt cx="2047876" cy="400054"/>
        </a:xfrm>
      </xdr:grpSpPr>
      <xdr:sp macro="" textlink="">
        <xdr:nvSpPr>
          <xdr:cNvPr id="58" name="Triangle isocèle 57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/>
        </xdr:nvSpPr>
        <xdr:spPr>
          <a:xfrm rot="15914578">
            <a:off x="5805486" y="919167"/>
            <a:ext cx="295275" cy="1028700"/>
          </a:xfrm>
          <a:prstGeom prst="triangle">
            <a:avLst/>
          </a:prstGeom>
          <a:solidFill>
            <a:schemeClr val="tx1"/>
          </a:solidFill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9" name="Triangle isocèle 58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/>
        </xdr:nvSpPr>
        <xdr:spPr>
          <a:xfrm rot="5019996">
            <a:off x="6824662" y="814388"/>
            <a:ext cx="295275" cy="1028700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PCT111/Desktop/COVID%2019/Teams%20MAI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TEUR"/>
      <sheetName val="SYLVIANE"/>
      <sheetName val="SOPHIE"/>
      <sheetName val="THIERRY"/>
      <sheetName val="ROMAIN"/>
      <sheetName val="NABILA"/>
      <sheetName val="Espace Co"/>
    </sheetNames>
    <sheetDataSet>
      <sheetData sheetId="0">
        <row r="31">
          <cell r="BU31" t="str">
            <v>TRO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V59"/>
  <sheetViews>
    <sheetView tabSelected="1" zoomScale="75" zoomScaleNormal="75" workbookViewId="0">
      <selection activeCell="F19" sqref="F18:F19"/>
    </sheetView>
  </sheetViews>
  <sheetFormatPr baseColWidth="10" defaultRowHeight="15" x14ac:dyDescent="0.25"/>
  <cols>
    <col min="1" max="2" width="11.42578125" style="3"/>
    <col min="3" max="3" width="12.5703125" style="3" bestFit="1" customWidth="1"/>
    <col min="4" max="20" width="11.42578125" style="3"/>
    <col min="21" max="22" width="11.42578125" style="3" customWidth="1"/>
    <col min="23" max="23" width="7.140625" style="3" customWidth="1"/>
    <col min="24" max="25" width="11.42578125" style="3"/>
    <col min="26" max="27" width="8.7109375" style="3" customWidth="1"/>
    <col min="28" max="30" width="10.7109375" style="1" customWidth="1"/>
    <col min="31" max="31" width="8.7109375" style="4" customWidth="1"/>
    <col min="32" max="32" width="8.7109375" style="3" customWidth="1"/>
    <col min="33" max="33" width="11.42578125" style="3"/>
    <col min="34" max="34" width="16.5703125" style="3" customWidth="1"/>
    <col min="35" max="37" width="11.42578125" style="3"/>
    <col min="38" max="38" width="5.42578125" style="3" customWidth="1"/>
    <col min="39" max="39" width="1.85546875" style="5" customWidth="1"/>
    <col min="40" max="16384" width="11.42578125" style="3"/>
  </cols>
  <sheetData>
    <row r="1" spans="1:46" x14ac:dyDescent="0.25">
      <c r="A1" s="3" t="s">
        <v>47</v>
      </c>
      <c r="B1" s="3" t="s">
        <v>48</v>
      </c>
      <c r="C1" s="3" t="s">
        <v>49</v>
      </c>
    </row>
    <row r="2" spans="1:46" x14ac:dyDescent="0.25">
      <c r="A2" s="1" t="s">
        <v>1</v>
      </c>
      <c r="B2" s="2">
        <f>(commercial1!C4+commercial2!C4+commercial3!C4)/300%</f>
        <v>0.29333333333333339</v>
      </c>
      <c r="C2" s="2" t="s">
        <v>51</v>
      </c>
    </row>
    <row r="3" spans="1:46" x14ac:dyDescent="0.25">
      <c r="A3" s="1" t="s">
        <v>3</v>
      </c>
      <c r="B3" s="2">
        <f>(commercial1!C5+commercial2!C5+commercial3!C5)/300%</f>
        <v>0.14666666666666667</v>
      </c>
      <c r="C3" s="2" t="s">
        <v>52</v>
      </c>
    </row>
    <row r="4" spans="1:46" ht="26.25" x14ac:dyDescent="0.4">
      <c r="A4" s="1" t="s">
        <v>44</v>
      </c>
      <c r="B4" s="2">
        <f>(commercial1!C6+commercial2!C6+commercial3!C6)/300%</f>
        <v>0.18333333333333335</v>
      </c>
      <c r="C4" s="2" t="s">
        <v>53</v>
      </c>
      <c r="AB4" s="6" t="s">
        <v>5</v>
      </c>
    </row>
    <row r="5" spans="1:46" ht="26.25" x14ac:dyDescent="0.4">
      <c r="A5" s="1" t="s">
        <v>45</v>
      </c>
      <c r="B5" s="2">
        <f>(commercial1!C7+commercial2!C7+commercial3!C7)/300%</f>
        <v>0.22</v>
      </c>
      <c r="C5" s="2" t="s">
        <v>54</v>
      </c>
      <c r="AB5" s="6" t="s">
        <v>7</v>
      </c>
    </row>
    <row r="6" spans="1:46" x14ac:dyDescent="0.25">
      <c r="A6" s="1" t="s">
        <v>46</v>
      </c>
      <c r="B6" s="2">
        <f>(commercial1!C8+commercial2!C8+commercial3!C8)/300%</f>
        <v>0.25666666666666665</v>
      </c>
      <c r="C6" s="2" t="s">
        <v>55</v>
      </c>
    </row>
    <row r="8" spans="1:46" x14ac:dyDescent="0.25">
      <c r="A8" s="3" t="s">
        <v>50</v>
      </c>
    </row>
    <row r="11" spans="1:46" ht="15.75" thickBot="1" x14ac:dyDescent="0.3">
      <c r="X11" s="7">
        <f>IF((((AC13/AB13)*W13)+((AC14/AB14)*W14)+((AC15/AB15)*W15)+((AC16/AB16)*W16)+((AC17/AB17)*W17))/W12&gt;=100%,100%,(((AC13/AB13)*W13)+((AC14/AB14)*W14)+((AC15/AB15)*W15)+((AC16/AB16)*W16)+((AC17/AB17)*W17))/W12)</f>
        <v>0</v>
      </c>
      <c r="AN11" s="7">
        <f>IF((((AS13/AR13)*AM13)+((AS14/AR14)*AM14)+((AS15/AR15)*AM15)+((AS16/AR16)*AM16)+((AS17/AR17)*AM17))/AM12&gt;=100%,100%,(((AS13/AR13)*AM13)+((AS14/AR14)*AM14)+((AS15/AR15)*AM15)+((AS16/AR16)*AM16)+((AS17/AR17)*AM17))/AM12)</f>
        <v>0</v>
      </c>
    </row>
    <row r="12" spans="1:46" ht="15.75" x14ac:dyDescent="0.25">
      <c r="W12" s="8">
        <v>0.1</v>
      </c>
      <c r="X12" s="33" t="s">
        <v>9</v>
      </c>
      <c r="Y12" s="34"/>
      <c r="Z12" s="34"/>
      <c r="AA12" s="34"/>
      <c r="AB12" s="9" t="s">
        <v>10</v>
      </c>
      <c r="AC12" s="9" t="s">
        <v>11</v>
      </c>
      <c r="AD12" s="10" t="s">
        <v>12</v>
      </c>
      <c r="AM12" s="8">
        <v>0.25</v>
      </c>
      <c r="AN12" s="35" t="s">
        <v>13</v>
      </c>
      <c r="AO12" s="36"/>
      <c r="AP12" s="36"/>
      <c r="AQ12" s="36"/>
      <c r="AR12" s="9" t="s">
        <v>10</v>
      </c>
      <c r="AS12" s="9" t="s">
        <v>11</v>
      </c>
      <c r="AT12" s="10" t="s">
        <v>12</v>
      </c>
    </row>
    <row r="13" spans="1:46" ht="15" customHeight="1" x14ac:dyDescent="0.25">
      <c r="W13" s="11">
        <v>3.2500000000000001E-2</v>
      </c>
      <c r="X13" s="37" t="s">
        <v>14</v>
      </c>
      <c r="Y13" s="38"/>
      <c r="Z13" s="38"/>
      <c r="AA13" s="39"/>
      <c r="AB13" s="12">
        <v>27</v>
      </c>
      <c r="AC13" s="13">
        <f>[1]SYLVIANE!I12+[1]SOPHIE!I12+[1]THIERRY!I12+[1]ROMAIN!I12+[1]NABILA!I16+'[1]Espace Co'!I16</f>
        <v>0</v>
      </c>
      <c r="AD13" s="14">
        <f>AC13-AB13</f>
        <v>-27</v>
      </c>
      <c r="AM13" s="8">
        <v>0.12</v>
      </c>
      <c r="AN13" s="40" t="s">
        <v>15</v>
      </c>
      <c r="AO13" s="41"/>
      <c r="AP13" s="41"/>
      <c r="AQ13" s="41"/>
      <c r="AR13" s="12">
        <v>265000</v>
      </c>
      <c r="AS13" s="13">
        <f>[1]SYLVIANE!Y12+[1]SOPHIE!Y12+[1]THIERRY!Y12+[1]ROMAIN!Y12+[1]NABILA!Y16+'[1]Espace Co'!Y16</f>
        <v>0</v>
      </c>
      <c r="AT13" s="14">
        <f>AS13-AR13</f>
        <v>-265000</v>
      </c>
    </row>
    <row r="14" spans="1:46" x14ac:dyDescent="0.25">
      <c r="W14" s="11">
        <v>3.2500000000000001E-2</v>
      </c>
      <c r="X14" s="37" t="s">
        <v>16</v>
      </c>
      <c r="Y14" s="38"/>
      <c r="Z14" s="38"/>
      <c r="AA14" s="39"/>
      <c r="AB14" s="12">
        <v>30</v>
      </c>
      <c r="AC14" s="13">
        <f>[1]SYLVIANE!I13+[1]SOPHIE!I13+[1]THIERRY!I13+[1]ROMAIN!I13+[1]NABILA!I17+'[1]Espace Co'!I17</f>
        <v>0</v>
      </c>
      <c r="AD14" s="14">
        <f t="shared" ref="AD14:AD21" si="0">AC14-AB14</f>
        <v>-30</v>
      </c>
      <c r="AM14" s="8">
        <v>0.05</v>
      </c>
      <c r="AN14" s="40" t="s">
        <v>17</v>
      </c>
      <c r="AO14" s="41"/>
      <c r="AP14" s="41"/>
      <c r="AQ14" s="41"/>
      <c r="AR14" s="12">
        <v>43000</v>
      </c>
      <c r="AS14" s="13">
        <f>[1]SYLVIANE!Y13+[1]SOPHIE!Y13+[1]THIERRY!Y13+[1]ROMAIN!Y13+[1]NABILA!Y17+'[1]Espace Co'!Y17</f>
        <v>0</v>
      </c>
      <c r="AT14" s="14">
        <f t="shared" ref="AT14:AT17" si="1">AS14-AR14</f>
        <v>-43000</v>
      </c>
    </row>
    <row r="15" spans="1:46" x14ac:dyDescent="0.25">
      <c r="W15" s="11">
        <v>1.4999999999999999E-2</v>
      </c>
      <c r="X15" s="37" t="s">
        <v>18</v>
      </c>
      <c r="Y15" s="38"/>
      <c r="Z15" s="38"/>
      <c r="AA15" s="39"/>
      <c r="AB15" s="12">
        <v>40</v>
      </c>
      <c r="AC15" s="13">
        <f>[1]SYLVIANE!I14+[1]SOPHIE!I14+[1]THIERRY!I14+[1]ROMAIN!I14+[1]NABILA!I18+'[1]Espace Co'!I18</f>
        <v>0</v>
      </c>
      <c r="AD15" s="14">
        <f t="shared" si="0"/>
        <v>-40</v>
      </c>
      <c r="AM15" s="8">
        <v>0.04</v>
      </c>
      <c r="AN15" s="40" t="s">
        <v>19</v>
      </c>
      <c r="AO15" s="41"/>
      <c r="AP15" s="41"/>
      <c r="AQ15" s="41"/>
      <c r="AR15" s="12">
        <v>40000</v>
      </c>
      <c r="AS15" s="13">
        <f>[1]SYLVIANE!Y14+[1]SOPHIE!Y14+[1]THIERRY!Y14+[1]ROMAIN!Y14+[1]NABILA!Y18+'[1]Espace Co'!Y18</f>
        <v>0</v>
      </c>
      <c r="AT15" s="14">
        <f t="shared" si="1"/>
        <v>-40000</v>
      </c>
    </row>
    <row r="16" spans="1:46" x14ac:dyDescent="0.25">
      <c r="W16" s="11">
        <v>5.0000000000000001E-3</v>
      </c>
      <c r="X16" s="45" t="s">
        <v>20</v>
      </c>
      <c r="Y16" s="46"/>
      <c r="Z16" s="46"/>
      <c r="AA16" s="46"/>
      <c r="AB16" s="12">
        <v>40</v>
      </c>
      <c r="AC16" s="13">
        <f>[1]SYLVIANE!I15+[1]SOPHIE!I15+[1]THIERRY!I15+[1]ROMAIN!I15+[1]NABILA!I19+'[1]Espace Co'!I19</f>
        <v>0</v>
      </c>
      <c r="AD16" s="14">
        <f t="shared" si="0"/>
        <v>-40</v>
      </c>
      <c r="AM16" s="8">
        <v>0.02</v>
      </c>
      <c r="AN16" s="40" t="s">
        <v>21</v>
      </c>
      <c r="AO16" s="41"/>
      <c r="AP16" s="41"/>
      <c r="AQ16" s="41"/>
      <c r="AR16" s="12">
        <v>6</v>
      </c>
      <c r="AS16" s="13">
        <f>[1]SYLVIANE!Y15+[1]SOPHIE!Y15+[1]THIERRY!Y15+[1]ROMAIN!Y15+[1]NABILA!Y19+'[1]Espace Co'!Y19</f>
        <v>0</v>
      </c>
      <c r="AT16" s="14">
        <f t="shared" si="1"/>
        <v>-6</v>
      </c>
    </row>
    <row r="17" spans="23:74" ht="15.75" thickBot="1" x14ac:dyDescent="0.3">
      <c r="W17" s="11">
        <v>1.4999999999999999E-2</v>
      </c>
      <c r="X17" s="37" t="s">
        <v>22</v>
      </c>
      <c r="Y17" s="38"/>
      <c r="Z17" s="38"/>
      <c r="AA17" s="39"/>
      <c r="AB17" s="12">
        <v>3</v>
      </c>
      <c r="AC17" s="13">
        <f>[1]SYLVIANE!I16+[1]SOPHIE!I16+[1]THIERRY!I16+[1]ROMAIN!I16+[1]NABILA!I20+'[1]Espace Co'!I20</f>
        <v>0</v>
      </c>
      <c r="AD17" s="14">
        <f t="shared" si="0"/>
        <v>-3</v>
      </c>
      <c r="AM17" s="8">
        <v>0.02</v>
      </c>
      <c r="AN17" s="47" t="s">
        <v>23</v>
      </c>
      <c r="AO17" s="48"/>
      <c r="AP17" s="48"/>
      <c r="AQ17" s="48"/>
      <c r="AR17" s="15">
        <v>16</v>
      </c>
      <c r="AS17" s="13">
        <f>[1]SYLVIANE!Y16+[1]SOPHIE!Y16+[1]THIERRY!Y16+[1]ROMAIN!Y16+[1]NABILA!Y20+'[1]Espace Co'!Y20</f>
        <v>0</v>
      </c>
      <c r="AT17" s="14">
        <f t="shared" si="1"/>
        <v>-16</v>
      </c>
    </row>
    <row r="18" spans="23:74" x14ac:dyDescent="0.25">
      <c r="W18" s="4"/>
      <c r="X18" s="37" t="s">
        <v>24</v>
      </c>
      <c r="Y18" s="38"/>
      <c r="Z18" s="38"/>
      <c r="AA18" s="39"/>
      <c r="AB18" s="12">
        <v>2</v>
      </c>
      <c r="AC18" s="13">
        <f>[1]SYLVIANE!I17+[1]SOPHIE!I17+[1]THIERRY!I17+[1]ROMAIN!I17+[1]NABILA!I21+'[1]Espace Co'!I21</f>
        <v>0</v>
      </c>
      <c r="AD18" s="14">
        <f t="shared" si="0"/>
        <v>-2</v>
      </c>
    </row>
    <row r="19" spans="23:74" x14ac:dyDescent="0.25">
      <c r="W19" s="4"/>
      <c r="X19" s="37" t="s">
        <v>25</v>
      </c>
      <c r="Y19" s="38"/>
      <c r="Z19" s="38"/>
      <c r="AA19" s="39"/>
      <c r="AB19" s="12">
        <v>16</v>
      </c>
      <c r="AC19" s="13">
        <f>[1]SYLVIANE!I18+[1]SOPHIE!I18+[1]THIERRY!I18+[1]ROMAIN!I18+[1]NABILA!I22+'[1]Espace Co'!I22</f>
        <v>0</v>
      </c>
      <c r="AD19" s="14">
        <f t="shared" si="0"/>
        <v>-16</v>
      </c>
    </row>
    <row r="20" spans="23:74" x14ac:dyDescent="0.25">
      <c r="W20" s="4"/>
      <c r="X20" s="37" t="s">
        <v>26</v>
      </c>
      <c r="Y20" s="38"/>
      <c r="Z20" s="38"/>
      <c r="AA20" s="39"/>
      <c r="AB20" s="12">
        <v>3</v>
      </c>
      <c r="AC20" s="13">
        <f>[1]SYLVIANE!I19+[1]SOPHIE!I19+[1]THIERRY!I19+[1]ROMAIN!I19+[1]NABILA!I23+'[1]Espace Co'!I23</f>
        <v>0</v>
      </c>
      <c r="AD20" s="14">
        <f t="shared" si="0"/>
        <v>-3</v>
      </c>
    </row>
    <row r="21" spans="23:74" ht="15.75" thickBot="1" x14ac:dyDescent="0.3">
      <c r="W21" s="4"/>
      <c r="X21" s="49" t="s">
        <v>27</v>
      </c>
      <c r="Y21" s="50"/>
      <c r="Z21" s="50"/>
      <c r="AA21" s="51"/>
      <c r="AB21" s="15">
        <v>4</v>
      </c>
      <c r="AC21" s="13">
        <f>[1]SYLVIANE!I20+[1]SOPHIE!I20+[1]THIERRY!I20+[1]ROMAIN!I20+[1]NABILA!I24+'[1]Espace Co'!I24</f>
        <v>0</v>
      </c>
      <c r="AD21" s="14">
        <f t="shared" si="0"/>
        <v>-4</v>
      </c>
    </row>
    <row r="22" spans="23:74" x14ac:dyDescent="0.25">
      <c r="W22" s="4"/>
      <c r="X22" s="16"/>
      <c r="Y22" s="16"/>
      <c r="Z22" s="16"/>
      <c r="AA22" s="16"/>
      <c r="AB22" s="17"/>
      <c r="AC22" s="18"/>
      <c r="AD22" s="17"/>
    </row>
    <row r="23" spans="23:74" ht="15.75" thickBot="1" x14ac:dyDescent="0.3">
      <c r="W23" s="4"/>
      <c r="X23" s="16"/>
      <c r="Y23" s="16"/>
      <c r="Z23" s="16"/>
      <c r="AA23" s="16"/>
      <c r="AB23" s="17"/>
      <c r="AC23" s="18"/>
      <c r="AD23" s="17"/>
      <c r="AF23" s="7">
        <f>IF((((AJ25/AI25)*AE25)+((AJ26/AI26)*AE26)+((AJ27/AI27)*AE27))/AE24&gt;=100%,100%,(((AJ25/AI25)*AE25)+((AJ26/AI26)*AE26)+((AJ27/AI27)*AE27))/AE24)</f>
        <v>0</v>
      </c>
    </row>
    <row r="24" spans="23:74" ht="15.75" x14ac:dyDescent="0.25">
      <c r="W24" s="4"/>
      <c r="AE24" s="8">
        <v>0.15</v>
      </c>
      <c r="AF24" s="33" t="s">
        <v>28</v>
      </c>
      <c r="AG24" s="34"/>
      <c r="AH24" s="34"/>
      <c r="AI24" s="9" t="s">
        <v>10</v>
      </c>
      <c r="AJ24" s="9" t="s">
        <v>11</v>
      </c>
      <c r="AK24" s="10" t="s">
        <v>12</v>
      </c>
    </row>
    <row r="25" spans="23:74" x14ac:dyDescent="0.25">
      <c r="W25" s="4"/>
      <c r="AE25" s="19">
        <v>0.11</v>
      </c>
      <c r="AF25" s="42" t="s">
        <v>29</v>
      </c>
      <c r="AG25" s="43"/>
      <c r="AH25" s="44"/>
      <c r="AI25" s="20">
        <v>20</v>
      </c>
      <c r="AJ25" s="13">
        <f>[1]SYLVIANE!P24+[1]SOPHIE!P24+[1]THIERRY!P24+[1]ROMAIN!P24+[1]NABILA!P28+'[1]Espace Co'!P28</f>
        <v>0</v>
      </c>
      <c r="AK25" s="20">
        <f>AJ25-AI25</f>
        <v>-20</v>
      </c>
    </row>
    <row r="26" spans="23:74" x14ac:dyDescent="0.25">
      <c r="W26" s="4"/>
      <c r="AE26" s="19">
        <v>0.01</v>
      </c>
      <c r="AF26" s="42" t="s">
        <v>30</v>
      </c>
      <c r="AG26" s="43"/>
      <c r="AH26" s="44"/>
      <c r="AI26" s="20">
        <v>3</v>
      </c>
      <c r="AJ26" s="13">
        <f>[1]SYLVIANE!P25+[1]SOPHIE!P25+[1]THIERRY!P25+[1]ROMAIN!P25+[1]NABILA!P29+'[1]Espace Co'!P29</f>
        <v>0</v>
      </c>
      <c r="AK26" s="20">
        <f>AJ26-AI26</f>
        <v>-3</v>
      </c>
    </row>
    <row r="27" spans="23:74" ht="15.75" thickBot="1" x14ac:dyDescent="0.3">
      <c r="W27" s="4"/>
      <c r="AE27" s="19">
        <v>0.03</v>
      </c>
      <c r="AF27" s="52" t="s">
        <v>31</v>
      </c>
      <c r="AG27" s="53"/>
      <c r="AH27" s="54"/>
      <c r="AI27" s="20">
        <v>14</v>
      </c>
      <c r="AJ27" s="13">
        <f>[1]SYLVIANE!P26+[1]SOPHIE!P26+[1]THIERRY!P26+[1]ROMAIN!P26+[1]NABILA!P30+'[1]Espace Co'!P30</f>
        <v>0</v>
      </c>
      <c r="AK27" s="20">
        <f>AJ27-AI27</f>
        <v>-14</v>
      </c>
    </row>
    <row r="28" spans="23:74" x14ac:dyDescent="0.25">
      <c r="W28" s="4"/>
      <c r="AI28" s="21"/>
      <c r="AJ28" s="21"/>
      <c r="AK28" s="22"/>
    </row>
    <row r="29" spans="23:74" ht="15.75" thickBot="1" x14ac:dyDescent="0.3">
      <c r="W29" s="4"/>
      <c r="X29" s="7">
        <f>IF((((AC31/AB31)*W31)+((AC32/AB32)*W32)+((AC33/AB33)*W33)+((AC34/AB34)*W34)+((AC35/AB35)*W35))/W30&gt;=100%,100%,(((AC31/AB31)*W31)+((AC32/AB32)*W32)+((AC33/AB33)*W33)+((AC34/AB34)*W34)+((AC35/AB35)*W35))/W30)</f>
        <v>0</v>
      </c>
      <c r="AI29" s="23"/>
      <c r="AJ29" s="23"/>
      <c r="AK29" s="24"/>
      <c r="AN29" s="7">
        <f>IF((((AS31/AR31)*AM31)+((AS32/AR32)*AM32))/AM30&gt;=100%,100%,(((AS31/AR31)*AM31)+((AS32/AR32)*AM32))/AM30)</f>
        <v>0</v>
      </c>
    </row>
    <row r="30" spans="23:74" ht="15" customHeight="1" thickBot="1" x14ac:dyDescent="0.3">
      <c r="W30" s="8">
        <v>0.2</v>
      </c>
      <c r="X30" s="55" t="s">
        <v>32</v>
      </c>
      <c r="Y30" s="56"/>
      <c r="Z30" s="56"/>
      <c r="AA30" s="57"/>
      <c r="AB30" s="25" t="s">
        <v>10</v>
      </c>
      <c r="AC30" s="26" t="s">
        <v>11</v>
      </c>
      <c r="AD30" s="27" t="s">
        <v>12</v>
      </c>
      <c r="AM30" s="8">
        <v>0.3</v>
      </c>
      <c r="AN30" s="35" t="s">
        <v>33</v>
      </c>
      <c r="AO30" s="36"/>
      <c r="AP30" s="36"/>
      <c r="AQ30" s="36"/>
      <c r="AR30" s="9" t="s">
        <v>10</v>
      </c>
      <c r="AS30" s="9" t="s">
        <v>11</v>
      </c>
      <c r="AT30" s="10" t="s">
        <v>12</v>
      </c>
    </row>
    <row r="31" spans="23:74" x14ac:dyDescent="0.25">
      <c r="W31" s="19">
        <v>0.1</v>
      </c>
      <c r="X31" s="58" t="s">
        <v>34</v>
      </c>
      <c r="Y31" s="59"/>
      <c r="Z31" s="59"/>
      <c r="AA31" s="60"/>
      <c r="AB31" s="28">
        <v>12</v>
      </c>
      <c r="AC31" s="29">
        <f>[1]SYLVIANE!I30+[1]SOPHIE!I30+[1]THIERRY!I30+[1]ROMAIN!I30+[1]NABILA!I34+'[1]Espace Co'!I34</f>
        <v>0</v>
      </c>
      <c r="AD31" s="30">
        <f>AC31-AB31</f>
        <v>-12</v>
      </c>
      <c r="AM31" s="19">
        <v>0.25</v>
      </c>
      <c r="AN31" s="42" t="s">
        <v>35</v>
      </c>
      <c r="AO31" s="43"/>
      <c r="AP31" s="43"/>
      <c r="AQ31" s="44"/>
      <c r="AR31" s="12">
        <v>100000</v>
      </c>
      <c r="AS31" s="13">
        <f>[1]SYLVIANE!Y30+[1]SOPHIE!Y30+[1]THIERRY!Y30+[1]ROMAIN!Y30+[1]NABILA!Y34+'[1]Espace Co'!Y34</f>
        <v>0</v>
      </c>
      <c r="AT31" s="14">
        <f>AS31-AR31</f>
        <v>-100000</v>
      </c>
      <c r="BU31" s="3" t="s">
        <v>36</v>
      </c>
    </row>
    <row r="32" spans="23:74" ht="15.75" thickBot="1" x14ac:dyDescent="0.3">
      <c r="W32" s="19">
        <v>0.05</v>
      </c>
      <c r="X32" s="37" t="s">
        <v>37</v>
      </c>
      <c r="Y32" s="38"/>
      <c r="Z32" s="38"/>
      <c r="AA32" s="39"/>
      <c r="AB32" s="12">
        <v>10</v>
      </c>
      <c r="AC32" s="29">
        <f>[1]SYLVIANE!I31+[1]SOPHIE!I31+[1]THIERRY!I31+[1]ROMAIN!I31+[1]NABILA!I35+'[1]Espace Co'!I35</f>
        <v>0</v>
      </c>
      <c r="AD32" s="14">
        <f t="shared" ref="AD32:AD35" si="2">AC32-AB32</f>
        <v>-10</v>
      </c>
      <c r="AM32" s="19">
        <v>0.05</v>
      </c>
      <c r="AN32" s="52" t="s">
        <v>38</v>
      </c>
      <c r="AO32" s="53"/>
      <c r="AP32" s="53"/>
      <c r="AQ32" s="54"/>
      <c r="AR32" s="15">
        <v>18</v>
      </c>
      <c r="AS32" s="13">
        <f>[1]SYLVIANE!Y31+[1]SOPHIE!Y31+[1]THIERRY!Y31+[1]ROMAIN!Y31+[1]NABILA!Y35+'[1]Espace Co'!Y35</f>
        <v>0</v>
      </c>
      <c r="AT32" s="31">
        <f>AS32-AR32</f>
        <v>-18</v>
      </c>
      <c r="BU32" s="3" t="s">
        <v>39</v>
      </c>
      <c r="BV32" s="32">
        <f>IF(((BV37*AE24)+(BV42*W12)+(BV47*W30)+(BV52*AM12)+(AM30*BV57))/100%&gt;=100%,100%,((BV37*AE24)+(BV42*W12)+(BV47*W30)+(BV52*AM12)+(AM30*BV57))/100%)</f>
        <v>0</v>
      </c>
    </row>
    <row r="33" spans="23:74" x14ac:dyDescent="0.25">
      <c r="W33" s="11">
        <v>1.4999999999999999E-2</v>
      </c>
      <c r="X33" s="37" t="s">
        <v>40</v>
      </c>
      <c r="Y33" s="38"/>
      <c r="Z33" s="38"/>
      <c r="AA33" s="39"/>
      <c r="AB33" s="12">
        <v>17</v>
      </c>
      <c r="AC33" s="29">
        <f>[1]SYLVIANE!I32+[1]SOPHIE!I32+[1]THIERRY!I32+[1]ROMAIN!I32+[1]NABILA!I36+'[1]Espace Co'!I36</f>
        <v>0</v>
      </c>
      <c r="AD33" s="14">
        <f t="shared" si="2"/>
        <v>-17</v>
      </c>
      <c r="BU33" s="3" t="s">
        <v>12</v>
      </c>
      <c r="BV33" s="32">
        <f>BV34-BV32</f>
        <v>1</v>
      </c>
    </row>
    <row r="34" spans="23:74" x14ac:dyDescent="0.25">
      <c r="W34" s="19">
        <v>0.03</v>
      </c>
      <c r="X34" s="37" t="s">
        <v>41</v>
      </c>
      <c r="Y34" s="38"/>
      <c r="Z34" s="38"/>
      <c r="AA34" s="39"/>
      <c r="AB34" s="12">
        <v>3</v>
      </c>
      <c r="AC34" s="29">
        <f>[1]SYLVIANE!I33+[1]SOPHIE!I33+[1]THIERRY!I33+[1]ROMAIN!I33+[1]NABILA!I37+'[1]Espace Co'!I37</f>
        <v>0</v>
      </c>
      <c r="AD34" s="14">
        <f t="shared" si="2"/>
        <v>-3</v>
      </c>
      <c r="BU34" s="3" t="s">
        <v>42</v>
      </c>
      <c r="BV34" s="32">
        <v>1</v>
      </c>
    </row>
    <row r="35" spans="23:74" ht="15.75" thickBot="1" x14ac:dyDescent="0.3">
      <c r="W35" s="11">
        <v>5.0000000000000001E-3</v>
      </c>
      <c r="X35" s="49" t="s">
        <v>43</v>
      </c>
      <c r="Y35" s="50"/>
      <c r="Z35" s="50"/>
      <c r="AA35" s="51"/>
      <c r="AB35" s="15">
        <v>30</v>
      </c>
      <c r="AC35" s="29">
        <f>[1]SYLVIANE!I34+[1]SOPHIE!I34+[1]THIERRY!I34+[1]ROMAIN!I34+[1]NABILA!I38+'[1]Espace Co'!I38</f>
        <v>0</v>
      </c>
      <c r="AD35" s="31">
        <f t="shared" si="2"/>
        <v>-30</v>
      </c>
    </row>
    <row r="36" spans="23:74" x14ac:dyDescent="0.25">
      <c r="W36" s="4"/>
      <c r="BU36" s="3" t="s">
        <v>2</v>
      </c>
    </row>
    <row r="37" spans="23:74" x14ac:dyDescent="0.25">
      <c r="W37" s="4"/>
      <c r="BU37" s="3" t="s">
        <v>39</v>
      </c>
      <c r="BV37" s="32">
        <f>AF23</f>
        <v>0</v>
      </c>
    </row>
    <row r="38" spans="23:74" x14ac:dyDescent="0.25">
      <c r="W38" s="4"/>
      <c r="BU38" s="3" t="s">
        <v>12</v>
      </c>
      <c r="BV38" s="32">
        <f>BV39-BV37</f>
        <v>1</v>
      </c>
    </row>
    <row r="39" spans="23:74" x14ac:dyDescent="0.25">
      <c r="W39" s="4"/>
      <c r="BU39" s="3" t="s">
        <v>42</v>
      </c>
      <c r="BV39" s="32">
        <v>1</v>
      </c>
    </row>
    <row r="41" spans="23:74" x14ac:dyDescent="0.25">
      <c r="BU41" s="3" t="s">
        <v>0</v>
      </c>
    </row>
    <row r="42" spans="23:74" x14ac:dyDescent="0.25">
      <c r="BU42" s="3" t="s">
        <v>39</v>
      </c>
      <c r="BV42" s="32">
        <f>X11</f>
        <v>0</v>
      </c>
    </row>
    <row r="43" spans="23:74" x14ac:dyDescent="0.25">
      <c r="BU43" s="3" t="s">
        <v>12</v>
      </c>
      <c r="BV43" s="32">
        <f>BV44-BV42</f>
        <v>1</v>
      </c>
    </row>
    <row r="44" spans="23:74" x14ac:dyDescent="0.25">
      <c r="BU44" s="3" t="s">
        <v>42</v>
      </c>
      <c r="BV44" s="32">
        <v>1</v>
      </c>
    </row>
    <row r="46" spans="23:74" x14ac:dyDescent="0.25">
      <c r="BU46" s="3" t="s">
        <v>4</v>
      </c>
    </row>
    <row r="47" spans="23:74" x14ac:dyDescent="0.25">
      <c r="BU47" s="3" t="s">
        <v>39</v>
      </c>
      <c r="BV47" s="32">
        <f>X29</f>
        <v>0</v>
      </c>
    </row>
    <row r="48" spans="23:74" x14ac:dyDescent="0.25">
      <c r="BU48" s="3" t="s">
        <v>12</v>
      </c>
      <c r="BV48" s="32">
        <f>BV49-BV47</f>
        <v>1</v>
      </c>
    </row>
    <row r="49" spans="73:74" x14ac:dyDescent="0.25">
      <c r="BU49" s="3" t="s">
        <v>42</v>
      </c>
      <c r="BV49" s="32">
        <v>1</v>
      </c>
    </row>
    <row r="50" spans="73:74" x14ac:dyDescent="0.25">
      <c r="BV50" s="32"/>
    </row>
    <row r="51" spans="73:74" x14ac:dyDescent="0.25">
      <c r="BU51" s="3" t="s">
        <v>6</v>
      </c>
    </row>
    <row r="52" spans="73:74" x14ac:dyDescent="0.25">
      <c r="BU52" s="3" t="s">
        <v>39</v>
      </c>
      <c r="BV52" s="32">
        <f>AN11</f>
        <v>0</v>
      </c>
    </row>
    <row r="53" spans="73:74" x14ac:dyDescent="0.25">
      <c r="BU53" s="3" t="s">
        <v>12</v>
      </c>
      <c r="BV53" s="32">
        <f>BV54-BV52</f>
        <v>1</v>
      </c>
    </row>
    <row r="54" spans="73:74" x14ac:dyDescent="0.25">
      <c r="BU54" s="3" t="s">
        <v>42</v>
      </c>
      <c r="BV54" s="32">
        <v>1</v>
      </c>
    </row>
    <row r="55" spans="73:74" x14ac:dyDescent="0.25">
      <c r="BV55" s="32"/>
    </row>
    <row r="56" spans="73:74" x14ac:dyDescent="0.25">
      <c r="BU56" s="3" t="s">
        <v>8</v>
      </c>
    </row>
    <row r="57" spans="73:74" x14ac:dyDescent="0.25">
      <c r="BU57" s="3" t="s">
        <v>39</v>
      </c>
      <c r="BV57" s="32">
        <f>AN29</f>
        <v>0</v>
      </c>
    </row>
    <row r="58" spans="73:74" x14ac:dyDescent="0.25">
      <c r="BU58" s="3" t="s">
        <v>12</v>
      </c>
      <c r="BV58" s="32">
        <f>BV59-BV57</f>
        <v>1</v>
      </c>
    </row>
    <row r="59" spans="73:74" x14ac:dyDescent="0.25">
      <c r="BU59" s="3" t="s">
        <v>42</v>
      </c>
      <c r="BV59" s="32">
        <v>1</v>
      </c>
    </row>
  </sheetData>
  <sheetProtection selectLockedCells="1"/>
  <mergeCells count="29">
    <mergeCell ref="X32:AA32"/>
    <mergeCell ref="AN32:AQ32"/>
    <mergeCell ref="X33:AA33"/>
    <mergeCell ref="X34:AA34"/>
    <mergeCell ref="X35:AA35"/>
    <mergeCell ref="AF26:AH26"/>
    <mergeCell ref="AF27:AH27"/>
    <mergeCell ref="X30:AA30"/>
    <mergeCell ref="AN30:AQ30"/>
    <mergeCell ref="X31:AA31"/>
    <mergeCell ref="AN31:AQ31"/>
    <mergeCell ref="AF25:AH25"/>
    <mergeCell ref="X15:AA15"/>
    <mergeCell ref="AN15:AQ15"/>
    <mergeCell ref="X16:AA16"/>
    <mergeCell ref="AN16:AQ16"/>
    <mergeCell ref="X17:AA17"/>
    <mergeCell ref="AN17:AQ17"/>
    <mergeCell ref="X18:AA18"/>
    <mergeCell ref="X19:AA19"/>
    <mergeCell ref="X20:AA20"/>
    <mergeCell ref="X21:AA21"/>
    <mergeCell ref="AF24:AH24"/>
    <mergeCell ref="X12:AA12"/>
    <mergeCell ref="AN12:AQ12"/>
    <mergeCell ref="X13:AA13"/>
    <mergeCell ref="AN13:AQ13"/>
    <mergeCell ref="X14:AA14"/>
    <mergeCell ref="AN14:AQ14"/>
  </mergeCells>
  <conditionalFormatting sqref="AD13:AD21">
    <cfRule type="cellIs" dxfId="5" priority="6" operator="lessThan">
      <formula>0</formula>
    </cfRule>
  </conditionalFormatting>
  <conditionalFormatting sqref="AD31:AD35">
    <cfRule type="cellIs" dxfId="4" priority="5" operator="lessThan">
      <formula>0</formula>
    </cfRule>
  </conditionalFormatting>
  <conditionalFormatting sqref="AK25:AK27">
    <cfRule type="cellIs" dxfId="3" priority="4" operator="lessThan">
      <formula>0</formula>
    </cfRule>
  </conditionalFormatting>
  <conditionalFormatting sqref="AT31:AT32">
    <cfRule type="cellIs" dxfId="2" priority="3" operator="lessThan">
      <formula>0</formula>
    </cfRule>
  </conditionalFormatting>
  <conditionalFormatting sqref="AT13:AT17">
    <cfRule type="cellIs" dxfId="1" priority="2" operator="lessThan">
      <formula>0</formula>
    </cfRule>
  </conditionalFormatting>
  <conditionalFormatting sqref="AD13:AD21 AD31:AD35 AK25:AK27 AT31:AT32 AT13:AT17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&amp;C&amp;1#&amp;"Calibri"&amp;10&amp;K0078D7C1 - Interne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C8"/>
  <sheetViews>
    <sheetView workbookViewId="0">
      <selection activeCell="C9" sqref="C9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0.33</v>
      </c>
    </row>
    <row r="5" spans="2:3" x14ac:dyDescent="0.25">
      <c r="B5" s="1" t="s">
        <v>3</v>
      </c>
      <c r="C5" s="2">
        <v>0.44</v>
      </c>
    </row>
    <row r="6" spans="2:3" x14ac:dyDescent="0.25">
      <c r="B6" s="1" t="s">
        <v>44</v>
      </c>
      <c r="C6" s="2">
        <v>0.55000000000000004</v>
      </c>
    </row>
    <row r="7" spans="2:3" x14ac:dyDescent="0.25">
      <c r="B7" s="1" t="s">
        <v>45</v>
      </c>
      <c r="C7" s="2">
        <v>0.66</v>
      </c>
    </row>
    <row r="8" spans="2:3" x14ac:dyDescent="0.25">
      <c r="B8" s="1" t="s">
        <v>46</v>
      </c>
      <c r="C8" s="2">
        <v>0.77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C8"/>
  <sheetViews>
    <sheetView workbookViewId="0">
      <selection activeCell="D8" sqref="D8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0.55000000000000004</v>
      </c>
    </row>
    <row r="5" spans="2:3" x14ac:dyDescent="0.25">
      <c r="B5" s="1" t="s">
        <v>3</v>
      </c>
      <c r="C5" s="2">
        <v>0</v>
      </c>
    </row>
    <row r="6" spans="2:3" x14ac:dyDescent="0.25">
      <c r="B6" s="1" t="s">
        <v>44</v>
      </c>
      <c r="C6" s="2">
        <v>0</v>
      </c>
    </row>
    <row r="7" spans="2:3" x14ac:dyDescent="0.25">
      <c r="B7" s="1" t="s">
        <v>45</v>
      </c>
      <c r="C7" s="2">
        <v>0</v>
      </c>
    </row>
    <row r="8" spans="2:3" x14ac:dyDescent="0.25">
      <c r="B8" s="1" t="s">
        <v>46</v>
      </c>
      <c r="C8" s="2">
        <v>0</v>
      </c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C9"/>
  <sheetViews>
    <sheetView workbookViewId="0">
      <selection activeCell="E13" sqref="E12:E13"/>
    </sheetView>
  </sheetViews>
  <sheetFormatPr baseColWidth="10" defaultRowHeight="15" x14ac:dyDescent="0.25"/>
  <sheetData>
    <row r="3" spans="2:3" x14ac:dyDescent="0.25">
      <c r="B3" s="3" t="s">
        <v>47</v>
      </c>
      <c r="C3" s="3" t="s">
        <v>48</v>
      </c>
    </row>
    <row r="4" spans="2:3" x14ac:dyDescent="0.25">
      <c r="B4" s="1" t="s">
        <v>1</v>
      </c>
      <c r="C4" s="2">
        <v>0</v>
      </c>
    </row>
    <row r="5" spans="2:3" x14ac:dyDescent="0.25">
      <c r="B5" s="1" t="s">
        <v>3</v>
      </c>
      <c r="C5" s="2">
        <v>0</v>
      </c>
    </row>
    <row r="6" spans="2:3" x14ac:dyDescent="0.25">
      <c r="B6" s="1" t="s">
        <v>44</v>
      </c>
      <c r="C6" s="2">
        <v>0</v>
      </c>
    </row>
    <row r="7" spans="2:3" x14ac:dyDescent="0.25">
      <c r="B7" s="1" t="s">
        <v>45</v>
      </c>
      <c r="C7" s="2">
        <v>0</v>
      </c>
    </row>
    <row r="8" spans="2:3" x14ac:dyDescent="0.25">
      <c r="B8" s="1" t="s">
        <v>46</v>
      </c>
      <c r="C8" s="2">
        <v>0</v>
      </c>
    </row>
    <row r="9" spans="2:3" x14ac:dyDescent="0.25">
      <c r="C9" s="2"/>
    </row>
  </sheetData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SECTEUR</vt:lpstr>
      <vt:lpstr>commercial1</vt:lpstr>
      <vt:lpstr>commercial2</vt:lpstr>
      <vt:lpstr>commercial3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DAL BELLO</dc:creator>
  <cp:lastModifiedBy> </cp:lastModifiedBy>
  <dcterms:created xsi:type="dcterms:W3CDTF">2020-05-02T15:27:30Z</dcterms:created>
  <dcterms:modified xsi:type="dcterms:W3CDTF">2020-05-02T17:10:28Z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laurent.dalbello@laposte.fr</vt:lpwstr>
  </property>
  <property fmtid="{D5CDD505-2E9C-101B-9397-08002B2CF9AE}" pid="5" name="MSIP_Label_ee0428da-ac0f-4a84-a429-a80e20cb35de_SetDate">
    <vt:lpwstr>2020-05-02T15:28:57.2510000Z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e33244fd-28f8-491e-9273-e92ec198c569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Sensitivity">
    <vt:lpwstr>C1 - Interne</vt:lpwstr>
  </property>
</Properties>
</file>