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01" codeName="{21656B06-1B9B-AA78-C99D-37B55691406E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BONNARDC\Desktop\Matric Conseillers Déleg.Niv.0\"/>
    </mc:Choice>
  </mc:AlternateContent>
  <bookViews>
    <workbookView xWindow="0" yWindow="0" windowWidth="11490" windowHeight="8175" activeTab="2"/>
  </bookViews>
  <sheets>
    <sheet name="Résultats" sheetId="1" r:id="rId1"/>
    <sheet name="Appuis" sheetId="49" r:id="rId2"/>
    <sheet name="Tableau Référence" sheetId="40" r:id="rId3"/>
    <sheet name="Janvier" sheetId="26" r:id="rId4"/>
    <sheet name="Février" sheetId="28" r:id="rId5"/>
    <sheet name="Mars" sheetId="29" r:id="rId6"/>
    <sheet name="Avril" sheetId="48" r:id="rId7"/>
    <sheet name="Mai" sheetId="44" r:id="rId8"/>
    <sheet name="Juin" sheetId="41" r:id="rId9"/>
    <sheet name="Juillet" sheetId="33" r:id="rId10"/>
    <sheet name="Août" sheetId="34" r:id="rId11"/>
    <sheet name="Septembre" sheetId="35" r:id="rId12"/>
    <sheet name="Octobre" sheetId="36" r:id="rId13"/>
    <sheet name="Novembre" sheetId="37" r:id="rId14"/>
    <sheet name="Décembre" sheetId="38" r:id="rId15"/>
    <sheet name="Paramètres" sheetId="15" r:id="rId16"/>
  </sheets>
  <externalReferences>
    <externalReference r:id="rId17"/>
    <externalReference r:id="rId18"/>
    <externalReference r:id="rId19"/>
    <externalReference r:id="rId20"/>
  </externalReferences>
  <definedNames>
    <definedName name="Appui1">[1]Paramètres!$I$3:$I$4</definedName>
    <definedName name="Catégorie1">[1]Paramètres!$E$1:$E$3</definedName>
    <definedName name="Date01">Paramètres!$B$1:$B$31</definedName>
    <definedName name="Date02">Paramètres!$B$32:$B$59</definedName>
    <definedName name="Date03">Paramètres!$B$60:$B$90</definedName>
    <definedName name="Date04">Paramètres!$B$91:$B$120</definedName>
    <definedName name="Date05">Paramètres!$B$121:$B$150</definedName>
    <definedName name="Date06">Paramètres!$B$151:$B$180</definedName>
    <definedName name="Date07">Paramètres!$B$182:$B$211</definedName>
    <definedName name="Date08">Paramètres!$B$212:$B$241</definedName>
    <definedName name="Date09">Paramètres!$B$243:$B$273</definedName>
    <definedName name="Date10">Paramètres!$B$274:$B$303</definedName>
    <definedName name="Date11">Paramètres!$B$304:$B$333</definedName>
    <definedName name="Date12">Paramètres!$B$334:$B$364</definedName>
    <definedName name="DONNEES000003">Paramètres!$E$1:$E$6</definedName>
    <definedName name="DONNEES00001">Paramètres!$F$1:$F$3</definedName>
    <definedName name="DONNEES00003">Paramètres!$D$1:$D$5</definedName>
    <definedName name="DONNEES0001">Paramètres!$F$1:$F$4</definedName>
    <definedName name="DONNEES0002">Paramètres!$B$1:$B$364</definedName>
    <definedName name="DONNEES0004">Paramètres!$G$1:$G$12</definedName>
    <definedName name="DONNEES0005">Paramètres!$H$1:$H$7</definedName>
    <definedName name="DONNEES0006">Paramètres!$I$1:$I$3</definedName>
    <definedName name="DONNEES01">[4]Paramètres!$F$1:$F$3</definedName>
    <definedName name="DONNEES02">[4]Paramètres!$B$1:$B$364</definedName>
    <definedName name="DONNEES06">Paramètres!$I$1:$I$3</definedName>
    <definedName name="DONNEES3">[4]Paramètres!$D$1:$D$9</definedName>
    <definedName name="DONNEES5">[4]Paramètres!$H$1:$H$6</definedName>
    <definedName name="DONNEES6">[4]Paramètres!$I$1:$I$3</definedName>
    <definedName name="Initiative">[1]Paramètres!$J$3:$J$5</definedName>
    <definedName name="LASTE">Paramètres!$D$13:$D$42</definedName>
    <definedName name="LIIISTE">Paramètres!$D$13:$D$42</definedName>
    <definedName name="Liiste">Paramètres!$D$1:$D$9</definedName>
    <definedName name="Liste">[1]Paramètres!$D$1:$D$4</definedName>
    <definedName name="Liste_mai">[1]Paramètres!$B$121:$B$150</definedName>
    <definedName name="Liste0001">[1]Paramètres!$K$1:$K$3</definedName>
    <definedName name="Liste001">[1]Paramètres!$G$5:$G$9</definedName>
    <definedName name="Liste004">[1]Paramètres!$K$2:$K$4</definedName>
    <definedName name="LISTE01">Paramètres!$G$1:$G$7</definedName>
    <definedName name="Liste0405">[2]Paramètres!$B$193:$B$252</definedName>
    <definedName name="Listedates">[1]Paramètres!$B$1:$B$364</definedName>
    <definedName name="NatureRV0">[1]Paramètres!$D$9:$D$13</definedName>
    <definedName name="NatureRV2">[1]Paramètres!$D$7</definedName>
    <definedName name="OUI__NON">Paramètres!$J$1:$J$3</definedName>
    <definedName name="Produit">[1]Paramètres!$F$2:$F$13</definedName>
    <definedName name="R.A.S">[2]Paramètres!$A$18:$A$19</definedName>
    <definedName name="Stade">'[3](Paramètres)'!$O$12:$O$13</definedName>
    <definedName name="StadeRV002">[1]Paramètres!$G$4:$G$9</definedName>
    <definedName name="StadeRV2">[1]Paramètres!$G$2:$G$3</definedName>
  </definedNames>
  <calcPr calcId="171027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7" i="28" l="1"/>
  <c r="S17" i="28"/>
  <c r="R17" i="28"/>
  <c r="Q17" i="28"/>
  <c r="M17" i="28"/>
  <c r="L17" i="28"/>
  <c r="J17" i="28"/>
  <c r="I17" i="28"/>
  <c r="H17" i="28"/>
  <c r="W16" i="28"/>
  <c r="S16" i="28"/>
  <c r="R16" i="28"/>
  <c r="Q16" i="28"/>
  <c r="M16" i="28"/>
  <c r="L16" i="28"/>
  <c r="J16" i="28"/>
  <c r="I16" i="28"/>
  <c r="H16" i="28"/>
  <c r="W15" i="28"/>
  <c r="S15" i="28"/>
  <c r="R15" i="28"/>
  <c r="Q15" i="28"/>
  <c r="M15" i="28"/>
  <c r="L15" i="28"/>
  <c r="J15" i="28"/>
  <c r="I15" i="28"/>
  <c r="H15" i="28"/>
  <c r="W14" i="28"/>
  <c r="S14" i="28"/>
  <c r="R14" i="28"/>
  <c r="Q14" i="28"/>
  <c r="M14" i="28"/>
  <c r="L14" i="28"/>
  <c r="J14" i="28"/>
  <c r="I14" i="28"/>
  <c r="H14" i="28"/>
  <c r="W13" i="28"/>
  <c r="S13" i="28"/>
  <c r="R13" i="28"/>
  <c r="Q13" i="28"/>
  <c r="M13" i="28"/>
  <c r="L13" i="28"/>
  <c r="J13" i="28"/>
  <c r="I13" i="28"/>
  <c r="H13" i="28"/>
  <c r="W12" i="28"/>
  <c r="S12" i="28"/>
  <c r="R12" i="28"/>
  <c r="M12" i="28"/>
  <c r="L12" i="28"/>
  <c r="J12" i="28"/>
  <c r="I12" i="28"/>
  <c r="H12" i="28"/>
  <c r="X27" i="28"/>
  <c r="W27" i="28"/>
  <c r="S27" i="28"/>
  <c r="R27" i="28"/>
  <c r="Q27" i="28"/>
  <c r="M27" i="28"/>
  <c r="L27" i="28"/>
  <c r="J27" i="28"/>
  <c r="I27" i="28"/>
  <c r="H27" i="28"/>
  <c r="W26" i="28"/>
  <c r="X26" i="28" s="1"/>
  <c r="S26" i="28"/>
  <c r="R26" i="28"/>
  <c r="Q26" i="28"/>
  <c r="M26" i="28"/>
  <c r="L26" i="28"/>
  <c r="J26" i="28"/>
  <c r="I26" i="28"/>
  <c r="H26" i="28"/>
  <c r="X25" i="28"/>
  <c r="W25" i="28"/>
  <c r="S25" i="28"/>
  <c r="R25" i="28"/>
  <c r="Q25" i="28"/>
  <c r="M25" i="28"/>
  <c r="L25" i="28"/>
  <c r="J25" i="28"/>
  <c r="I25" i="28"/>
  <c r="H25" i="28"/>
  <c r="W24" i="28"/>
  <c r="X24" i="28" s="1"/>
  <c r="S24" i="28"/>
  <c r="R24" i="28"/>
  <c r="Q24" i="28"/>
  <c r="M24" i="28"/>
  <c r="L24" i="28"/>
  <c r="J24" i="28"/>
  <c r="I24" i="28"/>
  <c r="H24" i="28"/>
  <c r="X23" i="28"/>
  <c r="W23" i="28"/>
  <c r="S23" i="28"/>
  <c r="R23" i="28"/>
  <c r="Q23" i="28"/>
  <c r="M23" i="28"/>
  <c r="L23" i="28"/>
  <c r="J23" i="28"/>
  <c r="I23" i="28"/>
  <c r="H23" i="28"/>
  <c r="W22" i="28"/>
  <c r="X22" i="28" s="1"/>
  <c r="S22" i="28"/>
  <c r="R22" i="28"/>
  <c r="Q22" i="28"/>
  <c r="M22" i="28"/>
  <c r="L22" i="28"/>
  <c r="J22" i="28"/>
  <c r="I22" i="28"/>
  <c r="H22" i="28"/>
  <c r="X21" i="28"/>
  <c r="W21" i="28"/>
  <c r="S21" i="28"/>
  <c r="R21" i="28"/>
  <c r="Q21" i="28"/>
  <c r="M21" i="28"/>
  <c r="L21" i="28"/>
  <c r="J21" i="28"/>
  <c r="I21" i="28"/>
  <c r="H21" i="28"/>
  <c r="W20" i="28"/>
  <c r="X20" i="28" s="1"/>
  <c r="S20" i="28"/>
  <c r="R20" i="28"/>
  <c r="Q20" i="28"/>
  <c r="M20" i="28"/>
  <c r="L20" i="28"/>
  <c r="J20" i="28"/>
  <c r="I20" i="28"/>
  <c r="H20" i="28"/>
  <c r="X19" i="28"/>
  <c r="W19" i="28"/>
  <c r="S19" i="28"/>
  <c r="R19" i="28"/>
  <c r="Q19" i="28"/>
  <c r="M19" i="28"/>
  <c r="L19" i="28"/>
  <c r="J19" i="28"/>
  <c r="I19" i="28"/>
  <c r="H19" i="28"/>
  <c r="W18" i="28"/>
  <c r="X18" i="28" s="1"/>
  <c r="S18" i="28"/>
  <c r="R18" i="28"/>
  <c r="Q18" i="28"/>
  <c r="M18" i="28"/>
  <c r="L18" i="28"/>
  <c r="J18" i="28"/>
  <c r="I18" i="28"/>
  <c r="H18" i="28"/>
  <c r="X11" i="28"/>
  <c r="W11" i="28"/>
  <c r="S11" i="28"/>
  <c r="R11" i="28"/>
  <c r="M11" i="28"/>
  <c r="L11" i="28"/>
  <c r="J11" i="28"/>
  <c r="I11" i="28"/>
  <c r="H11" i="28"/>
  <c r="W10" i="28"/>
  <c r="X10" i="28" s="1"/>
  <c r="S10" i="28"/>
  <c r="R10" i="28"/>
  <c r="M10" i="28"/>
  <c r="L10" i="28"/>
  <c r="J10" i="28"/>
  <c r="I10" i="28"/>
  <c r="H10" i="28"/>
  <c r="W9" i="28"/>
  <c r="X9" i="28" s="1"/>
  <c r="R9" i="28"/>
  <c r="Q9" i="28"/>
  <c r="M9" i="28"/>
  <c r="L9" i="28"/>
  <c r="J9" i="28"/>
  <c r="I9" i="28"/>
  <c r="H9" i="28"/>
  <c r="X30" i="26"/>
  <c r="W30" i="26"/>
  <c r="S30" i="26"/>
  <c r="R30" i="26"/>
  <c r="M30" i="26"/>
  <c r="L30" i="26"/>
  <c r="J30" i="26"/>
  <c r="I30" i="26"/>
  <c r="H30" i="26"/>
  <c r="W49" i="26"/>
  <c r="S49" i="26"/>
  <c r="R49" i="26"/>
  <c r="Q49" i="26"/>
  <c r="M49" i="26"/>
  <c r="L49" i="26"/>
  <c r="J49" i="26"/>
  <c r="I49" i="26"/>
  <c r="H49" i="26"/>
  <c r="W48" i="26"/>
  <c r="S48" i="26"/>
  <c r="R48" i="26"/>
  <c r="Q48" i="26"/>
  <c r="M48" i="26"/>
  <c r="L48" i="26"/>
  <c r="J48" i="26"/>
  <c r="I48" i="26"/>
  <c r="H48" i="26"/>
  <c r="W47" i="26"/>
  <c r="S47" i="26"/>
  <c r="R47" i="26"/>
  <c r="Q47" i="26"/>
  <c r="M47" i="26"/>
  <c r="L47" i="26"/>
  <c r="J47" i="26"/>
  <c r="I47" i="26"/>
  <c r="H47" i="26"/>
  <c r="W46" i="26"/>
  <c r="S46" i="26"/>
  <c r="R46" i="26"/>
  <c r="Q46" i="26"/>
  <c r="M46" i="26"/>
  <c r="L46" i="26"/>
  <c r="J46" i="26"/>
  <c r="I46" i="26"/>
  <c r="H46" i="26"/>
  <c r="W45" i="26"/>
  <c r="S45" i="26"/>
  <c r="R45" i="26"/>
  <c r="Q45" i="26"/>
  <c r="M45" i="26"/>
  <c r="L45" i="26"/>
  <c r="J45" i="26"/>
  <c r="I45" i="26"/>
  <c r="H45" i="26"/>
  <c r="W44" i="26"/>
  <c r="S44" i="26"/>
  <c r="R44" i="26"/>
  <c r="M44" i="26"/>
  <c r="L44" i="26"/>
  <c r="J44" i="26"/>
  <c r="I44" i="26"/>
  <c r="H44" i="26"/>
  <c r="W27" i="26"/>
  <c r="X27" i="26" s="1"/>
  <c r="S27" i="26"/>
  <c r="R27" i="26"/>
  <c r="Q27" i="26"/>
  <c r="M27" i="26"/>
  <c r="L27" i="26"/>
  <c r="J27" i="26"/>
  <c r="I27" i="26"/>
  <c r="H27" i="26"/>
  <c r="X26" i="26"/>
  <c r="W26" i="26"/>
  <c r="S26" i="26"/>
  <c r="R26" i="26"/>
  <c r="Q26" i="26"/>
  <c r="M26" i="26"/>
  <c r="L26" i="26"/>
  <c r="J26" i="26"/>
  <c r="I26" i="26"/>
  <c r="H26" i="26"/>
  <c r="W25" i="26"/>
  <c r="X25" i="26" s="1"/>
  <c r="S25" i="26"/>
  <c r="R25" i="26"/>
  <c r="Q25" i="26"/>
  <c r="M25" i="26"/>
  <c r="L25" i="26"/>
  <c r="J25" i="26"/>
  <c r="I25" i="26"/>
  <c r="H25" i="26"/>
  <c r="X24" i="26"/>
  <c r="W24" i="26"/>
  <c r="S24" i="26"/>
  <c r="R24" i="26"/>
  <c r="Q24" i="26"/>
  <c r="M24" i="26"/>
  <c r="L24" i="26"/>
  <c r="J24" i="26"/>
  <c r="I24" i="26"/>
  <c r="H24" i="26"/>
  <c r="W23" i="26"/>
  <c r="X23" i="26" s="1"/>
  <c r="S23" i="26"/>
  <c r="R23" i="26"/>
  <c r="Q23" i="26"/>
  <c r="M23" i="26"/>
  <c r="L23" i="26"/>
  <c r="J23" i="26"/>
  <c r="I23" i="26"/>
  <c r="H23" i="26"/>
  <c r="X22" i="26"/>
  <c r="W22" i="26"/>
  <c r="S22" i="26"/>
  <c r="R22" i="26"/>
  <c r="Q22" i="26"/>
  <c r="M22" i="26"/>
  <c r="L22" i="26"/>
  <c r="J22" i="26"/>
  <c r="I22" i="26"/>
  <c r="H22" i="26"/>
  <c r="W21" i="26"/>
  <c r="X21" i="26" s="1"/>
  <c r="S21" i="26"/>
  <c r="R21" i="26"/>
  <c r="Q21" i="26"/>
  <c r="M21" i="26"/>
  <c r="L21" i="26"/>
  <c r="J21" i="26"/>
  <c r="I21" i="26"/>
  <c r="H21" i="26"/>
  <c r="X20" i="26"/>
  <c r="W20" i="26"/>
  <c r="S20" i="26"/>
  <c r="R20" i="26"/>
  <c r="Q20" i="26"/>
  <c r="M20" i="26"/>
  <c r="L20" i="26"/>
  <c r="J20" i="26"/>
  <c r="I20" i="26"/>
  <c r="H20" i="26"/>
  <c r="W19" i="26"/>
  <c r="X19" i="26" s="1"/>
  <c r="S19" i="26"/>
  <c r="R19" i="26"/>
  <c r="Q19" i="26"/>
  <c r="M19" i="26"/>
  <c r="L19" i="26"/>
  <c r="J19" i="26"/>
  <c r="I19" i="26"/>
  <c r="H19" i="26"/>
  <c r="X18" i="26"/>
  <c r="W18" i="26"/>
  <c r="S18" i="26"/>
  <c r="R18" i="26"/>
  <c r="Q18" i="26"/>
  <c r="M18" i="26"/>
  <c r="L18" i="26"/>
  <c r="J18" i="26"/>
  <c r="I18" i="26"/>
  <c r="H18" i="26"/>
  <c r="W17" i="26"/>
  <c r="X17" i="26" s="1"/>
  <c r="S17" i="26"/>
  <c r="R17" i="26"/>
  <c r="Q17" i="26"/>
  <c r="M17" i="26"/>
  <c r="L17" i="26"/>
  <c r="J17" i="26"/>
  <c r="I17" i="26"/>
  <c r="H17" i="26"/>
  <c r="X16" i="26"/>
  <c r="W16" i="26"/>
  <c r="S16" i="26"/>
  <c r="R16" i="26"/>
  <c r="Q16" i="26"/>
  <c r="M16" i="26"/>
  <c r="L16" i="26"/>
  <c r="J16" i="26"/>
  <c r="I16" i="26"/>
  <c r="H16" i="26"/>
  <c r="W15" i="26"/>
  <c r="X15" i="26" s="1"/>
  <c r="S15" i="26"/>
  <c r="R15" i="26"/>
  <c r="Q15" i="26"/>
  <c r="M15" i="26"/>
  <c r="L15" i="26"/>
  <c r="J15" i="26"/>
  <c r="I15" i="26"/>
  <c r="H15" i="26"/>
  <c r="X14" i="26"/>
  <c r="W14" i="26"/>
  <c r="S14" i="26"/>
  <c r="R14" i="26"/>
  <c r="Q14" i="26"/>
  <c r="M14" i="26"/>
  <c r="L14" i="26"/>
  <c r="J14" i="26"/>
  <c r="I14" i="26"/>
  <c r="H14" i="26"/>
  <c r="W13" i="26"/>
  <c r="X13" i="26" s="1"/>
  <c r="S13" i="26"/>
  <c r="R13" i="26"/>
  <c r="Q13" i="26"/>
  <c r="M13" i="26"/>
  <c r="L13" i="26"/>
  <c r="J13" i="26"/>
  <c r="I13" i="26"/>
  <c r="H13" i="26"/>
  <c r="X12" i="26"/>
  <c r="W12" i="26"/>
  <c r="S12" i="26"/>
  <c r="R12" i="26"/>
  <c r="Q12" i="26"/>
  <c r="M12" i="26"/>
  <c r="L12" i="26"/>
  <c r="J12" i="26"/>
  <c r="I12" i="26"/>
  <c r="H12" i="26"/>
  <c r="W11" i="26"/>
  <c r="X11" i="26" s="1"/>
  <c r="S11" i="26"/>
  <c r="R11" i="26"/>
  <c r="M11" i="26"/>
  <c r="L11" i="26"/>
  <c r="J11" i="26"/>
  <c r="I11" i="26"/>
  <c r="H11" i="26"/>
  <c r="W10" i="26"/>
  <c r="X10" i="26" s="1"/>
  <c r="S10" i="26"/>
  <c r="R10" i="26"/>
  <c r="M10" i="26"/>
  <c r="L10" i="26"/>
  <c r="J10" i="26"/>
  <c r="I10" i="26"/>
  <c r="H10" i="26"/>
  <c r="X9" i="26"/>
  <c r="W9" i="26"/>
  <c r="R9" i="26"/>
  <c r="Q9" i="26"/>
  <c r="M9" i="26"/>
  <c r="L9" i="26"/>
  <c r="J9" i="26"/>
  <c r="I9" i="26"/>
  <c r="H9" i="26"/>
  <c r="D18" i="49"/>
  <c r="G18" i="49"/>
  <c r="F18" i="49"/>
  <c r="E18" i="49"/>
  <c r="W15" i="35" l="1"/>
  <c r="X15" i="35" s="1"/>
  <c r="S15" i="35"/>
  <c r="R15" i="35"/>
  <c r="Q15" i="35"/>
  <c r="M15" i="35"/>
  <c r="L15" i="35"/>
  <c r="J15" i="35"/>
  <c r="I15" i="35"/>
  <c r="W14" i="35"/>
  <c r="X14" i="35" s="1"/>
  <c r="S14" i="35"/>
  <c r="R14" i="35"/>
  <c r="Q14" i="35"/>
  <c r="M14" i="35"/>
  <c r="L14" i="35"/>
  <c r="J14" i="35"/>
  <c r="I14" i="35"/>
  <c r="X13" i="35"/>
  <c r="W13" i="35"/>
  <c r="S13" i="35"/>
  <c r="R13" i="35"/>
  <c r="Q13" i="35"/>
  <c r="M13" i="35"/>
  <c r="L13" i="35"/>
  <c r="J13" i="35"/>
  <c r="I13" i="35"/>
  <c r="W12" i="35"/>
  <c r="X12" i="35" s="1"/>
  <c r="S12" i="35"/>
  <c r="R12" i="35"/>
  <c r="Q12" i="35"/>
  <c r="M12" i="35"/>
  <c r="L12" i="35"/>
  <c r="J12" i="35"/>
  <c r="I12" i="35"/>
  <c r="W11" i="35"/>
  <c r="X11" i="35" s="1"/>
  <c r="S11" i="35"/>
  <c r="R11" i="35"/>
  <c r="Q11" i="35"/>
  <c r="M11" i="35"/>
  <c r="L11" i="35"/>
  <c r="J11" i="35"/>
  <c r="I11" i="35"/>
  <c r="W10" i="35"/>
  <c r="X10" i="35" s="1"/>
  <c r="S10" i="35"/>
  <c r="R10" i="35"/>
  <c r="Q10" i="35"/>
  <c r="M10" i="35"/>
  <c r="L10" i="35"/>
  <c r="J10" i="35"/>
  <c r="I10" i="35"/>
  <c r="W28" i="35"/>
  <c r="X28" i="35" s="1"/>
  <c r="S28" i="35"/>
  <c r="R28" i="35"/>
  <c r="Q28" i="35"/>
  <c r="M28" i="35"/>
  <c r="L28" i="35"/>
  <c r="J28" i="35"/>
  <c r="I28" i="35"/>
  <c r="H28" i="35"/>
  <c r="W27" i="35"/>
  <c r="X27" i="35" s="1"/>
  <c r="S27" i="35"/>
  <c r="R27" i="35"/>
  <c r="Q27" i="35"/>
  <c r="M27" i="35"/>
  <c r="L27" i="35"/>
  <c r="J27" i="35"/>
  <c r="I27" i="35"/>
  <c r="W26" i="35"/>
  <c r="X26" i="35" s="1"/>
  <c r="S26" i="35"/>
  <c r="R26" i="35"/>
  <c r="Q26" i="35"/>
  <c r="M26" i="35"/>
  <c r="L26" i="35"/>
  <c r="J26" i="35"/>
  <c r="I26" i="35"/>
  <c r="W25" i="35"/>
  <c r="X25" i="35" s="1"/>
  <c r="S25" i="35"/>
  <c r="R25" i="35"/>
  <c r="Q25" i="35"/>
  <c r="M25" i="35"/>
  <c r="L25" i="35"/>
  <c r="J25" i="35"/>
  <c r="I25" i="35"/>
  <c r="X24" i="35"/>
  <c r="W24" i="35"/>
  <c r="S24" i="35"/>
  <c r="R24" i="35"/>
  <c r="Q24" i="35"/>
  <c r="M24" i="35"/>
  <c r="L24" i="35"/>
  <c r="J24" i="35"/>
  <c r="I24" i="35"/>
  <c r="W23" i="35"/>
  <c r="X23" i="35" s="1"/>
  <c r="S23" i="35"/>
  <c r="R23" i="35"/>
  <c r="Q23" i="35"/>
  <c r="M23" i="35"/>
  <c r="L23" i="35"/>
  <c r="J23" i="35"/>
  <c r="I23" i="35"/>
  <c r="W22" i="35"/>
  <c r="X22" i="35" s="1"/>
  <c r="S22" i="35"/>
  <c r="R22" i="35"/>
  <c r="Q22" i="35"/>
  <c r="M22" i="35"/>
  <c r="L22" i="35"/>
  <c r="J22" i="35"/>
  <c r="I22" i="35"/>
  <c r="W21" i="35"/>
  <c r="X21" i="35" s="1"/>
  <c r="S21" i="35"/>
  <c r="R21" i="35"/>
  <c r="Q21" i="35"/>
  <c r="M21" i="35"/>
  <c r="L21" i="35"/>
  <c r="J21" i="35"/>
  <c r="I21" i="35"/>
  <c r="X20" i="35"/>
  <c r="W20" i="35"/>
  <c r="S20" i="35"/>
  <c r="R20" i="35"/>
  <c r="Q20" i="35"/>
  <c r="M20" i="35"/>
  <c r="L20" i="35"/>
  <c r="J20" i="35"/>
  <c r="I20" i="35"/>
  <c r="W19" i="35"/>
  <c r="X19" i="35" s="1"/>
  <c r="S19" i="35"/>
  <c r="R19" i="35"/>
  <c r="Q19" i="35"/>
  <c r="M19" i="35"/>
  <c r="L19" i="35"/>
  <c r="J19" i="35"/>
  <c r="I19" i="35"/>
  <c r="W18" i="35"/>
  <c r="X18" i="35" s="1"/>
  <c r="S18" i="35"/>
  <c r="R18" i="35"/>
  <c r="Q18" i="35"/>
  <c r="M18" i="35"/>
  <c r="L18" i="35"/>
  <c r="J18" i="35"/>
  <c r="I18" i="35"/>
  <c r="W17" i="35"/>
  <c r="X17" i="35" s="1"/>
  <c r="S17" i="35"/>
  <c r="R17" i="35"/>
  <c r="Q17" i="35"/>
  <c r="M17" i="35"/>
  <c r="L17" i="35"/>
  <c r="J17" i="35"/>
  <c r="I17" i="35"/>
  <c r="X16" i="35"/>
  <c r="W16" i="35"/>
  <c r="S16" i="35"/>
  <c r="R16" i="35"/>
  <c r="Q16" i="35"/>
  <c r="M16" i="35"/>
  <c r="L16" i="35"/>
  <c r="J16" i="35"/>
  <c r="I16" i="35"/>
  <c r="W9" i="35"/>
  <c r="X9" i="35" s="1"/>
  <c r="S9" i="35"/>
  <c r="R9" i="35"/>
  <c r="Q9" i="35"/>
  <c r="M9" i="35"/>
  <c r="L9" i="35"/>
  <c r="J9" i="35"/>
  <c r="I9" i="35"/>
  <c r="W15" i="36" l="1"/>
  <c r="X15" i="36" s="1"/>
  <c r="S15" i="36"/>
  <c r="R15" i="36"/>
  <c r="Q15" i="36"/>
  <c r="M15" i="36"/>
  <c r="L15" i="36"/>
  <c r="J15" i="36"/>
  <c r="I15" i="36"/>
  <c r="W14" i="36"/>
  <c r="X14" i="36" s="1"/>
  <c r="S14" i="36"/>
  <c r="R14" i="36"/>
  <c r="Q14" i="36"/>
  <c r="M14" i="36"/>
  <c r="L14" i="36"/>
  <c r="J14" i="36"/>
  <c r="I14" i="36"/>
  <c r="X13" i="36"/>
  <c r="W13" i="36"/>
  <c r="S13" i="36"/>
  <c r="R13" i="36"/>
  <c r="Q13" i="36"/>
  <c r="M13" i="36"/>
  <c r="L13" i="36"/>
  <c r="J13" i="36"/>
  <c r="I13" i="36"/>
  <c r="W12" i="36"/>
  <c r="X12" i="36" s="1"/>
  <c r="S12" i="36"/>
  <c r="R12" i="36"/>
  <c r="Q12" i="36"/>
  <c r="M12" i="36"/>
  <c r="L12" i="36"/>
  <c r="J12" i="36"/>
  <c r="I12" i="36"/>
  <c r="W11" i="36"/>
  <c r="X11" i="36" s="1"/>
  <c r="S11" i="36"/>
  <c r="R11" i="36"/>
  <c r="Q11" i="36"/>
  <c r="M11" i="36"/>
  <c r="L11" i="36"/>
  <c r="J11" i="36"/>
  <c r="I11" i="36"/>
  <c r="W10" i="36"/>
  <c r="X10" i="36" s="1"/>
  <c r="S10" i="36"/>
  <c r="R10" i="36"/>
  <c r="Q10" i="36"/>
  <c r="M10" i="36"/>
  <c r="L10" i="36"/>
  <c r="J10" i="36"/>
  <c r="I10" i="36"/>
  <c r="W28" i="36"/>
  <c r="X28" i="36" s="1"/>
  <c r="S28" i="36"/>
  <c r="R28" i="36"/>
  <c r="Q28" i="36"/>
  <c r="M28" i="36"/>
  <c r="L28" i="36"/>
  <c r="J28" i="36"/>
  <c r="I28" i="36"/>
  <c r="H28" i="36"/>
  <c r="X27" i="36"/>
  <c r="W27" i="36"/>
  <c r="S27" i="36"/>
  <c r="R27" i="36"/>
  <c r="Q27" i="36"/>
  <c r="M27" i="36"/>
  <c r="L27" i="36"/>
  <c r="J27" i="36"/>
  <c r="I27" i="36"/>
  <c r="W26" i="36"/>
  <c r="X26" i="36" s="1"/>
  <c r="S26" i="36"/>
  <c r="R26" i="36"/>
  <c r="Q26" i="36"/>
  <c r="M26" i="36"/>
  <c r="L26" i="36"/>
  <c r="J26" i="36"/>
  <c r="I26" i="36"/>
  <c r="W25" i="36"/>
  <c r="X25" i="36" s="1"/>
  <c r="S25" i="36"/>
  <c r="R25" i="36"/>
  <c r="Q25" i="36"/>
  <c r="M25" i="36"/>
  <c r="L25" i="36"/>
  <c r="J25" i="36"/>
  <c r="I25" i="36"/>
  <c r="W24" i="36"/>
  <c r="X24" i="36" s="1"/>
  <c r="S24" i="36"/>
  <c r="R24" i="36"/>
  <c r="Q24" i="36"/>
  <c r="M24" i="36"/>
  <c r="L24" i="36"/>
  <c r="J24" i="36"/>
  <c r="I24" i="36"/>
  <c r="X23" i="36"/>
  <c r="W23" i="36"/>
  <c r="S23" i="36"/>
  <c r="R23" i="36"/>
  <c r="Q23" i="36"/>
  <c r="M23" i="36"/>
  <c r="L23" i="36"/>
  <c r="J23" i="36"/>
  <c r="I23" i="36"/>
  <c r="W22" i="36"/>
  <c r="X22" i="36" s="1"/>
  <c r="S22" i="36"/>
  <c r="R22" i="36"/>
  <c r="Q22" i="36"/>
  <c r="M22" i="36"/>
  <c r="L22" i="36"/>
  <c r="J22" i="36"/>
  <c r="I22" i="36"/>
  <c r="W21" i="36"/>
  <c r="X21" i="36" s="1"/>
  <c r="S21" i="36"/>
  <c r="R21" i="36"/>
  <c r="Q21" i="36"/>
  <c r="M21" i="36"/>
  <c r="L21" i="36"/>
  <c r="J21" i="36"/>
  <c r="I21" i="36"/>
  <c r="W20" i="36"/>
  <c r="X20" i="36" s="1"/>
  <c r="S20" i="36"/>
  <c r="R20" i="36"/>
  <c r="Q20" i="36"/>
  <c r="M20" i="36"/>
  <c r="L20" i="36"/>
  <c r="J20" i="36"/>
  <c r="I20" i="36"/>
  <c r="X19" i="36"/>
  <c r="W19" i="36"/>
  <c r="S19" i="36"/>
  <c r="R19" i="36"/>
  <c r="Q19" i="36"/>
  <c r="M19" i="36"/>
  <c r="L19" i="36"/>
  <c r="J19" i="36"/>
  <c r="I19" i="36"/>
  <c r="W18" i="36"/>
  <c r="X18" i="36" s="1"/>
  <c r="S18" i="36"/>
  <c r="R18" i="36"/>
  <c r="Q18" i="36"/>
  <c r="M18" i="36"/>
  <c r="L18" i="36"/>
  <c r="J18" i="36"/>
  <c r="I18" i="36"/>
  <c r="W17" i="36"/>
  <c r="X17" i="36" s="1"/>
  <c r="S17" i="36"/>
  <c r="R17" i="36"/>
  <c r="Q17" i="36"/>
  <c r="M17" i="36"/>
  <c r="L17" i="36"/>
  <c r="J17" i="36"/>
  <c r="I17" i="36"/>
  <c r="W16" i="36"/>
  <c r="X16" i="36" s="1"/>
  <c r="S16" i="36"/>
  <c r="R16" i="36"/>
  <c r="Q16" i="36"/>
  <c r="M16" i="36"/>
  <c r="L16" i="36"/>
  <c r="J16" i="36"/>
  <c r="I16" i="36"/>
  <c r="W9" i="36"/>
  <c r="X9" i="36" s="1"/>
  <c r="S9" i="36"/>
  <c r="R9" i="36"/>
  <c r="Q9" i="36"/>
  <c r="M9" i="36"/>
  <c r="L9" i="36"/>
  <c r="J9" i="36"/>
  <c r="I9" i="36"/>
  <c r="X52" i="40" l="1"/>
  <c r="X53" i="40"/>
  <c r="X54" i="40"/>
  <c r="X55" i="40"/>
  <c r="X52" i="28"/>
  <c r="X53" i="28"/>
  <c r="X54" i="28"/>
  <c r="X55" i="28"/>
  <c r="X52" i="29"/>
  <c r="X53" i="29"/>
  <c r="X54" i="29"/>
  <c r="X55" i="29"/>
  <c r="X52" i="48"/>
  <c r="X53" i="48"/>
  <c r="X54" i="48"/>
  <c r="X55" i="48"/>
  <c r="X52" i="44"/>
  <c r="X53" i="44"/>
  <c r="X54" i="44"/>
  <c r="X55" i="44"/>
  <c r="X52" i="41"/>
  <c r="X53" i="41"/>
  <c r="X54" i="41"/>
  <c r="X55" i="41"/>
  <c r="X52" i="33"/>
  <c r="X53" i="33"/>
  <c r="X54" i="33"/>
  <c r="X55" i="33"/>
  <c r="X52" i="34"/>
  <c r="X53" i="34"/>
  <c r="X54" i="34"/>
  <c r="X55" i="34"/>
  <c r="X52" i="35"/>
  <c r="X53" i="35"/>
  <c r="X54" i="35"/>
  <c r="X55" i="35"/>
  <c r="X52" i="36"/>
  <c r="X53" i="36"/>
  <c r="X54" i="36"/>
  <c r="X55" i="36"/>
  <c r="X52" i="37"/>
  <c r="X53" i="37"/>
  <c r="X54" i="37"/>
  <c r="X55" i="37"/>
  <c r="X52" i="38"/>
  <c r="X53" i="38"/>
  <c r="X54" i="38"/>
  <c r="X55" i="38"/>
  <c r="X51" i="40"/>
  <c r="X51" i="28"/>
  <c r="X51" i="29"/>
  <c r="X51" i="48"/>
  <c r="X51" i="44"/>
  <c r="X51" i="41"/>
  <c r="X51" i="33"/>
  <c r="X51" i="34"/>
  <c r="X51" i="35"/>
  <c r="X51" i="36"/>
  <c r="X51" i="37"/>
  <c r="X51" i="38"/>
  <c r="W51" i="26"/>
  <c r="X51" i="26" s="1"/>
  <c r="H9" i="48"/>
  <c r="H10" i="48"/>
  <c r="H11" i="48"/>
  <c r="H12" i="48"/>
  <c r="H13" i="48"/>
  <c r="H14" i="48"/>
  <c r="H15" i="48"/>
  <c r="H16" i="48"/>
  <c r="H17" i="48"/>
  <c r="H18" i="48"/>
  <c r="H19" i="48"/>
  <c r="H20" i="48"/>
  <c r="H21" i="48"/>
  <c r="H22" i="48"/>
  <c r="H23" i="48"/>
  <c r="H24" i="48"/>
  <c r="H25" i="48"/>
  <c r="H26" i="48"/>
  <c r="H27" i="48"/>
  <c r="H9" i="29"/>
  <c r="H10" i="29"/>
  <c r="H11" i="29"/>
  <c r="H12" i="29"/>
  <c r="H13" i="29"/>
  <c r="H14" i="29"/>
  <c r="H15" i="29"/>
  <c r="H16" i="29"/>
  <c r="H17" i="29"/>
  <c r="H18" i="29"/>
  <c r="H19" i="29"/>
  <c r="H20" i="29"/>
  <c r="H21" i="29"/>
  <c r="H22" i="29"/>
  <c r="H23" i="29"/>
  <c r="H24" i="29"/>
  <c r="H25" i="29"/>
  <c r="H26" i="29"/>
  <c r="H27" i="29"/>
  <c r="W51" i="29"/>
  <c r="W51" i="48"/>
  <c r="W51" i="44"/>
  <c r="W51" i="41"/>
  <c r="W51" i="33"/>
  <c r="W51" i="34"/>
  <c r="W51" i="35"/>
  <c r="W51" i="36"/>
  <c r="W51" i="37"/>
  <c r="W51" i="38"/>
  <c r="W51" i="28"/>
  <c r="H26" i="40"/>
  <c r="I26" i="40"/>
  <c r="J26" i="40"/>
  <c r="L26" i="40"/>
  <c r="M26" i="40"/>
  <c r="Q26" i="40"/>
  <c r="R26" i="40"/>
  <c r="S26" i="40"/>
  <c r="H27" i="40"/>
  <c r="I27" i="40"/>
  <c r="J27" i="40"/>
  <c r="L27" i="40"/>
  <c r="M27" i="40"/>
  <c r="Q27" i="40"/>
  <c r="R27" i="40"/>
  <c r="S27" i="40"/>
  <c r="H28" i="40"/>
  <c r="I28" i="40"/>
  <c r="J28" i="40"/>
  <c r="L28" i="40"/>
  <c r="M28" i="40"/>
  <c r="Q28" i="40"/>
  <c r="R28" i="40"/>
  <c r="S28" i="40"/>
  <c r="W25" i="40"/>
  <c r="X25" i="40" s="1"/>
  <c r="W26" i="40"/>
  <c r="X26" i="40"/>
  <c r="W27" i="40"/>
  <c r="X27" i="40"/>
  <c r="W28" i="40"/>
  <c r="X28" i="40"/>
  <c r="W30" i="28"/>
  <c r="X30" i="28"/>
  <c r="W30" i="29"/>
  <c r="X30" i="29"/>
  <c r="W30" i="48"/>
  <c r="X30" i="48"/>
  <c r="W30" i="44"/>
  <c r="X30" i="44"/>
  <c r="W30" i="41"/>
  <c r="X30" i="41"/>
  <c r="W30" i="33"/>
  <c r="X30" i="33"/>
  <c r="W30" i="34"/>
  <c r="X30" i="34"/>
  <c r="W30" i="35"/>
  <c r="X30" i="35"/>
  <c r="W30" i="36"/>
  <c r="X30" i="36"/>
  <c r="W30" i="37"/>
  <c r="X30" i="37"/>
  <c r="W30" i="38"/>
  <c r="X30" i="38"/>
  <c r="W30" i="40"/>
  <c r="X30" i="40"/>
  <c r="S30" i="40"/>
  <c r="R30" i="40"/>
  <c r="Q30" i="40"/>
  <c r="M30" i="40"/>
  <c r="L30" i="40"/>
  <c r="J30" i="40"/>
  <c r="I30" i="40"/>
  <c r="H30" i="40"/>
  <c r="W28" i="29"/>
  <c r="X28" i="29" s="1"/>
  <c r="W28" i="48"/>
  <c r="X28" i="48" s="1"/>
  <c r="W28" i="44"/>
  <c r="X28" i="44" s="1"/>
  <c r="W28" i="41"/>
  <c r="X28" i="41" s="1"/>
  <c r="W28" i="33"/>
  <c r="X28" i="33" s="1"/>
  <c r="W28" i="34"/>
  <c r="X28" i="34" s="1"/>
  <c r="W28" i="37"/>
  <c r="X28" i="37" s="1"/>
  <c r="W28" i="38"/>
  <c r="X28" i="38" s="1"/>
  <c r="H28" i="29"/>
  <c r="H28" i="48"/>
  <c r="H28" i="44"/>
  <c r="H28" i="41"/>
  <c r="H28" i="33"/>
  <c r="H28" i="34"/>
  <c r="H28" i="37"/>
  <c r="H28" i="38"/>
  <c r="S28" i="29"/>
  <c r="S28" i="48"/>
  <c r="S28" i="44"/>
  <c r="S28" i="41"/>
  <c r="S28" i="33"/>
  <c r="S28" i="34"/>
  <c r="S28" i="37"/>
  <c r="S28" i="38"/>
  <c r="R28" i="29"/>
  <c r="R28" i="48"/>
  <c r="R28" i="44"/>
  <c r="R28" i="41"/>
  <c r="R28" i="33"/>
  <c r="R28" i="34"/>
  <c r="R28" i="37"/>
  <c r="R28" i="38"/>
  <c r="X61" i="26"/>
  <c r="X61" i="28"/>
  <c r="X61" i="29"/>
  <c r="X61" i="48"/>
  <c r="X61" i="44"/>
  <c r="X61" i="41"/>
  <c r="X61" i="33"/>
  <c r="X61" i="34"/>
  <c r="X61" i="35"/>
  <c r="X61" i="36"/>
  <c r="X61" i="37"/>
  <c r="X61" i="38"/>
  <c r="X61" i="40"/>
  <c r="H25" i="40"/>
  <c r="H24" i="40"/>
  <c r="H23" i="40"/>
  <c r="H22" i="40"/>
  <c r="H21" i="40"/>
  <c r="H20" i="40"/>
  <c r="H19" i="40"/>
  <c r="H18" i="40"/>
  <c r="H17" i="40"/>
  <c r="H16" i="40"/>
  <c r="H15" i="40"/>
  <c r="H14" i="40"/>
  <c r="H13" i="40"/>
  <c r="H12" i="40"/>
  <c r="H11" i="40"/>
  <c r="H10" i="40"/>
  <c r="H9" i="40"/>
  <c r="H31" i="26"/>
  <c r="H32" i="26"/>
  <c r="H33" i="26"/>
  <c r="H34" i="26"/>
  <c r="H35" i="26"/>
  <c r="H36" i="26"/>
  <c r="G29" i="40" l="1"/>
  <c r="G29" i="28"/>
  <c r="G29" i="29"/>
  <c r="G29" i="48"/>
  <c r="G29" i="44"/>
  <c r="G29" i="41"/>
  <c r="G29" i="33"/>
  <c r="G29" i="34"/>
  <c r="G29" i="35"/>
  <c r="G29" i="36"/>
  <c r="G29" i="37"/>
  <c r="G29" i="38"/>
  <c r="G29" i="26"/>
  <c r="T29" i="40"/>
  <c r="T29" i="28"/>
  <c r="T29" i="29"/>
  <c r="T29" i="48"/>
  <c r="T29" i="44"/>
  <c r="T29" i="41"/>
  <c r="T29" i="33"/>
  <c r="T29" i="34"/>
  <c r="T29" i="35"/>
  <c r="T29" i="36"/>
  <c r="T29" i="37"/>
  <c r="T29" i="38"/>
  <c r="T29" i="26"/>
  <c r="U29" i="40"/>
  <c r="U29" i="28"/>
  <c r="U29" i="29"/>
  <c r="U29" i="48"/>
  <c r="U29" i="44"/>
  <c r="U29" i="41"/>
  <c r="U29" i="33"/>
  <c r="U29" i="34"/>
  <c r="U29" i="35"/>
  <c r="U29" i="36"/>
  <c r="U29" i="37"/>
  <c r="U29" i="38"/>
  <c r="U29" i="26"/>
  <c r="J28" i="29"/>
  <c r="J28" i="48"/>
  <c r="J28" i="44"/>
  <c r="J28" i="41"/>
  <c r="J28" i="33"/>
  <c r="J28" i="34"/>
  <c r="J28" i="37"/>
  <c r="J28" i="38"/>
  <c r="I28" i="29"/>
  <c r="I28" i="48"/>
  <c r="I28" i="44"/>
  <c r="I28" i="41"/>
  <c r="I28" i="33"/>
  <c r="I28" i="34"/>
  <c r="I28" i="37"/>
  <c r="I28" i="38"/>
  <c r="Q28" i="29" l="1"/>
  <c r="Q28" i="48"/>
  <c r="Q28" i="44"/>
  <c r="Q28" i="41"/>
  <c r="Q28" i="33"/>
  <c r="Q28" i="34"/>
  <c r="Q28" i="37"/>
  <c r="Q28" i="38"/>
  <c r="M28" i="29"/>
  <c r="M28" i="48"/>
  <c r="M28" i="44"/>
  <c r="M28" i="41"/>
  <c r="M28" i="33"/>
  <c r="M28" i="34"/>
  <c r="M28" i="37"/>
  <c r="M28" i="38"/>
  <c r="L28" i="29"/>
  <c r="L28" i="48"/>
  <c r="L28" i="44"/>
  <c r="L28" i="41"/>
  <c r="L28" i="33"/>
  <c r="L28" i="34"/>
  <c r="L28" i="37"/>
  <c r="L28" i="38"/>
  <c r="W44" i="28" l="1"/>
  <c r="X44" i="28" s="1"/>
  <c r="W45" i="28"/>
  <c r="X45" i="28" s="1"/>
  <c r="W44" i="29"/>
  <c r="X44" i="29" s="1"/>
  <c r="W45" i="29"/>
  <c r="X45" i="29" s="1"/>
  <c r="W44" i="48"/>
  <c r="X44" i="48" s="1"/>
  <c r="W45" i="48"/>
  <c r="X45" i="48" s="1"/>
  <c r="W44" i="44"/>
  <c r="X44" i="44" s="1"/>
  <c r="W45" i="44"/>
  <c r="X45" i="44" s="1"/>
  <c r="W44" i="41"/>
  <c r="X44" i="41" s="1"/>
  <c r="W45" i="41"/>
  <c r="X45" i="41" s="1"/>
  <c r="W44" i="33"/>
  <c r="X44" i="33" s="1"/>
  <c r="W45" i="33"/>
  <c r="X45" i="33" s="1"/>
  <c r="W44" i="34"/>
  <c r="X44" i="34" s="1"/>
  <c r="W45" i="34"/>
  <c r="X45" i="34" s="1"/>
  <c r="W44" i="35"/>
  <c r="X44" i="35" s="1"/>
  <c r="W45" i="35"/>
  <c r="X45" i="35" s="1"/>
  <c r="W44" i="36"/>
  <c r="X44" i="36" s="1"/>
  <c r="W45" i="36"/>
  <c r="X45" i="36" s="1"/>
  <c r="W44" i="37"/>
  <c r="X44" i="37" s="1"/>
  <c r="W45" i="37"/>
  <c r="X45" i="37" s="1"/>
  <c r="W44" i="38"/>
  <c r="X44" i="38" s="1"/>
  <c r="W45" i="38"/>
  <c r="X45" i="38" s="1"/>
  <c r="W44" i="40"/>
  <c r="X44" i="40" s="1"/>
  <c r="W45" i="40"/>
  <c r="X45" i="40" s="1"/>
  <c r="I24" i="40" l="1"/>
  <c r="J24" i="40"/>
  <c r="L24" i="40"/>
  <c r="M24" i="40"/>
  <c r="Q24" i="40"/>
  <c r="R24" i="40"/>
  <c r="S24" i="40"/>
  <c r="W24" i="40"/>
  <c r="X24" i="40" s="1"/>
  <c r="I25" i="40"/>
  <c r="J25" i="40"/>
  <c r="L25" i="40"/>
  <c r="M25" i="40"/>
  <c r="Q25" i="40"/>
  <c r="R25" i="40"/>
  <c r="S25" i="40"/>
  <c r="X35" i="28"/>
  <c r="X34" i="28"/>
  <c r="X33" i="28"/>
  <c r="X32" i="28"/>
  <c r="X35" i="29"/>
  <c r="X34" i="29"/>
  <c r="X33" i="29"/>
  <c r="X32" i="29"/>
  <c r="X35" i="48"/>
  <c r="X34" i="48"/>
  <c r="X33" i="48"/>
  <c r="X32" i="48"/>
  <c r="X35" i="44"/>
  <c r="X34" i="44"/>
  <c r="X33" i="44"/>
  <c r="X32" i="44"/>
  <c r="X35" i="41"/>
  <c r="X34" i="41"/>
  <c r="X33" i="41"/>
  <c r="X32" i="41"/>
  <c r="X35" i="33"/>
  <c r="X34" i="33"/>
  <c r="X33" i="33"/>
  <c r="X32" i="33"/>
  <c r="X35" i="34"/>
  <c r="X34" i="34"/>
  <c r="X33" i="34"/>
  <c r="X32" i="34"/>
  <c r="X35" i="35"/>
  <c r="X34" i="35"/>
  <c r="X33" i="35"/>
  <c r="X32" i="35"/>
  <c r="X35" i="36"/>
  <c r="X34" i="36"/>
  <c r="X33" i="36"/>
  <c r="X32" i="36"/>
  <c r="X35" i="37"/>
  <c r="X34" i="37"/>
  <c r="X33" i="37"/>
  <c r="X32" i="37"/>
  <c r="X35" i="38"/>
  <c r="X34" i="38"/>
  <c r="X33" i="38"/>
  <c r="X32" i="38"/>
  <c r="W52" i="28"/>
  <c r="W52" i="29"/>
  <c r="W52" i="48"/>
  <c r="W52" i="44"/>
  <c r="W52" i="41"/>
  <c r="W52" i="33"/>
  <c r="W52" i="34"/>
  <c r="W52" i="35"/>
  <c r="W52" i="36"/>
  <c r="W52" i="37"/>
  <c r="W52" i="38"/>
  <c r="W52" i="26"/>
  <c r="X52" i="26" s="1"/>
  <c r="K50" i="26" l="1"/>
  <c r="N50" i="26"/>
  <c r="O50" i="26"/>
  <c r="P50" i="26"/>
  <c r="K50" i="28"/>
  <c r="N50" i="28"/>
  <c r="O50" i="28"/>
  <c r="P50" i="28"/>
  <c r="K50" i="29"/>
  <c r="N50" i="29"/>
  <c r="O50" i="29"/>
  <c r="P50" i="29"/>
  <c r="K50" i="48"/>
  <c r="N50" i="48"/>
  <c r="O50" i="48"/>
  <c r="P50" i="48"/>
  <c r="K50" i="44"/>
  <c r="N50" i="44"/>
  <c r="O50" i="44"/>
  <c r="P50" i="44"/>
  <c r="K50" i="41"/>
  <c r="N50" i="41"/>
  <c r="O50" i="41"/>
  <c r="P50" i="41"/>
  <c r="K50" i="33"/>
  <c r="N50" i="33"/>
  <c r="O50" i="33"/>
  <c r="P50" i="33"/>
  <c r="K50" i="34"/>
  <c r="N50" i="34"/>
  <c r="O50" i="34"/>
  <c r="P50" i="34"/>
  <c r="K50" i="35"/>
  <c r="N50" i="35"/>
  <c r="O50" i="35"/>
  <c r="P50" i="35"/>
  <c r="K50" i="36"/>
  <c r="N50" i="36"/>
  <c r="O50" i="36"/>
  <c r="P50" i="36"/>
  <c r="K50" i="37"/>
  <c r="N50" i="37"/>
  <c r="O50" i="37"/>
  <c r="P50" i="37"/>
  <c r="K50" i="38"/>
  <c r="N50" i="38"/>
  <c r="O50" i="38"/>
  <c r="P50" i="38"/>
  <c r="K50" i="40"/>
  <c r="N50" i="40"/>
  <c r="O50" i="40"/>
  <c r="P50" i="40"/>
  <c r="H50" i="26"/>
  <c r="H50" i="28"/>
  <c r="H50" i="29"/>
  <c r="H50" i="48"/>
  <c r="H50" i="44"/>
  <c r="H50" i="41"/>
  <c r="H50" i="33"/>
  <c r="H50" i="34"/>
  <c r="H50" i="35"/>
  <c r="H50" i="36"/>
  <c r="H50" i="37"/>
  <c r="H50" i="38"/>
  <c r="H50" i="40"/>
  <c r="H37" i="26"/>
  <c r="H37" i="28"/>
  <c r="H37" i="29"/>
  <c r="H37" i="48"/>
  <c r="H37" i="44"/>
  <c r="H37" i="41"/>
  <c r="H37" i="33"/>
  <c r="H37" i="34"/>
  <c r="H37" i="35"/>
  <c r="H37" i="36"/>
  <c r="H37" i="37"/>
  <c r="H37" i="38"/>
  <c r="H37" i="40"/>
  <c r="K29" i="26"/>
  <c r="N29" i="26"/>
  <c r="O29" i="26"/>
  <c r="P29" i="26"/>
  <c r="K29" i="28"/>
  <c r="N29" i="28"/>
  <c r="O29" i="28"/>
  <c r="P29" i="28"/>
  <c r="K29" i="29"/>
  <c r="N29" i="29"/>
  <c r="O29" i="29"/>
  <c r="P29" i="29"/>
  <c r="K29" i="48"/>
  <c r="N29" i="48"/>
  <c r="O29" i="48"/>
  <c r="P29" i="48"/>
  <c r="K29" i="44"/>
  <c r="N29" i="44"/>
  <c r="O29" i="44"/>
  <c r="P29" i="44"/>
  <c r="K29" i="41"/>
  <c r="N29" i="41"/>
  <c r="O29" i="41"/>
  <c r="P29" i="41"/>
  <c r="K29" i="33"/>
  <c r="N29" i="33"/>
  <c r="O29" i="33"/>
  <c r="P29" i="33"/>
  <c r="K29" i="34"/>
  <c r="N29" i="34"/>
  <c r="O29" i="34"/>
  <c r="P29" i="34"/>
  <c r="K29" i="35"/>
  <c r="N29" i="35"/>
  <c r="O29" i="35"/>
  <c r="P29" i="35"/>
  <c r="K29" i="36"/>
  <c r="N29" i="36"/>
  <c r="O29" i="36"/>
  <c r="P29" i="36"/>
  <c r="K29" i="37"/>
  <c r="N29" i="37"/>
  <c r="O29" i="37"/>
  <c r="P29" i="37"/>
  <c r="K29" i="38"/>
  <c r="N29" i="38"/>
  <c r="O29" i="38"/>
  <c r="P29" i="38"/>
  <c r="K29" i="40"/>
  <c r="N29" i="40"/>
  <c r="O29" i="40"/>
  <c r="P29" i="40"/>
  <c r="H29" i="28"/>
  <c r="H29" i="29"/>
  <c r="H29" i="48"/>
  <c r="H29" i="44"/>
  <c r="H29" i="41"/>
  <c r="H29" i="33"/>
  <c r="H29" i="34"/>
  <c r="H29" i="35"/>
  <c r="H29" i="36"/>
  <c r="H29" i="37"/>
  <c r="H29" i="38"/>
  <c r="H29" i="40"/>
  <c r="L10" i="38" l="1"/>
  <c r="M11" i="38"/>
  <c r="I10" i="38"/>
  <c r="J11" i="38"/>
  <c r="Q9" i="38"/>
  <c r="R10" i="38"/>
  <c r="S11" i="38"/>
  <c r="W31" i="40" l="1"/>
  <c r="X31" i="40" s="1"/>
  <c r="S31" i="40"/>
  <c r="R31" i="40"/>
  <c r="Q31" i="40"/>
  <c r="M31" i="40"/>
  <c r="L31" i="40"/>
  <c r="J31" i="40"/>
  <c r="I31" i="40"/>
  <c r="J9" i="41"/>
  <c r="J13" i="40"/>
  <c r="H29" i="26" l="1"/>
  <c r="S55" i="40"/>
  <c r="R55" i="40"/>
  <c r="Q55" i="40"/>
  <c r="M55" i="40"/>
  <c r="L55" i="40"/>
  <c r="J55" i="40"/>
  <c r="I55" i="40"/>
  <c r="S54" i="40"/>
  <c r="R54" i="40"/>
  <c r="Q54" i="40"/>
  <c r="M54" i="40"/>
  <c r="L54" i="40"/>
  <c r="J54" i="40"/>
  <c r="I54" i="40"/>
  <c r="S53" i="40"/>
  <c r="R53" i="40"/>
  <c r="Q53" i="40"/>
  <c r="M53" i="40"/>
  <c r="L53" i="40"/>
  <c r="J53" i="40"/>
  <c r="I53" i="40"/>
  <c r="S52" i="40"/>
  <c r="R52" i="40"/>
  <c r="Q52" i="40"/>
  <c r="M52" i="40"/>
  <c r="L52" i="40"/>
  <c r="J52" i="40"/>
  <c r="I52" i="40"/>
  <c r="S51" i="40"/>
  <c r="R51" i="40"/>
  <c r="Q51" i="40"/>
  <c r="M51" i="40"/>
  <c r="L51" i="40"/>
  <c r="J51" i="40"/>
  <c r="I51" i="40"/>
  <c r="S55" i="26"/>
  <c r="R55" i="26"/>
  <c r="Q55" i="26"/>
  <c r="M55" i="26"/>
  <c r="L55" i="26"/>
  <c r="J55" i="26"/>
  <c r="I55" i="26"/>
  <c r="S54" i="26"/>
  <c r="R54" i="26"/>
  <c r="Q54" i="26"/>
  <c r="M54" i="26"/>
  <c r="L54" i="26"/>
  <c r="J54" i="26"/>
  <c r="I54" i="26"/>
  <c r="S53" i="26"/>
  <c r="R53" i="26"/>
  <c r="Q53" i="26"/>
  <c r="M53" i="26"/>
  <c r="L53" i="26"/>
  <c r="J53" i="26"/>
  <c r="I53" i="26"/>
  <c r="S52" i="26"/>
  <c r="R52" i="26"/>
  <c r="Q52" i="26"/>
  <c r="M52" i="26"/>
  <c r="L52" i="26"/>
  <c r="J52" i="26"/>
  <c r="I52" i="26"/>
  <c r="S51" i="26"/>
  <c r="R51" i="26"/>
  <c r="Q51" i="26"/>
  <c r="M51" i="26"/>
  <c r="L51" i="26"/>
  <c r="J51" i="26"/>
  <c r="I51" i="26"/>
  <c r="S55" i="28"/>
  <c r="R55" i="28"/>
  <c r="Q55" i="28"/>
  <c r="M55" i="28"/>
  <c r="L55" i="28"/>
  <c r="J55" i="28"/>
  <c r="I55" i="28"/>
  <c r="S54" i="28"/>
  <c r="R54" i="28"/>
  <c r="Q54" i="28"/>
  <c r="M54" i="28"/>
  <c r="L54" i="28"/>
  <c r="J54" i="28"/>
  <c r="I54" i="28"/>
  <c r="S53" i="28"/>
  <c r="R53" i="28"/>
  <c r="Q53" i="28"/>
  <c r="M53" i="28"/>
  <c r="L53" i="28"/>
  <c r="J53" i="28"/>
  <c r="I53" i="28"/>
  <c r="S52" i="28"/>
  <c r="R52" i="28"/>
  <c r="Q52" i="28"/>
  <c r="M52" i="28"/>
  <c r="L52" i="28"/>
  <c r="J52" i="28"/>
  <c r="I52" i="28"/>
  <c r="S51" i="28"/>
  <c r="R51" i="28"/>
  <c r="Q51" i="28"/>
  <c r="M51" i="28"/>
  <c r="L51" i="28"/>
  <c r="J51" i="28"/>
  <c r="I51" i="28"/>
  <c r="S55" i="29"/>
  <c r="R55" i="29"/>
  <c r="Q55" i="29"/>
  <c r="M55" i="29"/>
  <c r="L55" i="29"/>
  <c r="J55" i="29"/>
  <c r="I55" i="29"/>
  <c r="S54" i="29"/>
  <c r="R54" i="29"/>
  <c r="Q54" i="29"/>
  <c r="M54" i="29"/>
  <c r="L54" i="29"/>
  <c r="J54" i="29"/>
  <c r="I54" i="29"/>
  <c r="S53" i="29"/>
  <c r="R53" i="29"/>
  <c r="Q53" i="29"/>
  <c r="M53" i="29"/>
  <c r="L53" i="29"/>
  <c r="J53" i="29"/>
  <c r="I53" i="29"/>
  <c r="S52" i="29"/>
  <c r="R52" i="29"/>
  <c r="Q52" i="29"/>
  <c r="M52" i="29"/>
  <c r="L52" i="29"/>
  <c r="J52" i="29"/>
  <c r="I52" i="29"/>
  <c r="S51" i="29"/>
  <c r="R51" i="29"/>
  <c r="Q51" i="29"/>
  <c r="M51" i="29"/>
  <c r="L51" i="29"/>
  <c r="J51" i="29"/>
  <c r="I51" i="29"/>
  <c r="S55" i="48"/>
  <c r="R55" i="48"/>
  <c r="Q55" i="48"/>
  <c r="M55" i="48"/>
  <c r="L55" i="48"/>
  <c r="J55" i="48"/>
  <c r="I55" i="48"/>
  <c r="S54" i="48"/>
  <c r="R54" i="48"/>
  <c r="Q54" i="48"/>
  <c r="M54" i="48"/>
  <c r="L54" i="48"/>
  <c r="J54" i="48"/>
  <c r="I54" i="48"/>
  <c r="S53" i="48"/>
  <c r="R53" i="48"/>
  <c r="Q53" i="48"/>
  <c r="M53" i="48"/>
  <c r="L53" i="48"/>
  <c r="J53" i="48"/>
  <c r="I53" i="48"/>
  <c r="S52" i="48"/>
  <c r="R52" i="48"/>
  <c r="Q52" i="48"/>
  <c r="M52" i="48"/>
  <c r="L52" i="48"/>
  <c r="J52" i="48"/>
  <c r="I52" i="48"/>
  <c r="S51" i="48"/>
  <c r="R51" i="48"/>
  <c r="Q51" i="48"/>
  <c r="M51" i="48"/>
  <c r="L51" i="48"/>
  <c r="J51" i="48"/>
  <c r="I51" i="48"/>
  <c r="S55" i="41"/>
  <c r="R55" i="41"/>
  <c r="Q55" i="41"/>
  <c r="M55" i="41"/>
  <c r="L55" i="41"/>
  <c r="J55" i="41"/>
  <c r="I55" i="41"/>
  <c r="S54" i="41"/>
  <c r="R54" i="41"/>
  <c r="Q54" i="41"/>
  <c r="M54" i="41"/>
  <c r="L54" i="41"/>
  <c r="J54" i="41"/>
  <c r="I54" i="41"/>
  <c r="S53" i="41"/>
  <c r="R53" i="41"/>
  <c r="Q53" i="41"/>
  <c r="M53" i="41"/>
  <c r="L53" i="41"/>
  <c r="J53" i="41"/>
  <c r="I53" i="41"/>
  <c r="S52" i="41"/>
  <c r="R52" i="41"/>
  <c r="Q52" i="41"/>
  <c r="M52" i="41"/>
  <c r="L52" i="41"/>
  <c r="J52" i="41"/>
  <c r="I52" i="41"/>
  <c r="S51" i="41"/>
  <c r="R51" i="41"/>
  <c r="Q51" i="41"/>
  <c r="M51" i="41"/>
  <c r="L51" i="41"/>
  <c r="J51" i="41"/>
  <c r="I51" i="41"/>
  <c r="S55" i="33"/>
  <c r="R55" i="33"/>
  <c r="Q55" i="33"/>
  <c r="M55" i="33"/>
  <c r="L55" i="33"/>
  <c r="J55" i="33"/>
  <c r="I55" i="33"/>
  <c r="S54" i="33"/>
  <c r="R54" i="33"/>
  <c r="Q54" i="33"/>
  <c r="M54" i="33"/>
  <c r="L54" i="33"/>
  <c r="J54" i="33"/>
  <c r="I54" i="33"/>
  <c r="S53" i="33"/>
  <c r="R53" i="33"/>
  <c r="Q53" i="33"/>
  <c r="M53" i="33"/>
  <c r="L53" i="33"/>
  <c r="J53" i="33"/>
  <c r="I53" i="33"/>
  <c r="S52" i="33"/>
  <c r="R52" i="33"/>
  <c r="Q52" i="33"/>
  <c r="M52" i="33"/>
  <c r="L52" i="33"/>
  <c r="J52" i="33"/>
  <c r="I52" i="33"/>
  <c r="S51" i="33"/>
  <c r="R51" i="33"/>
  <c r="Q51" i="33"/>
  <c r="M51" i="33"/>
  <c r="L51" i="33"/>
  <c r="J51" i="33"/>
  <c r="I51" i="33"/>
  <c r="S55" i="34"/>
  <c r="R55" i="34"/>
  <c r="Q55" i="34"/>
  <c r="M55" i="34"/>
  <c r="L55" i="34"/>
  <c r="J55" i="34"/>
  <c r="I55" i="34"/>
  <c r="S54" i="34"/>
  <c r="R54" i="34"/>
  <c r="Q54" i="34"/>
  <c r="M54" i="34"/>
  <c r="L54" i="34"/>
  <c r="J54" i="34"/>
  <c r="I54" i="34"/>
  <c r="S53" i="34"/>
  <c r="R53" i="34"/>
  <c r="Q53" i="34"/>
  <c r="M53" i="34"/>
  <c r="L53" i="34"/>
  <c r="J53" i="34"/>
  <c r="I53" i="34"/>
  <c r="S52" i="34"/>
  <c r="R52" i="34"/>
  <c r="Q52" i="34"/>
  <c r="M52" i="34"/>
  <c r="L52" i="34"/>
  <c r="J52" i="34"/>
  <c r="I52" i="34"/>
  <c r="S51" i="34"/>
  <c r="R51" i="34"/>
  <c r="Q51" i="34"/>
  <c r="M51" i="34"/>
  <c r="L51" i="34"/>
  <c r="J51" i="34"/>
  <c r="I51" i="34"/>
  <c r="S55" i="35"/>
  <c r="R55" i="35"/>
  <c r="Q55" i="35"/>
  <c r="M55" i="35"/>
  <c r="L55" i="35"/>
  <c r="J55" i="35"/>
  <c r="I55" i="35"/>
  <c r="S54" i="35"/>
  <c r="R54" i="35"/>
  <c r="Q54" i="35"/>
  <c r="M54" i="35"/>
  <c r="L54" i="35"/>
  <c r="J54" i="35"/>
  <c r="I54" i="35"/>
  <c r="S53" i="35"/>
  <c r="R53" i="35"/>
  <c r="Q53" i="35"/>
  <c r="M53" i="35"/>
  <c r="L53" i="35"/>
  <c r="J53" i="35"/>
  <c r="I53" i="35"/>
  <c r="S52" i="35"/>
  <c r="R52" i="35"/>
  <c r="Q52" i="35"/>
  <c r="M52" i="35"/>
  <c r="L52" i="35"/>
  <c r="J52" i="35"/>
  <c r="I52" i="35"/>
  <c r="S51" i="35"/>
  <c r="R51" i="35"/>
  <c r="Q51" i="35"/>
  <c r="M51" i="35"/>
  <c r="L51" i="35"/>
  <c r="J51" i="35"/>
  <c r="I51" i="35"/>
  <c r="S55" i="36"/>
  <c r="R55" i="36"/>
  <c r="Q55" i="36"/>
  <c r="M55" i="36"/>
  <c r="L55" i="36"/>
  <c r="J55" i="36"/>
  <c r="I55" i="36"/>
  <c r="S54" i="36"/>
  <c r="R54" i="36"/>
  <c r="Q54" i="36"/>
  <c r="M54" i="36"/>
  <c r="L54" i="36"/>
  <c r="J54" i="36"/>
  <c r="I54" i="36"/>
  <c r="S53" i="36"/>
  <c r="R53" i="36"/>
  <c r="Q53" i="36"/>
  <c r="M53" i="36"/>
  <c r="L53" i="36"/>
  <c r="J53" i="36"/>
  <c r="I53" i="36"/>
  <c r="S52" i="36"/>
  <c r="R52" i="36"/>
  <c r="Q52" i="36"/>
  <c r="M52" i="36"/>
  <c r="L52" i="36"/>
  <c r="J52" i="36"/>
  <c r="I52" i="36"/>
  <c r="S51" i="36"/>
  <c r="R51" i="36"/>
  <c r="Q51" i="36"/>
  <c r="M51" i="36"/>
  <c r="L51" i="36"/>
  <c r="J51" i="36"/>
  <c r="I51" i="36"/>
  <c r="S55" i="37"/>
  <c r="R55" i="37"/>
  <c r="Q55" i="37"/>
  <c r="M55" i="37"/>
  <c r="L55" i="37"/>
  <c r="J55" i="37"/>
  <c r="I55" i="37"/>
  <c r="S54" i="37"/>
  <c r="R54" i="37"/>
  <c r="Q54" i="37"/>
  <c r="M54" i="37"/>
  <c r="L54" i="37"/>
  <c r="J54" i="37"/>
  <c r="I54" i="37"/>
  <c r="S53" i="37"/>
  <c r="R53" i="37"/>
  <c r="Q53" i="37"/>
  <c r="M53" i="37"/>
  <c r="L53" i="37"/>
  <c r="J53" i="37"/>
  <c r="I53" i="37"/>
  <c r="S52" i="37"/>
  <c r="R52" i="37"/>
  <c r="Q52" i="37"/>
  <c r="M52" i="37"/>
  <c r="L52" i="37"/>
  <c r="J52" i="37"/>
  <c r="I52" i="37"/>
  <c r="S51" i="37"/>
  <c r="R51" i="37"/>
  <c r="Q51" i="37"/>
  <c r="M51" i="37"/>
  <c r="L51" i="37"/>
  <c r="J51" i="37"/>
  <c r="I51" i="37"/>
  <c r="S55" i="38"/>
  <c r="R55" i="38"/>
  <c r="Q55" i="38"/>
  <c r="M55" i="38"/>
  <c r="L55" i="38"/>
  <c r="J55" i="38"/>
  <c r="I55" i="38"/>
  <c r="S54" i="38"/>
  <c r="R54" i="38"/>
  <c r="Q54" i="38"/>
  <c r="M54" i="38"/>
  <c r="L54" i="38"/>
  <c r="J54" i="38"/>
  <c r="I54" i="38"/>
  <c r="S53" i="38"/>
  <c r="R53" i="38"/>
  <c r="Q53" i="38"/>
  <c r="M53" i="38"/>
  <c r="L53" i="38"/>
  <c r="J53" i="38"/>
  <c r="I53" i="38"/>
  <c r="S52" i="38"/>
  <c r="R52" i="38"/>
  <c r="Q52" i="38"/>
  <c r="M52" i="38"/>
  <c r="L52" i="38"/>
  <c r="J52" i="38"/>
  <c r="I52" i="38"/>
  <c r="S51" i="38"/>
  <c r="R51" i="38"/>
  <c r="Q51" i="38"/>
  <c r="M51" i="38"/>
  <c r="L51" i="38"/>
  <c r="J51" i="38"/>
  <c r="I51" i="38"/>
  <c r="S55" i="44"/>
  <c r="R55" i="44"/>
  <c r="Q55" i="44"/>
  <c r="M55" i="44"/>
  <c r="L55" i="44"/>
  <c r="J55" i="44"/>
  <c r="I55" i="44"/>
  <c r="S54" i="44"/>
  <c r="R54" i="44"/>
  <c r="Q54" i="44"/>
  <c r="M54" i="44"/>
  <c r="L54" i="44"/>
  <c r="J54" i="44"/>
  <c r="I54" i="44"/>
  <c r="S53" i="44"/>
  <c r="R53" i="44"/>
  <c r="Q53" i="44"/>
  <c r="M53" i="44"/>
  <c r="L53" i="44"/>
  <c r="J53" i="44"/>
  <c r="I53" i="44"/>
  <c r="S52" i="44"/>
  <c r="R52" i="44"/>
  <c r="Q52" i="44"/>
  <c r="M52" i="44"/>
  <c r="L52" i="44"/>
  <c r="J52" i="44"/>
  <c r="I52" i="44"/>
  <c r="S51" i="44"/>
  <c r="R51" i="44"/>
  <c r="Q51" i="44"/>
  <c r="M51" i="44"/>
  <c r="L51" i="44"/>
  <c r="J51" i="44"/>
  <c r="I51" i="44"/>
  <c r="S49" i="40"/>
  <c r="R49" i="40"/>
  <c r="Q49" i="40"/>
  <c r="M49" i="40"/>
  <c r="L49" i="40"/>
  <c r="J49" i="40"/>
  <c r="I49" i="40"/>
  <c r="S48" i="40"/>
  <c r="R48" i="40"/>
  <c r="Q48" i="40"/>
  <c r="M48" i="40"/>
  <c r="L48" i="40"/>
  <c r="J48" i="40"/>
  <c r="I48" i="40"/>
  <c r="S47" i="40"/>
  <c r="R47" i="40"/>
  <c r="Q47" i="40"/>
  <c r="M47" i="40"/>
  <c r="L47" i="40"/>
  <c r="J47" i="40"/>
  <c r="I47" i="40"/>
  <c r="S46" i="40"/>
  <c r="R46" i="40"/>
  <c r="Q46" i="40"/>
  <c r="M46" i="40"/>
  <c r="L46" i="40"/>
  <c r="J46" i="40"/>
  <c r="I46" i="40"/>
  <c r="S45" i="40"/>
  <c r="R45" i="40"/>
  <c r="Q45" i="40"/>
  <c r="M45" i="40"/>
  <c r="L45" i="40"/>
  <c r="J45" i="40"/>
  <c r="I45" i="40"/>
  <c r="S44" i="40"/>
  <c r="R44" i="40"/>
  <c r="Q44" i="40"/>
  <c r="M44" i="40"/>
  <c r="L44" i="40"/>
  <c r="J44" i="40"/>
  <c r="I44" i="40"/>
  <c r="S49" i="28"/>
  <c r="R49" i="28"/>
  <c r="Q49" i="28"/>
  <c r="M49" i="28"/>
  <c r="L49" i="28"/>
  <c r="J49" i="28"/>
  <c r="I49" i="28"/>
  <c r="S48" i="28"/>
  <c r="R48" i="28"/>
  <c r="Q48" i="28"/>
  <c r="M48" i="28"/>
  <c r="L48" i="28"/>
  <c r="J48" i="28"/>
  <c r="I48" i="28"/>
  <c r="S47" i="28"/>
  <c r="R47" i="28"/>
  <c r="Q47" i="28"/>
  <c r="M47" i="28"/>
  <c r="L47" i="28"/>
  <c r="J47" i="28"/>
  <c r="I47" i="28"/>
  <c r="S46" i="28"/>
  <c r="R46" i="28"/>
  <c r="Q46" i="28"/>
  <c r="M46" i="28"/>
  <c r="L46" i="28"/>
  <c r="J46" i="28"/>
  <c r="I46" i="28"/>
  <c r="S45" i="28"/>
  <c r="R45" i="28"/>
  <c r="Q45" i="28"/>
  <c r="M45" i="28"/>
  <c r="L45" i="28"/>
  <c r="J45" i="28"/>
  <c r="I45" i="28"/>
  <c r="S44" i="28"/>
  <c r="R44" i="28"/>
  <c r="Q44" i="28"/>
  <c r="M44" i="28"/>
  <c r="L44" i="28"/>
  <c r="J44" i="28"/>
  <c r="I44" i="28"/>
  <c r="S49" i="29"/>
  <c r="R49" i="29"/>
  <c r="Q49" i="29"/>
  <c r="M49" i="29"/>
  <c r="L49" i="29"/>
  <c r="J49" i="29"/>
  <c r="I49" i="29"/>
  <c r="S48" i="29"/>
  <c r="R48" i="29"/>
  <c r="Q48" i="29"/>
  <c r="M48" i="29"/>
  <c r="L48" i="29"/>
  <c r="J48" i="29"/>
  <c r="I48" i="29"/>
  <c r="S47" i="29"/>
  <c r="R47" i="29"/>
  <c r="Q47" i="29"/>
  <c r="M47" i="29"/>
  <c r="L47" i="29"/>
  <c r="J47" i="29"/>
  <c r="I47" i="29"/>
  <c r="S46" i="29"/>
  <c r="R46" i="29"/>
  <c r="Q46" i="29"/>
  <c r="M46" i="29"/>
  <c r="L46" i="29"/>
  <c r="J46" i="29"/>
  <c r="I46" i="29"/>
  <c r="S45" i="29"/>
  <c r="R45" i="29"/>
  <c r="Q45" i="29"/>
  <c r="M45" i="29"/>
  <c r="L45" i="29"/>
  <c r="J45" i="29"/>
  <c r="I45" i="29"/>
  <c r="S44" i="29"/>
  <c r="R44" i="29"/>
  <c r="Q44" i="29"/>
  <c r="M44" i="29"/>
  <c r="L44" i="29"/>
  <c r="J44" i="29"/>
  <c r="I44" i="29"/>
  <c r="S49" i="48"/>
  <c r="R49" i="48"/>
  <c r="Q49" i="48"/>
  <c r="M49" i="48"/>
  <c r="L49" i="48"/>
  <c r="J49" i="48"/>
  <c r="I49" i="48"/>
  <c r="S48" i="48"/>
  <c r="R48" i="48"/>
  <c r="Q48" i="48"/>
  <c r="M48" i="48"/>
  <c r="L48" i="48"/>
  <c r="J48" i="48"/>
  <c r="I48" i="48"/>
  <c r="S47" i="48"/>
  <c r="R47" i="48"/>
  <c r="Q47" i="48"/>
  <c r="M47" i="48"/>
  <c r="L47" i="48"/>
  <c r="J47" i="48"/>
  <c r="I47" i="48"/>
  <c r="S46" i="48"/>
  <c r="R46" i="48"/>
  <c r="Q46" i="48"/>
  <c r="M46" i="48"/>
  <c r="L46" i="48"/>
  <c r="J46" i="48"/>
  <c r="I46" i="48"/>
  <c r="S45" i="48"/>
  <c r="R45" i="48"/>
  <c r="Q45" i="48"/>
  <c r="M45" i="48"/>
  <c r="L45" i="48"/>
  <c r="J45" i="48"/>
  <c r="I45" i="48"/>
  <c r="S44" i="48"/>
  <c r="R44" i="48"/>
  <c r="Q44" i="48"/>
  <c r="M44" i="48"/>
  <c r="L44" i="48"/>
  <c r="J44" i="48"/>
  <c r="I44" i="48"/>
  <c r="S49" i="41"/>
  <c r="R49" i="41"/>
  <c r="Q49" i="41"/>
  <c r="M49" i="41"/>
  <c r="L49" i="41"/>
  <c r="J49" i="41"/>
  <c r="I49" i="41"/>
  <c r="S48" i="41"/>
  <c r="R48" i="41"/>
  <c r="Q48" i="41"/>
  <c r="M48" i="41"/>
  <c r="L48" i="41"/>
  <c r="J48" i="41"/>
  <c r="I48" i="41"/>
  <c r="S47" i="41"/>
  <c r="R47" i="41"/>
  <c r="Q47" i="41"/>
  <c r="M47" i="41"/>
  <c r="L47" i="41"/>
  <c r="J47" i="41"/>
  <c r="I47" i="41"/>
  <c r="S46" i="41"/>
  <c r="R46" i="41"/>
  <c r="Q46" i="41"/>
  <c r="M46" i="41"/>
  <c r="L46" i="41"/>
  <c r="J46" i="41"/>
  <c r="I46" i="41"/>
  <c r="S45" i="41"/>
  <c r="R45" i="41"/>
  <c r="Q45" i="41"/>
  <c r="M45" i="41"/>
  <c r="L45" i="41"/>
  <c r="J45" i="41"/>
  <c r="I45" i="41"/>
  <c r="S44" i="41"/>
  <c r="R44" i="41"/>
  <c r="Q44" i="41"/>
  <c r="M44" i="41"/>
  <c r="L44" i="41"/>
  <c r="J44" i="41"/>
  <c r="I44" i="41"/>
  <c r="S49" i="33"/>
  <c r="R49" i="33"/>
  <c r="Q49" i="33"/>
  <c r="M49" i="33"/>
  <c r="L49" i="33"/>
  <c r="J49" i="33"/>
  <c r="I49" i="33"/>
  <c r="S48" i="33"/>
  <c r="R48" i="33"/>
  <c r="Q48" i="33"/>
  <c r="M48" i="33"/>
  <c r="L48" i="33"/>
  <c r="J48" i="33"/>
  <c r="I48" i="33"/>
  <c r="S47" i="33"/>
  <c r="R47" i="33"/>
  <c r="Q47" i="33"/>
  <c r="M47" i="33"/>
  <c r="L47" i="33"/>
  <c r="J47" i="33"/>
  <c r="I47" i="33"/>
  <c r="S46" i="33"/>
  <c r="R46" i="33"/>
  <c r="Q46" i="33"/>
  <c r="M46" i="33"/>
  <c r="L46" i="33"/>
  <c r="J46" i="33"/>
  <c r="I46" i="33"/>
  <c r="S45" i="33"/>
  <c r="R45" i="33"/>
  <c r="Q45" i="33"/>
  <c r="M45" i="33"/>
  <c r="L45" i="33"/>
  <c r="J45" i="33"/>
  <c r="I45" i="33"/>
  <c r="S44" i="33"/>
  <c r="R44" i="33"/>
  <c r="Q44" i="33"/>
  <c r="M44" i="33"/>
  <c r="L44" i="33"/>
  <c r="J44" i="33"/>
  <c r="I44" i="33"/>
  <c r="S49" i="34"/>
  <c r="R49" i="34"/>
  <c r="Q49" i="34"/>
  <c r="M49" i="34"/>
  <c r="L49" i="34"/>
  <c r="J49" i="34"/>
  <c r="I49" i="34"/>
  <c r="S48" i="34"/>
  <c r="R48" i="34"/>
  <c r="Q48" i="34"/>
  <c r="M48" i="34"/>
  <c r="L48" i="34"/>
  <c r="J48" i="34"/>
  <c r="I48" i="34"/>
  <c r="S47" i="34"/>
  <c r="R47" i="34"/>
  <c r="Q47" i="34"/>
  <c r="M47" i="34"/>
  <c r="L47" i="34"/>
  <c r="J47" i="34"/>
  <c r="I47" i="34"/>
  <c r="S46" i="34"/>
  <c r="R46" i="34"/>
  <c r="Q46" i="34"/>
  <c r="M46" i="34"/>
  <c r="L46" i="34"/>
  <c r="J46" i="34"/>
  <c r="I46" i="34"/>
  <c r="S45" i="34"/>
  <c r="R45" i="34"/>
  <c r="Q45" i="34"/>
  <c r="M45" i="34"/>
  <c r="L45" i="34"/>
  <c r="J45" i="34"/>
  <c r="I45" i="34"/>
  <c r="S44" i="34"/>
  <c r="R44" i="34"/>
  <c r="Q44" i="34"/>
  <c r="M44" i="34"/>
  <c r="L44" i="34"/>
  <c r="J44" i="34"/>
  <c r="I44" i="34"/>
  <c r="S49" i="35"/>
  <c r="R49" i="35"/>
  <c r="Q49" i="35"/>
  <c r="M49" i="35"/>
  <c r="L49" i="35"/>
  <c r="J49" i="35"/>
  <c r="I49" i="35"/>
  <c r="S48" i="35"/>
  <c r="R48" i="35"/>
  <c r="Q48" i="35"/>
  <c r="M48" i="35"/>
  <c r="L48" i="35"/>
  <c r="J48" i="35"/>
  <c r="I48" i="35"/>
  <c r="S47" i="35"/>
  <c r="R47" i="35"/>
  <c r="Q47" i="35"/>
  <c r="M47" i="35"/>
  <c r="L47" i="35"/>
  <c r="J47" i="35"/>
  <c r="I47" i="35"/>
  <c r="S46" i="35"/>
  <c r="R46" i="35"/>
  <c r="Q46" i="35"/>
  <c r="M46" i="35"/>
  <c r="L46" i="35"/>
  <c r="J46" i="35"/>
  <c r="I46" i="35"/>
  <c r="S45" i="35"/>
  <c r="R45" i="35"/>
  <c r="Q45" i="35"/>
  <c r="M45" i="35"/>
  <c r="L45" i="35"/>
  <c r="J45" i="35"/>
  <c r="I45" i="35"/>
  <c r="S44" i="35"/>
  <c r="R44" i="35"/>
  <c r="Q44" i="35"/>
  <c r="M44" i="35"/>
  <c r="L44" i="35"/>
  <c r="J44" i="35"/>
  <c r="I44" i="35"/>
  <c r="S49" i="36"/>
  <c r="R49" i="36"/>
  <c r="Q49" i="36"/>
  <c r="M49" i="36"/>
  <c r="L49" i="36"/>
  <c r="J49" i="36"/>
  <c r="I49" i="36"/>
  <c r="S48" i="36"/>
  <c r="R48" i="36"/>
  <c r="Q48" i="36"/>
  <c r="M48" i="36"/>
  <c r="L48" i="36"/>
  <c r="J48" i="36"/>
  <c r="I48" i="36"/>
  <c r="S47" i="36"/>
  <c r="R47" i="36"/>
  <c r="Q47" i="36"/>
  <c r="M47" i="36"/>
  <c r="L47" i="36"/>
  <c r="J47" i="36"/>
  <c r="I47" i="36"/>
  <c r="S46" i="36"/>
  <c r="R46" i="36"/>
  <c r="Q46" i="36"/>
  <c r="M46" i="36"/>
  <c r="L46" i="36"/>
  <c r="J46" i="36"/>
  <c r="I46" i="36"/>
  <c r="S45" i="36"/>
  <c r="R45" i="36"/>
  <c r="Q45" i="36"/>
  <c r="M45" i="36"/>
  <c r="L45" i="36"/>
  <c r="J45" i="36"/>
  <c r="I45" i="36"/>
  <c r="S44" i="36"/>
  <c r="R44" i="36"/>
  <c r="Q44" i="36"/>
  <c r="M44" i="36"/>
  <c r="L44" i="36"/>
  <c r="J44" i="36"/>
  <c r="I44" i="36"/>
  <c r="S49" i="37"/>
  <c r="R49" i="37"/>
  <c r="Q49" i="37"/>
  <c r="M49" i="37"/>
  <c r="L49" i="37"/>
  <c r="J49" i="37"/>
  <c r="I49" i="37"/>
  <c r="S48" i="37"/>
  <c r="R48" i="37"/>
  <c r="Q48" i="37"/>
  <c r="M48" i="37"/>
  <c r="L48" i="37"/>
  <c r="J48" i="37"/>
  <c r="I48" i="37"/>
  <c r="S47" i="37"/>
  <c r="R47" i="37"/>
  <c r="Q47" i="37"/>
  <c r="M47" i="37"/>
  <c r="L47" i="37"/>
  <c r="J47" i="37"/>
  <c r="I47" i="37"/>
  <c r="S46" i="37"/>
  <c r="R46" i="37"/>
  <c r="Q46" i="37"/>
  <c r="M46" i="37"/>
  <c r="L46" i="37"/>
  <c r="J46" i="37"/>
  <c r="I46" i="37"/>
  <c r="S45" i="37"/>
  <c r="R45" i="37"/>
  <c r="Q45" i="37"/>
  <c r="M45" i="37"/>
  <c r="L45" i="37"/>
  <c r="J45" i="37"/>
  <c r="I45" i="37"/>
  <c r="S44" i="37"/>
  <c r="R44" i="37"/>
  <c r="Q44" i="37"/>
  <c r="M44" i="37"/>
  <c r="L44" i="37"/>
  <c r="J44" i="37"/>
  <c r="I44" i="37"/>
  <c r="S49" i="38"/>
  <c r="R49" i="38"/>
  <c r="Q49" i="38"/>
  <c r="M49" i="38"/>
  <c r="L49" i="38"/>
  <c r="J49" i="38"/>
  <c r="I49" i="38"/>
  <c r="S48" i="38"/>
  <c r="R48" i="38"/>
  <c r="Q48" i="38"/>
  <c r="M48" i="38"/>
  <c r="L48" i="38"/>
  <c r="J48" i="38"/>
  <c r="I48" i="38"/>
  <c r="S47" i="38"/>
  <c r="R47" i="38"/>
  <c r="Q47" i="38"/>
  <c r="M47" i="38"/>
  <c r="L47" i="38"/>
  <c r="J47" i="38"/>
  <c r="I47" i="38"/>
  <c r="S46" i="38"/>
  <c r="R46" i="38"/>
  <c r="Q46" i="38"/>
  <c r="M46" i="38"/>
  <c r="L46" i="38"/>
  <c r="J46" i="38"/>
  <c r="I46" i="38"/>
  <c r="S45" i="38"/>
  <c r="R45" i="38"/>
  <c r="Q45" i="38"/>
  <c r="M45" i="38"/>
  <c r="L45" i="38"/>
  <c r="J45" i="38"/>
  <c r="I45" i="38"/>
  <c r="S44" i="38"/>
  <c r="R44" i="38"/>
  <c r="Q44" i="38"/>
  <c r="M44" i="38"/>
  <c r="L44" i="38"/>
  <c r="J44" i="38"/>
  <c r="I44" i="38"/>
  <c r="S49" i="44"/>
  <c r="R49" i="44"/>
  <c r="Q49" i="44"/>
  <c r="M49" i="44"/>
  <c r="L49" i="44"/>
  <c r="J49" i="44"/>
  <c r="I49" i="44"/>
  <c r="S48" i="44"/>
  <c r="R48" i="44"/>
  <c r="Q48" i="44"/>
  <c r="M48" i="44"/>
  <c r="L48" i="44"/>
  <c r="J48" i="44"/>
  <c r="I48" i="44"/>
  <c r="S47" i="44"/>
  <c r="R47" i="44"/>
  <c r="Q47" i="44"/>
  <c r="M47" i="44"/>
  <c r="L47" i="44"/>
  <c r="J47" i="44"/>
  <c r="I47" i="44"/>
  <c r="S46" i="44"/>
  <c r="R46" i="44"/>
  <c r="Q46" i="44"/>
  <c r="M46" i="44"/>
  <c r="L46" i="44"/>
  <c r="J46" i="44"/>
  <c r="I46" i="44"/>
  <c r="S45" i="44"/>
  <c r="R45" i="44"/>
  <c r="Q45" i="44"/>
  <c r="M45" i="44"/>
  <c r="L45" i="44"/>
  <c r="J45" i="44"/>
  <c r="I45" i="44"/>
  <c r="S44" i="44"/>
  <c r="R44" i="44"/>
  <c r="Q44" i="44"/>
  <c r="M44" i="44"/>
  <c r="L44" i="44"/>
  <c r="J44" i="44"/>
  <c r="I44" i="44"/>
  <c r="S36" i="40"/>
  <c r="R36" i="40"/>
  <c r="Q36" i="40"/>
  <c r="M36" i="40"/>
  <c r="L36" i="40"/>
  <c r="J36" i="40"/>
  <c r="I36" i="40"/>
  <c r="S35" i="40"/>
  <c r="R35" i="40"/>
  <c r="Q35" i="40"/>
  <c r="M35" i="40"/>
  <c r="L35" i="40"/>
  <c r="J35" i="40"/>
  <c r="I35" i="40"/>
  <c r="S34" i="40"/>
  <c r="R34" i="40"/>
  <c r="Q34" i="40"/>
  <c r="M34" i="40"/>
  <c r="L34" i="40"/>
  <c r="J34" i="40"/>
  <c r="I34" i="40"/>
  <c r="S33" i="40"/>
  <c r="R33" i="40"/>
  <c r="Q33" i="40"/>
  <c r="M33" i="40"/>
  <c r="L33" i="40"/>
  <c r="J33" i="40"/>
  <c r="I33" i="40"/>
  <c r="S32" i="40"/>
  <c r="R32" i="40"/>
  <c r="Q32" i="40"/>
  <c r="M32" i="40"/>
  <c r="L32" i="40"/>
  <c r="J32" i="40"/>
  <c r="I32" i="40"/>
  <c r="S36" i="26"/>
  <c r="R36" i="26"/>
  <c r="Q36" i="26"/>
  <c r="M36" i="26"/>
  <c r="L36" i="26"/>
  <c r="J36" i="26"/>
  <c r="I36" i="26"/>
  <c r="S35" i="26"/>
  <c r="R35" i="26"/>
  <c r="Q35" i="26"/>
  <c r="M35" i="26"/>
  <c r="L35" i="26"/>
  <c r="J35" i="26"/>
  <c r="I35" i="26"/>
  <c r="S34" i="26"/>
  <c r="R34" i="26"/>
  <c r="Q34" i="26"/>
  <c r="M34" i="26"/>
  <c r="L34" i="26"/>
  <c r="J34" i="26"/>
  <c r="I34" i="26"/>
  <c r="S33" i="26"/>
  <c r="R33" i="26"/>
  <c r="Q33" i="26"/>
  <c r="M33" i="26"/>
  <c r="L33" i="26"/>
  <c r="J33" i="26"/>
  <c r="I33" i="26"/>
  <c r="S32" i="26"/>
  <c r="R32" i="26"/>
  <c r="Q32" i="26"/>
  <c r="M32" i="26"/>
  <c r="L32" i="26"/>
  <c r="J32" i="26"/>
  <c r="I32" i="26"/>
  <c r="S31" i="26"/>
  <c r="R31" i="26"/>
  <c r="Q31" i="26"/>
  <c r="M31" i="26"/>
  <c r="L31" i="26"/>
  <c r="J31" i="26"/>
  <c r="I31" i="26"/>
  <c r="S36" i="28"/>
  <c r="R36" i="28"/>
  <c r="Q36" i="28"/>
  <c r="M36" i="28"/>
  <c r="L36" i="28"/>
  <c r="J36" i="28"/>
  <c r="I36" i="28"/>
  <c r="S35" i="28"/>
  <c r="R35" i="28"/>
  <c r="Q35" i="28"/>
  <c r="M35" i="28"/>
  <c r="L35" i="28"/>
  <c r="J35" i="28"/>
  <c r="I35" i="28"/>
  <c r="S34" i="28"/>
  <c r="R34" i="28"/>
  <c r="Q34" i="28"/>
  <c r="M34" i="28"/>
  <c r="L34" i="28"/>
  <c r="J34" i="28"/>
  <c r="I34" i="28"/>
  <c r="S33" i="28"/>
  <c r="R33" i="28"/>
  <c r="Q33" i="28"/>
  <c r="M33" i="28"/>
  <c r="L33" i="28"/>
  <c r="J33" i="28"/>
  <c r="I33" i="28"/>
  <c r="S32" i="28"/>
  <c r="R32" i="28"/>
  <c r="Q32" i="28"/>
  <c r="M32" i="28"/>
  <c r="L32" i="28"/>
  <c r="J32" i="28"/>
  <c r="I32" i="28"/>
  <c r="S31" i="28"/>
  <c r="R31" i="28"/>
  <c r="Q31" i="28"/>
  <c r="M31" i="28"/>
  <c r="L31" i="28"/>
  <c r="J31" i="28"/>
  <c r="I31" i="28"/>
  <c r="S30" i="28"/>
  <c r="R30" i="28"/>
  <c r="Q30" i="28"/>
  <c r="M30" i="28"/>
  <c r="L30" i="28"/>
  <c r="J30" i="28"/>
  <c r="I30" i="28"/>
  <c r="S36" i="29"/>
  <c r="R36" i="29"/>
  <c r="Q36" i="29"/>
  <c r="M36" i="29"/>
  <c r="L36" i="29"/>
  <c r="J36" i="29"/>
  <c r="I36" i="29"/>
  <c r="S35" i="29"/>
  <c r="R35" i="29"/>
  <c r="Q35" i="29"/>
  <c r="M35" i="29"/>
  <c r="L35" i="29"/>
  <c r="J35" i="29"/>
  <c r="I35" i="29"/>
  <c r="S34" i="29"/>
  <c r="R34" i="29"/>
  <c r="Q34" i="29"/>
  <c r="M34" i="29"/>
  <c r="L34" i="29"/>
  <c r="J34" i="29"/>
  <c r="I34" i="29"/>
  <c r="S33" i="29"/>
  <c r="R33" i="29"/>
  <c r="Q33" i="29"/>
  <c r="M33" i="29"/>
  <c r="L33" i="29"/>
  <c r="J33" i="29"/>
  <c r="I33" i="29"/>
  <c r="S32" i="29"/>
  <c r="R32" i="29"/>
  <c r="Q32" i="29"/>
  <c r="M32" i="29"/>
  <c r="L32" i="29"/>
  <c r="J32" i="29"/>
  <c r="I32" i="29"/>
  <c r="S31" i="29"/>
  <c r="R31" i="29"/>
  <c r="Q31" i="29"/>
  <c r="M31" i="29"/>
  <c r="L31" i="29"/>
  <c r="J31" i="29"/>
  <c r="I31" i="29"/>
  <c r="S30" i="29"/>
  <c r="R30" i="29"/>
  <c r="Q30" i="29"/>
  <c r="M30" i="29"/>
  <c r="L30" i="29"/>
  <c r="J30" i="29"/>
  <c r="I30" i="29"/>
  <c r="S36" i="48"/>
  <c r="R36" i="48"/>
  <c r="Q36" i="48"/>
  <c r="M36" i="48"/>
  <c r="L36" i="48"/>
  <c r="J36" i="48"/>
  <c r="I36" i="48"/>
  <c r="S35" i="48"/>
  <c r="R35" i="48"/>
  <c r="Q35" i="48"/>
  <c r="M35" i="48"/>
  <c r="L35" i="48"/>
  <c r="J35" i="48"/>
  <c r="I35" i="48"/>
  <c r="S34" i="48"/>
  <c r="R34" i="48"/>
  <c r="Q34" i="48"/>
  <c r="M34" i="48"/>
  <c r="L34" i="48"/>
  <c r="J34" i="48"/>
  <c r="I34" i="48"/>
  <c r="S33" i="48"/>
  <c r="R33" i="48"/>
  <c r="Q33" i="48"/>
  <c r="M33" i="48"/>
  <c r="L33" i="48"/>
  <c r="J33" i="48"/>
  <c r="I33" i="48"/>
  <c r="S32" i="48"/>
  <c r="R32" i="48"/>
  <c r="Q32" i="48"/>
  <c r="M32" i="48"/>
  <c r="L32" i="48"/>
  <c r="J32" i="48"/>
  <c r="I32" i="48"/>
  <c r="S31" i="48"/>
  <c r="R31" i="48"/>
  <c r="Q31" i="48"/>
  <c r="M31" i="48"/>
  <c r="L31" i="48"/>
  <c r="J31" i="48"/>
  <c r="I31" i="48"/>
  <c r="S30" i="48"/>
  <c r="R30" i="48"/>
  <c r="Q30" i="48"/>
  <c r="M30" i="48"/>
  <c r="L30" i="48"/>
  <c r="J30" i="48"/>
  <c r="I30" i="48"/>
  <c r="S36" i="41"/>
  <c r="R36" i="41"/>
  <c r="Q36" i="41"/>
  <c r="M36" i="41"/>
  <c r="L36" i="41"/>
  <c r="J36" i="41"/>
  <c r="I36" i="41"/>
  <c r="S35" i="41"/>
  <c r="R35" i="41"/>
  <c r="Q35" i="41"/>
  <c r="M35" i="41"/>
  <c r="L35" i="41"/>
  <c r="J35" i="41"/>
  <c r="I35" i="41"/>
  <c r="S34" i="41"/>
  <c r="R34" i="41"/>
  <c r="Q34" i="41"/>
  <c r="M34" i="41"/>
  <c r="L34" i="41"/>
  <c r="J34" i="41"/>
  <c r="I34" i="41"/>
  <c r="S33" i="41"/>
  <c r="R33" i="41"/>
  <c r="Q33" i="41"/>
  <c r="M33" i="41"/>
  <c r="L33" i="41"/>
  <c r="J33" i="41"/>
  <c r="I33" i="41"/>
  <c r="S32" i="41"/>
  <c r="R32" i="41"/>
  <c r="Q32" i="41"/>
  <c r="M32" i="41"/>
  <c r="L32" i="41"/>
  <c r="J32" i="41"/>
  <c r="I32" i="41"/>
  <c r="S31" i="41"/>
  <c r="R31" i="41"/>
  <c r="Q31" i="41"/>
  <c r="M31" i="41"/>
  <c r="L31" i="41"/>
  <c r="J31" i="41"/>
  <c r="I31" i="41"/>
  <c r="S30" i="41"/>
  <c r="R30" i="41"/>
  <c r="Q30" i="41"/>
  <c r="M30" i="41"/>
  <c r="L30" i="41"/>
  <c r="J30" i="41"/>
  <c r="I30" i="41"/>
  <c r="S36" i="33"/>
  <c r="R36" i="33"/>
  <c r="Q36" i="33"/>
  <c r="M36" i="33"/>
  <c r="L36" i="33"/>
  <c r="J36" i="33"/>
  <c r="I36" i="33"/>
  <c r="S35" i="33"/>
  <c r="R35" i="33"/>
  <c r="Q35" i="33"/>
  <c r="M35" i="33"/>
  <c r="L35" i="33"/>
  <c r="J35" i="33"/>
  <c r="I35" i="33"/>
  <c r="S34" i="33"/>
  <c r="R34" i="33"/>
  <c r="Q34" i="33"/>
  <c r="M34" i="33"/>
  <c r="L34" i="33"/>
  <c r="J34" i="33"/>
  <c r="I34" i="33"/>
  <c r="S33" i="33"/>
  <c r="R33" i="33"/>
  <c r="Q33" i="33"/>
  <c r="M33" i="33"/>
  <c r="L33" i="33"/>
  <c r="J33" i="33"/>
  <c r="I33" i="33"/>
  <c r="S32" i="33"/>
  <c r="R32" i="33"/>
  <c r="Q32" i="33"/>
  <c r="M32" i="33"/>
  <c r="L32" i="33"/>
  <c r="J32" i="33"/>
  <c r="I32" i="33"/>
  <c r="S31" i="33"/>
  <c r="R31" i="33"/>
  <c r="Q31" i="33"/>
  <c r="M31" i="33"/>
  <c r="L31" i="33"/>
  <c r="J31" i="33"/>
  <c r="I31" i="33"/>
  <c r="S30" i="33"/>
  <c r="R30" i="33"/>
  <c r="Q30" i="33"/>
  <c r="M30" i="33"/>
  <c r="L30" i="33"/>
  <c r="J30" i="33"/>
  <c r="I30" i="33"/>
  <c r="S36" i="34"/>
  <c r="R36" i="34"/>
  <c r="Q36" i="34"/>
  <c r="M36" i="34"/>
  <c r="L36" i="34"/>
  <c r="J36" i="34"/>
  <c r="I36" i="34"/>
  <c r="S35" i="34"/>
  <c r="R35" i="34"/>
  <c r="Q35" i="34"/>
  <c r="M35" i="34"/>
  <c r="L35" i="34"/>
  <c r="J35" i="34"/>
  <c r="I35" i="34"/>
  <c r="S34" i="34"/>
  <c r="R34" i="34"/>
  <c r="Q34" i="34"/>
  <c r="M34" i="34"/>
  <c r="L34" i="34"/>
  <c r="J34" i="34"/>
  <c r="I34" i="34"/>
  <c r="S33" i="34"/>
  <c r="R33" i="34"/>
  <c r="Q33" i="34"/>
  <c r="M33" i="34"/>
  <c r="L33" i="34"/>
  <c r="J33" i="34"/>
  <c r="I33" i="34"/>
  <c r="S32" i="34"/>
  <c r="R32" i="34"/>
  <c r="Q32" i="34"/>
  <c r="M32" i="34"/>
  <c r="L32" i="34"/>
  <c r="J32" i="34"/>
  <c r="I32" i="34"/>
  <c r="S31" i="34"/>
  <c r="R31" i="34"/>
  <c r="Q31" i="34"/>
  <c r="M31" i="34"/>
  <c r="L31" i="34"/>
  <c r="J31" i="34"/>
  <c r="I31" i="34"/>
  <c r="S30" i="34"/>
  <c r="R30" i="34"/>
  <c r="Q30" i="34"/>
  <c r="M30" i="34"/>
  <c r="L30" i="34"/>
  <c r="J30" i="34"/>
  <c r="I30" i="34"/>
  <c r="S36" i="35"/>
  <c r="R36" i="35"/>
  <c r="Q36" i="35"/>
  <c r="M36" i="35"/>
  <c r="L36" i="35"/>
  <c r="J36" i="35"/>
  <c r="I36" i="35"/>
  <c r="S35" i="35"/>
  <c r="R35" i="35"/>
  <c r="Q35" i="35"/>
  <c r="M35" i="35"/>
  <c r="L35" i="35"/>
  <c r="J35" i="35"/>
  <c r="I35" i="35"/>
  <c r="S34" i="35"/>
  <c r="R34" i="35"/>
  <c r="Q34" i="35"/>
  <c r="M34" i="35"/>
  <c r="L34" i="35"/>
  <c r="J34" i="35"/>
  <c r="I34" i="35"/>
  <c r="S33" i="35"/>
  <c r="R33" i="35"/>
  <c r="Q33" i="35"/>
  <c r="M33" i="35"/>
  <c r="L33" i="35"/>
  <c r="J33" i="35"/>
  <c r="I33" i="35"/>
  <c r="S32" i="35"/>
  <c r="R32" i="35"/>
  <c r="Q32" i="35"/>
  <c r="M32" i="35"/>
  <c r="L32" i="35"/>
  <c r="J32" i="35"/>
  <c r="I32" i="35"/>
  <c r="S31" i="35"/>
  <c r="R31" i="35"/>
  <c r="Q31" i="35"/>
  <c r="M31" i="35"/>
  <c r="L31" i="35"/>
  <c r="J31" i="35"/>
  <c r="I31" i="35"/>
  <c r="S30" i="35"/>
  <c r="R30" i="35"/>
  <c r="Q30" i="35"/>
  <c r="M30" i="35"/>
  <c r="L30" i="35"/>
  <c r="J30" i="35"/>
  <c r="I30" i="35"/>
  <c r="S36" i="36"/>
  <c r="R36" i="36"/>
  <c r="Q36" i="36"/>
  <c r="M36" i="36"/>
  <c r="L36" i="36"/>
  <c r="J36" i="36"/>
  <c r="I36" i="36"/>
  <c r="S35" i="36"/>
  <c r="R35" i="36"/>
  <c r="Q35" i="36"/>
  <c r="M35" i="36"/>
  <c r="L35" i="36"/>
  <c r="J35" i="36"/>
  <c r="I35" i="36"/>
  <c r="S34" i="36"/>
  <c r="R34" i="36"/>
  <c r="Q34" i="36"/>
  <c r="M34" i="36"/>
  <c r="L34" i="36"/>
  <c r="J34" i="36"/>
  <c r="I34" i="36"/>
  <c r="S33" i="36"/>
  <c r="R33" i="36"/>
  <c r="Q33" i="36"/>
  <c r="M33" i="36"/>
  <c r="L33" i="36"/>
  <c r="J33" i="36"/>
  <c r="I33" i="36"/>
  <c r="S32" i="36"/>
  <c r="R32" i="36"/>
  <c r="Q32" i="36"/>
  <c r="M32" i="36"/>
  <c r="L32" i="36"/>
  <c r="J32" i="36"/>
  <c r="I32" i="36"/>
  <c r="S31" i="36"/>
  <c r="R31" i="36"/>
  <c r="Q31" i="36"/>
  <c r="M31" i="36"/>
  <c r="L31" i="36"/>
  <c r="J31" i="36"/>
  <c r="I31" i="36"/>
  <c r="S30" i="36"/>
  <c r="R30" i="36"/>
  <c r="Q30" i="36"/>
  <c r="M30" i="36"/>
  <c r="L30" i="36"/>
  <c r="J30" i="36"/>
  <c r="I30" i="36"/>
  <c r="S36" i="37"/>
  <c r="R36" i="37"/>
  <c r="Q36" i="37"/>
  <c r="M36" i="37"/>
  <c r="L36" i="37"/>
  <c r="J36" i="37"/>
  <c r="I36" i="37"/>
  <c r="S35" i="37"/>
  <c r="R35" i="37"/>
  <c r="Q35" i="37"/>
  <c r="M35" i="37"/>
  <c r="L35" i="37"/>
  <c r="J35" i="37"/>
  <c r="I35" i="37"/>
  <c r="S34" i="37"/>
  <c r="R34" i="37"/>
  <c r="Q34" i="37"/>
  <c r="M34" i="37"/>
  <c r="L34" i="37"/>
  <c r="J34" i="37"/>
  <c r="I34" i="37"/>
  <c r="S33" i="37"/>
  <c r="R33" i="37"/>
  <c r="Q33" i="37"/>
  <c r="M33" i="37"/>
  <c r="L33" i="37"/>
  <c r="J33" i="37"/>
  <c r="I33" i="37"/>
  <c r="S32" i="37"/>
  <c r="R32" i="37"/>
  <c r="Q32" i="37"/>
  <c r="M32" i="37"/>
  <c r="L32" i="37"/>
  <c r="J32" i="37"/>
  <c r="I32" i="37"/>
  <c r="S31" i="37"/>
  <c r="R31" i="37"/>
  <c r="Q31" i="37"/>
  <c r="M31" i="37"/>
  <c r="L31" i="37"/>
  <c r="J31" i="37"/>
  <c r="I31" i="37"/>
  <c r="S30" i="37"/>
  <c r="R30" i="37"/>
  <c r="Q30" i="37"/>
  <c r="M30" i="37"/>
  <c r="L30" i="37"/>
  <c r="J30" i="37"/>
  <c r="I30" i="37"/>
  <c r="S36" i="38"/>
  <c r="R36" i="38"/>
  <c r="Q36" i="38"/>
  <c r="M36" i="38"/>
  <c r="L36" i="38"/>
  <c r="J36" i="38"/>
  <c r="I36" i="38"/>
  <c r="S35" i="38"/>
  <c r="R35" i="38"/>
  <c r="Q35" i="38"/>
  <c r="M35" i="38"/>
  <c r="L35" i="38"/>
  <c r="J35" i="38"/>
  <c r="I35" i="38"/>
  <c r="S34" i="38"/>
  <c r="R34" i="38"/>
  <c r="Q34" i="38"/>
  <c r="M34" i="38"/>
  <c r="L34" i="38"/>
  <c r="J34" i="38"/>
  <c r="I34" i="38"/>
  <c r="S33" i="38"/>
  <c r="R33" i="38"/>
  <c r="Q33" i="38"/>
  <c r="M33" i="38"/>
  <c r="L33" i="38"/>
  <c r="J33" i="38"/>
  <c r="I33" i="38"/>
  <c r="S32" i="38"/>
  <c r="R32" i="38"/>
  <c r="Q32" i="38"/>
  <c r="M32" i="38"/>
  <c r="L32" i="38"/>
  <c r="J32" i="38"/>
  <c r="I32" i="38"/>
  <c r="S31" i="38"/>
  <c r="R31" i="38"/>
  <c r="Q31" i="38"/>
  <c r="M31" i="38"/>
  <c r="L31" i="38"/>
  <c r="J31" i="38"/>
  <c r="I31" i="38"/>
  <c r="S30" i="38"/>
  <c r="R30" i="38"/>
  <c r="Q30" i="38"/>
  <c r="M30" i="38"/>
  <c r="L30" i="38"/>
  <c r="J30" i="38"/>
  <c r="I30" i="38"/>
  <c r="S36" i="44"/>
  <c r="R36" i="44"/>
  <c r="Q36" i="44"/>
  <c r="M36" i="44"/>
  <c r="L36" i="44"/>
  <c r="J36" i="44"/>
  <c r="I36" i="44"/>
  <c r="S35" i="44"/>
  <c r="R35" i="44"/>
  <c r="Q35" i="44"/>
  <c r="M35" i="44"/>
  <c r="L35" i="44"/>
  <c r="J35" i="44"/>
  <c r="I35" i="44"/>
  <c r="S34" i="44"/>
  <c r="R34" i="44"/>
  <c r="Q34" i="44"/>
  <c r="M34" i="44"/>
  <c r="L34" i="44"/>
  <c r="J34" i="44"/>
  <c r="I34" i="44"/>
  <c r="S33" i="44"/>
  <c r="R33" i="44"/>
  <c r="Q33" i="44"/>
  <c r="M33" i="44"/>
  <c r="L33" i="44"/>
  <c r="J33" i="44"/>
  <c r="I33" i="44"/>
  <c r="S32" i="44"/>
  <c r="R32" i="44"/>
  <c r="Q32" i="44"/>
  <c r="M32" i="44"/>
  <c r="L32" i="44"/>
  <c r="J32" i="44"/>
  <c r="I32" i="44"/>
  <c r="S31" i="44"/>
  <c r="R31" i="44"/>
  <c r="Q31" i="44"/>
  <c r="M31" i="44"/>
  <c r="L31" i="44"/>
  <c r="J31" i="44"/>
  <c r="I31" i="44"/>
  <c r="S30" i="44"/>
  <c r="R30" i="44"/>
  <c r="Q30" i="44"/>
  <c r="M30" i="44"/>
  <c r="L30" i="44"/>
  <c r="J30" i="44"/>
  <c r="I30" i="44"/>
  <c r="I9" i="40"/>
  <c r="J9" i="40"/>
  <c r="L9" i="40"/>
  <c r="M9" i="40"/>
  <c r="Q9" i="40"/>
  <c r="R9" i="40"/>
  <c r="S9" i="40"/>
  <c r="I10" i="40"/>
  <c r="J10" i="40"/>
  <c r="L10" i="40"/>
  <c r="M10" i="40"/>
  <c r="Q10" i="40"/>
  <c r="R10" i="40"/>
  <c r="S10" i="40"/>
  <c r="I11" i="40"/>
  <c r="J11" i="40"/>
  <c r="L11" i="40"/>
  <c r="M11" i="40"/>
  <c r="Q11" i="40"/>
  <c r="R11" i="40"/>
  <c r="S11" i="40"/>
  <c r="I12" i="40"/>
  <c r="J12" i="40"/>
  <c r="L12" i="40"/>
  <c r="M12" i="40"/>
  <c r="Q12" i="40"/>
  <c r="R12" i="40"/>
  <c r="S12" i="40"/>
  <c r="I13" i="40"/>
  <c r="L13" i="40"/>
  <c r="M13" i="40"/>
  <c r="Q13" i="40"/>
  <c r="R13" i="40"/>
  <c r="S13" i="40"/>
  <c r="I14" i="40"/>
  <c r="J14" i="40"/>
  <c r="L14" i="40"/>
  <c r="M14" i="40"/>
  <c r="Q14" i="40"/>
  <c r="R14" i="40"/>
  <c r="S14" i="40"/>
  <c r="I15" i="40"/>
  <c r="J15" i="40"/>
  <c r="L15" i="40"/>
  <c r="M15" i="40"/>
  <c r="Q15" i="40"/>
  <c r="R15" i="40"/>
  <c r="S15" i="40"/>
  <c r="I16" i="40"/>
  <c r="J16" i="40"/>
  <c r="L16" i="40"/>
  <c r="M16" i="40"/>
  <c r="Q16" i="40"/>
  <c r="R16" i="40"/>
  <c r="S16" i="40"/>
  <c r="I17" i="40"/>
  <c r="J17" i="40"/>
  <c r="L17" i="40"/>
  <c r="M17" i="40"/>
  <c r="Q17" i="40"/>
  <c r="R17" i="40"/>
  <c r="S17" i="40"/>
  <c r="I18" i="40"/>
  <c r="J18" i="40"/>
  <c r="L18" i="40"/>
  <c r="M18" i="40"/>
  <c r="Q18" i="40"/>
  <c r="R18" i="40"/>
  <c r="S18" i="40"/>
  <c r="I19" i="40"/>
  <c r="J19" i="40"/>
  <c r="L19" i="40"/>
  <c r="M19" i="40"/>
  <c r="Q19" i="40"/>
  <c r="R19" i="40"/>
  <c r="S19" i="40"/>
  <c r="I20" i="40"/>
  <c r="J20" i="40"/>
  <c r="L20" i="40"/>
  <c r="M20" i="40"/>
  <c r="Q20" i="40"/>
  <c r="R20" i="40"/>
  <c r="S20" i="40"/>
  <c r="I21" i="40"/>
  <c r="J21" i="40"/>
  <c r="L21" i="40"/>
  <c r="M21" i="40"/>
  <c r="Q21" i="40"/>
  <c r="R21" i="40"/>
  <c r="S21" i="40"/>
  <c r="I22" i="40"/>
  <c r="J22" i="40"/>
  <c r="L22" i="40"/>
  <c r="M22" i="40"/>
  <c r="Q22" i="40"/>
  <c r="R22" i="40"/>
  <c r="S22" i="40"/>
  <c r="I23" i="40"/>
  <c r="J23" i="40"/>
  <c r="L23" i="40"/>
  <c r="M23" i="40"/>
  <c r="Q23" i="40"/>
  <c r="R23" i="40"/>
  <c r="S23" i="40"/>
  <c r="I10" i="29"/>
  <c r="J10" i="29"/>
  <c r="L10" i="29"/>
  <c r="M10" i="29"/>
  <c r="Q10" i="29"/>
  <c r="R10" i="29"/>
  <c r="S10" i="29"/>
  <c r="I11" i="29"/>
  <c r="J11" i="29"/>
  <c r="L11" i="29"/>
  <c r="M11" i="29"/>
  <c r="Q11" i="29"/>
  <c r="R11" i="29"/>
  <c r="S11" i="29"/>
  <c r="I12" i="29"/>
  <c r="J12" i="29"/>
  <c r="L12" i="29"/>
  <c r="M12" i="29"/>
  <c r="Q12" i="29"/>
  <c r="R12" i="29"/>
  <c r="S12" i="29"/>
  <c r="I13" i="29"/>
  <c r="J13" i="29"/>
  <c r="L13" i="29"/>
  <c r="M13" i="29"/>
  <c r="Q13" i="29"/>
  <c r="R13" i="29"/>
  <c r="S13" i="29"/>
  <c r="I14" i="29"/>
  <c r="J14" i="29"/>
  <c r="L14" i="29"/>
  <c r="M14" i="29"/>
  <c r="Q14" i="29"/>
  <c r="R14" i="29"/>
  <c r="S14" i="29"/>
  <c r="I15" i="29"/>
  <c r="J15" i="29"/>
  <c r="L15" i="29"/>
  <c r="M15" i="29"/>
  <c r="Q15" i="29"/>
  <c r="R15" i="29"/>
  <c r="S15" i="29"/>
  <c r="I16" i="29"/>
  <c r="J16" i="29"/>
  <c r="L16" i="29"/>
  <c r="M16" i="29"/>
  <c r="Q16" i="29"/>
  <c r="R16" i="29"/>
  <c r="S16" i="29"/>
  <c r="I17" i="29"/>
  <c r="J17" i="29"/>
  <c r="L17" i="29"/>
  <c r="M17" i="29"/>
  <c r="Q17" i="29"/>
  <c r="R17" i="29"/>
  <c r="S17" i="29"/>
  <c r="I18" i="29"/>
  <c r="J18" i="29"/>
  <c r="L18" i="29"/>
  <c r="M18" i="29"/>
  <c r="Q18" i="29"/>
  <c r="R18" i="29"/>
  <c r="S18" i="29"/>
  <c r="I19" i="29"/>
  <c r="J19" i="29"/>
  <c r="L19" i="29"/>
  <c r="M19" i="29"/>
  <c r="Q19" i="29"/>
  <c r="R19" i="29"/>
  <c r="S19" i="29"/>
  <c r="I20" i="29"/>
  <c r="J20" i="29"/>
  <c r="L20" i="29"/>
  <c r="M20" i="29"/>
  <c r="Q20" i="29"/>
  <c r="R20" i="29"/>
  <c r="S20" i="29"/>
  <c r="I21" i="29"/>
  <c r="J21" i="29"/>
  <c r="L21" i="29"/>
  <c r="M21" i="29"/>
  <c r="Q21" i="29"/>
  <c r="R21" i="29"/>
  <c r="S21" i="29"/>
  <c r="I22" i="29"/>
  <c r="J22" i="29"/>
  <c r="L22" i="29"/>
  <c r="M22" i="29"/>
  <c r="Q22" i="29"/>
  <c r="R22" i="29"/>
  <c r="S22" i="29"/>
  <c r="I23" i="29"/>
  <c r="J23" i="29"/>
  <c r="L23" i="29"/>
  <c r="M23" i="29"/>
  <c r="Q23" i="29"/>
  <c r="R23" i="29"/>
  <c r="S23" i="29"/>
  <c r="I24" i="29"/>
  <c r="J24" i="29"/>
  <c r="L24" i="29"/>
  <c r="M24" i="29"/>
  <c r="Q24" i="29"/>
  <c r="R24" i="29"/>
  <c r="S24" i="29"/>
  <c r="I25" i="29"/>
  <c r="J25" i="29"/>
  <c r="L25" i="29"/>
  <c r="M25" i="29"/>
  <c r="Q25" i="29"/>
  <c r="R25" i="29"/>
  <c r="S25" i="29"/>
  <c r="I26" i="29"/>
  <c r="J26" i="29"/>
  <c r="L26" i="29"/>
  <c r="M26" i="29"/>
  <c r="Q26" i="29"/>
  <c r="R26" i="29"/>
  <c r="S26" i="29"/>
  <c r="I27" i="29"/>
  <c r="J27" i="29"/>
  <c r="L27" i="29"/>
  <c r="M27" i="29"/>
  <c r="Q27" i="29"/>
  <c r="R27" i="29"/>
  <c r="S27" i="29"/>
  <c r="I10" i="48"/>
  <c r="J10" i="48"/>
  <c r="L10" i="48"/>
  <c r="M10" i="48"/>
  <c r="Q10" i="48"/>
  <c r="R10" i="48"/>
  <c r="S10" i="48"/>
  <c r="I11" i="48"/>
  <c r="J11" i="48"/>
  <c r="L11" i="48"/>
  <c r="M11" i="48"/>
  <c r="Q11" i="48"/>
  <c r="R11" i="48"/>
  <c r="S11" i="48"/>
  <c r="I12" i="48"/>
  <c r="J12" i="48"/>
  <c r="L12" i="48"/>
  <c r="M12" i="48"/>
  <c r="Q12" i="48"/>
  <c r="R12" i="48"/>
  <c r="S12" i="48"/>
  <c r="I13" i="48"/>
  <c r="J13" i="48"/>
  <c r="L13" i="48"/>
  <c r="M13" i="48"/>
  <c r="Q13" i="48"/>
  <c r="R13" i="48"/>
  <c r="S13" i="48"/>
  <c r="I14" i="48"/>
  <c r="J14" i="48"/>
  <c r="L14" i="48"/>
  <c r="M14" i="48"/>
  <c r="Q14" i="48"/>
  <c r="R14" i="48"/>
  <c r="S14" i="48"/>
  <c r="I15" i="48"/>
  <c r="J15" i="48"/>
  <c r="L15" i="48"/>
  <c r="M15" i="48"/>
  <c r="Q15" i="48"/>
  <c r="R15" i="48"/>
  <c r="S15" i="48"/>
  <c r="I16" i="48"/>
  <c r="J16" i="48"/>
  <c r="L16" i="48"/>
  <c r="M16" i="48"/>
  <c r="Q16" i="48"/>
  <c r="R16" i="48"/>
  <c r="S16" i="48"/>
  <c r="I17" i="48"/>
  <c r="J17" i="48"/>
  <c r="L17" i="48"/>
  <c r="M17" i="48"/>
  <c r="Q17" i="48"/>
  <c r="R17" i="48"/>
  <c r="S17" i="48"/>
  <c r="I18" i="48"/>
  <c r="J18" i="48"/>
  <c r="L18" i="48"/>
  <c r="M18" i="48"/>
  <c r="Q18" i="48"/>
  <c r="R18" i="48"/>
  <c r="S18" i="48"/>
  <c r="I19" i="48"/>
  <c r="J19" i="48"/>
  <c r="L19" i="48"/>
  <c r="M19" i="48"/>
  <c r="Q19" i="48"/>
  <c r="R19" i="48"/>
  <c r="S19" i="48"/>
  <c r="I20" i="48"/>
  <c r="J20" i="48"/>
  <c r="L20" i="48"/>
  <c r="M20" i="48"/>
  <c r="Q20" i="48"/>
  <c r="R20" i="48"/>
  <c r="S20" i="48"/>
  <c r="I21" i="48"/>
  <c r="J21" i="48"/>
  <c r="L21" i="48"/>
  <c r="M21" i="48"/>
  <c r="Q21" i="48"/>
  <c r="R21" i="48"/>
  <c r="S21" i="48"/>
  <c r="I22" i="48"/>
  <c r="J22" i="48"/>
  <c r="L22" i="48"/>
  <c r="M22" i="48"/>
  <c r="Q22" i="48"/>
  <c r="R22" i="48"/>
  <c r="S22" i="48"/>
  <c r="I23" i="48"/>
  <c r="J23" i="48"/>
  <c r="L23" i="48"/>
  <c r="M23" i="48"/>
  <c r="Q23" i="48"/>
  <c r="R23" i="48"/>
  <c r="S23" i="48"/>
  <c r="I24" i="48"/>
  <c r="J24" i="48"/>
  <c r="L24" i="48"/>
  <c r="M24" i="48"/>
  <c r="Q24" i="48"/>
  <c r="R24" i="48"/>
  <c r="S24" i="48"/>
  <c r="I25" i="48"/>
  <c r="J25" i="48"/>
  <c r="L25" i="48"/>
  <c r="M25" i="48"/>
  <c r="Q25" i="48"/>
  <c r="R25" i="48"/>
  <c r="S25" i="48"/>
  <c r="I26" i="48"/>
  <c r="J26" i="48"/>
  <c r="L26" i="48"/>
  <c r="M26" i="48"/>
  <c r="Q26" i="48"/>
  <c r="R26" i="48"/>
  <c r="S26" i="48"/>
  <c r="I27" i="48"/>
  <c r="J27" i="48"/>
  <c r="L27" i="48"/>
  <c r="M27" i="48"/>
  <c r="Q27" i="48"/>
  <c r="R27" i="48"/>
  <c r="S27" i="48"/>
  <c r="I10" i="41"/>
  <c r="J10" i="41"/>
  <c r="L10" i="41"/>
  <c r="M10" i="41"/>
  <c r="Q10" i="41"/>
  <c r="R10" i="41"/>
  <c r="S10" i="41"/>
  <c r="I11" i="41"/>
  <c r="J11" i="41"/>
  <c r="L11" i="41"/>
  <c r="M11" i="41"/>
  <c r="Q11" i="41"/>
  <c r="R11" i="41"/>
  <c r="S11" i="41"/>
  <c r="I12" i="41"/>
  <c r="J12" i="41"/>
  <c r="L12" i="41"/>
  <c r="M12" i="41"/>
  <c r="Q12" i="41"/>
  <c r="R12" i="41"/>
  <c r="S12" i="41"/>
  <c r="I13" i="41"/>
  <c r="J13" i="41"/>
  <c r="L13" i="41"/>
  <c r="M13" i="41"/>
  <c r="Q13" i="41"/>
  <c r="R13" i="41"/>
  <c r="S13" i="41"/>
  <c r="I14" i="41"/>
  <c r="J14" i="41"/>
  <c r="L14" i="41"/>
  <c r="M14" i="41"/>
  <c r="Q14" i="41"/>
  <c r="R14" i="41"/>
  <c r="S14" i="41"/>
  <c r="I15" i="41"/>
  <c r="J15" i="41"/>
  <c r="L15" i="41"/>
  <c r="M15" i="41"/>
  <c r="Q15" i="41"/>
  <c r="R15" i="41"/>
  <c r="S15" i="41"/>
  <c r="I16" i="41"/>
  <c r="J16" i="41"/>
  <c r="L16" i="41"/>
  <c r="M16" i="41"/>
  <c r="Q16" i="41"/>
  <c r="R16" i="41"/>
  <c r="S16" i="41"/>
  <c r="I17" i="41"/>
  <c r="J17" i="41"/>
  <c r="L17" i="41"/>
  <c r="M17" i="41"/>
  <c r="Q17" i="41"/>
  <c r="R17" i="41"/>
  <c r="S17" i="41"/>
  <c r="I18" i="41"/>
  <c r="J18" i="41"/>
  <c r="L18" i="41"/>
  <c r="M18" i="41"/>
  <c r="Q18" i="41"/>
  <c r="R18" i="41"/>
  <c r="S18" i="41"/>
  <c r="I19" i="41"/>
  <c r="J19" i="41"/>
  <c r="L19" i="41"/>
  <c r="M19" i="41"/>
  <c r="Q19" i="41"/>
  <c r="R19" i="41"/>
  <c r="S19" i="41"/>
  <c r="I20" i="41"/>
  <c r="J20" i="41"/>
  <c r="L20" i="41"/>
  <c r="M20" i="41"/>
  <c r="Q20" i="41"/>
  <c r="R20" i="41"/>
  <c r="S20" i="41"/>
  <c r="I21" i="41"/>
  <c r="J21" i="41"/>
  <c r="L21" i="41"/>
  <c r="M21" i="41"/>
  <c r="Q21" i="41"/>
  <c r="R21" i="41"/>
  <c r="S21" i="41"/>
  <c r="I22" i="41"/>
  <c r="J22" i="41"/>
  <c r="L22" i="41"/>
  <c r="M22" i="41"/>
  <c r="Q22" i="41"/>
  <c r="R22" i="41"/>
  <c r="S22" i="41"/>
  <c r="I23" i="41"/>
  <c r="J23" i="41"/>
  <c r="L23" i="41"/>
  <c r="M23" i="41"/>
  <c r="Q23" i="41"/>
  <c r="R23" i="41"/>
  <c r="S23" i="41"/>
  <c r="I24" i="41"/>
  <c r="J24" i="41"/>
  <c r="L24" i="41"/>
  <c r="M24" i="41"/>
  <c r="Q24" i="41"/>
  <c r="R24" i="41"/>
  <c r="S24" i="41"/>
  <c r="I25" i="41"/>
  <c r="J25" i="41"/>
  <c r="L25" i="41"/>
  <c r="M25" i="41"/>
  <c r="Q25" i="41"/>
  <c r="R25" i="41"/>
  <c r="S25" i="41"/>
  <c r="I26" i="41"/>
  <c r="J26" i="41"/>
  <c r="L26" i="41"/>
  <c r="M26" i="41"/>
  <c r="Q26" i="41"/>
  <c r="R26" i="41"/>
  <c r="S26" i="41"/>
  <c r="I27" i="41"/>
  <c r="J27" i="41"/>
  <c r="L27" i="41"/>
  <c r="M27" i="41"/>
  <c r="Q27" i="41"/>
  <c r="R27" i="41"/>
  <c r="S27" i="41"/>
  <c r="I10" i="33"/>
  <c r="J10" i="33"/>
  <c r="L10" i="33"/>
  <c r="M10" i="33"/>
  <c r="Q10" i="33"/>
  <c r="R10" i="33"/>
  <c r="S10" i="33"/>
  <c r="I11" i="33"/>
  <c r="J11" i="33"/>
  <c r="L11" i="33"/>
  <c r="M11" i="33"/>
  <c r="Q11" i="33"/>
  <c r="R11" i="33"/>
  <c r="S11" i="33"/>
  <c r="I12" i="33"/>
  <c r="J12" i="33"/>
  <c r="L12" i="33"/>
  <c r="M12" i="33"/>
  <c r="Q12" i="33"/>
  <c r="R12" i="33"/>
  <c r="S12" i="33"/>
  <c r="I13" i="33"/>
  <c r="J13" i="33"/>
  <c r="L13" i="33"/>
  <c r="M13" i="33"/>
  <c r="Q13" i="33"/>
  <c r="R13" i="33"/>
  <c r="S13" i="33"/>
  <c r="I14" i="33"/>
  <c r="J14" i="33"/>
  <c r="L14" i="33"/>
  <c r="M14" i="33"/>
  <c r="Q14" i="33"/>
  <c r="R14" i="33"/>
  <c r="S14" i="33"/>
  <c r="I15" i="33"/>
  <c r="J15" i="33"/>
  <c r="L15" i="33"/>
  <c r="M15" i="33"/>
  <c r="Q15" i="33"/>
  <c r="R15" i="33"/>
  <c r="S15" i="33"/>
  <c r="I16" i="33"/>
  <c r="J16" i="33"/>
  <c r="L16" i="33"/>
  <c r="M16" i="33"/>
  <c r="Q16" i="33"/>
  <c r="R16" i="33"/>
  <c r="S16" i="33"/>
  <c r="I17" i="33"/>
  <c r="J17" i="33"/>
  <c r="L17" i="33"/>
  <c r="M17" i="33"/>
  <c r="Q17" i="33"/>
  <c r="R17" i="33"/>
  <c r="S17" i="33"/>
  <c r="I18" i="33"/>
  <c r="J18" i="33"/>
  <c r="L18" i="33"/>
  <c r="M18" i="33"/>
  <c r="Q18" i="33"/>
  <c r="R18" i="33"/>
  <c r="S18" i="33"/>
  <c r="I19" i="33"/>
  <c r="J19" i="33"/>
  <c r="L19" i="33"/>
  <c r="M19" i="33"/>
  <c r="Q19" i="33"/>
  <c r="R19" i="33"/>
  <c r="S19" i="33"/>
  <c r="I20" i="33"/>
  <c r="J20" i="33"/>
  <c r="L20" i="33"/>
  <c r="M20" i="33"/>
  <c r="Q20" i="33"/>
  <c r="R20" i="33"/>
  <c r="S20" i="33"/>
  <c r="I21" i="33"/>
  <c r="J21" i="33"/>
  <c r="L21" i="33"/>
  <c r="M21" i="33"/>
  <c r="Q21" i="33"/>
  <c r="R21" i="33"/>
  <c r="S21" i="33"/>
  <c r="I22" i="33"/>
  <c r="J22" i="33"/>
  <c r="L22" i="33"/>
  <c r="M22" i="33"/>
  <c r="Q22" i="33"/>
  <c r="R22" i="33"/>
  <c r="S22" i="33"/>
  <c r="I23" i="33"/>
  <c r="J23" i="33"/>
  <c r="L23" i="33"/>
  <c r="M23" i="33"/>
  <c r="Q23" i="33"/>
  <c r="R23" i="33"/>
  <c r="S23" i="33"/>
  <c r="I24" i="33"/>
  <c r="J24" i="33"/>
  <c r="L24" i="33"/>
  <c r="M24" i="33"/>
  <c r="Q24" i="33"/>
  <c r="R24" i="33"/>
  <c r="S24" i="33"/>
  <c r="I25" i="33"/>
  <c r="J25" i="33"/>
  <c r="L25" i="33"/>
  <c r="M25" i="33"/>
  <c r="Q25" i="33"/>
  <c r="R25" i="33"/>
  <c r="S25" i="33"/>
  <c r="I26" i="33"/>
  <c r="J26" i="33"/>
  <c r="L26" i="33"/>
  <c r="M26" i="33"/>
  <c r="Q26" i="33"/>
  <c r="R26" i="33"/>
  <c r="S26" i="33"/>
  <c r="I27" i="33"/>
  <c r="J27" i="33"/>
  <c r="L27" i="33"/>
  <c r="M27" i="33"/>
  <c r="Q27" i="33"/>
  <c r="R27" i="33"/>
  <c r="S27" i="33"/>
  <c r="I10" i="34"/>
  <c r="J10" i="34"/>
  <c r="L10" i="34"/>
  <c r="M10" i="34"/>
  <c r="Q10" i="34"/>
  <c r="R10" i="34"/>
  <c r="S10" i="34"/>
  <c r="I11" i="34"/>
  <c r="J11" i="34"/>
  <c r="L11" i="34"/>
  <c r="M11" i="34"/>
  <c r="Q11" i="34"/>
  <c r="R11" i="34"/>
  <c r="S11" i="34"/>
  <c r="I12" i="34"/>
  <c r="J12" i="34"/>
  <c r="L12" i="34"/>
  <c r="M12" i="34"/>
  <c r="Q12" i="34"/>
  <c r="R12" i="34"/>
  <c r="S12" i="34"/>
  <c r="I13" i="34"/>
  <c r="J13" i="34"/>
  <c r="L13" i="34"/>
  <c r="M13" i="34"/>
  <c r="Q13" i="34"/>
  <c r="R13" i="34"/>
  <c r="S13" i="34"/>
  <c r="I14" i="34"/>
  <c r="J14" i="34"/>
  <c r="L14" i="34"/>
  <c r="M14" i="34"/>
  <c r="Q14" i="34"/>
  <c r="R14" i="34"/>
  <c r="S14" i="34"/>
  <c r="I15" i="34"/>
  <c r="J15" i="34"/>
  <c r="L15" i="34"/>
  <c r="M15" i="34"/>
  <c r="Q15" i="34"/>
  <c r="R15" i="34"/>
  <c r="S15" i="34"/>
  <c r="I16" i="34"/>
  <c r="J16" i="34"/>
  <c r="L16" i="34"/>
  <c r="M16" i="34"/>
  <c r="Q16" i="34"/>
  <c r="R16" i="34"/>
  <c r="S16" i="34"/>
  <c r="I17" i="34"/>
  <c r="J17" i="34"/>
  <c r="L17" i="34"/>
  <c r="M17" i="34"/>
  <c r="Q17" i="34"/>
  <c r="R17" i="34"/>
  <c r="S17" i="34"/>
  <c r="I18" i="34"/>
  <c r="J18" i="34"/>
  <c r="L18" i="34"/>
  <c r="M18" i="34"/>
  <c r="Q18" i="34"/>
  <c r="R18" i="34"/>
  <c r="S18" i="34"/>
  <c r="I19" i="34"/>
  <c r="J19" i="34"/>
  <c r="L19" i="34"/>
  <c r="M19" i="34"/>
  <c r="Q19" i="34"/>
  <c r="R19" i="34"/>
  <c r="S19" i="34"/>
  <c r="I20" i="34"/>
  <c r="J20" i="34"/>
  <c r="L20" i="34"/>
  <c r="M20" i="34"/>
  <c r="Q20" i="34"/>
  <c r="R20" i="34"/>
  <c r="S20" i="34"/>
  <c r="I21" i="34"/>
  <c r="J21" i="34"/>
  <c r="L21" i="34"/>
  <c r="M21" i="34"/>
  <c r="Q21" i="34"/>
  <c r="R21" i="34"/>
  <c r="S21" i="34"/>
  <c r="I22" i="34"/>
  <c r="J22" i="34"/>
  <c r="L22" i="34"/>
  <c r="M22" i="34"/>
  <c r="Q22" i="34"/>
  <c r="R22" i="34"/>
  <c r="S22" i="34"/>
  <c r="I23" i="34"/>
  <c r="J23" i="34"/>
  <c r="L23" i="34"/>
  <c r="M23" i="34"/>
  <c r="Q23" i="34"/>
  <c r="R23" i="34"/>
  <c r="S23" i="34"/>
  <c r="I24" i="34"/>
  <c r="J24" i="34"/>
  <c r="L24" i="34"/>
  <c r="M24" i="34"/>
  <c r="Q24" i="34"/>
  <c r="R24" i="34"/>
  <c r="S24" i="34"/>
  <c r="I25" i="34"/>
  <c r="J25" i="34"/>
  <c r="L25" i="34"/>
  <c r="M25" i="34"/>
  <c r="Q25" i="34"/>
  <c r="R25" i="34"/>
  <c r="S25" i="34"/>
  <c r="I26" i="34"/>
  <c r="J26" i="34"/>
  <c r="L26" i="34"/>
  <c r="M26" i="34"/>
  <c r="Q26" i="34"/>
  <c r="R26" i="34"/>
  <c r="S26" i="34"/>
  <c r="I27" i="34"/>
  <c r="J27" i="34"/>
  <c r="L27" i="34"/>
  <c r="M27" i="34"/>
  <c r="Q27" i="34"/>
  <c r="R27" i="34"/>
  <c r="S27" i="34"/>
  <c r="I10" i="37"/>
  <c r="J10" i="37"/>
  <c r="L10" i="37"/>
  <c r="M10" i="37"/>
  <c r="Q10" i="37"/>
  <c r="R10" i="37"/>
  <c r="S10" i="37"/>
  <c r="I11" i="37"/>
  <c r="J11" i="37"/>
  <c r="L11" i="37"/>
  <c r="M11" i="37"/>
  <c r="Q11" i="37"/>
  <c r="R11" i="37"/>
  <c r="S11" i="37"/>
  <c r="I12" i="37"/>
  <c r="J12" i="37"/>
  <c r="L12" i="37"/>
  <c r="M12" i="37"/>
  <c r="Q12" i="37"/>
  <c r="R12" i="37"/>
  <c r="S12" i="37"/>
  <c r="I13" i="37"/>
  <c r="J13" i="37"/>
  <c r="L13" i="37"/>
  <c r="M13" i="37"/>
  <c r="Q13" i="37"/>
  <c r="R13" i="37"/>
  <c r="S13" i="37"/>
  <c r="I14" i="37"/>
  <c r="J14" i="37"/>
  <c r="L14" i="37"/>
  <c r="M14" i="37"/>
  <c r="Q14" i="37"/>
  <c r="R14" i="37"/>
  <c r="S14" i="37"/>
  <c r="I15" i="37"/>
  <c r="J15" i="37"/>
  <c r="L15" i="37"/>
  <c r="M15" i="37"/>
  <c r="Q15" i="37"/>
  <c r="R15" i="37"/>
  <c r="S15" i="37"/>
  <c r="I16" i="37"/>
  <c r="J16" i="37"/>
  <c r="L16" i="37"/>
  <c r="M16" i="37"/>
  <c r="Q16" i="37"/>
  <c r="R16" i="37"/>
  <c r="S16" i="37"/>
  <c r="I17" i="37"/>
  <c r="J17" i="37"/>
  <c r="L17" i="37"/>
  <c r="M17" i="37"/>
  <c r="Q17" i="37"/>
  <c r="R17" i="37"/>
  <c r="S17" i="37"/>
  <c r="I18" i="37"/>
  <c r="J18" i="37"/>
  <c r="L18" i="37"/>
  <c r="M18" i="37"/>
  <c r="Q18" i="37"/>
  <c r="R18" i="37"/>
  <c r="S18" i="37"/>
  <c r="I19" i="37"/>
  <c r="J19" i="37"/>
  <c r="L19" i="37"/>
  <c r="M19" i="37"/>
  <c r="Q19" i="37"/>
  <c r="R19" i="37"/>
  <c r="S19" i="37"/>
  <c r="I20" i="37"/>
  <c r="J20" i="37"/>
  <c r="L20" i="37"/>
  <c r="M20" i="37"/>
  <c r="Q20" i="37"/>
  <c r="R20" i="37"/>
  <c r="S20" i="37"/>
  <c r="I21" i="37"/>
  <c r="J21" i="37"/>
  <c r="L21" i="37"/>
  <c r="M21" i="37"/>
  <c r="Q21" i="37"/>
  <c r="R21" i="37"/>
  <c r="S21" i="37"/>
  <c r="I22" i="37"/>
  <c r="J22" i="37"/>
  <c r="L22" i="37"/>
  <c r="M22" i="37"/>
  <c r="Q22" i="37"/>
  <c r="R22" i="37"/>
  <c r="S22" i="37"/>
  <c r="I23" i="37"/>
  <c r="J23" i="37"/>
  <c r="L23" i="37"/>
  <c r="M23" i="37"/>
  <c r="Q23" i="37"/>
  <c r="R23" i="37"/>
  <c r="S23" i="37"/>
  <c r="I24" i="37"/>
  <c r="J24" i="37"/>
  <c r="L24" i="37"/>
  <c r="M24" i="37"/>
  <c r="Q24" i="37"/>
  <c r="R24" i="37"/>
  <c r="S24" i="37"/>
  <c r="I25" i="37"/>
  <c r="J25" i="37"/>
  <c r="L25" i="37"/>
  <c r="M25" i="37"/>
  <c r="Q25" i="37"/>
  <c r="R25" i="37"/>
  <c r="S25" i="37"/>
  <c r="I26" i="37"/>
  <c r="J26" i="37"/>
  <c r="L26" i="37"/>
  <c r="M26" i="37"/>
  <c r="Q26" i="37"/>
  <c r="R26" i="37"/>
  <c r="S26" i="37"/>
  <c r="I27" i="37"/>
  <c r="J27" i="37"/>
  <c r="L27" i="37"/>
  <c r="M27" i="37"/>
  <c r="Q27" i="37"/>
  <c r="R27" i="37"/>
  <c r="S27" i="37"/>
  <c r="J10" i="38"/>
  <c r="M10" i="38"/>
  <c r="Q10" i="38"/>
  <c r="S10" i="38"/>
  <c r="I11" i="38"/>
  <c r="L11" i="38"/>
  <c r="Q11" i="38"/>
  <c r="R11" i="38"/>
  <c r="I12" i="38"/>
  <c r="J12" i="38"/>
  <c r="L12" i="38"/>
  <c r="M12" i="38"/>
  <c r="Q12" i="38"/>
  <c r="R12" i="38"/>
  <c r="S12" i="38"/>
  <c r="I13" i="38"/>
  <c r="J13" i="38"/>
  <c r="L13" i="38"/>
  <c r="M13" i="38"/>
  <c r="Q13" i="38"/>
  <c r="R13" i="38"/>
  <c r="S13" i="38"/>
  <c r="I14" i="38"/>
  <c r="J14" i="38"/>
  <c r="L14" i="38"/>
  <c r="M14" i="38"/>
  <c r="Q14" i="38"/>
  <c r="R14" i="38"/>
  <c r="S14" i="38"/>
  <c r="I15" i="38"/>
  <c r="J15" i="38"/>
  <c r="L15" i="38"/>
  <c r="M15" i="38"/>
  <c r="Q15" i="38"/>
  <c r="R15" i="38"/>
  <c r="S15" i="38"/>
  <c r="I16" i="38"/>
  <c r="J16" i="38"/>
  <c r="L16" i="38"/>
  <c r="M16" i="38"/>
  <c r="Q16" i="38"/>
  <c r="R16" i="38"/>
  <c r="S16" i="38"/>
  <c r="I17" i="38"/>
  <c r="J17" i="38"/>
  <c r="L17" i="38"/>
  <c r="M17" i="38"/>
  <c r="Q17" i="38"/>
  <c r="R17" i="38"/>
  <c r="S17" i="38"/>
  <c r="I18" i="38"/>
  <c r="J18" i="38"/>
  <c r="L18" i="38"/>
  <c r="M18" i="38"/>
  <c r="Q18" i="38"/>
  <c r="R18" i="38"/>
  <c r="S18" i="38"/>
  <c r="I19" i="38"/>
  <c r="J19" i="38"/>
  <c r="L19" i="38"/>
  <c r="M19" i="38"/>
  <c r="Q19" i="38"/>
  <c r="R19" i="38"/>
  <c r="S19" i="38"/>
  <c r="I20" i="38"/>
  <c r="J20" i="38"/>
  <c r="L20" i="38"/>
  <c r="M20" i="38"/>
  <c r="Q20" i="38"/>
  <c r="R20" i="38"/>
  <c r="S20" i="38"/>
  <c r="I21" i="38"/>
  <c r="J21" i="38"/>
  <c r="L21" i="38"/>
  <c r="M21" i="38"/>
  <c r="Q21" i="38"/>
  <c r="R21" i="38"/>
  <c r="S21" i="38"/>
  <c r="I22" i="38"/>
  <c r="J22" i="38"/>
  <c r="L22" i="38"/>
  <c r="M22" i="38"/>
  <c r="Q22" i="38"/>
  <c r="R22" i="38"/>
  <c r="S22" i="38"/>
  <c r="I23" i="38"/>
  <c r="J23" i="38"/>
  <c r="L23" i="38"/>
  <c r="M23" i="38"/>
  <c r="Q23" i="38"/>
  <c r="R23" i="38"/>
  <c r="S23" i="38"/>
  <c r="I24" i="38"/>
  <c r="J24" i="38"/>
  <c r="L24" i="38"/>
  <c r="M24" i="38"/>
  <c r="Q24" i="38"/>
  <c r="R24" i="38"/>
  <c r="S24" i="38"/>
  <c r="I25" i="38"/>
  <c r="J25" i="38"/>
  <c r="L25" i="38"/>
  <c r="M25" i="38"/>
  <c r="Q25" i="38"/>
  <c r="R25" i="38"/>
  <c r="S25" i="38"/>
  <c r="I26" i="38"/>
  <c r="J26" i="38"/>
  <c r="L26" i="38"/>
  <c r="M26" i="38"/>
  <c r="Q26" i="38"/>
  <c r="R26" i="38"/>
  <c r="S26" i="38"/>
  <c r="I27" i="38"/>
  <c r="J27" i="38"/>
  <c r="L27" i="38"/>
  <c r="M27" i="38"/>
  <c r="Q27" i="38"/>
  <c r="R27" i="38"/>
  <c r="S27" i="38"/>
  <c r="I10" i="44"/>
  <c r="J10" i="44"/>
  <c r="L10" i="44"/>
  <c r="M10" i="44"/>
  <c r="Q10" i="44"/>
  <c r="R10" i="44"/>
  <c r="S10" i="44"/>
  <c r="I11" i="44"/>
  <c r="J11" i="44"/>
  <c r="L11" i="44"/>
  <c r="M11" i="44"/>
  <c r="Q11" i="44"/>
  <c r="R11" i="44"/>
  <c r="S11" i="44"/>
  <c r="I12" i="44"/>
  <c r="J12" i="44"/>
  <c r="L12" i="44"/>
  <c r="M12" i="44"/>
  <c r="Q12" i="44"/>
  <c r="R12" i="44"/>
  <c r="S12" i="44"/>
  <c r="I13" i="44"/>
  <c r="J13" i="44"/>
  <c r="L13" i="44"/>
  <c r="M13" i="44"/>
  <c r="Q13" i="44"/>
  <c r="R13" i="44"/>
  <c r="S13" i="44"/>
  <c r="I14" i="44"/>
  <c r="J14" i="44"/>
  <c r="L14" i="44"/>
  <c r="M14" i="44"/>
  <c r="Q14" i="44"/>
  <c r="R14" i="44"/>
  <c r="S14" i="44"/>
  <c r="I15" i="44"/>
  <c r="J15" i="44"/>
  <c r="L15" i="44"/>
  <c r="M15" i="44"/>
  <c r="Q15" i="44"/>
  <c r="R15" i="44"/>
  <c r="S15" i="44"/>
  <c r="I16" i="44"/>
  <c r="J16" i="44"/>
  <c r="L16" i="44"/>
  <c r="M16" i="44"/>
  <c r="Q16" i="44"/>
  <c r="R16" i="44"/>
  <c r="S16" i="44"/>
  <c r="I17" i="44"/>
  <c r="J17" i="44"/>
  <c r="L17" i="44"/>
  <c r="M17" i="44"/>
  <c r="Q17" i="44"/>
  <c r="R17" i="44"/>
  <c r="S17" i="44"/>
  <c r="I18" i="44"/>
  <c r="J18" i="44"/>
  <c r="L18" i="44"/>
  <c r="M18" i="44"/>
  <c r="Q18" i="44"/>
  <c r="R18" i="44"/>
  <c r="S18" i="44"/>
  <c r="I19" i="44"/>
  <c r="J19" i="44"/>
  <c r="L19" i="44"/>
  <c r="M19" i="44"/>
  <c r="Q19" i="44"/>
  <c r="R19" i="44"/>
  <c r="S19" i="44"/>
  <c r="I20" i="44"/>
  <c r="J20" i="44"/>
  <c r="L20" i="44"/>
  <c r="M20" i="44"/>
  <c r="Q20" i="44"/>
  <c r="R20" i="44"/>
  <c r="S20" i="44"/>
  <c r="I21" i="44"/>
  <c r="J21" i="44"/>
  <c r="L21" i="44"/>
  <c r="M21" i="44"/>
  <c r="Q21" i="44"/>
  <c r="R21" i="44"/>
  <c r="S21" i="44"/>
  <c r="I22" i="44"/>
  <c r="J22" i="44"/>
  <c r="L22" i="44"/>
  <c r="M22" i="44"/>
  <c r="Q22" i="44"/>
  <c r="R22" i="44"/>
  <c r="S22" i="44"/>
  <c r="I23" i="44"/>
  <c r="J23" i="44"/>
  <c r="L23" i="44"/>
  <c r="M23" i="44"/>
  <c r="Q23" i="44"/>
  <c r="R23" i="44"/>
  <c r="S23" i="44"/>
  <c r="I24" i="44"/>
  <c r="J24" i="44"/>
  <c r="L24" i="44"/>
  <c r="M24" i="44"/>
  <c r="Q24" i="44"/>
  <c r="R24" i="44"/>
  <c r="S24" i="44"/>
  <c r="I25" i="44"/>
  <c r="J25" i="44"/>
  <c r="L25" i="44"/>
  <c r="M25" i="44"/>
  <c r="Q25" i="44"/>
  <c r="R25" i="44"/>
  <c r="S25" i="44"/>
  <c r="I26" i="44"/>
  <c r="J26" i="44"/>
  <c r="L26" i="44"/>
  <c r="M26" i="44"/>
  <c r="Q26" i="44"/>
  <c r="R26" i="44"/>
  <c r="S26" i="44"/>
  <c r="I27" i="44"/>
  <c r="J27" i="44"/>
  <c r="L27" i="44"/>
  <c r="M27" i="44"/>
  <c r="Q27" i="44"/>
  <c r="R27" i="44"/>
  <c r="S27" i="44"/>
  <c r="S9" i="29"/>
  <c r="S9" i="48"/>
  <c r="S9" i="41"/>
  <c r="S9" i="33"/>
  <c r="S9" i="34"/>
  <c r="S9" i="37"/>
  <c r="S9" i="38"/>
  <c r="S9" i="44"/>
  <c r="R9" i="29"/>
  <c r="R9" i="48"/>
  <c r="R9" i="41"/>
  <c r="R9" i="33"/>
  <c r="R9" i="34"/>
  <c r="R9" i="37"/>
  <c r="R9" i="38"/>
  <c r="R9" i="44"/>
  <c r="Q9" i="29"/>
  <c r="Q9" i="48"/>
  <c r="Q9" i="41"/>
  <c r="Q9" i="33"/>
  <c r="Q9" i="34"/>
  <c r="Q9" i="37"/>
  <c r="Q9" i="44"/>
  <c r="M9" i="29"/>
  <c r="M9" i="48"/>
  <c r="M9" i="41"/>
  <c r="M9" i="33"/>
  <c r="M9" i="34"/>
  <c r="M9" i="37"/>
  <c r="M9" i="38"/>
  <c r="M9" i="44"/>
  <c r="L9" i="29"/>
  <c r="L9" i="48"/>
  <c r="L9" i="41"/>
  <c r="L9" i="33"/>
  <c r="L9" i="34"/>
  <c r="L9" i="37"/>
  <c r="L9" i="38"/>
  <c r="L9" i="44"/>
  <c r="J9" i="29"/>
  <c r="J9" i="48"/>
  <c r="J9" i="33"/>
  <c r="J9" i="34"/>
  <c r="J9" i="37"/>
  <c r="J9" i="38"/>
  <c r="J9" i="44"/>
  <c r="I9" i="29"/>
  <c r="I9" i="48"/>
  <c r="I9" i="41"/>
  <c r="I9" i="33"/>
  <c r="I9" i="34"/>
  <c r="I9" i="37"/>
  <c r="I9" i="38"/>
  <c r="I9" i="44"/>
  <c r="I29" i="38" l="1"/>
  <c r="I29" i="34"/>
  <c r="I29" i="29"/>
  <c r="J29" i="36"/>
  <c r="J29" i="48"/>
  <c r="L29" i="38"/>
  <c r="L29" i="34"/>
  <c r="L29" i="29"/>
  <c r="M29" i="37"/>
  <c r="M29" i="33"/>
  <c r="M29" i="28"/>
  <c r="Q29" i="35"/>
  <c r="Q29" i="48"/>
  <c r="R29" i="38"/>
  <c r="R29" i="34"/>
  <c r="R29" i="29"/>
  <c r="S29" i="37"/>
  <c r="S29" i="33"/>
  <c r="S29" i="28"/>
  <c r="I29" i="37"/>
  <c r="J29" i="29"/>
  <c r="L29" i="33"/>
  <c r="M29" i="41"/>
  <c r="R29" i="37"/>
  <c r="S29" i="41"/>
  <c r="I29" i="35"/>
  <c r="I29" i="48"/>
  <c r="J29" i="37"/>
  <c r="J29" i="33"/>
  <c r="L29" i="35"/>
  <c r="L29" i="48"/>
  <c r="M29" i="38"/>
  <c r="M29" i="34"/>
  <c r="M29" i="29"/>
  <c r="Q29" i="36"/>
  <c r="Q29" i="41"/>
  <c r="R29" i="35"/>
  <c r="R29" i="48"/>
  <c r="S29" i="38"/>
  <c r="S29" i="34"/>
  <c r="S29" i="29"/>
  <c r="I29" i="33"/>
  <c r="J29" i="35"/>
  <c r="L29" i="37"/>
  <c r="L29" i="28"/>
  <c r="M29" i="36"/>
  <c r="Q29" i="34"/>
  <c r="Q29" i="29"/>
  <c r="R29" i="33"/>
  <c r="R29" i="28"/>
  <c r="S29" i="36"/>
  <c r="J29" i="41"/>
  <c r="I29" i="28"/>
  <c r="I29" i="36"/>
  <c r="I29" i="41"/>
  <c r="J29" i="38"/>
  <c r="J29" i="34"/>
  <c r="J29" i="28"/>
  <c r="L29" i="36"/>
  <c r="L29" i="41"/>
  <c r="M29" i="35"/>
  <c r="M29" i="48"/>
  <c r="Q29" i="37"/>
  <c r="Q29" i="33"/>
  <c r="Q29" i="28"/>
  <c r="R29" i="36"/>
  <c r="R29" i="41"/>
  <c r="S29" i="35"/>
  <c r="S29" i="48"/>
  <c r="Q29" i="38"/>
  <c r="S29" i="44"/>
  <c r="L29" i="44"/>
  <c r="M29" i="44"/>
  <c r="R29" i="40"/>
  <c r="L29" i="40"/>
  <c r="L50" i="40"/>
  <c r="S50" i="40"/>
  <c r="Q29" i="40"/>
  <c r="I29" i="40"/>
  <c r="J29" i="40"/>
  <c r="M29" i="40"/>
  <c r="S29" i="40"/>
  <c r="M50" i="40"/>
  <c r="I50" i="40"/>
  <c r="Q50" i="40"/>
  <c r="J50" i="40"/>
  <c r="R50" i="40"/>
  <c r="L50" i="44"/>
  <c r="S50" i="44"/>
  <c r="I50" i="38"/>
  <c r="Q50" i="38"/>
  <c r="L50" i="37"/>
  <c r="S50" i="37"/>
  <c r="I50" i="36"/>
  <c r="Q50" i="36"/>
  <c r="L50" i="35"/>
  <c r="S50" i="35"/>
  <c r="I50" i="34"/>
  <c r="Q50" i="34"/>
  <c r="L50" i="33"/>
  <c r="S50" i="33"/>
  <c r="I50" i="41"/>
  <c r="Q50" i="41"/>
  <c r="L50" i="48"/>
  <c r="S50" i="48"/>
  <c r="I50" i="29"/>
  <c r="Q50" i="29"/>
  <c r="L50" i="28"/>
  <c r="S50" i="28"/>
  <c r="M50" i="44"/>
  <c r="J50" i="38"/>
  <c r="R50" i="38"/>
  <c r="M50" i="37"/>
  <c r="J50" i="36"/>
  <c r="R50" i="36"/>
  <c r="M50" i="35"/>
  <c r="J50" i="34"/>
  <c r="R50" i="34"/>
  <c r="M50" i="33"/>
  <c r="J50" i="41"/>
  <c r="R50" i="41"/>
  <c r="M50" i="48"/>
  <c r="J50" i="29"/>
  <c r="R50" i="29"/>
  <c r="M50" i="28"/>
  <c r="I50" i="44"/>
  <c r="Q50" i="44"/>
  <c r="L50" i="38"/>
  <c r="S50" i="38"/>
  <c r="I50" i="37"/>
  <c r="Q50" i="37"/>
  <c r="L50" i="36"/>
  <c r="S50" i="36"/>
  <c r="I50" i="35"/>
  <c r="Q50" i="35"/>
  <c r="L50" i="34"/>
  <c r="S50" i="34"/>
  <c r="I50" i="33"/>
  <c r="Q50" i="33"/>
  <c r="L50" i="41"/>
  <c r="S50" i="41"/>
  <c r="I50" i="48"/>
  <c r="Q50" i="48"/>
  <c r="L50" i="29"/>
  <c r="S50" i="29"/>
  <c r="I50" i="28"/>
  <c r="Q50" i="28"/>
  <c r="J50" i="44"/>
  <c r="R50" i="44"/>
  <c r="M50" i="38"/>
  <c r="J50" i="37"/>
  <c r="R50" i="37"/>
  <c r="M50" i="36"/>
  <c r="J50" i="35"/>
  <c r="R50" i="35"/>
  <c r="M50" i="34"/>
  <c r="J50" i="33"/>
  <c r="R50" i="33"/>
  <c r="M50" i="41"/>
  <c r="J50" i="48"/>
  <c r="R50" i="48"/>
  <c r="M50" i="29"/>
  <c r="J50" i="28"/>
  <c r="R50" i="28"/>
  <c r="J50" i="26"/>
  <c r="R50" i="26"/>
  <c r="M50" i="26"/>
  <c r="R29" i="26"/>
  <c r="I29" i="26"/>
  <c r="M29" i="26"/>
  <c r="S29" i="26"/>
  <c r="L29" i="26"/>
  <c r="Q29" i="26"/>
  <c r="I50" i="26"/>
  <c r="Q50" i="26"/>
  <c r="J29" i="26"/>
  <c r="L50" i="26"/>
  <c r="S50" i="26"/>
  <c r="Q29" i="44"/>
  <c r="I29" i="44"/>
  <c r="R29" i="44"/>
  <c r="J29" i="44"/>
  <c r="W23" i="40"/>
  <c r="X23" i="40" s="1"/>
  <c r="W35" i="26"/>
  <c r="X35" i="26" s="1"/>
  <c r="W27" i="48"/>
  <c r="X27" i="48" s="1"/>
  <c r="W26" i="48"/>
  <c r="X26" i="48" s="1"/>
  <c r="W25" i="48"/>
  <c r="X25" i="48" s="1"/>
  <c r="W24" i="48"/>
  <c r="X24" i="48" s="1"/>
  <c r="W23" i="48"/>
  <c r="X23" i="48" s="1"/>
  <c r="W22" i="48"/>
  <c r="X22" i="48" s="1"/>
  <c r="W21" i="48"/>
  <c r="X21" i="48" s="1"/>
  <c r="W20" i="48"/>
  <c r="X20" i="48" s="1"/>
  <c r="W19" i="48"/>
  <c r="X19" i="48" s="1"/>
  <c r="W18" i="48"/>
  <c r="X18" i="48" s="1"/>
  <c r="W17" i="48"/>
  <c r="X17" i="48" s="1"/>
  <c r="W16" i="48"/>
  <c r="X16" i="48" s="1"/>
  <c r="W15" i="48"/>
  <c r="X15" i="48" s="1"/>
  <c r="W14" i="48"/>
  <c r="X14" i="48" s="1"/>
  <c r="W13" i="48"/>
  <c r="X13" i="48" s="1"/>
  <c r="W12" i="48"/>
  <c r="X12" i="48" s="1"/>
  <c r="W11" i="48"/>
  <c r="X11" i="48" s="1"/>
  <c r="W10" i="48"/>
  <c r="X10" i="48" s="1"/>
  <c r="W9" i="48"/>
  <c r="X9" i="48" s="1"/>
  <c r="W27" i="29"/>
  <c r="X27" i="29" s="1"/>
  <c r="W26" i="29"/>
  <c r="X26" i="29" s="1"/>
  <c r="W25" i="29"/>
  <c r="X25" i="29" s="1"/>
  <c r="W24" i="29"/>
  <c r="X24" i="29" s="1"/>
  <c r="W23" i="29"/>
  <c r="X23" i="29" s="1"/>
  <c r="W22" i="29"/>
  <c r="X22" i="29" s="1"/>
  <c r="W21" i="29"/>
  <c r="X21" i="29" s="1"/>
  <c r="W20" i="29"/>
  <c r="X20" i="29" s="1"/>
  <c r="W19" i="29"/>
  <c r="X19" i="29" s="1"/>
  <c r="W18" i="29"/>
  <c r="X18" i="29" s="1"/>
  <c r="W17" i="29"/>
  <c r="X17" i="29" s="1"/>
  <c r="W16" i="29"/>
  <c r="X16" i="29" s="1"/>
  <c r="W15" i="29"/>
  <c r="X15" i="29" s="1"/>
  <c r="W14" i="29"/>
  <c r="X14" i="29" s="1"/>
  <c r="W13" i="29"/>
  <c r="X13" i="29" s="1"/>
  <c r="W12" i="29"/>
  <c r="X12" i="29" s="1"/>
  <c r="W11" i="29"/>
  <c r="X11" i="29" s="1"/>
  <c r="W10" i="29"/>
  <c r="X10" i="29" s="1"/>
  <c r="W9" i="29"/>
  <c r="X9" i="29" s="1"/>
  <c r="W36" i="26"/>
  <c r="X36" i="26" s="1"/>
  <c r="W32" i="40" l="1"/>
  <c r="X32" i="40" s="1"/>
  <c r="W32" i="28"/>
  <c r="W32" i="29"/>
  <c r="W32" i="48"/>
  <c r="W32" i="44"/>
  <c r="W32" i="41"/>
  <c r="W32" i="33"/>
  <c r="W32" i="34"/>
  <c r="W32" i="35"/>
  <c r="W32" i="36"/>
  <c r="W32" i="37"/>
  <c r="W32" i="38"/>
  <c r="W32" i="26"/>
  <c r="X32" i="26" s="1"/>
  <c r="W52" i="40"/>
  <c r="W9" i="44"/>
  <c r="X9" i="44" s="1"/>
  <c r="W9" i="41"/>
  <c r="X9" i="41" s="1"/>
  <c r="W9" i="33"/>
  <c r="X9" i="33" s="1"/>
  <c r="W9" i="34"/>
  <c r="X9" i="34" s="1"/>
  <c r="W9" i="37"/>
  <c r="X9" i="37" s="1"/>
  <c r="W9" i="38"/>
  <c r="X9" i="38" s="1"/>
  <c r="W21" i="40"/>
  <c r="X21" i="40" s="1"/>
  <c r="W22" i="40"/>
  <c r="X22" i="40" s="1"/>
  <c r="W27" i="44"/>
  <c r="X27" i="44" s="1"/>
  <c r="W27" i="41"/>
  <c r="X27" i="41" s="1"/>
  <c r="W27" i="33"/>
  <c r="X27" i="33" s="1"/>
  <c r="W27" i="34"/>
  <c r="X27" i="34" s="1"/>
  <c r="W27" i="37"/>
  <c r="X27" i="37" s="1"/>
  <c r="W27" i="38"/>
  <c r="X27" i="38" s="1"/>
  <c r="W9" i="40"/>
  <c r="X9" i="40" s="1"/>
  <c r="W10" i="40"/>
  <c r="X10" i="40" s="1"/>
  <c r="W11" i="40"/>
  <c r="X11" i="40" s="1"/>
  <c r="W12" i="40"/>
  <c r="X12" i="40" s="1"/>
  <c r="W13" i="40"/>
  <c r="X13" i="40" s="1"/>
  <c r="W14" i="40"/>
  <c r="X14" i="40" s="1"/>
  <c r="W15" i="40"/>
  <c r="X15" i="40" s="1"/>
  <c r="W16" i="40"/>
  <c r="X16" i="40" s="1"/>
  <c r="W17" i="40"/>
  <c r="X17" i="40" s="1"/>
  <c r="W18" i="40"/>
  <c r="X18" i="40" s="1"/>
  <c r="W19" i="40"/>
  <c r="X19" i="40" s="1"/>
  <c r="W10" i="44"/>
  <c r="X10" i="44" s="1"/>
  <c r="W11" i="44"/>
  <c r="X11" i="44" s="1"/>
  <c r="W12" i="44"/>
  <c r="X12" i="44" s="1"/>
  <c r="W13" i="44"/>
  <c r="X13" i="44" s="1"/>
  <c r="W14" i="44"/>
  <c r="X14" i="44" s="1"/>
  <c r="W15" i="44"/>
  <c r="X15" i="44" s="1"/>
  <c r="W16" i="44"/>
  <c r="X16" i="44" s="1"/>
  <c r="W17" i="44"/>
  <c r="X17" i="44" s="1"/>
  <c r="W18" i="44"/>
  <c r="X18" i="44" s="1"/>
  <c r="W19" i="44"/>
  <c r="X19" i="44" s="1"/>
  <c r="W20" i="44"/>
  <c r="X20" i="44" s="1"/>
  <c r="W21" i="44"/>
  <c r="X21" i="44" s="1"/>
  <c r="W22" i="44"/>
  <c r="X22" i="44" s="1"/>
  <c r="W23" i="44"/>
  <c r="X23" i="44" s="1"/>
  <c r="W24" i="44"/>
  <c r="X24" i="44" s="1"/>
  <c r="W25" i="44"/>
  <c r="X25" i="44" s="1"/>
  <c r="W10" i="41"/>
  <c r="X10" i="41" s="1"/>
  <c r="W11" i="41"/>
  <c r="X11" i="41" s="1"/>
  <c r="W12" i="41"/>
  <c r="X12" i="41" s="1"/>
  <c r="W13" i="41"/>
  <c r="X13" i="41" s="1"/>
  <c r="W14" i="41"/>
  <c r="X14" i="41" s="1"/>
  <c r="W15" i="41"/>
  <c r="X15" i="41" s="1"/>
  <c r="W16" i="41"/>
  <c r="X16" i="41" s="1"/>
  <c r="W17" i="41"/>
  <c r="X17" i="41" s="1"/>
  <c r="W18" i="41"/>
  <c r="X18" i="41" s="1"/>
  <c r="W19" i="41"/>
  <c r="X19" i="41" s="1"/>
  <c r="W20" i="41"/>
  <c r="X20" i="41" s="1"/>
  <c r="W21" i="41"/>
  <c r="X21" i="41" s="1"/>
  <c r="W22" i="41"/>
  <c r="X22" i="41" s="1"/>
  <c r="W23" i="41"/>
  <c r="X23" i="41" s="1"/>
  <c r="W24" i="41"/>
  <c r="X24" i="41" s="1"/>
  <c r="W25" i="41"/>
  <c r="X25" i="41" s="1"/>
  <c r="W10" i="33"/>
  <c r="X10" i="33" s="1"/>
  <c r="W11" i="33"/>
  <c r="X11" i="33" s="1"/>
  <c r="W12" i="33"/>
  <c r="X12" i="33" s="1"/>
  <c r="W13" i="33"/>
  <c r="X13" i="33" s="1"/>
  <c r="W14" i="33"/>
  <c r="X14" i="33" s="1"/>
  <c r="W15" i="33"/>
  <c r="X15" i="33" s="1"/>
  <c r="W16" i="33"/>
  <c r="X16" i="33" s="1"/>
  <c r="W17" i="33"/>
  <c r="X17" i="33" s="1"/>
  <c r="W18" i="33"/>
  <c r="X18" i="33" s="1"/>
  <c r="W19" i="33"/>
  <c r="X19" i="33" s="1"/>
  <c r="W20" i="33"/>
  <c r="X20" i="33" s="1"/>
  <c r="W21" i="33"/>
  <c r="X21" i="33" s="1"/>
  <c r="W22" i="33"/>
  <c r="X22" i="33" s="1"/>
  <c r="W23" i="33"/>
  <c r="X23" i="33" s="1"/>
  <c r="W24" i="33"/>
  <c r="X24" i="33" s="1"/>
  <c r="W25" i="33"/>
  <c r="X25" i="33" s="1"/>
  <c r="W10" i="34"/>
  <c r="X10" i="34" s="1"/>
  <c r="W11" i="34"/>
  <c r="X11" i="34" s="1"/>
  <c r="W12" i="34"/>
  <c r="X12" i="34" s="1"/>
  <c r="W13" i="34"/>
  <c r="X13" i="34" s="1"/>
  <c r="W14" i="34"/>
  <c r="X14" i="34" s="1"/>
  <c r="W15" i="34"/>
  <c r="X15" i="34" s="1"/>
  <c r="W16" i="34"/>
  <c r="X16" i="34" s="1"/>
  <c r="W17" i="34"/>
  <c r="X17" i="34" s="1"/>
  <c r="W18" i="34"/>
  <c r="X18" i="34" s="1"/>
  <c r="W19" i="34"/>
  <c r="X19" i="34" s="1"/>
  <c r="W20" i="34"/>
  <c r="X20" i="34" s="1"/>
  <c r="W21" i="34"/>
  <c r="X21" i="34" s="1"/>
  <c r="W22" i="34"/>
  <c r="X22" i="34" s="1"/>
  <c r="W23" i="34"/>
  <c r="X23" i="34" s="1"/>
  <c r="W24" i="34"/>
  <c r="X24" i="34" s="1"/>
  <c r="W25" i="34"/>
  <c r="X25" i="34" s="1"/>
  <c r="W10" i="37"/>
  <c r="X10" i="37" s="1"/>
  <c r="W11" i="37"/>
  <c r="X11" i="37" s="1"/>
  <c r="W12" i="37"/>
  <c r="X12" i="37" s="1"/>
  <c r="W13" i="37"/>
  <c r="X13" i="37" s="1"/>
  <c r="W14" i="37"/>
  <c r="X14" i="37" s="1"/>
  <c r="W15" i="37"/>
  <c r="X15" i="37" s="1"/>
  <c r="W16" i="37"/>
  <c r="X16" i="37" s="1"/>
  <c r="W17" i="37"/>
  <c r="X17" i="37" s="1"/>
  <c r="W18" i="37"/>
  <c r="X18" i="37" s="1"/>
  <c r="W19" i="37"/>
  <c r="X19" i="37" s="1"/>
  <c r="W20" i="37"/>
  <c r="X20" i="37" s="1"/>
  <c r="W21" i="37"/>
  <c r="X21" i="37" s="1"/>
  <c r="W22" i="37"/>
  <c r="X22" i="37" s="1"/>
  <c r="W23" i="37"/>
  <c r="X23" i="37" s="1"/>
  <c r="W24" i="37"/>
  <c r="X24" i="37" s="1"/>
  <c r="W25" i="37"/>
  <c r="X25" i="37" s="1"/>
  <c r="W10" i="38"/>
  <c r="X10" i="38" s="1"/>
  <c r="W11" i="38"/>
  <c r="X11" i="38" s="1"/>
  <c r="W12" i="38"/>
  <c r="X12" i="38" s="1"/>
  <c r="W13" i="38"/>
  <c r="X13" i="38" s="1"/>
  <c r="W14" i="38"/>
  <c r="X14" i="38" s="1"/>
  <c r="W15" i="38"/>
  <c r="X15" i="38" s="1"/>
  <c r="W16" i="38"/>
  <c r="X16" i="38" s="1"/>
  <c r="W17" i="38"/>
  <c r="X17" i="38" s="1"/>
  <c r="W18" i="38"/>
  <c r="X18" i="38" s="1"/>
  <c r="W19" i="38"/>
  <c r="X19" i="38" s="1"/>
  <c r="W20" i="38"/>
  <c r="X20" i="38" s="1"/>
  <c r="W21" i="38"/>
  <c r="X21" i="38" s="1"/>
  <c r="W22" i="38"/>
  <c r="X22" i="38" s="1"/>
  <c r="W23" i="38"/>
  <c r="X23" i="38" s="1"/>
  <c r="W24" i="38"/>
  <c r="X24" i="38" s="1"/>
  <c r="W25" i="38"/>
  <c r="X25" i="38" s="1"/>
  <c r="W55" i="38"/>
  <c r="W54" i="38"/>
  <c r="W53" i="38"/>
  <c r="W49" i="38"/>
  <c r="X49" i="38" s="1"/>
  <c r="W48" i="38"/>
  <c r="X48" i="38" s="1"/>
  <c r="W47" i="38"/>
  <c r="X47" i="38" s="1"/>
  <c r="W46" i="38"/>
  <c r="X46" i="38" s="1"/>
  <c r="W26" i="38"/>
  <c r="X26" i="38" s="1"/>
  <c r="W55" i="37"/>
  <c r="W54" i="37"/>
  <c r="W53" i="37"/>
  <c r="W49" i="37"/>
  <c r="X49" i="37" s="1"/>
  <c r="W48" i="37"/>
  <c r="X48" i="37" s="1"/>
  <c r="W47" i="37"/>
  <c r="X47" i="37" s="1"/>
  <c r="W46" i="37"/>
  <c r="X46" i="37" s="1"/>
  <c r="W26" i="37"/>
  <c r="X26" i="37" s="1"/>
  <c r="W55" i="36"/>
  <c r="W54" i="36"/>
  <c r="W53" i="36"/>
  <c r="W49" i="36"/>
  <c r="X49" i="36" s="1"/>
  <c r="W48" i="36"/>
  <c r="X48" i="36" s="1"/>
  <c r="W47" i="36"/>
  <c r="X47" i="36" s="1"/>
  <c r="W46" i="36"/>
  <c r="X46" i="36" s="1"/>
  <c r="W55" i="35"/>
  <c r="W54" i="35"/>
  <c r="W53" i="35"/>
  <c r="W49" i="35"/>
  <c r="X49" i="35" s="1"/>
  <c r="W48" i="35"/>
  <c r="X48" i="35" s="1"/>
  <c r="W47" i="35"/>
  <c r="X47" i="35" s="1"/>
  <c r="W46" i="35"/>
  <c r="X46" i="35" s="1"/>
  <c r="W55" i="34"/>
  <c r="W54" i="34"/>
  <c r="W53" i="34"/>
  <c r="W49" i="34"/>
  <c r="X49" i="34" s="1"/>
  <c r="W48" i="34"/>
  <c r="X48" i="34" s="1"/>
  <c r="W47" i="34"/>
  <c r="X47" i="34" s="1"/>
  <c r="W46" i="34"/>
  <c r="X46" i="34" s="1"/>
  <c r="W26" i="34"/>
  <c r="X26" i="34" s="1"/>
  <c r="W55" i="33"/>
  <c r="W54" i="33"/>
  <c r="W53" i="33"/>
  <c r="W49" i="33"/>
  <c r="X49" i="33" s="1"/>
  <c r="W48" i="33"/>
  <c r="X48" i="33" s="1"/>
  <c r="W47" i="33"/>
  <c r="X47" i="33" s="1"/>
  <c r="W46" i="33"/>
  <c r="X46" i="33" s="1"/>
  <c r="W26" i="33"/>
  <c r="X26" i="33" s="1"/>
  <c r="W55" i="41"/>
  <c r="W54" i="41"/>
  <c r="W53" i="41"/>
  <c r="W49" i="41"/>
  <c r="X49" i="41" s="1"/>
  <c r="W48" i="41"/>
  <c r="X48" i="41" s="1"/>
  <c r="W47" i="41"/>
  <c r="X47" i="41" s="1"/>
  <c r="W46" i="41"/>
  <c r="X46" i="41" s="1"/>
  <c r="W26" i="41"/>
  <c r="X26" i="41" s="1"/>
  <c r="W55" i="44"/>
  <c r="W54" i="44"/>
  <c r="W53" i="44"/>
  <c r="W49" i="44"/>
  <c r="X49" i="44" s="1"/>
  <c r="W48" i="44"/>
  <c r="X48" i="44" s="1"/>
  <c r="W47" i="44"/>
  <c r="X47" i="44" s="1"/>
  <c r="W46" i="44"/>
  <c r="X46" i="44" s="1"/>
  <c r="W26" i="44"/>
  <c r="X26" i="44" s="1"/>
  <c r="W55" i="48"/>
  <c r="W54" i="48"/>
  <c r="W53" i="48"/>
  <c r="W49" i="48"/>
  <c r="X49" i="48" s="1"/>
  <c r="W48" i="48"/>
  <c r="X48" i="48" s="1"/>
  <c r="W47" i="48"/>
  <c r="X47" i="48" s="1"/>
  <c r="W46" i="48"/>
  <c r="X46" i="48" s="1"/>
  <c r="W55" i="29"/>
  <c r="W54" i="29"/>
  <c r="W53" i="29"/>
  <c r="W49" i="29"/>
  <c r="X49" i="29" s="1"/>
  <c r="W48" i="29"/>
  <c r="X48" i="29" s="1"/>
  <c r="W47" i="29"/>
  <c r="X47" i="29" s="1"/>
  <c r="W46" i="29"/>
  <c r="X46" i="29" s="1"/>
  <c r="W55" i="28"/>
  <c r="W54" i="28"/>
  <c r="W53" i="28"/>
  <c r="W49" i="28"/>
  <c r="X49" i="28" s="1"/>
  <c r="W48" i="28"/>
  <c r="X48" i="28" s="1"/>
  <c r="W47" i="28"/>
  <c r="X47" i="28" s="1"/>
  <c r="W46" i="28"/>
  <c r="X46" i="28" s="1"/>
  <c r="W55" i="26"/>
  <c r="X55" i="26" s="1"/>
  <c r="W54" i="26"/>
  <c r="X54" i="26" s="1"/>
  <c r="W53" i="26"/>
  <c r="X53" i="26" s="1"/>
  <c r="W55" i="40"/>
  <c r="W54" i="40"/>
  <c r="W53" i="40"/>
  <c r="W51" i="40"/>
  <c r="W49" i="40"/>
  <c r="X49" i="40" s="1"/>
  <c r="W48" i="40"/>
  <c r="X48" i="40" s="1"/>
  <c r="W47" i="40"/>
  <c r="X47" i="40" s="1"/>
  <c r="W46" i="40"/>
  <c r="X46" i="40" s="1"/>
  <c r="W20" i="40"/>
  <c r="X20" i="40" s="1"/>
  <c r="U62" i="26" l="1"/>
  <c r="R62" i="26"/>
  <c r="F62" i="40"/>
  <c r="F62" i="29"/>
  <c r="F62" i="28"/>
  <c r="F62" i="48"/>
  <c r="F62" i="44"/>
  <c r="F62" i="41"/>
  <c r="F62" i="33"/>
  <c r="F62" i="34"/>
  <c r="F62" i="35"/>
  <c r="F62" i="36"/>
  <c r="F62" i="37"/>
  <c r="F62" i="38"/>
  <c r="F62" i="26"/>
  <c r="I62" i="40"/>
  <c r="I62" i="29"/>
  <c r="I62" i="28"/>
  <c r="I62" i="48"/>
  <c r="I62" i="44"/>
  <c r="I62" i="41"/>
  <c r="I62" i="33"/>
  <c r="I62" i="34"/>
  <c r="I62" i="35"/>
  <c r="I62" i="36"/>
  <c r="I62" i="37"/>
  <c r="I62" i="38"/>
  <c r="I62" i="26"/>
  <c r="R62" i="40"/>
  <c r="R62" i="29"/>
  <c r="R62" i="28"/>
  <c r="R62" i="48"/>
  <c r="R62" i="44"/>
  <c r="R62" i="41"/>
  <c r="R62" i="33"/>
  <c r="R62" i="34"/>
  <c r="R62" i="35"/>
  <c r="R62" i="36"/>
  <c r="R62" i="37"/>
  <c r="R62" i="38"/>
  <c r="U62" i="40"/>
  <c r="U62" i="29"/>
  <c r="U62" i="28"/>
  <c r="U62" i="48"/>
  <c r="U62" i="44"/>
  <c r="U62" i="41"/>
  <c r="U62" i="33"/>
  <c r="U62" i="34"/>
  <c r="U62" i="35"/>
  <c r="U62" i="36"/>
  <c r="U62" i="37"/>
  <c r="U62" i="38"/>
  <c r="K56" i="40" l="1"/>
  <c r="N56" i="40"/>
  <c r="O56" i="40"/>
  <c r="P56" i="40"/>
  <c r="K56" i="26"/>
  <c r="N56" i="26"/>
  <c r="O56" i="26"/>
  <c r="P56" i="26"/>
  <c r="K56" i="29"/>
  <c r="N56" i="29"/>
  <c r="O56" i="29"/>
  <c r="P56" i="29"/>
  <c r="K56" i="48"/>
  <c r="N56" i="48"/>
  <c r="O56" i="48"/>
  <c r="P56" i="48"/>
  <c r="K56" i="44"/>
  <c r="N56" i="44"/>
  <c r="O56" i="44"/>
  <c r="P56" i="44"/>
  <c r="K56" i="41"/>
  <c r="N56" i="41"/>
  <c r="O56" i="41"/>
  <c r="P56" i="41"/>
  <c r="K56" i="33"/>
  <c r="N56" i="33"/>
  <c r="O56" i="33"/>
  <c r="P56" i="33"/>
  <c r="K56" i="34"/>
  <c r="N56" i="34"/>
  <c r="O56" i="34"/>
  <c r="P56" i="34"/>
  <c r="K56" i="35"/>
  <c r="N56" i="35"/>
  <c r="O56" i="35"/>
  <c r="P56" i="35"/>
  <c r="K56" i="36"/>
  <c r="N56" i="36"/>
  <c r="O56" i="36"/>
  <c r="P56" i="36"/>
  <c r="K56" i="37"/>
  <c r="N56" i="37"/>
  <c r="O56" i="37"/>
  <c r="P56" i="37"/>
  <c r="K56" i="28"/>
  <c r="N56" i="28"/>
  <c r="O56" i="28"/>
  <c r="P56" i="28"/>
  <c r="K37" i="40"/>
  <c r="N37" i="40"/>
  <c r="O37" i="40"/>
  <c r="P37" i="40"/>
  <c r="K37" i="26"/>
  <c r="N37" i="26"/>
  <c r="O37" i="26"/>
  <c r="P37" i="26"/>
  <c r="K37" i="29"/>
  <c r="N37" i="29"/>
  <c r="O37" i="29"/>
  <c r="P37" i="29"/>
  <c r="K37" i="48"/>
  <c r="N37" i="48"/>
  <c r="O37" i="48"/>
  <c r="P37" i="48"/>
  <c r="K37" i="44"/>
  <c r="N37" i="44"/>
  <c r="O37" i="44"/>
  <c r="P37" i="44"/>
  <c r="K37" i="41"/>
  <c r="N37" i="41"/>
  <c r="O37" i="41"/>
  <c r="P37" i="41"/>
  <c r="K37" i="33"/>
  <c r="N37" i="33"/>
  <c r="O37" i="33"/>
  <c r="P37" i="33"/>
  <c r="K37" i="34"/>
  <c r="N37" i="34"/>
  <c r="O37" i="34"/>
  <c r="P37" i="34"/>
  <c r="K37" i="35"/>
  <c r="N37" i="35"/>
  <c r="O37" i="35"/>
  <c r="P37" i="35"/>
  <c r="K37" i="36"/>
  <c r="N37" i="36"/>
  <c r="O37" i="36"/>
  <c r="P37" i="36"/>
  <c r="K37" i="37"/>
  <c r="N37" i="37"/>
  <c r="O37" i="37"/>
  <c r="P37" i="37"/>
  <c r="K37" i="28"/>
  <c r="N37" i="28"/>
  <c r="O37" i="28"/>
  <c r="P37" i="28"/>
  <c r="V62" i="36" l="1"/>
  <c r="V62" i="35"/>
  <c r="V62" i="41"/>
  <c r="J62" i="35"/>
  <c r="J62" i="36"/>
  <c r="V62" i="40"/>
  <c r="J62" i="40"/>
  <c r="J62" i="41"/>
  <c r="J62" i="37"/>
  <c r="V62" i="37"/>
  <c r="V62" i="34"/>
  <c r="J62" i="33"/>
  <c r="V62" i="33"/>
  <c r="J62" i="44"/>
  <c r="V62" i="44"/>
  <c r="J62" i="48"/>
  <c r="V62" i="48"/>
  <c r="J62" i="29"/>
  <c r="V62" i="29"/>
  <c r="V62" i="28"/>
  <c r="J62" i="28"/>
  <c r="J62" i="26"/>
  <c r="V62" i="26"/>
  <c r="J62" i="34"/>
  <c r="P56" i="38"/>
  <c r="O56" i="38"/>
  <c r="N56" i="38"/>
  <c r="K56" i="38"/>
  <c r="P37" i="38"/>
  <c r="O37" i="38"/>
  <c r="N37" i="38"/>
  <c r="K37" i="38"/>
  <c r="J62" i="38" l="1"/>
  <c r="V62" i="38"/>
  <c r="U56" i="40"/>
  <c r="T56" i="40"/>
  <c r="G56" i="40"/>
  <c r="U50" i="40"/>
  <c r="T50" i="40"/>
  <c r="G50" i="40"/>
  <c r="U37" i="40"/>
  <c r="T37" i="40"/>
  <c r="G37" i="40"/>
  <c r="W36" i="40"/>
  <c r="X36" i="40" s="1"/>
  <c r="W35" i="40"/>
  <c r="X35" i="40" s="1"/>
  <c r="W34" i="40"/>
  <c r="X34" i="40" s="1"/>
  <c r="W33" i="40"/>
  <c r="X33" i="40" s="1"/>
  <c r="L37" i="40" l="1"/>
  <c r="X37" i="40"/>
  <c r="L56" i="40"/>
  <c r="S56" i="40"/>
  <c r="I37" i="40"/>
  <c r="I56" i="40"/>
  <c r="L62" i="40"/>
  <c r="Q37" i="40"/>
  <c r="X62" i="40"/>
  <c r="Q56" i="40"/>
  <c r="J37" i="40"/>
  <c r="R37" i="40"/>
  <c r="J56" i="40"/>
  <c r="R56" i="40"/>
  <c r="S37" i="40"/>
  <c r="C62" i="40"/>
  <c r="M37" i="40"/>
  <c r="O62" i="40"/>
  <c r="H56" i="40"/>
  <c r="M56" i="40"/>
  <c r="X56" i="40"/>
  <c r="X57" i="40" s="1"/>
  <c r="U56" i="38"/>
  <c r="T56" i="38"/>
  <c r="G56" i="38"/>
  <c r="U50" i="38"/>
  <c r="T50" i="38"/>
  <c r="G50" i="38"/>
  <c r="U56" i="37"/>
  <c r="T56" i="37"/>
  <c r="G56" i="37"/>
  <c r="U50" i="37"/>
  <c r="T50" i="37"/>
  <c r="G50" i="37"/>
  <c r="U56" i="36"/>
  <c r="T56" i="36"/>
  <c r="G56" i="36"/>
  <c r="U50" i="36"/>
  <c r="T50" i="36"/>
  <c r="G50" i="36"/>
  <c r="U56" i="35"/>
  <c r="T56" i="35"/>
  <c r="G56" i="35"/>
  <c r="U50" i="35"/>
  <c r="T50" i="35"/>
  <c r="G50" i="35"/>
  <c r="U56" i="34"/>
  <c r="T56" i="34"/>
  <c r="G56" i="34"/>
  <c r="U50" i="34"/>
  <c r="T50" i="34"/>
  <c r="G50" i="34"/>
  <c r="U56" i="33"/>
  <c r="T56" i="33"/>
  <c r="G56" i="33"/>
  <c r="U50" i="33"/>
  <c r="T50" i="33"/>
  <c r="G50" i="33"/>
  <c r="U56" i="41"/>
  <c r="T56" i="41"/>
  <c r="G56" i="41"/>
  <c r="U50" i="41"/>
  <c r="T50" i="41"/>
  <c r="G50" i="41"/>
  <c r="U56" i="44"/>
  <c r="T56" i="44"/>
  <c r="G56" i="44"/>
  <c r="S56" i="44"/>
  <c r="L56" i="44"/>
  <c r="U50" i="44"/>
  <c r="T50" i="44"/>
  <c r="G50" i="44"/>
  <c r="U56" i="48"/>
  <c r="T56" i="48"/>
  <c r="G56" i="48"/>
  <c r="M56" i="48"/>
  <c r="U50" i="48"/>
  <c r="T50" i="48"/>
  <c r="G50" i="48"/>
  <c r="U56" i="29"/>
  <c r="T56" i="29"/>
  <c r="G56" i="29"/>
  <c r="R56" i="29"/>
  <c r="J56" i="29"/>
  <c r="U50" i="29"/>
  <c r="T50" i="29"/>
  <c r="G50" i="29"/>
  <c r="U56" i="28"/>
  <c r="T56" i="28"/>
  <c r="G56" i="28"/>
  <c r="U50" i="28"/>
  <c r="T50" i="28"/>
  <c r="G50" i="28"/>
  <c r="U37" i="38"/>
  <c r="T37" i="38"/>
  <c r="G37" i="38"/>
  <c r="W36" i="38"/>
  <c r="X36" i="38" s="1"/>
  <c r="W35" i="38"/>
  <c r="W34" i="38"/>
  <c r="W33" i="38"/>
  <c r="W31" i="38"/>
  <c r="X31" i="38" s="1"/>
  <c r="U37" i="37"/>
  <c r="T37" i="37"/>
  <c r="G37" i="37"/>
  <c r="W36" i="37"/>
  <c r="X36" i="37" s="1"/>
  <c r="W35" i="37"/>
  <c r="W34" i="37"/>
  <c r="W33" i="37"/>
  <c r="W31" i="37"/>
  <c r="X31" i="37" s="1"/>
  <c r="U37" i="36"/>
  <c r="T37" i="36"/>
  <c r="G37" i="36"/>
  <c r="W36" i="36"/>
  <c r="X36" i="36" s="1"/>
  <c r="W35" i="36"/>
  <c r="W34" i="36"/>
  <c r="W33" i="36"/>
  <c r="W31" i="36"/>
  <c r="X31" i="36" s="1"/>
  <c r="U37" i="35"/>
  <c r="T37" i="35"/>
  <c r="G37" i="35"/>
  <c r="W36" i="35"/>
  <c r="X36" i="35" s="1"/>
  <c r="W35" i="35"/>
  <c r="W34" i="35"/>
  <c r="W33" i="35"/>
  <c r="W31" i="35"/>
  <c r="X31" i="35" s="1"/>
  <c r="U37" i="34"/>
  <c r="T37" i="34"/>
  <c r="G37" i="34"/>
  <c r="W36" i="34"/>
  <c r="X36" i="34" s="1"/>
  <c r="W35" i="34"/>
  <c r="W34" i="34"/>
  <c r="W33" i="34"/>
  <c r="W31" i="34"/>
  <c r="X31" i="34" s="1"/>
  <c r="U37" i="33"/>
  <c r="T37" i="33"/>
  <c r="G37" i="33"/>
  <c r="W36" i="33"/>
  <c r="X36" i="33" s="1"/>
  <c r="W35" i="33"/>
  <c r="W34" i="33"/>
  <c r="W33" i="33"/>
  <c r="W31" i="33"/>
  <c r="X31" i="33" s="1"/>
  <c r="U37" i="41"/>
  <c r="T37" i="41"/>
  <c r="G37" i="41"/>
  <c r="W36" i="41"/>
  <c r="X36" i="41" s="1"/>
  <c r="W35" i="41"/>
  <c r="W34" i="41"/>
  <c r="W33" i="41"/>
  <c r="W31" i="41"/>
  <c r="X31" i="41" s="1"/>
  <c r="U37" i="44"/>
  <c r="T37" i="44"/>
  <c r="G37" i="44"/>
  <c r="W36" i="44"/>
  <c r="X36" i="44" s="1"/>
  <c r="W35" i="44"/>
  <c r="W34" i="44"/>
  <c r="W33" i="44"/>
  <c r="W31" i="44"/>
  <c r="X31" i="44" s="1"/>
  <c r="U37" i="48"/>
  <c r="T37" i="48"/>
  <c r="G37" i="48"/>
  <c r="W36" i="48"/>
  <c r="X36" i="48" s="1"/>
  <c r="W35" i="48"/>
  <c r="W34" i="48"/>
  <c r="W33" i="48"/>
  <c r="W31" i="48"/>
  <c r="X31" i="48" s="1"/>
  <c r="U37" i="29"/>
  <c r="T37" i="29"/>
  <c r="G37" i="29"/>
  <c r="W36" i="29"/>
  <c r="X36" i="29" s="1"/>
  <c r="W35" i="29"/>
  <c r="W34" i="29"/>
  <c r="W33" i="29"/>
  <c r="W31" i="29"/>
  <c r="X31" i="29" s="1"/>
  <c r="U37" i="28"/>
  <c r="T37" i="28"/>
  <c r="G37" i="28"/>
  <c r="W36" i="28"/>
  <c r="X36" i="28" s="1"/>
  <c r="W35" i="28"/>
  <c r="W34" i="28"/>
  <c r="W33" i="28"/>
  <c r="W31" i="28"/>
  <c r="X31" i="28" s="1"/>
  <c r="S62" i="40" l="1"/>
  <c r="I37" i="28"/>
  <c r="L37" i="29"/>
  <c r="L37" i="48"/>
  <c r="D62" i="40"/>
  <c r="P62" i="40"/>
  <c r="S37" i="28"/>
  <c r="M62" i="40"/>
  <c r="R37" i="37"/>
  <c r="L37" i="28"/>
  <c r="I37" i="41"/>
  <c r="G62" i="40"/>
  <c r="Y62" i="40"/>
  <c r="I56" i="38"/>
  <c r="J56" i="37"/>
  <c r="R56" i="37"/>
  <c r="S37" i="37"/>
  <c r="L56" i="37"/>
  <c r="C62" i="37"/>
  <c r="M37" i="37"/>
  <c r="O62" i="37"/>
  <c r="H56" i="37"/>
  <c r="M56" i="37"/>
  <c r="J37" i="37"/>
  <c r="L37" i="37"/>
  <c r="S56" i="37"/>
  <c r="I37" i="37"/>
  <c r="L62" i="37"/>
  <c r="Q37" i="37"/>
  <c r="I56" i="37"/>
  <c r="X62" i="37"/>
  <c r="Q56" i="37"/>
  <c r="R37" i="36"/>
  <c r="J56" i="36"/>
  <c r="R56" i="36"/>
  <c r="L37" i="36"/>
  <c r="X37" i="36"/>
  <c r="L56" i="36"/>
  <c r="C62" i="36"/>
  <c r="M37" i="36"/>
  <c r="O62" i="36"/>
  <c r="H56" i="36"/>
  <c r="M56" i="36"/>
  <c r="J37" i="36"/>
  <c r="S37" i="36"/>
  <c r="S56" i="36"/>
  <c r="I37" i="36"/>
  <c r="L62" i="36"/>
  <c r="Q37" i="36"/>
  <c r="I56" i="36"/>
  <c r="X62" i="36"/>
  <c r="Q56" i="36"/>
  <c r="M56" i="35"/>
  <c r="J56" i="34"/>
  <c r="R56" i="34"/>
  <c r="I37" i="33"/>
  <c r="L56" i="33"/>
  <c r="S56" i="33"/>
  <c r="L62" i="33"/>
  <c r="Q37" i="33"/>
  <c r="R37" i="33"/>
  <c r="M56" i="33"/>
  <c r="L37" i="33"/>
  <c r="S37" i="33"/>
  <c r="I56" i="33"/>
  <c r="X62" i="33"/>
  <c r="Q56" i="33"/>
  <c r="J37" i="33"/>
  <c r="O62" i="33"/>
  <c r="H56" i="33"/>
  <c r="C62" i="33"/>
  <c r="M37" i="33"/>
  <c r="J56" i="33"/>
  <c r="R56" i="33"/>
  <c r="I56" i="41"/>
  <c r="L56" i="41"/>
  <c r="S56" i="41"/>
  <c r="L37" i="41"/>
  <c r="S37" i="41"/>
  <c r="X62" i="41"/>
  <c r="Q56" i="41"/>
  <c r="C62" i="41"/>
  <c r="M37" i="41"/>
  <c r="J56" i="41"/>
  <c r="R56" i="41"/>
  <c r="L62" i="41"/>
  <c r="Q37" i="41"/>
  <c r="J37" i="41"/>
  <c r="R37" i="41"/>
  <c r="O62" i="41"/>
  <c r="H56" i="41"/>
  <c r="M56" i="41"/>
  <c r="R37" i="44"/>
  <c r="L37" i="44"/>
  <c r="X37" i="44"/>
  <c r="M56" i="44"/>
  <c r="S62" i="44" s="1"/>
  <c r="I56" i="44"/>
  <c r="X62" i="44"/>
  <c r="Q56" i="44"/>
  <c r="J37" i="44"/>
  <c r="S37" i="44"/>
  <c r="O62" i="44"/>
  <c r="H56" i="44"/>
  <c r="C62" i="44"/>
  <c r="M37" i="44"/>
  <c r="I37" i="44"/>
  <c r="L62" i="44"/>
  <c r="Q37" i="44"/>
  <c r="J56" i="44"/>
  <c r="R56" i="44"/>
  <c r="Y62" i="44" s="1"/>
  <c r="X56" i="48"/>
  <c r="X57" i="48" s="1"/>
  <c r="R37" i="48"/>
  <c r="X37" i="48"/>
  <c r="J37" i="48"/>
  <c r="O62" i="48"/>
  <c r="H56" i="48"/>
  <c r="S37" i="48"/>
  <c r="I56" i="48"/>
  <c r="C62" i="48"/>
  <c r="M37" i="48"/>
  <c r="G62" i="48" s="1"/>
  <c r="J56" i="48"/>
  <c r="R56" i="48"/>
  <c r="X62" i="48"/>
  <c r="Q56" i="48"/>
  <c r="I37" i="48"/>
  <c r="L62" i="48"/>
  <c r="Q37" i="48"/>
  <c r="L56" i="48"/>
  <c r="S62" i="48" s="1"/>
  <c r="S56" i="48"/>
  <c r="R37" i="29"/>
  <c r="X37" i="29"/>
  <c r="S37" i="29"/>
  <c r="L56" i="29"/>
  <c r="S56" i="29"/>
  <c r="Y62" i="29" s="1"/>
  <c r="J37" i="29"/>
  <c r="C62" i="29"/>
  <c r="M37" i="29"/>
  <c r="O62" i="29"/>
  <c r="H56" i="29"/>
  <c r="M56" i="29"/>
  <c r="I37" i="29"/>
  <c r="L62" i="29"/>
  <c r="Q37" i="29"/>
  <c r="I56" i="29"/>
  <c r="P62" i="29" s="1"/>
  <c r="X62" i="29"/>
  <c r="Q56" i="29"/>
  <c r="L56" i="28"/>
  <c r="S56" i="28"/>
  <c r="X37" i="28"/>
  <c r="I56" i="28"/>
  <c r="C62" i="28"/>
  <c r="M37" i="28"/>
  <c r="G62" i="28" s="1"/>
  <c r="O62" i="28"/>
  <c r="H56" i="28"/>
  <c r="M56" i="28"/>
  <c r="L62" i="28"/>
  <c r="Q37" i="28"/>
  <c r="X62" i="28"/>
  <c r="Q56" i="28"/>
  <c r="J37" i="28"/>
  <c r="D62" i="28" s="1"/>
  <c r="R37" i="28"/>
  <c r="J56" i="28"/>
  <c r="R56" i="28"/>
  <c r="I37" i="38"/>
  <c r="R37" i="38"/>
  <c r="L56" i="38"/>
  <c r="S56" i="38"/>
  <c r="L37" i="38"/>
  <c r="X37" i="38"/>
  <c r="C62" i="38"/>
  <c r="M37" i="38"/>
  <c r="X62" i="38"/>
  <c r="Q56" i="38"/>
  <c r="L62" i="38"/>
  <c r="Q37" i="38"/>
  <c r="J56" i="38"/>
  <c r="R56" i="38"/>
  <c r="J37" i="38"/>
  <c r="S37" i="38"/>
  <c r="O62" i="38"/>
  <c r="H56" i="38"/>
  <c r="M56" i="38"/>
  <c r="S62" i="38" s="1"/>
  <c r="R37" i="35"/>
  <c r="I37" i="35"/>
  <c r="X37" i="35"/>
  <c r="L62" i="35"/>
  <c r="Q37" i="35"/>
  <c r="O62" i="35"/>
  <c r="H56" i="35"/>
  <c r="J37" i="35"/>
  <c r="X62" i="35"/>
  <c r="Q56" i="35"/>
  <c r="J56" i="35"/>
  <c r="R56" i="35"/>
  <c r="I56" i="35"/>
  <c r="L37" i="35"/>
  <c r="S37" i="35"/>
  <c r="C62" i="35"/>
  <c r="M37" i="35"/>
  <c r="L56" i="35"/>
  <c r="S56" i="35"/>
  <c r="S37" i="34"/>
  <c r="L37" i="34"/>
  <c r="L62" i="34"/>
  <c r="Q37" i="34"/>
  <c r="J37" i="34"/>
  <c r="R37" i="34"/>
  <c r="I56" i="34"/>
  <c r="X62" i="34"/>
  <c r="Q56" i="34"/>
  <c r="C62" i="34"/>
  <c r="M37" i="34"/>
  <c r="L56" i="34"/>
  <c r="S56" i="34"/>
  <c r="I37" i="34"/>
  <c r="O62" i="34"/>
  <c r="H56" i="34"/>
  <c r="M56" i="34"/>
  <c r="X56" i="38"/>
  <c r="X57" i="38" s="1"/>
  <c r="X56" i="37"/>
  <c r="X57" i="37" s="1"/>
  <c r="X56" i="36"/>
  <c r="X57" i="36" s="1"/>
  <c r="X56" i="35"/>
  <c r="X57" i="35" s="1"/>
  <c r="X56" i="34"/>
  <c r="X57" i="34" s="1"/>
  <c r="X56" i="33"/>
  <c r="X57" i="33" s="1"/>
  <c r="X56" i="41"/>
  <c r="X57" i="41" s="1"/>
  <c r="X56" i="44"/>
  <c r="X57" i="44" s="1"/>
  <c r="X56" i="29"/>
  <c r="X57" i="29" s="1"/>
  <c r="X56" i="28"/>
  <c r="X57" i="28" s="1"/>
  <c r="X37" i="37"/>
  <c r="X37" i="34"/>
  <c r="X37" i="33"/>
  <c r="X37" i="41"/>
  <c r="D32" i="1"/>
  <c r="U56" i="26"/>
  <c r="T56" i="26"/>
  <c r="G56" i="26"/>
  <c r="I56" i="26"/>
  <c r="U50" i="26"/>
  <c r="T50" i="26"/>
  <c r="G50" i="26"/>
  <c r="U37" i="26"/>
  <c r="T37" i="26"/>
  <c r="G37" i="26"/>
  <c r="W34" i="26"/>
  <c r="X34" i="26" s="1"/>
  <c r="W33" i="26"/>
  <c r="X33" i="26" s="1"/>
  <c r="W31" i="26"/>
  <c r="X31" i="26" s="1"/>
  <c r="M62" i="35" l="1"/>
  <c r="M62" i="28"/>
  <c r="Y62" i="38"/>
  <c r="S62" i="33"/>
  <c r="Y62" i="37"/>
  <c r="M62" i="38"/>
  <c r="D62" i="38"/>
  <c r="D62" i="48"/>
  <c r="G62" i="44"/>
  <c r="G62" i="37"/>
  <c r="G62" i="38"/>
  <c r="G62" i="41"/>
  <c r="D62" i="29"/>
  <c r="D62" i="41"/>
  <c r="G62" i="29"/>
  <c r="M62" i="29"/>
  <c r="P62" i="34"/>
  <c r="Y62" i="34"/>
  <c r="S62" i="28"/>
  <c r="P62" i="48"/>
  <c r="P62" i="41"/>
  <c r="P62" i="36"/>
  <c r="S62" i="35"/>
  <c r="S62" i="41"/>
  <c r="Y62" i="36"/>
  <c r="P62" i="37"/>
  <c r="M62" i="41"/>
  <c r="D62" i="44"/>
  <c r="M62" i="37"/>
  <c r="R37" i="26"/>
  <c r="M62" i="48"/>
  <c r="M62" i="44"/>
  <c r="D62" i="33"/>
  <c r="M62" i="36"/>
  <c r="G62" i="36"/>
  <c r="D62" i="36"/>
  <c r="P62" i="38"/>
  <c r="D62" i="37"/>
  <c r="S62" i="37"/>
  <c r="S62" i="36"/>
  <c r="D62" i="35"/>
  <c r="G62" i="35"/>
  <c r="S62" i="34"/>
  <c r="D62" i="34"/>
  <c r="M62" i="33"/>
  <c r="Y62" i="33"/>
  <c r="G62" i="33"/>
  <c r="P62" i="33"/>
  <c r="Y62" i="41"/>
  <c r="P62" i="44"/>
  <c r="Y62" i="48"/>
  <c r="S62" i="29"/>
  <c r="Y62" i="28"/>
  <c r="F30" i="1"/>
  <c r="P62" i="28"/>
  <c r="X37" i="26"/>
  <c r="X38" i="26" s="1"/>
  <c r="M56" i="26"/>
  <c r="X56" i="26"/>
  <c r="X57" i="26" s="1"/>
  <c r="O62" i="26"/>
  <c r="H56" i="26"/>
  <c r="L37" i="26"/>
  <c r="X62" i="26"/>
  <c r="Q56" i="26"/>
  <c r="C62" i="26"/>
  <c r="M37" i="26"/>
  <c r="J56" i="26"/>
  <c r="P62" i="26" s="1"/>
  <c r="R56" i="26"/>
  <c r="J37" i="26"/>
  <c r="S37" i="26"/>
  <c r="I37" i="26"/>
  <c r="L62" i="26"/>
  <c r="Q37" i="26"/>
  <c r="L56" i="26"/>
  <c r="S56" i="26"/>
  <c r="M62" i="34"/>
  <c r="Y62" i="35"/>
  <c r="P62" i="35"/>
  <c r="G62" i="34"/>
  <c r="H59" i="26"/>
  <c r="H58" i="26"/>
  <c r="H60" i="26"/>
  <c r="S62" i="26" l="1"/>
  <c r="L58" i="26"/>
  <c r="D62" i="26"/>
  <c r="U58" i="26"/>
  <c r="M62" i="26"/>
  <c r="G21" i="1"/>
  <c r="W60" i="26"/>
  <c r="L59" i="26"/>
  <c r="G62" i="26"/>
  <c r="W58" i="26"/>
  <c r="U59" i="26"/>
  <c r="L60" i="26"/>
  <c r="D30" i="1"/>
  <c r="W59" i="26"/>
  <c r="Y62" i="26"/>
  <c r="U60" i="26"/>
  <c r="D33" i="1"/>
  <c r="D31" i="1"/>
  <c r="H61" i="26"/>
  <c r="L61" i="26" l="1"/>
  <c r="W61" i="26"/>
  <c r="U61" i="26"/>
  <c r="G20" i="1"/>
  <c r="G22" i="1" s="1"/>
  <c r="D15" i="1"/>
  <c r="H38" i="1"/>
  <c r="H37" i="1"/>
  <c r="H39" i="1"/>
  <c r="H36" i="1"/>
  <c r="D39" i="1"/>
  <c r="D36" i="1"/>
  <c r="D38" i="1"/>
  <c r="D37" i="1" l="1"/>
  <c r="W59" i="48" l="1"/>
  <c r="X38" i="48" l="1"/>
  <c r="L59" i="48"/>
  <c r="H59" i="48"/>
  <c r="H60" i="48"/>
  <c r="L60" i="48"/>
  <c r="W60" i="48"/>
  <c r="W58" i="48"/>
  <c r="H58" i="48"/>
  <c r="L58" i="48"/>
  <c r="U60" i="48"/>
  <c r="U59" i="48"/>
  <c r="U58" i="48"/>
  <c r="W59" i="41"/>
  <c r="U58" i="41"/>
  <c r="L60" i="41"/>
  <c r="L58" i="41"/>
  <c r="W61" i="48" l="1"/>
  <c r="X38" i="41"/>
  <c r="U61" i="48"/>
  <c r="H58" i="41"/>
  <c r="H60" i="41"/>
  <c r="H59" i="41"/>
  <c r="L59" i="44"/>
  <c r="F39" i="1"/>
  <c r="L60" i="44"/>
  <c r="X38" i="44"/>
  <c r="U58" i="44"/>
  <c r="F37" i="1"/>
  <c r="U60" i="44"/>
  <c r="W59" i="44"/>
  <c r="F36" i="1"/>
  <c r="F38" i="1"/>
  <c r="L61" i="48"/>
  <c r="H61" i="48"/>
  <c r="H58" i="44"/>
  <c r="H60" i="44"/>
  <c r="W60" i="44"/>
  <c r="H59" i="44"/>
  <c r="U60" i="41"/>
  <c r="U59" i="41"/>
  <c r="L59" i="41"/>
  <c r="L61" i="41" s="1"/>
  <c r="W58" i="41"/>
  <c r="W60" i="41"/>
  <c r="D18" i="1" l="1"/>
  <c r="U61" i="41"/>
  <c r="H61" i="41"/>
  <c r="L58" i="44"/>
  <c r="L61" i="44" s="1"/>
  <c r="W58" i="44"/>
  <c r="U59" i="44"/>
  <c r="U61" i="44" s="1"/>
  <c r="H61" i="44"/>
  <c r="W61" i="41"/>
  <c r="D20" i="1" s="1"/>
  <c r="W61" i="44" l="1"/>
  <c r="D19" i="1" s="1"/>
  <c r="L59" i="38" l="1"/>
  <c r="H49" i="1"/>
  <c r="U60" i="38"/>
  <c r="W60" i="38"/>
  <c r="X38" i="38"/>
  <c r="H50" i="1"/>
  <c r="L59" i="37"/>
  <c r="H60" i="37"/>
  <c r="U60" i="37"/>
  <c r="W58" i="37"/>
  <c r="W60" i="37"/>
  <c r="L58" i="37"/>
  <c r="X38" i="37"/>
  <c r="D48" i="1"/>
  <c r="X38" i="36"/>
  <c r="H58" i="36"/>
  <c r="W58" i="36"/>
  <c r="D50" i="1"/>
  <c r="U59" i="35"/>
  <c r="W58" i="35"/>
  <c r="X38" i="35"/>
  <c r="L59" i="35"/>
  <c r="H45" i="1"/>
  <c r="H43" i="1"/>
  <c r="U58" i="35"/>
  <c r="L60" i="35"/>
  <c r="L58" i="35"/>
  <c r="H42" i="1"/>
  <c r="H44" i="1"/>
  <c r="X38" i="34"/>
  <c r="H58" i="34"/>
  <c r="F44" i="1"/>
  <c r="F50" i="1"/>
  <c r="L58" i="33"/>
  <c r="W59" i="33"/>
  <c r="W58" i="33"/>
  <c r="L60" i="33"/>
  <c r="D44" i="1"/>
  <c r="X38" i="33"/>
  <c r="D43" i="1"/>
  <c r="X38" i="28"/>
  <c r="F32" i="1"/>
  <c r="H32" i="1"/>
  <c r="H58" i="35"/>
  <c r="U58" i="40"/>
  <c r="L58" i="40"/>
  <c r="X38" i="40"/>
  <c r="H58" i="33"/>
  <c r="W59" i="40"/>
  <c r="W60" i="40"/>
  <c r="W58" i="40"/>
  <c r="W58" i="38"/>
  <c r="L58" i="38"/>
  <c r="U59" i="38"/>
  <c r="U58" i="38"/>
  <c r="L60" i="37"/>
  <c r="W58" i="34"/>
  <c r="L59" i="33"/>
  <c r="W60" i="33"/>
  <c r="H58" i="28"/>
  <c r="L58" i="28"/>
  <c r="G16" i="1"/>
  <c r="G12" i="1" l="1"/>
  <c r="U58" i="34"/>
  <c r="U58" i="36"/>
  <c r="H58" i="37"/>
  <c r="L59" i="36"/>
  <c r="H58" i="38"/>
  <c r="U59" i="36"/>
  <c r="L58" i="36"/>
  <c r="D51" i="1"/>
  <c r="H59" i="37"/>
  <c r="U59" i="37"/>
  <c r="W60" i="34"/>
  <c r="F43" i="1"/>
  <c r="L58" i="34"/>
  <c r="U60" i="35"/>
  <c r="U61" i="35" s="1"/>
  <c r="H59" i="34"/>
  <c r="U59" i="34"/>
  <c r="H60" i="34"/>
  <c r="U58" i="33"/>
  <c r="W60" i="29"/>
  <c r="U60" i="29"/>
  <c r="W58" i="29"/>
  <c r="X38" i="29"/>
  <c r="L58" i="29"/>
  <c r="L60" i="38"/>
  <c r="L61" i="38" s="1"/>
  <c r="H60" i="38"/>
  <c r="H51" i="1"/>
  <c r="H48" i="1"/>
  <c r="W59" i="38"/>
  <c r="W61" i="38" s="1"/>
  <c r="F49" i="1"/>
  <c r="U58" i="37"/>
  <c r="F51" i="1"/>
  <c r="F48" i="1"/>
  <c r="W59" i="37"/>
  <c r="W61" i="37" s="1"/>
  <c r="L61" i="37"/>
  <c r="H60" i="36"/>
  <c r="H59" i="36"/>
  <c r="W60" i="36"/>
  <c r="D49" i="1"/>
  <c r="U60" i="36"/>
  <c r="L60" i="36"/>
  <c r="W59" i="36"/>
  <c r="W61" i="36" s="1"/>
  <c r="H59" i="35"/>
  <c r="W60" i="35"/>
  <c r="L61" i="35"/>
  <c r="W59" i="35"/>
  <c r="W59" i="34"/>
  <c r="L60" i="34"/>
  <c r="F42" i="1"/>
  <c r="L59" i="34"/>
  <c r="U60" i="34"/>
  <c r="F45" i="1"/>
  <c r="W61" i="33"/>
  <c r="D42" i="1"/>
  <c r="U60" i="33"/>
  <c r="D45" i="1"/>
  <c r="U59" i="33"/>
  <c r="L61" i="33"/>
  <c r="H59" i="33"/>
  <c r="L60" i="40"/>
  <c r="W58" i="28"/>
  <c r="U58" i="28"/>
  <c r="U60" i="28"/>
  <c r="L59" i="29"/>
  <c r="U58" i="29"/>
  <c r="H30" i="1"/>
  <c r="L60" i="29"/>
  <c r="W59" i="29"/>
  <c r="U59" i="29"/>
  <c r="H58" i="29"/>
  <c r="H59" i="29"/>
  <c r="H60" i="29"/>
  <c r="W59" i="28"/>
  <c r="U59" i="28"/>
  <c r="L60" i="28"/>
  <c r="L59" i="28"/>
  <c r="F33" i="1"/>
  <c r="H31" i="1"/>
  <c r="F31" i="1"/>
  <c r="H33" i="1"/>
  <c r="W60" i="28"/>
  <c r="H60" i="35"/>
  <c r="U60" i="40"/>
  <c r="U59" i="40"/>
  <c r="L59" i="40"/>
  <c r="H60" i="40"/>
  <c r="H58" i="40"/>
  <c r="H60" i="33"/>
  <c r="H59" i="40"/>
  <c r="W61" i="40"/>
  <c r="H59" i="38"/>
  <c r="U61" i="38"/>
  <c r="H59" i="28"/>
  <c r="H60" i="28"/>
  <c r="U61" i="37" l="1"/>
  <c r="D21" i="1"/>
  <c r="W61" i="34"/>
  <c r="W61" i="35"/>
  <c r="H61" i="37"/>
  <c r="G10" i="1"/>
  <c r="G11" i="1"/>
  <c r="G13" i="1"/>
  <c r="U61" i="33"/>
  <c r="H61" i="34"/>
  <c r="H61" i="38"/>
  <c r="U61" i="36"/>
  <c r="L61" i="36"/>
  <c r="D24" i="1" s="1"/>
  <c r="H61" i="36"/>
  <c r="U61" i="34"/>
  <c r="L61" i="34"/>
  <c r="W61" i="29"/>
  <c r="U61" i="29"/>
  <c r="L61" i="29"/>
  <c r="D26" i="1"/>
  <c r="D25" i="1"/>
  <c r="H61" i="35"/>
  <c r="H61" i="33"/>
  <c r="L61" i="40"/>
  <c r="U61" i="28"/>
  <c r="H61" i="29"/>
  <c r="W61" i="28"/>
  <c r="L61" i="28"/>
  <c r="G17" i="1"/>
  <c r="U61" i="40"/>
  <c r="H61" i="40"/>
  <c r="H61" i="28"/>
  <c r="G18" i="1" l="1"/>
  <c r="D22" i="1"/>
  <c r="D23" i="1"/>
  <c r="D17" i="1"/>
  <c r="D16" i="1"/>
  <c r="D10" i="1"/>
  <c r="D9" i="1"/>
  <c r="D11" i="1" l="1"/>
  <c r="D12" i="1" s="1"/>
</calcChain>
</file>

<file path=xl/sharedStrings.xml><?xml version="1.0" encoding="utf-8"?>
<sst xmlns="http://schemas.openxmlformats.org/spreadsheetml/2006/main" count="3667" uniqueCount="161">
  <si>
    <t>Total annuel Interventions P</t>
  </si>
  <si>
    <t>Appuis</t>
  </si>
  <si>
    <t>Total annuel</t>
  </si>
  <si>
    <t>Total Interventions CD</t>
  </si>
  <si>
    <t>R.R.E.P</t>
  </si>
  <si>
    <t>Total Interventions Cph</t>
  </si>
  <si>
    <t>I.P</t>
  </si>
  <si>
    <t>Total Appuis</t>
  </si>
  <si>
    <t>A.R.T.E.O</t>
  </si>
  <si>
    <t>MANAGER</t>
  </si>
  <si>
    <t>Mois</t>
  </si>
  <si>
    <t>Total Interventions des appuis</t>
  </si>
  <si>
    <t>Janvier</t>
  </si>
  <si>
    <t>Février</t>
  </si>
  <si>
    <t>Enjeu épargne</t>
  </si>
  <si>
    <t>Mars</t>
  </si>
  <si>
    <t>Total encaissement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</si>
  <si>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</si>
  <si>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</si>
  <si>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</si>
  <si>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</si>
  <si>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</si>
  <si>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</si>
  <si>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</si>
  <si>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</si>
  <si>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</si>
  <si>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interventions / Mois</t>
  </si>
  <si>
    <t>Total Interventions / Mois</t>
  </si>
  <si>
    <t>%</t>
  </si>
  <si>
    <t>Nb. Interv souhaitées</t>
  </si>
  <si>
    <t>Nb. Interv demandées</t>
  </si>
  <si>
    <t>Client</t>
  </si>
  <si>
    <t>Potentiel initial</t>
  </si>
  <si>
    <t>Enjeu</t>
  </si>
  <si>
    <t>Produit</t>
  </si>
  <si>
    <t>Stade</t>
  </si>
  <si>
    <t>A.R.T.EO</t>
  </si>
  <si>
    <t>p</t>
  </si>
  <si>
    <t>Continue</t>
  </si>
  <si>
    <t>P</t>
  </si>
  <si>
    <t>Nom</t>
  </si>
  <si>
    <t>Catégorie</t>
  </si>
  <si>
    <t>N. dernier R.V</t>
  </si>
  <si>
    <t>D</t>
  </si>
  <si>
    <t>Ph</t>
  </si>
  <si>
    <t>Prospect</t>
  </si>
  <si>
    <t>EV+</t>
  </si>
  <si>
    <t>Vivépargne II</t>
  </si>
  <si>
    <t>En cours…</t>
  </si>
  <si>
    <t>Sociétaire</t>
  </si>
  <si>
    <t>PE+</t>
  </si>
  <si>
    <t>CM</t>
  </si>
  <si>
    <t>EVS+</t>
  </si>
  <si>
    <t>Signature +</t>
  </si>
  <si>
    <t>Signé 100%</t>
  </si>
  <si>
    <t>Signture-</t>
  </si>
  <si>
    <t>Abandon</t>
  </si>
  <si>
    <t>Potentiel</t>
  </si>
  <si>
    <t>Date</t>
  </si>
  <si>
    <t>N. dernier RV</t>
  </si>
  <si>
    <t>ANC</t>
  </si>
  <si>
    <t>AC</t>
  </si>
  <si>
    <t>Total Interventions P sur NA</t>
  </si>
  <si>
    <t>Total Interventions CD sur AC</t>
  </si>
  <si>
    <t>Total Interventions CD sur NA</t>
  </si>
  <si>
    <t>Total Interventions CPh sur AC</t>
  </si>
  <si>
    <t>Total Interventions CPh sur NA</t>
  </si>
  <si>
    <t>Total Appuis  Mois</t>
  </si>
  <si>
    <r>
      <rPr>
        <b/>
        <sz val="11"/>
        <color rgb="FFFF0000"/>
        <rFont val="Gill Sans MT"/>
        <family val="2"/>
        <scheme val="minor"/>
      </rPr>
      <t xml:space="preserve">2 </t>
    </r>
    <r>
      <rPr>
        <sz val="11"/>
        <color theme="1"/>
        <rFont val="Gill Sans MT"/>
        <family val="2"/>
        <scheme val="minor"/>
      </rPr>
      <t>match</t>
    </r>
  </si>
  <si>
    <t>Signé partie</t>
  </si>
  <si>
    <t>Reporté</t>
  </si>
  <si>
    <t>PE-</t>
  </si>
  <si>
    <t>EV-</t>
  </si>
  <si>
    <r>
      <t>Formule stade : Signé 100%/Signé/Reporté/Abandon</t>
    </r>
    <r>
      <rPr>
        <sz val="11"/>
        <color theme="1"/>
        <rFont val="Gill Sans MT"/>
        <family val="2"/>
        <scheme val="minor"/>
      </rPr>
      <t xml:space="preserve"> (=) SI(W30="Signé 100%";U30;SI(W30="Reporté";"RIEN";SI(W30="Abandon";"0";SI(ESTVIDE(U30);"";"")) ))</t>
    </r>
  </si>
  <si>
    <t>EVS-</t>
  </si>
  <si>
    <r>
      <rPr>
        <b/>
        <sz val="11"/>
        <color theme="1"/>
        <rFont val="Gill Sans MT"/>
        <family val="2"/>
        <scheme val="minor"/>
      </rPr>
      <t>Formule Encaissement</t>
    </r>
    <r>
      <rPr>
        <sz val="11"/>
        <color theme="1"/>
        <rFont val="Gill Sans MT"/>
        <family val="2"/>
        <scheme val="minor"/>
      </rPr>
      <t xml:space="preserve"> : SI(W28="Signé 100%";U28;SI(W28="Reporté";"RIEN";SI(W28="Abandon";"0";SI(ESTVIDE(W28);"";SI(W28="En cours…";"R.A.S";"")))))</t>
    </r>
  </si>
  <si>
    <t>Administrateur</t>
  </si>
  <si>
    <t>MACRO 1 : TRANSFERT</t>
  </si>
  <si>
    <t>'</t>
  </si>
  <si>
    <t xml:space="preserve">    Sheets("Tableau Référence").Select</t>
  </si>
  <si>
    <t xml:space="preserve">    Range("D9:X28").Select</t>
  </si>
  <si>
    <t xml:space="preserve">    Selection.Copy</t>
  </si>
  <si>
    <t xml:space="preserve">    Sheets("Janvier").Select</t>
  </si>
  <si>
    <t xml:space="preserve">    ActiveSheet.Paste</t>
  </si>
  <si>
    <t xml:space="preserve">    </t>
  </si>
  <si>
    <t>If Range("D10") = "" Then</t>
  </si>
  <si>
    <t>Cellule_depart = Cells(10, 4).Address</t>
  </si>
  <si>
    <t>Else</t>
  </si>
  <si>
    <t>Cellule_depart = Cells(Range("D9").End(xlDown).Row + 1, 4).Address</t>
  </si>
  <si>
    <t>End If</t>
  </si>
  <si>
    <t xml:space="preserve">    If Range("D44") = "" Then</t>
  </si>
  <si>
    <t xml:space="preserve">        Exit Sub</t>
  </si>
  <si>
    <t xml:space="preserve">    End If</t>
  </si>
  <si>
    <t xml:space="preserve">    Range("D44:X49").Select</t>
  </si>
  <si>
    <t xml:space="preserve">    Range(Cellule_depart).Select</t>
  </si>
  <si>
    <t>End Sub</t>
  </si>
  <si>
    <t>Sub MACROTRANSFERTJanvier()
'Tableau référence --&gt; Janvier
    Sheets("Tableau Référence").Select
    Range("D9:X28").Select
    Selection.Copy
    Sheets("Janvier").Select
    Range("D9:X28").Select
    ActiveSheet.Paste
If Range("D10") = "" Then
Cellule_depart = Cells(10, 4).Address
Else
Cellule_depart = Cells(Range("D9").End(xlDown).Row + 1, 4).Address
End If
    Sheets("Tableau Référence").Select
    If Range("D44") = "" Then
        Exit Sub
    End If
    Sheets("Tableau Référence").Select
    Range("D44:X49").Select
    Selection.Copy
    Sheets("Janvier").Select
    Range(Cellule_depart).Select
    ActiveSheet.Paste
End Sub</t>
  </si>
  <si>
    <t>MACRO II : REPPORT double click</t>
  </si>
  <si>
    <t>Sub ImporterTousLesFichiersDunRépertoire()  '"d'après" SilkyRoad
Dim MACROTRANSFERTJanvier
    MACROTRANSFERTJanvier = Dir("D:\MesMacros\*.*")
    Do While MACROTRANSFERTJanvier &lt;&gt; ""
        Application.VBE.ActiveVBProject.VBComponents.Import (MACROTRANSFERTJanvier)
        MACROTRANSFERTJanvier = Dir
    Loop
End Sub</t>
  </si>
  <si>
    <t>Date01</t>
  </si>
  <si>
    <t>Date02</t>
  </si>
  <si>
    <t>Date03</t>
  </si>
  <si>
    <t>Date04</t>
  </si>
  <si>
    <t>Date05</t>
  </si>
  <si>
    <t>Date06</t>
  </si>
  <si>
    <t>Date07</t>
  </si>
  <si>
    <t>Date08</t>
  </si>
  <si>
    <t>31/09/2018</t>
  </si>
  <si>
    <t>Date09</t>
  </si>
  <si>
    <t>Date10</t>
  </si>
  <si>
    <t>Date11</t>
  </si>
  <si>
    <t>Date12</t>
  </si>
  <si>
    <t>D°1</t>
  </si>
  <si>
    <t>Claire CAMBIERE</t>
  </si>
  <si>
    <t>DONNEES000003</t>
  </si>
  <si>
    <t>DONNEES0002</t>
  </si>
  <si>
    <t>DONNEES0006</t>
  </si>
  <si>
    <t>DONNEES00001</t>
  </si>
  <si>
    <t>oui</t>
  </si>
  <si>
    <t>non</t>
  </si>
  <si>
    <t>OUI__NON</t>
  </si>
  <si>
    <t>Signture+</t>
  </si>
  <si>
    <t>Signature -</t>
  </si>
  <si>
    <t>Liiste</t>
  </si>
  <si>
    <t>Depg</t>
  </si>
  <si>
    <t>Depg Lux</t>
  </si>
  <si>
    <t>Multiples</t>
  </si>
  <si>
    <t>LISTE01</t>
  </si>
  <si>
    <t>G. intermédiaire</t>
  </si>
  <si>
    <t>TUT/MANAG</t>
  </si>
  <si>
    <t>Total Interventions P sur AC</t>
  </si>
  <si>
    <t>Demandes d'interventions</t>
  </si>
  <si>
    <t>Proch.RV</t>
  </si>
  <si>
    <r>
      <rPr>
        <b/>
        <sz val="8"/>
        <color rgb="FFFF0000"/>
        <rFont val="Angsana New"/>
        <family val="1"/>
      </rPr>
      <t xml:space="preserve">1 </t>
    </r>
    <r>
      <rPr>
        <sz val="8"/>
        <color theme="1"/>
        <rFont val="Angsana New"/>
        <family val="1"/>
      </rPr>
      <t>facultative</t>
    </r>
  </si>
  <si>
    <t xml:space="preserve"> </t>
  </si>
  <si>
    <t>Encaiss.</t>
  </si>
  <si>
    <t>MACRO DANS CHAQUE ONGLET</t>
  </si>
  <si>
    <t>MACRO DANS THISWORBOOK</t>
  </si>
  <si>
    <t>MACRO DANS UN MODULE NOUVEAU</t>
  </si>
  <si>
    <t>2 match</t>
  </si>
  <si>
    <t>1 facultative</t>
  </si>
  <si>
    <t>Colonne1</t>
  </si>
  <si>
    <t>Colonne2</t>
  </si>
  <si>
    <t>Colonne3</t>
  </si>
  <si>
    <t>Colonne4</t>
  </si>
  <si>
    <t>Colonne5</t>
  </si>
  <si>
    <t>RREP</t>
  </si>
  <si>
    <t>IP</t>
  </si>
  <si>
    <t>ARTEO</t>
  </si>
  <si>
    <t>Total</t>
  </si>
  <si>
    <t>Terre de vie</t>
  </si>
  <si>
    <t>R.A.S</t>
  </si>
  <si>
    <t>M.I</t>
  </si>
  <si>
    <t>M.J</t>
  </si>
  <si>
    <t>Mme.K</t>
  </si>
  <si>
    <t>M.L</t>
  </si>
  <si>
    <t>Mme.N</t>
  </si>
  <si>
    <t>M.A</t>
  </si>
  <si>
    <t>Mme.B</t>
  </si>
  <si>
    <t>M.C</t>
  </si>
  <si>
    <t>M.D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</si>
</sst>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\ &quot;€&quot;"/>
  </numFmts>
  <fonts count="21" x14ac:knownFonts="1">
    <font>
      <sz val="11"/>
      <color theme="1"/>
      <name val="Gill Sans MT"/>
      <family val="2"/>
      <scheme val="minor"/>
    </font>
    <font>
      <sz val="11"/>
      <color theme="1"/>
      <name val="Gill Sans MT"/>
      <family val="2"/>
      <scheme val="minor"/>
    </font>
    <font>
      <b/>
      <sz val="15"/>
      <color theme="3"/>
      <name val="Gill Sans MT"/>
      <family val="2"/>
      <scheme val="minor"/>
    </font>
    <font>
      <b/>
      <sz val="11"/>
      <color rgb="FF3F3F3F"/>
      <name val="Gill Sans MT"/>
      <family val="2"/>
      <scheme val="minor"/>
    </font>
    <font>
      <b/>
      <sz val="11"/>
      <color theme="0"/>
      <name val="Gill Sans MT"/>
      <family val="2"/>
      <scheme val="minor"/>
    </font>
    <font>
      <sz val="11"/>
      <color rgb="FFFF0000"/>
      <name val="Gill Sans MT"/>
      <family val="2"/>
      <scheme val="minor"/>
    </font>
    <font>
      <i/>
      <sz val="11"/>
      <color rgb="FF7F7F7F"/>
      <name val="Gill Sans MT"/>
      <family val="2"/>
      <scheme val="minor"/>
    </font>
    <font>
      <b/>
      <sz val="11"/>
      <color theme="1"/>
      <name val="Gill Sans MT"/>
      <family val="2"/>
      <scheme val="minor"/>
    </font>
    <font>
      <sz val="11"/>
      <color theme="0"/>
      <name val="Gill Sans MT"/>
      <family val="2"/>
      <scheme val="minor"/>
    </font>
    <font>
      <sz val="48"/>
      <color theme="4" tint="-0.499984740745262"/>
      <name val="Gill Sans MT"/>
      <family val="2"/>
      <scheme val="minor"/>
    </font>
    <font>
      <sz val="36"/>
      <color theme="4" tint="-0.249977111117893"/>
      <name val="Gill Sans MT"/>
      <family val="2"/>
      <scheme val="minor"/>
    </font>
    <font>
      <sz val="36"/>
      <color theme="1"/>
      <name val="Gill Sans MT"/>
      <family val="2"/>
      <scheme val="minor"/>
    </font>
    <font>
      <b/>
      <sz val="11"/>
      <color rgb="FFFF0000"/>
      <name val="Gill Sans MT"/>
      <family val="2"/>
      <scheme val="minor"/>
    </font>
    <font>
      <b/>
      <sz val="26"/>
      <color rgb="FFFF0000"/>
      <name val="Gill Sans MT"/>
      <family val="2"/>
      <scheme val="minor"/>
    </font>
    <font>
      <sz val="11"/>
      <name val="Gill Sans MT"/>
      <family val="2"/>
      <scheme val="minor"/>
    </font>
    <font>
      <b/>
      <sz val="11"/>
      <name val="Gill Sans MT"/>
      <family val="2"/>
      <scheme val="minor"/>
    </font>
    <font>
      <sz val="11"/>
      <color theme="1"/>
      <name val="Gill Sans MT"/>
      <family val="1"/>
      <scheme val="minor"/>
    </font>
    <font>
      <sz val="11"/>
      <color theme="0" tint="-0.34998626667073579"/>
      <name val="Gill Sans MT"/>
      <family val="2"/>
      <scheme val="minor"/>
    </font>
    <font>
      <sz val="8"/>
      <color theme="1"/>
      <name val="Angsana New"/>
      <family val="1"/>
    </font>
    <font>
      <b/>
      <sz val="8"/>
      <color rgb="FFFF0000"/>
      <name val="Angsana New"/>
      <family val="1"/>
    </font>
    <font>
      <b/>
      <sz val="10"/>
      <color theme="1"/>
      <name val="Calibri"/>
      <family val="2"/>
    </font>
  </fonts>
  <fills count="4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lightGray">
        <bgColor rgb="FFF2F2F2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indexed="64"/>
      </left>
      <right style="thin">
        <color rgb="FF3F3F3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/>
      <right/>
      <top style="thin">
        <color indexed="64"/>
      </top>
      <bottom style="thin">
        <color rgb="FF3F3F3F"/>
      </bottom>
      <diagonal/>
    </border>
    <border>
      <left/>
      <right/>
      <top/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3F3F3F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14">
    <xf numFmtId="0" fontId="0" fillId="0" borderId="0"/>
    <xf numFmtId="0" fontId="2" fillId="0" borderId="1" applyNumberFormat="0" applyFill="0" applyAlignment="0" applyProtection="0"/>
    <xf numFmtId="0" fontId="3" fillId="2" borderId="2" applyNumberFormat="0" applyAlignment="0" applyProtection="0"/>
    <xf numFmtId="0" fontId="6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8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3" fillId="26" borderId="2">
      <alignment horizontal="center" vertical="center"/>
    </xf>
  </cellStyleXfs>
  <cellXfs count="306">
    <xf numFmtId="0" fontId="0" fillId="0" borderId="0" xfId="0"/>
    <xf numFmtId="0" fontId="0" fillId="13" borderId="0" xfId="0" applyFill="1"/>
    <xf numFmtId="0" fontId="0" fillId="14" borderId="0" xfId="0" applyFill="1"/>
    <xf numFmtId="0" fontId="9" fillId="14" borderId="0" xfId="0" applyFont="1" applyFill="1" applyAlignment="1">
      <alignment horizontal="center" vertical="center"/>
    </xf>
    <xf numFmtId="0" fontId="11" fillId="14" borderId="0" xfId="0" applyFont="1" applyFill="1"/>
    <xf numFmtId="0" fontId="7" fillId="10" borderId="2" xfId="10" applyFont="1" applyBorder="1" applyAlignment="1">
      <alignment horizontal="center" vertical="center"/>
    </xf>
    <xf numFmtId="0" fontId="1" fillId="10" borderId="2" xfId="10" applyBorder="1" applyAlignment="1">
      <alignment horizontal="center" vertical="center"/>
    </xf>
    <xf numFmtId="0" fontId="1" fillId="13" borderId="0" xfId="6" applyFill="1"/>
    <xf numFmtId="0" fontId="7" fillId="9" borderId="2" xfId="9" applyFont="1" applyBorder="1" applyAlignment="1">
      <alignment horizontal="center" vertical="center"/>
    </xf>
    <xf numFmtId="0" fontId="1" fillId="9" borderId="2" xfId="9" applyBorder="1" applyAlignment="1">
      <alignment horizontal="center" vertical="center"/>
    </xf>
    <xf numFmtId="0" fontId="1" fillId="10" borderId="2" xfId="10" applyFont="1" applyBorder="1" applyAlignment="1">
      <alignment horizontal="center" vertical="center"/>
    </xf>
    <xf numFmtId="0" fontId="12" fillId="15" borderId="2" xfId="2" applyFont="1" applyFill="1" applyAlignment="1">
      <alignment horizontal="center" vertical="center"/>
    </xf>
    <xf numFmtId="0" fontId="3" fillId="15" borderId="2" xfId="2" applyFont="1" applyFill="1" applyAlignment="1">
      <alignment horizontal="center" vertical="center"/>
    </xf>
    <xf numFmtId="0" fontId="7" fillId="9" borderId="3" xfId="9" applyFont="1" applyBorder="1" applyAlignment="1">
      <alignment horizontal="center" vertical="center"/>
    </xf>
    <xf numFmtId="0" fontId="0" fillId="9" borderId="2" xfId="9" applyFont="1" applyBorder="1" applyAlignment="1">
      <alignment horizontal="center" vertical="center"/>
    </xf>
    <xf numFmtId="0" fontId="7" fillId="9" borderId="4" xfId="9" applyFont="1" applyBorder="1" applyAlignment="1">
      <alignment horizontal="center" vertical="center"/>
    </xf>
    <xf numFmtId="0" fontId="7" fillId="13" borderId="0" xfId="0" applyFont="1" applyFill="1"/>
    <xf numFmtId="0" fontId="0" fillId="13" borderId="0" xfId="9" applyFont="1" applyFill="1" applyBorder="1" applyAlignment="1">
      <alignment horizontal="center" vertical="center"/>
    </xf>
    <xf numFmtId="0" fontId="1" fillId="13" borderId="0" xfId="9" applyFill="1" applyBorder="1" applyAlignment="1">
      <alignment horizontal="center" vertical="center"/>
    </xf>
    <xf numFmtId="0" fontId="7" fillId="15" borderId="5" xfId="9" applyFont="1" applyFill="1" applyBorder="1" applyAlignment="1">
      <alignment horizontal="center" vertical="center"/>
    </xf>
    <xf numFmtId="0" fontId="1" fillId="16" borderId="5" xfId="9" applyFill="1" applyBorder="1" applyAlignment="1">
      <alignment horizontal="center" vertical="center"/>
    </xf>
    <xf numFmtId="0" fontId="5" fillId="13" borderId="0" xfId="0" applyFont="1" applyFill="1" applyAlignment="1">
      <alignment horizontal="right"/>
    </xf>
    <xf numFmtId="0" fontId="6" fillId="13" borderId="0" xfId="3" applyFill="1"/>
    <xf numFmtId="0" fontId="0" fillId="10" borderId="6" xfId="10" applyFont="1" applyBorder="1" applyAlignment="1">
      <alignment horizontal="center" vertical="center"/>
    </xf>
    <xf numFmtId="0" fontId="1" fillId="18" borderId="2" xfId="9" applyFont="1" applyFill="1" applyBorder="1" applyAlignment="1">
      <alignment horizontal="center" vertical="center"/>
    </xf>
    <xf numFmtId="0" fontId="0" fillId="18" borderId="2" xfId="9" applyFont="1" applyFill="1" applyBorder="1" applyAlignment="1">
      <alignment horizontal="center" vertical="center"/>
    </xf>
    <xf numFmtId="0" fontId="0" fillId="10" borderId="2" xfId="10" applyFont="1" applyBorder="1" applyAlignment="1">
      <alignment horizontal="center" vertical="center"/>
    </xf>
    <xf numFmtId="0" fontId="13" fillId="14" borderId="0" xfId="0" applyFont="1" applyFill="1" applyAlignment="1">
      <alignment horizontal="center" vertical="center"/>
    </xf>
    <xf numFmtId="0" fontId="7" fillId="15" borderId="9" xfId="9" applyFont="1" applyFill="1" applyBorder="1" applyAlignment="1">
      <alignment horizontal="center" vertical="center"/>
    </xf>
    <xf numFmtId="0" fontId="1" fillId="13" borderId="10" xfId="9" applyFont="1" applyFill="1" applyBorder="1" applyAlignment="1">
      <alignment horizontal="center" vertical="center"/>
    </xf>
    <xf numFmtId="10" fontId="1" fillId="16" borderId="5" xfId="9" applyNumberFormat="1" applyFill="1" applyBorder="1" applyAlignment="1">
      <alignment horizontal="center" vertical="center"/>
    </xf>
    <xf numFmtId="0" fontId="0" fillId="21" borderId="11" xfId="0" applyFill="1" applyBorder="1"/>
    <xf numFmtId="0" fontId="0" fillId="21" borderId="12" xfId="0" applyFill="1" applyBorder="1"/>
    <xf numFmtId="0" fontId="0" fillId="21" borderId="13" xfId="0" applyFill="1" applyBorder="1"/>
    <xf numFmtId="0" fontId="0" fillId="21" borderId="14" xfId="0" applyFill="1" applyBorder="1"/>
    <xf numFmtId="0" fontId="0" fillId="21" borderId="0" xfId="0" applyFill="1" applyBorder="1"/>
    <xf numFmtId="0" fontId="0" fillId="21" borderId="15" xfId="0" applyFill="1" applyBorder="1"/>
    <xf numFmtId="0" fontId="0" fillId="21" borderId="0" xfId="0" applyFill="1" applyBorder="1" applyAlignment="1"/>
    <xf numFmtId="0" fontId="7" fillId="0" borderId="5" xfId="0" applyFont="1" applyBorder="1" applyAlignment="1">
      <alignment horizontal="center"/>
    </xf>
    <xf numFmtId="0" fontId="3" fillId="2" borderId="5" xfId="2" applyFont="1" applyBorder="1" applyAlignment="1">
      <alignment horizontal="center" vertical="center"/>
    </xf>
    <xf numFmtId="0" fontId="3" fillId="24" borderId="5" xfId="2" applyFill="1" applyBorder="1" applyAlignment="1">
      <alignment horizontal="center" vertical="center"/>
    </xf>
    <xf numFmtId="0" fontId="3" fillId="25" borderId="5" xfId="2" applyFill="1" applyBorder="1" applyAlignment="1">
      <alignment horizontal="center" vertical="center"/>
    </xf>
    <xf numFmtId="0" fontId="3" fillId="25" borderId="5" xfId="2" applyFill="1" applyBorder="1" applyAlignment="1">
      <alignment horizontal="center" vertical="top"/>
    </xf>
    <xf numFmtId="0" fontId="0" fillId="19" borderId="5" xfId="12" applyFont="1" applyFill="1" applyBorder="1" applyAlignment="1">
      <alignment horizontal="center" vertical="center"/>
    </xf>
    <xf numFmtId="14" fontId="1" fillId="19" borderId="5" xfId="12" applyNumberFormat="1" applyFill="1" applyBorder="1" applyAlignment="1">
      <alignment horizontal="center" vertical="center"/>
    </xf>
    <xf numFmtId="0" fontId="0" fillId="24" borderId="5" xfId="5" applyFont="1" applyFill="1" applyBorder="1" applyAlignment="1"/>
    <xf numFmtId="0" fontId="0" fillId="14" borderId="5" xfId="5" applyFont="1" applyFill="1" applyBorder="1" applyAlignment="1"/>
    <xf numFmtId="164" fontId="1" fillId="19" borderId="5" xfId="11" applyNumberFormat="1" applyFill="1" applyBorder="1" applyAlignment="1">
      <alignment horizontal="center" vertical="center"/>
    </xf>
    <xf numFmtId="164" fontId="0" fillId="19" borderId="5" xfId="11" applyNumberFormat="1" applyFont="1" applyFill="1" applyBorder="1" applyAlignment="1">
      <alignment horizontal="center" vertical="center"/>
    </xf>
    <xf numFmtId="0" fontId="0" fillId="19" borderId="18" xfId="11" applyFont="1" applyFill="1" applyBorder="1" applyAlignment="1">
      <alignment horizontal="center" vertical="center"/>
    </xf>
    <xf numFmtId="0" fontId="0" fillId="19" borderId="5" xfId="11" applyFont="1" applyFill="1" applyBorder="1" applyAlignment="1">
      <alignment horizontal="center" vertical="center"/>
    </xf>
    <xf numFmtId="0" fontId="3" fillId="26" borderId="5" xfId="13" applyBorder="1" applyAlignment="1">
      <alignment horizontal="center"/>
    </xf>
    <xf numFmtId="0" fontId="1" fillId="8" borderId="5" xfId="8" applyBorder="1" applyAlignment="1">
      <alignment horizontal="center" vertical="center"/>
    </xf>
    <xf numFmtId="164" fontId="1" fillId="8" borderId="5" xfId="8" applyNumberFormat="1" applyBorder="1" applyAlignment="1">
      <alignment horizontal="center" vertical="center"/>
    </xf>
    <xf numFmtId="0" fontId="3" fillId="26" borderId="18" xfId="13" applyBorder="1" applyAlignment="1">
      <alignment horizontal="center"/>
    </xf>
    <xf numFmtId="0" fontId="3" fillId="26" borderId="23" xfId="13" applyBorder="1" applyAlignment="1">
      <alignment horizontal="center"/>
    </xf>
    <xf numFmtId="164" fontId="1" fillId="27" borderId="5" xfId="8" applyNumberFormat="1" applyFill="1" applyBorder="1" applyAlignment="1">
      <alignment horizontal="center"/>
    </xf>
    <xf numFmtId="0" fontId="0" fillId="21" borderId="0" xfId="0" applyFill="1"/>
    <xf numFmtId="10" fontId="0" fillId="25" borderId="5" xfId="0" applyNumberFormat="1" applyFill="1" applyBorder="1"/>
    <xf numFmtId="0" fontId="3" fillId="26" borderId="5" xfId="13" applyBorder="1" applyAlignment="1">
      <alignment horizontal="center" vertical="center"/>
    </xf>
    <xf numFmtId="0" fontId="3" fillId="26" borderId="2" xfId="13">
      <alignment horizontal="center" vertical="center"/>
    </xf>
    <xf numFmtId="0" fontId="7" fillId="29" borderId="5" xfId="8" applyFont="1" applyFill="1" applyBorder="1" applyAlignment="1">
      <alignment horizontal="center" vertical="center"/>
    </xf>
    <xf numFmtId="0" fontId="14" fillId="29" borderId="5" xfId="7" applyFont="1" applyFill="1" applyBorder="1" applyAlignment="1">
      <alignment horizontal="center" vertical="center"/>
    </xf>
    <xf numFmtId="0" fontId="15" fillId="29" borderId="5" xfId="7" applyFont="1" applyFill="1" applyBorder="1" applyAlignment="1">
      <alignment horizontal="center" vertical="center"/>
    </xf>
    <xf numFmtId="0" fontId="4" fillId="30" borderId="5" xfId="7" applyFont="1" applyFill="1" applyBorder="1" applyAlignment="1">
      <alignment horizontal="center" vertical="center"/>
    </xf>
    <xf numFmtId="0" fontId="8" fillId="30" borderId="5" xfId="7" applyFill="1" applyBorder="1" applyAlignment="1">
      <alignment horizontal="center" vertical="center"/>
    </xf>
    <xf numFmtId="0" fontId="4" fillId="30" borderId="5" xfId="7" applyFont="1" applyFill="1" applyBorder="1" applyAlignment="1">
      <alignment horizontal="center"/>
    </xf>
    <xf numFmtId="0" fontId="0" fillId="21" borderId="21" xfId="0" applyFill="1" applyBorder="1"/>
    <xf numFmtId="0" fontId="2" fillId="3" borderId="10" xfId="1" applyFill="1" applyBorder="1" applyAlignment="1">
      <alignment horizontal="center" vertical="center"/>
    </xf>
    <xf numFmtId="14" fontId="0" fillId="13" borderId="0" xfId="0" applyNumberFormat="1" applyFont="1" applyFill="1"/>
    <xf numFmtId="14" fontId="0" fillId="14" borderId="0" xfId="0" applyNumberFormat="1" applyFont="1" applyFill="1"/>
    <xf numFmtId="0" fontId="0" fillId="31" borderId="0" xfId="0" applyFont="1" applyFill="1"/>
    <xf numFmtId="0" fontId="0" fillId="0" borderId="0" xfId="0" applyFont="1" applyFill="1"/>
    <xf numFmtId="0" fontId="0" fillId="0" borderId="0" xfId="0" applyFont="1"/>
    <xf numFmtId="0" fontId="0" fillId="31" borderId="0" xfId="0" applyFont="1" applyFill="1" applyAlignment="1">
      <alignment horizontal="center" vertical="center"/>
    </xf>
    <xf numFmtId="0" fontId="0" fillId="19" borderId="0" xfId="0" applyFont="1" applyFill="1"/>
    <xf numFmtId="0" fontId="0" fillId="0" borderId="0" xfId="0" applyFont="1" applyAlignment="1">
      <alignment horizontal="center" vertical="center"/>
    </xf>
    <xf numFmtId="0" fontId="7" fillId="32" borderId="0" xfId="0" applyFont="1" applyFill="1" applyAlignment="1"/>
    <xf numFmtId="0" fontId="0" fillId="32" borderId="0" xfId="0" applyFont="1" applyFill="1" applyAlignment="1"/>
    <xf numFmtId="0" fontId="0" fillId="32" borderId="0" xfId="0" applyFill="1"/>
    <xf numFmtId="0" fontId="8" fillId="0" borderId="0" xfId="0" applyFont="1" applyFill="1"/>
    <xf numFmtId="14" fontId="8" fillId="0" borderId="0" xfId="0" applyNumberFormat="1" applyFont="1" applyFill="1"/>
    <xf numFmtId="0" fontId="10" fillId="14" borderId="0" xfId="0" applyFont="1" applyFill="1" applyAlignment="1">
      <alignment horizontal="center" vertical="center"/>
    </xf>
    <xf numFmtId="0" fontId="11" fillId="14" borderId="0" xfId="0" applyFont="1" applyFill="1" applyAlignment="1">
      <alignment horizontal="center" vertical="center"/>
    </xf>
    <xf numFmtId="0" fontId="7" fillId="29" borderId="19" xfId="8" applyFont="1" applyFill="1" applyBorder="1" applyAlignment="1">
      <alignment horizontal="center" vertical="center"/>
    </xf>
    <xf numFmtId="0" fontId="8" fillId="0" borderId="26" xfId="0" applyFont="1" applyFill="1" applyBorder="1" applyAlignment="1">
      <alignment wrapText="1"/>
    </xf>
    <xf numFmtId="0" fontId="0" fillId="0" borderId="0" xfId="0" applyAlignment="1"/>
    <xf numFmtId="0" fontId="0" fillId="16" borderId="9" xfId="9" applyFont="1" applyFill="1" applyBorder="1" applyAlignment="1">
      <alignment horizontal="center" vertical="center"/>
    </xf>
    <xf numFmtId="0" fontId="0" fillId="16" borderId="5" xfId="9" applyFont="1" applyFill="1" applyBorder="1" applyAlignment="1">
      <alignment horizontal="center" vertical="center"/>
    </xf>
    <xf numFmtId="0" fontId="3" fillId="26" borderId="17" xfId="13" applyBorder="1" applyAlignment="1">
      <alignment horizontal="center" vertical="center"/>
    </xf>
    <xf numFmtId="0" fontId="3" fillId="26" borderId="3" xfId="13" applyBorder="1">
      <alignment horizontal="center" vertical="center"/>
    </xf>
    <xf numFmtId="0" fontId="1" fillId="8" borderId="17" xfId="8" applyBorder="1" applyAlignment="1">
      <alignment horizontal="center" vertical="center"/>
    </xf>
    <xf numFmtId="164" fontId="1" fillId="8" borderId="17" xfId="8" applyNumberFormat="1" applyBorder="1" applyAlignment="1">
      <alignment horizontal="center"/>
    </xf>
    <xf numFmtId="0" fontId="7" fillId="29" borderId="9" xfId="8" applyFont="1" applyFill="1" applyBorder="1" applyAlignment="1">
      <alignment horizontal="center" vertical="center"/>
    </xf>
    <xf numFmtId="0" fontId="14" fillId="29" borderId="9" xfId="7" applyFont="1" applyFill="1" applyBorder="1" applyAlignment="1">
      <alignment horizontal="center" vertical="center"/>
    </xf>
    <xf numFmtId="0" fontId="15" fillId="29" borderId="9" xfId="7" applyFont="1" applyFill="1" applyBorder="1" applyAlignment="1">
      <alignment horizontal="center" vertical="center"/>
    </xf>
    <xf numFmtId="0" fontId="0" fillId="21" borderId="16" xfId="0" applyFill="1" applyBorder="1"/>
    <xf numFmtId="0" fontId="0" fillId="21" borderId="20" xfId="0" applyFill="1" applyBorder="1" applyAlignment="1"/>
    <xf numFmtId="0" fontId="8" fillId="0" borderId="0" xfId="0" applyFont="1" applyFill="1" applyBorder="1" applyAlignment="1"/>
    <xf numFmtId="0" fontId="0" fillId="0" borderId="0" xfId="0" applyFont="1" applyBorder="1" applyAlignment="1"/>
    <xf numFmtId="0" fontId="0" fillId="0" borderId="0" xfId="0" applyFont="1" applyBorder="1" applyAlignment="1">
      <alignment wrapText="1"/>
    </xf>
    <xf numFmtId="0" fontId="7" fillId="29" borderId="19" xfId="8" applyFont="1" applyFill="1" applyBorder="1" applyAlignment="1">
      <alignment horizontal="center" vertical="center"/>
    </xf>
    <xf numFmtId="0" fontId="7" fillId="29" borderId="19" xfId="8" applyFont="1" applyFill="1" applyBorder="1" applyAlignment="1">
      <alignment horizontal="center" vertical="center"/>
    </xf>
    <xf numFmtId="14" fontId="0" fillId="13" borderId="0" xfId="0" applyNumberFormat="1" applyFont="1" applyFill="1" applyAlignment="1">
      <alignment horizontal="right" vertical="center"/>
    </xf>
    <xf numFmtId="0" fontId="7" fillId="33" borderId="0" xfId="0" applyFont="1" applyFill="1"/>
    <xf numFmtId="0" fontId="0" fillId="34" borderId="0" xfId="0" applyFill="1"/>
    <xf numFmtId="0" fontId="0" fillId="35" borderId="0" xfId="0" applyFont="1" applyFill="1"/>
    <xf numFmtId="0" fontId="0" fillId="29" borderId="0" xfId="0" applyFont="1" applyFill="1"/>
    <xf numFmtId="0" fontId="16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0" xfId="0" applyFont="1" applyFill="1" applyAlignment="1"/>
    <xf numFmtId="0" fontId="0" fillId="0" borderId="0" xfId="0" applyFont="1" applyFill="1" applyAlignment="1"/>
    <xf numFmtId="0" fontId="0" fillId="0" borderId="0" xfId="0" applyFill="1"/>
    <xf numFmtId="0" fontId="0" fillId="23" borderId="0" xfId="0" applyFont="1" applyFill="1"/>
    <xf numFmtId="164" fontId="17" fillId="21" borderId="10" xfId="8" applyNumberFormat="1" applyFont="1" applyFill="1" applyBorder="1" applyAlignment="1">
      <alignment horizontal="center" vertical="center"/>
    </xf>
    <xf numFmtId="0" fontId="17" fillId="21" borderId="10" xfId="8" applyFont="1" applyFill="1" applyBorder="1" applyAlignment="1">
      <alignment horizontal="center" vertical="center"/>
    </xf>
    <xf numFmtId="0" fontId="0" fillId="21" borderId="12" xfId="8" applyFont="1" applyFill="1" applyBorder="1" applyAlignment="1">
      <alignment horizontal="center" vertical="center"/>
    </xf>
    <xf numFmtId="0" fontId="17" fillId="21" borderId="12" xfId="8" applyFont="1" applyFill="1" applyBorder="1" applyAlignment="1">
      <alignment horizontal="center" vertical="center"/>
    </xf>
    <xf numFmtId="0" fontId="17" fillId="21" borderId="16" xfId="8" applyFont="1" applyFill="1" applyBorder="1" applyAlignment="1">
      <alignment horizontal="center" vertical="center"/>
    </xf>
    <xf numFmtId="0" fontId="0" fillId="21" borderId="16" xfId="8" applyFont="1" applyFill="1" applyBorder="1" applyAlignment="1">
      <alignment horizontal="center" vertical="center"/>
    </xf>
    <xf numFmtId="0" fontId="4" fillId="30" borderId="17" xfId="7" applyFont="1" applyFill="1" applyBorder="1" applyAlignment="1">
      <alignment horizontal="center" vertical="center"/>
    </xf>
    <xf numFmtId="0" fontId="0" fillId="0" borderId="0" xfId="0" applyFill="1" applyBorder="1"/>
    <xf numFmtId="0" fontId="17" fillId="0" borderId="0" xfId="8" applyFont="1" applyFill="1" applyBorder="1" applyAlignment="1">
      <alignment horizontal="center" vertical="center"/>
    </xf>
    <xf numFmtId="0" fontId="0" fillId="21" borderId="16" xfId="8" applyFont="1" applyFill="1" applyBorder="1" applyAlignment="1">
      <alignment horizontal="center" vertical="center"/>
    </xf>
    <xf numFmtId="0" fontId="17" fillId="21" borderId="12" xfId="8" applyFont="1" applyFill="1" applyBorder="1" applyAlignment="1">
      <alignment horizontal="center" vertical="center"/>
    </xf>
    <xf numFmtId="0" fontId="7" fillId="29" borderId="19" xfId="8" applyFont="1" applyFill="1" applyBorder="1" applyAlignment="1">
      <alignment horizontal="center" vertical="center"/>
    </xf>
    <xf numFmtId="0" fontId="17" fillId="21" borderId="10" xfId="8" applyFont="1" applyFill="1" applyBorder="1" applyAlignment="1">
      <alignment horizontal="center" vertical="center"/>
    </xf>
    <xf numFmtId="0" fontId="17" fillId="21" borderId="16" xfId="8" applyFont="1" applyFill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0" fontId="17" fillId="21" borderId="12" xfId="0" applyFont="1" applyFill="1" applyBorder="1" applyAlignment="1">
      <alignment horizontal="center" vertical="center"/>
    </xf>
    <xf numFmtId="0" fontId="17" fillId="21" borderId="1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21" borderId="16" xfId="0" applyFont="1" applyFill="1" applyBorder="1" applyAlignment="1">
      <alignment horizontal="center" vertical="center"/>
    </xf>
    <xf numFmtId="0" fontId="2" fillId="3" borderId="0" xfId="1" applyFill="1" applyBorder="1" applyAlignment="1">
      <alignment vertical="center"/>
    </xf>
    <xf numFmtId="14" fontId="2" fillId="3" borderId="0" xfId="1" applyNumberFormat="1" applyFill="1" applyBorder="1" applyAlignment="1">
      <alignment vertical="center"/>
    </xf>
    <xf numFmtId="22" fontId="2" fillId="3" borderId="0" xfId="1" applyNumberFormat="1" applyFill="1" applyBorder="1" applyAlignment="1">
      <alignment vertical="center"/>
    </xf>
    <xf numFmtId="0" fontId="0" fillId="19" borderId="5" xfId="12" applyFont="1" applyFill="1" applyBorder="1" applyAlignment="1" applyProtection="1">
      <alignment horizontal="center" vertical="center"/>
      <protection locked="0"/>
    </xf>
    <xf numFmtId="14" fontId="1" fillId="19" borderId="5" xfId="12" applyNumberFormat="1" applyFill="1" applyBorder="1" applyAlignment="1" applyProtection="1">
      <alignment horizontal="center" vertical="center"/>
      <protection locked="0"/>
    </xf>
    <xf numFmtId="0" fontId="0" fillId="24" borderId="5" xfId="5" applyFont="1" applyFill="1" applyBorder="1" applyAlignment="1" applyProtection="1">
      <protection locked="0"/>
    </xf>
    <xf numFmtId="0" fontId="0" fillId="14" borderId="5" xfId="5" applyFont="1" applyFill="1" applyBorder="1" applyAlignment="1" applyProtection="1">
      <protection locked="0"/>
    </xf>
    <xf numFmtId="164" fontId="1" fillId="19" borderId="5" xfId="11" applyNumberFormat="1" applyFill="1" applyBorder="1" applyAlignment="1" applyProtection="1">
      <alignment horizontal="center" vertical="center"/>
      <protection locked="0"/>
    </xf>
    <xf numFmtId="0" fontId="0" fillId="19" borderId="5" xfId="11" applyFont="1" applyFill="1" applyBorder="1" applyAlignment="1" applyProtection="1">
      <alignment horizontal="center" vertical="center"/>
      <protection locked="0"/>
    </xf>
    <xf numFmtId="164" fontId="0" fillId="19" borderId="5" xfId="11" applyNumberFormat="1" applyFont="1" applyFill="1" applyBorder="1" applyAlignment="1" applyProtection="1">
      <alignment horizontal="center" vertical="center"/>
      <protection locked="0"/>
    </xf>
    <xf numFmtId="0" fontId="3" fillId="26" borderId="5" xfId="13" applyBorder="1" applyAlignment="1" applyProtection="1">
      <alignment horizontal="center"/>
      <protection locked="0"/>
    </xf>
    <xf numFmtId="0" fontId="1" fillId="8" borderId="5" xfId="8" applyBorder="1" applyAlignment="1" applyProtection="1">
      <alignment horizontal="center" vertical="center"/>
      <protection locked="0"/>
    </xf>
    <xf numFmtId="164" fontId="1" fillId="8" borderId="5" xfId="8" applyNumberFormat="1" applyBorder="1" applyAlignment="1" applyProtection="1">
      <alignment horizontal="center" vertical="center"/>
      <protection locked="0"/>
    </xf>
    <xf numFmtId="0" fontId="3" fillId="26" borderId="18" xfId="13" applyBorder="1" applyAlignment="1" applyProtection="1">
      <alignment horizontal="center"/>
      <protection locked="0"/>
    </xf>
    <xf numFmtId="0" fontId="3" fillId="26" borderId="5" xfId="13" applyBorder="1" applyAlignment="1" applyProtection="1">
      <alignment horizontal="center" vertical="center"/>
      <protection locked="0"/>
    </xf>
    <xf numFmtId="0" fontId="3" fillId="26" borderId="2" xfId="13" applyProtection="1">
      <alignment horizontal="center" vertical="center"/>
      <protection locked="0"/>
    </xf>
    <xf numFmtId="22" fontId="0" fillId="21" borderId="14" xfId="0" applyNumberFormat="1" applyFill="1" applyBorder="1" applyAlignment="1"/>
    <xf numFmtId="0" fontId="0" fillId="21" borderId="15" xfId="0" applyFill="1" applyBorder="1" applyAlignment="1"/>
    <xf numFmtId="0" fontId="0" fillId="21" borderId="14" xfId="0" applyFill="1" applyBorder="1" applyAlignment="1"/>
    <xf numFmtId="22" fontId="0" fillId="21" borderId="0" xfId="0" applyNumberFormat="1" applyFill="1" applyBorder="1" applyAlignment="1"/>
    <xf numFmtId="22" fontId="0" fillId="21" borderId="15" xfId="0" applyNumberFormat="1" applyFill="1" applyBorder="1" applyAlignment="1"/>
    <xf numFmtId="22" fontId="0" fillId="21" borderId="14" xfId="0" applyNumberFormat="1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1" borderId="14" xfId="0" applyFill="1" applyBorder="1" applyAlignment="1">
      <alignment horizontal="center"/>
    </xf>
    <xf numFmtId="0" fontId="0" fillId="19" borderId="18" xfId="11" applyFont="1" applyFill="1" applyBorder="1" applyAlignment="1" applyProtection="1">
      <alignment horizontal="center" vertical="center"/>
      <protection locked="0"/>
    </xf>
    <xf numFmtId="22" fontId="0" fillId="21" borderId="15" xfId="0" applyNumberFormat="1" applyFill="1" applyBorder="1" applyAlignment="1">
      <alignment horizontal="center"/>
    </xf>
    <xf numFmtId="22" fontId="0" fillId="21" borderId="14" xfId="0" applyNumberFormat="1" applyFill="1" applyBorder="1" applyAlignment="1">
      <alignment horizontal="center"/>
    </xf>
    <xf numFmtId="22" fontId="0" fillId="21" borderId="0" xfId="0" applyNumberFormat="1" applyFill="1" applyBorder="1" applyAlignment="1">
      <alignment horizontal="center"/>
    </xf>
    <xf numFmtId="22" fontId="0" fillId="21" borderId="15" xfId="0" applyNumberFormat="1" applyFill="1" applyBorder="1" applyAlignment="1">
      <alignment horizontal="center"/>
    </xf>
    <xf numFmtId="0" fontId="0" fillId="21" borderId="0" xfId="0" applyFill="1" applyBorder="1" applyAlignment="1">
      <alignment horizontal="center"/>
    </xf>
    <xf numFmtId="0" fontId="0" fillId="21" borderId="15" xfId="0" applyFill="1" applyBorder="1" applyAlignment="1">
      <alignment horizontal="center"/>
    </xf>
    <xf numFmtId="0" fontId="0" fillId="21" borderId="14" xfId="0" applyFill="1" applyBorder="1" applyAlignment="1">
      <alignment horizontal="center"/>
    </xf>
    <xf numFmtId="0" fontId="18" fillId="31" borderId="0" xfId="0" applyFont="1" applyFill="1" applyAlignment="1">
      <alignment horizontal="left" vertical="center"/>
    </xf>
    <xf numFmtId="14" fontId="0" fillId="35" borderId="0" xfId="0" applyNumberFormat="1" applyFont="1" applyFill="1"/>
    <xf numFmtId="0" fontId="3" fillId="26" borderId="18" xfId="13" applyBorder="1" applyAlignment="1">
      <alignment horizontal="center" vertical="center"/>
    </xf>
    <xf numFmtId="164" fontId="1" fillId="8" borderId="11" xfId="8" applyNumberFormat="1" applyBorder="1" applyAlignment="1">
      <alignment horizontal="center"/>
    </xf>
    <xf numFmtId="9" fontId="1" fillId="28" borderId="18" xfId="8" applyNumberFormat="1" applyFill="1" applyBorder="1" applyAlignment="1">
      <alignment horizontal="center"/>
    </xf>
    <xf numFmtId="14" fontId="1" fillId="37" borderId="5" xfId="12" applyNumberFormat="1" applyFill="1" applyBorder="1" applyAlignment="1" applyProtection="1">
      <alignment horizontal="center" vertical="center"/>
      <protection locked="0"/>
    </xf>
    <xf numFmtId="14" fontId="1" fillId="37" borderId="5" xfId="12" applyNumberFormat="1" applyFill="1" applyBorder="1" applyAlignment="1">
      <alignment horizontal="center" vertical="center"/>
    </xf>
    <xf numFmtId="0" fontId="3" fillId="26" borderId="18" xfId="13" applyBorder="1" applyAlignment="1" applyProtection="1">
      <alignment horizontal="center" vertical="center"/>
      <protection locked="0"/>
    </xf>
    <xf numFmtId="0" fontId="0" fillId="24" borderId="5" xfId="5" applyFont="1" applyFill="1" applyBorder="1" applyAlignment="1" applyProtection="1"/>
    <xf numFmtId="0" fontId="0" fillId="14" borderId="5" xfId="5" applyFont="1" applyFill="1" applyBorder="1" applyAlignment="1" applyProtection="1"/>
    <xf numFmtId="164" fontId="0" fillId="19" borderId="5" xfId="11" applyNumberFormat="1" applyFont="1" applyFill="1" applyBorder="1" applyAlignment="1" applyProtection="1">
      <alignment horizontal="center" vertical="center"/>
    </xf>
    <xf numFmtId="0" fontId="0" fillId="19" borderId="5" xfId="12" applyFont="1" applyFill="1" applyBorder="1" applyAlignment="1" applyProtection="1">
      <alignment horizontal="center" vertical="center"/>
    </xf>
    <xf numFmtId="164" fontId="1" fillId="8" borderId="5" xfId="8" applyNumberFormat="1" applyBorder="1" applyAlignment="1" applyProtection="1">
      <alignment horizontal="center" vertical="center"/>
    </xf>
    <xf numFmtId="0" fontId="1" fillId="8" borderId="5" xfId="8" applyBorder="1" applyAlignment="1" applyProtection="1">
      <alignment horizontal="center" vertical="center"/>
    </xf>
    <xf numFmtId="164" fontId="0" fillId="8" borderId="5" xfId="8" applyNumberFormat="1" applyFont="1" applyBorder="1" applyAlignment="1" applyProtection="1">
      <alignment horizontal="center" vertical="center"/>
    </xf>
    <xf numFmtId="14" fontId="1" fillId="38" borderId="5" xfId="12" applyNumberFormat="1" applyFill="1" applyBorder="1" applyAlignment="1" applyProtection="1">
      <alignment horizontal="center" vertical="center"/>
      <protection locked="0"/>
    </xf>
    <xf numFmtId="14" fontId="1" fillId="38" borderId="5" xfId="12" applyNumberFormat="1" applyFill="1" applyBorder="1" applyAlignment="1">
      <alignment horizontal="center" vertical="center"/>
    </xf>
    <xf numFmtId="0" fontId="0" fillId="0" borderId="0" xfId="0" applyFont="1" applyAlignment="1"/>
    <xf numFmtId="0" fontId="4" fillId="17" borderId="7" xfId="0" applyFont="1" applyFill="1" applyBorder="1" applyAlignment="1">
      <alignment horizontal="center"/>
    </xf>
    <xf numFmtId="0" fontId="4" fillId="17" borderId="8" xfId="0" applyFont="1" applyFill="1" applyBorder="1" applyAlignment="1">
      <alignment horizontal="center"/>
    </xf>
    <xf numFmtId="0" fontId="4" fillId="17" borderId="0" xfId="0" applyFont="1" applyFill="1" applyBorder="1" applyAlignment="1">
      <alignment horizontal="center"/>
    </xf>
    <xf numFmtId="0" fontId="0" fillId="17" borderId="7" xfId="0" applyFill="1" applyBorder="1" applyAlignment="1">
      <alignment horizontal="center"/>
    </xf>
    <xf numFmtId="0" fontId="4" fillId="36" borderId="17" xfId="0" applyFont="1" applyFill="1" applyBorder="1" applyAlignment="1">
      <alignment horizontal="center" vertical="center"/>
    </xf>
    <xf numFmtId="0" fontId="4" fillId="36" borderId="20" xfId="0" applyFont="1" applyFill="1" applyBorder="1" applyAlignment="1">
      <alignment horizontal="center" vertical="center"/>
    </xf>
    <xf numFmtId="0" fontId="4" fillId="36" borderId="9" xfId="0" applyFont="1" applyFill="1" applyBorder="1" applyAlignment="1">
      <alignment horizontal="center" vertical="center"/>
    </xf>
    <xf numFmtId="0" fontId="17" fillId="0" borderId="0" xfId="8" applyFont="1" applyFill="1" applyBorder="1" applyAlignment="1">
      <alignment horizontal="center" vertical="center"/>
    </xf>
    <xf numFmtId="0" fontId="17" fillId="21" borderId="10" xfId="8" applyFont="1" applyFill="1" applyBorder="1" applyAlignment="1">
      <alignment horizontal="center" vertical="center"/>
    </xf>
    <xf numFmtId="0" fontId="17" fillId="21" borderId="22" xfId="8" applyFont="1" applyFill="1" applyBorder="1" applyAlignment="1">
      <alignment horizontal="center" vertical="center"/>
    </xf>
    <xf numFmtId="0" fontId="17" fillId="21" borderId="16" xfId="8" applyFont="1" applyFill="1" applyBorder="1" applyAlignment="1">
      <alignment horizontal="center" vertical="center"/>
    </xf>
    <xf numFmtId="0" fontId="4" fillId="30" borderId="18" xfId="7" applyFont="1" applyFill="1" applyBorder="1" applyAlignment="1">
      <alignment horizontal="center"/>
    </xf>
    <xf numFmtId="0" fontId="4" fillId="30" borderId="16" xfId="7" applyFont="1" applyFill="1" applyBorder="1" applyAlignment="1">
      <alignment horizontal="center"/>
    </xf>
    <xf numFmtId="0" fontId="4" fillId="30" borderId="19" xfId="7" applyFont="1" applyFill="1" applyBorder="1" applyAlignment="1">
      <alignment horizontal="center"/>
    </xf>
    <xf numFmtId="0" fontId="8" fillId="30" borderId="11" xfId="7" applyFill="1" applyBorder="1" applyAlignment="1">
      <alignment horizontal="center"/>
    </xf>
    <xf numFmtId="0" fontId="8" fillId="30" borderId="13" xfId="7" applyFill="1" applyBorder="1" applyAlignment="1">
      <alignment horizontal="center"/>
    </xf>
    <xf numFmtId="0" fontId="4" fillId="30" borderId="11" xfId="7" applyFont="1" applyFill="1" applyBorder="1" applyAlignment="1">
      <alignment horizontal="center" vertical="center"/>
    </xf>
    <xf numFmtId="0" fontId="4" fillId="30" borderId="13" xfId="7" applyFont="1" applyFill="1" applyBorder="1" applyAlignment="1">
      <alignment horizontal="center" vertical="center"/>
    </xf>
    <xf numFmtId="0" fontId="15" fillId="29" borderId="18" xfId="7" applyFont="1" applyFill="1" applyBorder="1" applyAlignment="1">
      <alignment horizontal="center"/>
    </xf>
    <xf numFmtId="0" fontId="15" fillId="29" borderId="16" xfId="7" applyFont="1" applyFill="1" applyBorder="1" applyAlignment="1">
      <alignment horizontal="center"/>
    </xf>
    <xf numFmtId="0" fontId="15" fillId="29" borderId="19" xfId="7" applyFont="1" applyFill="1" applyBorder="1" applyAlignment="1">
      <alignment horizontal="center"/>
    </xf>
    <xf numFmtId="0" fontId="14" fillId="29" borderId="18" xfId="7" applyFont="1" applyFill="1" applyBorder="1" applyAlignment="1">
      <alignment horizontal="center"/>
    </xf>
    <xf numFmtId="0" fontId="14" fillId="29" borderId="19" xfId="7" applyFont="1" applyFill="1" applyBorder="1" applyAlignment="1">
      <alignment horizontal="center"/>
    </xf>
    <xf numFmtId="0" fontId="14" fillId="29" borderId="16" xfId="7" applyFont="1" applyFill="1" applyBorder="1" applyAlignment="1">
      <alignment horizontal="center"/>
    </xf>
    <xf numFmtId="0" fontId="7" fillId="29" borderId="16" xfId="8" applyFont="1" applyFill="1" applyBorder="1" applyAlignment="1">
      <alignment horizontal="center"/>
    </xf>
    <xf numFmtId="0" fontId="7" fillId="29" borderId="19" xfId="8" applyFont="1" applyFill="1" applyBorder="1" applyAlignment="1">
      <alignment horizontal="center"/>
    </xf>
    <xf numFmtId="0" fontId="15" fillId="29" borderId="18" xfId="7" applyFont="1" applyFill="1" applyBorder="1" applyAlignment="1">
      <alignment horizontal="center" vertical="center"/>
    </xf>
    <xf numFmtId="0" fontId="15" fillId="29" borderId="16" xfId="7" applyFont="1" applyFill="1" applyBorder="1" applyAlignment="1">
      <alignment horizontal="center" vertical="center"/>
    </xf>
    <xf numFmtId="0" fontId="15" fillId="29" borderId="19" xfId="7" applyFont="1" applyFill="1" applyBorder="1" applyAlignment="1">
      <alignment horizontal="center" vertical="center"/>
    </xf>
    <xf numFmtId="0" fontId="7" fillId="29" borderId="16" xfId="8" applyFont="1" applyFill="1" applyBorder="1" applyAlignment="1">
      <alignment horizontal="center" vertical="center"/>
    </xf>
    <xf numFmtId="0" fontId="7" fillId="29" borderId="19" xfId="8" applyFont="1" applyFill="1" applyBorder="1" applyAlignment="1">
      <alignment horizontal="center" vertical="center"/>
    </xf>
    <xf numFmtId="0" fontId="7" fillId="29" borderId="18" xfId="8" applyFont="1" applyFill="1" applyBorder="1" applyAlignment="1">
      <alignment horizontal="center" vertical="center"/>
    </xf>
    <xf numFmtId="0" fontId="1" fillId="29" borderId="21" xfId="8" applyFill="1" applyBorder="1" applyAlignment="1">
      <alignment horizontal="center"/>
    </xf>
    <xf numFmtId="0" fontId="1" fillId="29" borderId="22" xfId="8" applyFill="1" applyBorder="1" applyAlignment="1">
      <alignment horizontal="center"/>
    </xf>
    <xf numFmtId="0" fontId="7" fillId="29" borderId="21" xfId="8" applyFont="1" applyFill="1" applyBorder="1" applyAlignment="1">
      <alignment horizontal="center"/>
    </xf>
    <xf numFmtId="0" fontId="7" fillId="29" borderId="22" xfId="8" applyFont="1" applyFill="1" applyBorder="1" applyAlignment="1">
      <alignment horizontal="center"/>
    </xf>
    <xf numFmtId="0" fontId="1" fillId="29" borderId="10" xfId="8" applyFill="1" applyBorder="1" applyAlignment="1">
      <alignment horizontal="center"/>
    </xf>
    <xf numFmtId="0" fontId="7" fillId="29" borderId="10" xfId="8" applyFont="1" applyFill="1" applyBorder="1" applyAlignment="1">
      <alignment horizontal="center"/>
    </xf>
    <xf numFmtId="164" fontId="4" fillId="20" borderId="17" xfId="2" applyNumberFormat="1" applyFont="1" applyFill="1" applyBorder="1" applyAlignment="1">
      <alignment horizontal="center" vertical="center"/>
    </xf>
    <xf numFmtId="164" fontId="4" fillId="20" borderId="20" xfId="2" applyNumberFormat="1" applyFont="1" applyFill="1" applyBorder="1" applyAlignment="1">
      <alignment horizontal="center" vertical="center"/>
    </xf>
    <xf numFmtId="164" fontId="4" fillId="20" borderId="9" xfId="2" applyNumberFormat="1" applyFont="1" applyFill="1" applyBorder="1" applyAlignment="1">
      <alignment horizontal="center" vertical="center"/>
    </xf>
    <xf numFmtId="0" fontId="4" fillId="20" borderId="17" xfId="0" applyFont="1" applyFill="1" applyBorder="1" applyAlignment="1">
      <alignment horizontal="center" vertical="center"/>
    </xf>
    <xf numFmtId="0" fontId="4" fillId="20" borderId="20" xfId="0" applyFont="1" applyFill="1" applyBorder="1" applyAlignment="1">
      <alignment horizontal="center" vertical="center"/>
    </xf>
    <xf numFmtId="0" fontId="4" fillId="20" borderId="9" xfId="0" applyFont="1" applyFill="1" applyBorder="1" applyAlignment="1">
      <alignment horizontal="center" vertical="center"/>
    </xf>
    <xf numFmtId="0" fontId="3" fillId="22" borderId="18" xfId="2" applyFont="1" applyFill="1" applyBorder="1" applyAlignment="1">
      <alignment horizontal="center" vertical="center"/>
    </xf>
    <xf numFmtId="0" fontId="3" fillId="22" borderId="16" xfId="2" applyFont="1" applyFill="1" applyBorder="1" applyAlignment="1">
      <alignment horizontal="center" vertical="center"/>
    </xf>
    <xf numFmtId="0" fontId="3" fillId="22" borderId="19" xfId="2" applyFont="1" applyFill="1" applyBorder="1" applyAlignment="1">
      <alignment horizontal="center" vertical="center"/>
    </xf>
    <xf numFmtId="0" fontId="3" fillId="23" borderId="17" xfId="2" applyFill="1" applyBorder="1" applyAlignment="1">
      <alignment horizontal="center" vertical="center"/>
    </xf>
    <xf numFmtId="0" fontId="3" fillId="23" borderId="9" xfId="2" applyFill="1" applyBorder="1" applyAlignment="1">
      <alignment horizontal="center" vertical="center"/>
    </xf>
    <xf numFmtId="0" fontId="3" fillId="23" borderId="18" xfId="2" applyFill="1" applyBorder="1" applyAlignment="1">
      <alignment horizontal="center"/>
    </xf>
    <xf numFmtId="0" fontId="3" fillId="23" borderId="19" xfId="2" applyFill="1" applyBorder="1" applyAlignment="1">
      <alignment horizontal="center"/>
    </xf>
    <xf numFmtId="0" fontId="3" fillId="23" borderId="18" xfId="2" applyFill="1" applyBorder="1" applyAlignment="1">
      <alignment horizontal="center" vertical="center"/>
    </xf>
    <xf numFmtId="0" fontId="3" fillId="23" borderId="19" xfId="2" applyFill="1" applyBorder="1" applyAlignment="1">
      <alignment horizontal="center" vertical="center"/>
    </xf>
    <xf numFmtId="0" fontId="4" fillId="20" borderId="17" xfId="2" applyFont="1" applyFill="1" applyBorder="1" applyAlignment="1">
      <alignment horizontal="center" vertical="center"/>
    </xf>
    <xf numFmtId="0" fontId="4" fillId="20" borderId="20" xfId="2" applyFont="1" applyFill="1" applyBorder="1" applyAlignment="1">
      <alignment horizontal="center" vertical="center"/>
    </xf>
    <xf numFmtId="0" fontId="4" fillId="20" borderId="9" xfId="2" applyFont="1" applyFill="1" applyBorder="1" applyAlignment="1">
      <alignment horizontal="center" vertical="center"/>
    </xf>
    <xf numFmtId="0" fontId="4" fillId="20" borderId="13" xfId="4" applyFont="1" applyFill="1" applyBorder="1" applyAlignment="1">
      <alignment horizontal="center" vertical="center"/>
    </xf>
    <xf numFmtId="0" fontId="4" fillId="20" borderId="15" xfId="4" applyFont="1" applyFill="1" applyBorder="1" applyAlignment="1">
      <alignment horizontal="center" vertical="center"/>
    </xf>
    <xf numFmtId="0" fontId="4" fillId="20" borderId="22" xfId="4" applyFont="1" applyFill="1" applyBorder="1" applyAlignment="1">
      <alignment horizontal="center" vertical="center"/>
    </xf>
    <xf numFmtId="0" fontId="4" fillId="20" borderId="17" xfId="4" applyFont="1" applyFill="1" applyBorder="1" applyAlignment="1">
      <alignment horizontal="center" vertical="center"/>
    </xf>
    <xf numFmtId="0" fontId="4" fillId="20" borderId="20" xfId="4" applyFont="1" applyFill="1" applyBorder="1" applyAlignment="1">
      <alignment horizontal="center" vertical="center"/>
    </xf>
    <xf numFmtId="0" fontId="4" fillId="20" borderId="9" xfId="4" applyFont="1" applyFill="1" applyBorder="1" applyAlignment="1">
      <alignment horizontal="center" vertical="center"/>
    </xf>
    <xf numFmtId="0" fontId="8" fillId="21" borderId="15" xfId="0" applyFont="1" applyFill="1" applyBorder="1" applyAlignment="1">
      <alignment horizontal="center"/>
    </xf>
    <xf numFmtId="0" fontId="4" fillId="20" borderId="11" xfId="4" applyFont="1" applyFill="1" applyBorder="1" applyAlignment="1">
      <alignment horizontal="center" vertical="center"/>
    </xf>
    <xf numFmtId="0" fontId="4" fillId="20" borderId="12" xfId="4" applyFont="1" applyFill="1" applyBorder="1" applyAlignment="1">
      <alignment horizontal="center" vertical="center"/>
    </xf>
    <xf numFmtId="0" fontId="4" fillId="20" borderId="14" xfId="4" applyFont="1" applyFill="1" applyBorder="1" applyAlignment="1">
      <alignment horizontal="center" vertical="center"/>
    </xf>
    <xf numFmtId="0" fontId="4" fillId="20" borderId="0" xfId="4" applyFont="1" applyFill="1" applyBorder="1" applyAlignment="1">
      <alignment horizontal="center" vertical="center"/>
    </xf>
    <xf numFmtId="0" fontId="4" fillId="20" borderId="21" xfId="4" applyFont="1" applyFill="1" applyBorder="1" applyAlignment="1">
      <alignment horizontal="center" vertical="center"/>
    </xf>
    <xf numFmtId="0" fontId="4" fillId="20" borderId="10" xfId="4" applyFont="1" applyFill="1" applyBorder="1" applyAlignment="1">
      <alignment horizontal="center" vertical="center"/>
    </xf>
    <xf numFmtId="0" fontId="4" fillId="20" borderId="16" xfId="4" applyFont="1" applyFill="1" applyBorder="1" applyAlignment="1">
      <alignment horizontal="center" vertical="center"/>
    </xf>
    <xf numFmtId="0" fontId="17" fillId="21" borderId="12" xfId="8" applyFont="1" applyFill="1" applyBorder="1" applyAlignment="1">
      <alignment horizontal="center" vertical="center"/>
    </xf>
    <xf numFmtId="22" fontId="0" fillId="21" borderId="14" xfId="0" applyNumberFormat="1" applyFill="1" applyBorder="1" applyAlignment="1">
      <alignment horizontal="center"/>
    </xf>
    <xf numFmtId="22" fontId="0" fillId="21" borderId="0" xfId="0" applyNumberFormat="1" applyFill="1" applyBorder="1" applyAlignment="1">
      <alignment horizontal="center"/>
    </xf>
    <xf numFmtId="0" fontId="0" fillId="21" borderId="16" xfId="8" applyFont="1" applyFill="1" applyBorder="1" applyAlignment="1">
      <alignment horizontal="center" vertical="center"/>
    </xf>
    <xf numFmtId="0" fontId="8" fillId="30" borderId="12" xfId="7" applyFill="1" applyBorder="1" applyAlignment="1">
      <alignment horizontal="center"/>
    </xf>
    <xf numFmtId="0" fontId="7" fillId="29" borderId="21" xfId="8" applyFont="1" applyFill="1" applyBorder="1" applyAlignment="1">
      <alignment horizontal="center" vertical="center"/>
    </xf>
    <xf numFmtId="0" fontId="7" fillId="29" borderId="10" xfId="8" applyFont="1" applyFill="1" applyBorder="1" applyAlignment="1">
      <alignment horizontal="center" vertical="center"/>
    </xf>
    <xf numFmtId="0" fontId="7" fillId="29" borderId="22" xfId="8" applyFont="1" applyFill="1" applyBorder="1" applyAlignment="1">
      <alignment horizontal="center" vertical="center"/>
    </xf>
    <xf numFmtId="0" fontId="17" fillId="21" borderId="10" xfId="0" applyFont="1" applyFill="1" applyBorder="1" applyAlignment="1">
      <alignment horizontal="center" vertical="center"/>
    </xf>
    <xf numFmtId="0" fontId="17" fillId="21" borderId="22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7" fillId="21" borderId="16" xfId="0" applyFont="1" applyFill="1" applyBorder="1" applyAlignment="1">
      <alignment horizontal="center" vertical="center"/>
    </xf>
    <xf numFmtId="0" fontId="17" fillId="21" borderId="12" xfId="0" applyFont="1" applyFill="1" applyBorder="1" applyAlignment="1">
      <alignment horizontal="center" vertical="center"/>
    </xf>
    <xf numFmtId="0" fontId="0" fillId="32" borderId="0" xfId="0" applyFont="1" applyFill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4" fillId="0" borderId="0" xfId="0" applyFont="1" applyFill="1" applyAlignment="1">
      <alignment horizontal="center"/>
    </xf>
    <xf numFmtId="0" fontId="0" fillId="0" borderId="25" xfId="0" applyFont="1" applyFill="1" applyBorder="1" applyAlignment="1">
      <alignment horizontal="center" wrapText="1"/>
    </xf>
    <xf numFmtId="0" fontId="0" fillId="0" borderId="26" xfId="0" applyFont="1" applyFill="1" applyBorder="1" applyAlignment="1">
      <alignment horizontal="center" wrapText="1"/>
    </xf>
    <xf numFmtId="0" fontId="0" fillId="0" borderId="27" xfId="0" applyFont="1" applyFill="1" applyBorder="1" applyAlignment="1">
      <alignment horizontal="center" wrapText="1"/>
    </xf>
    <xf numFmtId="0" fontId="0" fillId="0" borderId="28" xfId="0" applyFont="1" applyFill="1" applyBorder="1" applyAlignment="1">
      <alignment horizontal="center" wrapText="1"/>
    </xf>
    <xf numFmtId="0" fontId="0" fillId="0" borderId="0" xfId="0" applyFont="1" applyFill="1" applyBorder="1" applyAlignment="1">
      <alignment horizontal="center" wrapText="1"/>
    </xf>
    <xf numFmtId="0" fontId="0" fillId="0" borderId="29" xfId="0" applyFont="1" applyFill="1" applyBorder="1" applyAlignment="1">
      <alignment horizontal="center" wrapText="1"/>
    </xf>
    <xf numFmtId="0" fontId="0" fillId="0" borderId="30" xfId="0" applyFont="1" applyFill="1" applyBorder="1" applyAlignment="1">
      <alignment horizontal="center" wrapText="1"/>
    </xf>
    <xf numFmtId="0" fontId="0" fillId="0" borderId="24" xfId="0" applyFont="1" applyFill="1" applyBorder="1" applyAlignment="1">
      <alignment horizontal="center" wrapText="1"/>
    </xf>
    <xf numFmtId="0" fontId="0" fillId="0" borderId="31" xfId="0" applyFont="1" applyFill="1" applyBorder="1" applyAlignment="1">
      <alignment horizontal="center" wrapText="1"/>
    </xf>
    <xf numFmtId="0" fontId="0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0" fontId="0" fillId="0" borderId="30" xfId="0" applyFont="1" applyBorder="1" applyAlignment="1">
      <alignment horizontal="center" vertical="center" wrapText="1"/>
    </xf>
    <xf numFmtId="0" fontId="0" fillId="0" borderId="24" xfId="0" applyFont="1" applyBorder="1" applyAlignment="1">
      <alignment horizontal="center" vertical="center" wrapText="1"/>
    </xf>
    <xf numFmtId="0" fontId="0" fillId="0" borderId="31" xfId="0" applyFont="1" applyBorder="1" applyAlignment="1">
      <alignment horizontal="center" vertical="center" wrapText="1"/>
    </xf>
    <xf numFmtId="0" fontId="0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7" fillId="32" borderId="24" xfId="0" applyFont="1" applyFill="1" applyBorder="1" applyAlignment="1">
      <alignment horizontal="center"/>
    </xf>
    <xf numFmtId="0" fontId="0" fillId="0" borderId="22" xfId="0" applyBorder="1"/>
    <xf numFmtId="0" fontId="0" fillId="0" borderId="9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0" fillId="39" borderId="19" xfId="0" applyFont="1" applyFill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15" borderId="5" xfId="0" applyFont="1" applyFill="1" applyBorder="1" applyAlignment="1">
      <alignment horizontal="center" vertical="center"/>
    </xf>
    <xf numFmtId="0" fontId="20" fillId="15" borderId="18" xfId="0" applyFont="1" applyFill="1" applyBorder="1" applyAlignment="1">
      <alignment horizontal="center" vertical="center"/>
    </xf>
    <xf numFmtId="0" fontId="0" fillId="40" borderId="32" xfId="0" applyFill="1" applyBorder="1"/>
    <xf numFmtId="14" fontId="0" fillId="19" borderId="5" xfId="12" applyNumberFormat="1" applyFont="1" applyFill="1" applyBorder="1" applyAlignment="1">
      <alignment horizontal="center" vertical="center"/>
    </xf>
    <xf numFmtId="164" fontId="0" fillId="19" borderId="18" xfId="11" applyNumberFormat="1" applyFont="1" applyFill="1" applyBorder="1" applyAlignment="1">
      <alignment horizontal="center" vertical="center"/>
    </xf>
  </cellXfs>
  <cellStyles count="14">
    <cellStyle name="20 % - Accent2" xfId="6" builtinId="34"/>
    <cellStyle name="20 % - Accent5" xfId="11" builtinId="46"/>
    <cellStyle name="40 % - Accent1" xfId="5" builtinId="31"/>
    <cellStyle name="40 % - Accent3" xfId="8" builtinId="39"/>
    <cellStyle name="40 % - Accent4" xfId="9" builtinId="43"/>
    <cellStyle name="60 % - Accent4" xfId="10" builtinId="44"/>
    <cellStyle name="60 % - Accent5" xfId="12" builtinId="48"/>
    <cellStyle name="Accent1" xfId="4" builtinId="29"/>
    <cellStyle name="Accent3" xfId="7" builtinId="37"/>
    <cellStyle name="Normal" xfId="0" builtinId="0"/>
    <cellStyle name="Sortie" xfId="2" builtinId="21"/>
    <cellStyle name="Style 2" xfId="13"/>
    <cellStyle name="Texte explicatif" xfId="3" builtinId="53"/>
    <cellStyle name="Titre 1" xfId="1" builtinId="16"/>
  </cellStyles>
  <dxfs count="2912"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theme="4" tint="0.79998168889431442"/>
        </patternFill>
      </fill>
    </dxf>
    <dxf>
      <font>
        <color rgb="FF00B050"/>
      </font>
      <fill>
        <patternFill>
          <bgColor rgb="FFB8F0D3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fgColor indexed="64"/>
          <bgColor theme="8" tint="0.59996337778862885"/>
        </patternFill>
      </fill>
    </dxf>
    <dxf>
      <font>
        <color rgb="FF00B050"/>
      </font>
      <fill>
        <patternFill>
          <fgColor indexed="64"/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99"/>
        </patternFill>
      </fill>
    </dxf>
    <dxf>
      <font>
        <color rgb="FF9C0006"/>
      </font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theme="3" tint="0.89996032593768116"/>
      </font>
      <fill>
        <patternFill>
          <bgColor theme="3" tint="0.89996032593768116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3" tint="0.499984740745262"/>
      </font>
      <fill>
        <patternFill>
          <bgColor rgb="FFFFFF66"/>
        </patternFill>
      </fill>
    </dxf>
    <dxf>
      <fill>
        <patternFill>
          <bgColor theme="3" tint="0.89996032593768116"/>
        </patternFill>
      </fill>
    </dxf>
    <dxf>
      <font>
        <color rgb="FF00B050"/>
      </font>
      <fill>
        <patternFill>
          <bgColor rgb="FF99FFCC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ont>
        <color theme="4"/>
      </font>
      <fill>
        <patternFill>
          <bgColor rgb="FFFFFF66"/>
        </patternFill>
      </fill>
    </dxf>
    <dxf>
      <font>
        <color rgb="FF00B050"/>
      </font>
      <fill>
        <patternFill>
          <bgColor rgb="FF99FFCC"/>
        </patternFill>
      </fill>
    </dxf>
    <dxf>
      <font>
        <color theme="7" tint="0.79998168889431442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92D050"/>
      </font>
      <fill>
        <patternFill>
          <fgColor rgb="FF92D050"/>
          <bgColor rgb="FF92D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theme="4" tint="0.59996337778862885"/>
      </font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9C0006"/>
      </font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FFC000"/>
      </font>
      <fill>
        <patternFill>
          <bgColor rgb="FFFFFF99"/>
        </patternFill>
      </fill>
    </dxf>
    <dxf>
      <font>
        <color rgb="FFFF0000"/>
      </font>
      <fill>
        <patternFill>
          <bgColor theme="8" tint="0.59996337778862885"/>
        </patternFill>
      </fill>
    </dxf>
    <dxf>
      <font>
        <color rgb="FF00B050"/>
      </font>
      <fill>
        <patternFill>
          <bgColor theme="6" tint="0.59996337778862885"/>
        </patternFill>
      </fill>
    </dxf>
    <dxf>
      <font>
        <color rgb="FFFFC000"/>
      </font>
      <fill>
        <patternFill>
          <bgColor rgb="FFFFFF99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colors>
    <mruColors>
      <color rgb="FF99FF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7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8.xml.rels><?xml version="1.0" encoding="UTF-8" standalone="yes"?>
<Relationships xmlns="http://schemas.openxmlformats.org/package/2006/relationships"><Relationship Id="rId8" Type="http://schemas.openxmlformats.org/officeDocument/2006/relationships/hyperlink" Target="#Ao&#251;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Novembre!A1"/><Relationship Id="rId5" Type="http://schemas.openxmlformats.org/officeDocument/2006/relationships/hyperlink" Target="#Mars!A1"/><Relationship Id="rId10" Type="http://schemas.openxmlformats.org/officeDocument/2006/relationships/hyperlink" Target="#Octobre!A1"/><Relationship Id="rId4" Type="http://schemas.openxmlformats.org/officeDocument/2006/relationships/hyperlink" Target="#Juillet!A1"/><Relationship Id="rId9" Type="http://schemas.openxmlformats.org/officeDocument/2006/relationships/hyperlink" Target="#Septembre!A1"/></Relationships>
</file>

<file path=xl/drawings/_rels/drawing9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0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1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2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hyperlink" Target="#Juillet!A1"/><Relationship Id="rId3" Type="http://schemas.openxmlformats.org/officeDocument/2006/relationships/hyperlink" Target="#Janvier!A1"/><Relationship Id="rId7" Type="http://schemas.openxmlformats.org/officeDocument/2006/relationships/hyperlink" Target="#Juin!A1"/><Relationship Id="rId12" Type="http://schemas.openxmlformats.org/officeDocument/2006/relationships/hyperlink" Target="#Novembre!A1"/><Relationship Id="rId2" Type="http://schemas.openxmlformats.org/officeDocument/2006/relationships/hyperlink" Target="#D&#233;cembre!A1"/><Relationship Id="rId1" Type="http://schemas.openxmlformats.org/officeDocument/2006/relationships/hyperlink" Target="#Mai!A1"/><Relationship Id="rId6" Type="http://schemas.openxmlformats.org/officeDocument/2006/relationships/hyperlink" Target="#Avril!A1"/><Relationship Id="rId11" Type="http://schemas.openxmlformats.org/officeDocument/2006/relationships/hyperlink" Target="#Octobre!A1"/><Relationship Id="rId5" Type="http://schemas.openxmlformats.org/officeDocument/2006/relationships/hyperlink" Target="#Mars!A1"/><Relationship Id="rId10" Type="http://schemas.openxmlformats.org/officeDocument/2006/relationships/hyperlink" Target="#Septembre!A1"/><Relationship Id="rId4" Type="http://schemas.openxmlformats.org/officeDocument/2006/relationships/hyperlink" Target="#F&#233;vrier!A1"/><Relationship Id="rId9" Type="http://schemas.openxmlformats.org/officeDocument/2006/relationships/hyperlink" Target="#Ao&#251;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E5A62129-8959-4175-BACF-4E412BFDCFF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FEB7DF8-286E-4520-A3FC-DF8F0C671D81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52FFCD6-51E9-4919-842E-85278B90FE40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316841</xdr:colOff>
      <xdr:row>38</xdr:row>
      <xdr:rowOff>21773</xdr:rowOff>
    </xdr:from>
    <xdr:to>
      <xdr:col>18</xdr:col>
      <xdr:colOff>279400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D7169808-77ED-4AF1-AD9A-C766BE460E1A}"/>
            </a:ext>
          </a:extLst>
        </xdr:cNvPr>
        <xdr:cNvSpPr/>
      </xdr:nvSpPr>
      <xdr:spPr>
        <a:xfrm>
          <a:off x="77209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947D50A7-3D7F-40D6-AAB6-FC015F1E005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" name="Rectangle 7">
          <a:extLst>
            <a:ext uri="{FF2B5EF4-FFF2-40B4-BE49-F238E27FC236}">
              <a16:creationId xmlns:a16="http://schemas.microsoft.com/office/drawing/2014/main" id="{F8FF4563-211C-4B0A-8059-931B276B80A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6B0371C3-5148-456C-920D-78554950C87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E9F2DF76-2FA2-4744-9D54-6BB29808A79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id="{DD62268E-CC0A-4B23-BBAF-DD1932E571A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A5E8B359-E239-4E59-A8C3-49DB2F48923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C6A48EA1-5664-4CA6-A11E-AF54F84B7D7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7C98C7AF-C415-419D-B171-41A14E6141D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2474B93C-61B6-4173-890A-161EF014E4B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3678CC46-8D9A-4098-B0D4-016FD214B8B9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607DC5AE-6173-44D4-97BA-BB35421E31A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D8F9891A-B6B2-487B-B329-6593B563BCE6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FF7108C2-3D15-4853-8688-EA70ABF5527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39F3D58-393F-49E3-8460-8AEDF34DAAA7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C9E563-3C58-4326-A3F6-2A7A7C69B13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1197B22A-60CB-4394-8082-B9D628716EFA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71C2ED8-9CEF-4B6D-A336-ED84D226E85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A5B3405D-ECE2-4050-940A-0C441E695DB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0F62509-3FAB-411F-A477-413002441AC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52DE2E2B-AE06-4BEA-847B-286FC7CDA373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9DA0578C-E897-4413-AB66-235D12E695B5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290B7C7-0902-448F-BBC9-87DBBCF271EC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A95DCBD-3971-4200-93A4-1448312CD1D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37" name="Rectangle 36">
          <a:extLst>
            <a:ext uri="{FF2B5EF4-FFF2-40B4-BE49-F238E27FC236}">
              <a16:creationId xmlns:a16="http://schemas.microsoft.com/office/drawing/2014/main" id="{3D518D27-88B9-4EFD-84FB-7EAFB4F5306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39" name="Rectangle 38">
          <a:extLst>
            <a:ext uri="{FF2B5EF4-FFF2-40B4-BE49-F238E27FC236}">
              <a16:creationId xmlns:a16="http://schemas.microsoft.com/office/drawing/2014/main" id="{30C9D5AE-9C76-474B-95EF-3F57E346AEE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ACROTRANSFERTJanvier" textlink="">
      <xdr:nvSpPr>
        <xdr:cNvPr id="40" name="ZoneTexte 39">
          <a:extLst>
            <a:ext uri="{FF2B5EF4-FFF2-40B4-BE49-F238E27FC236}">
              <a16:creationId xmlns:a16="http://schemas.microsoft.com/office/drawing/2014/main" id="{CA9561CD-29F2-4F84-B44B-01DECDDE2A5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2" name="Rectangle 41">
          <a:extLst>
            <a:ext uri="{FF2B5EF4-FFF2-40B4-BE49-F238E27FC236}">
              <a16:creationId xmlns:a16="http://schemas.microsoft.com/office/drawing/2014/main" id="{3C73087F-2AF7-4A50-99C9-4B23FE7D3B5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4" name="Rectangle 43">
          <a:extLst>
            <a:ext uri="{FF2B5EF4-FFF2-40B4-BE49-F238E27FC236}">
              <a16:creationId xmlns:a16="http://schemas.microsoft.com/office/drawing/2014/main" id="{B9C16495-128F-4611-8F99-170989C566D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6" name="Rectangle 45">
          <a:extLst>
            <a:ext uri="{FF2B5EF4-FFF2-40B4-BE49-F238E27FC236}">
              <a16:creationId xmlns:a16="http://schemas.microsoft.com/office/drawing/2014/main" id="{47ED7359-BF1C-4241-95D0-4B4DA8A11E1F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48" name="Rectangle 47">
          <a:extLst>
            <a:ext uri="{FF2B5EF4-FFF2-40B4-BE49-F238E27FC236}">
              <a16:creationId xmlns:a16="http://schemas.microsoft.com/office/drawing/2014/main" id="{DBC45D4B-9DE0-4668-8885-8A9C6C382DF5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50" name="Rectangle 49">
          <a:extLst>
            <a:ext uri="{FF2B5EF4-FFF2-40B4-BE49-F238E27FC236}">
              <a16:creationId xmlns:a16="http://schemas.microsoft.com/office/drawing/2014/main" id="{B6F17BC0-528B-41A9-B1D2-25A82E072C7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52" name="Rectangle 51">
          <a:extLst>
            <a:ext uri="{FF2B5EF4-FFF2-40B4-BE49-F238E27FC236}">
              <a16:creationId xmlns:a16="http://schemas.microsoft.com/office/drawing/2014/main" id="{962E300E-D36F-416A-9E3C-345E471A79FC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</a:t>
          </a:r>
          <a:r>
            <a:rPr lang="fr-FR" sz="1400" b="1">
              <a:solidFill>
                <a:schemeClr val="tx1"/>
              </a:solidFill>
            </a:rPr>
            <a:t>Affaires</a:t>
          </a:r>
          <a:r>
            <a:rPr lang="fr-FR" sz="1600" b="1">
              <a:solidFill>
                <a:schemeClr val="tx1"/>
              </a:solidFill>
            </a:rPr>
            <a:t>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A1409EA-9F5B-4CE4-A0EA-8A56CBE7C10C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67D63FA3-0C20-42D6-B4FA-7BDCA149FCF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2FDB357-14B2-4F9F-838F-D26199CF73DD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49CF1272-94CA-438B-BD48-29511FE5487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B0153B9-6A48-4CC2-9BE7-3A5B3F6DAE9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BF15D16-5519-4450-845E-723C899D4F19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D9C36483-B592-478F-B79F-8547A72F81A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626FCD1-489F-4A41-9351-48B0265AA95F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4E114F6E-03A0-4002-9C3E-384E65E16A9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78" name="Rectangle : avec coins supérieurs arrondis 77">
          <a:extLst>
            <a:ext uri="{FF2B5EF4-FFF2-40B4-BE49-F238E27FC236}">
              <a16:creationId xmlns:a16="http://schemas.microsoft.com/office/drawing/2014/main" id="{7DE3A8BA-19B5-46A1-BF9A-5DB65729153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79" name="ZoneTexte 78">
          <a:extLst>
            <a:ext uri="{FF2B5EF4-FFF2-40B4-BE49-F238E27FC236}">
              <a16:creationId xmlns:a16="http://schemas.microsoft.com/office/drawing/2014/main" id="{61330382-087E-40B7-B453-1289BF4095F6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80" name="ZoneTexte 79">
          <a:extLst>
            <a:ext uri="{FF2B5EF4-FFF2-40B4-BE49-F238E27FC236}">
              <a16:creationId xmlns:a16="http://schemas.microsoft.com/office/drawing/2014/main" id="{F0C228BE-F241-4032-A01B-E530F248AF24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350597</xdr:colOff>
      <xdr:row>38</xdr:row>
      <xdr:rowOff>23278</xdr:rowOff>
    </xdr:from>
    <xdr:to>
      <xdr:col>18</xdr:col>
      <xdr:colOff>313322</xdr:colOff>
      <xdr:row>38</xdr:row>
      <xdr:rowOff>372408</xdr:rowOff>
    </xdr:to>
    <xdr:sp macro="" textlink="">
      <xdr:nvSpPr>
        <xdr:cNvPr id="81" name="Rectangle 80">
          <a:extLst>
            <a:ext uri="{FF2B5EF4-FFF2-40B4-BE49-F238E27FC236}">
              <a16:creationId xmlns:a16="http://schemas.microsoft.com/office/drawing/2014/main" id="{5792B43B-A45E-405F-95CB-29CF972562D2}"/>
            </a:ext>
          </a:extLst>
        </xdr:cNvPr>
        <xdr:cNvSpPr/>
      </xdr:nvSpPr>
      <xdr:spPr>
        <a:xfrm>
          <a:off x="7719939" y="8269923"/>
          <a:ext cx="3008219" cy="34913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2" name="Rectangle 81">
          <a:extLst>
            <a:ext uri="{FF2B5EF4-FFF2-40B4-BE49-F238E27FC236}">
              <a16:creationId xmlns:a16="http://schemas.microsoft.com/office/drawing/2014/main" id="{74370DA3-71C1-4CDF-8016-F0E32CB5B76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4" name="Rectangle 83">
          <a:extLst>
            <a:ext uri="{FF2B5EF4-FFF2-40B4-BE49-F238E27FC236}">
              <a16:creationId xmlns:a16="http://schemas.microsoft.com/office/drawing/2014/main" id="{757A32E3-2CAC-44DD-80B3-12F39548AF08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85" name="ZoneTexte 84">
          <a:extLst>
            <a:ext uri="{FF2B5EF4-FFF2-40B4-BE49-F238E27FC236}">
              <a16:creationId xmlns:a16="http://schemas.microsoft.com/office/drawing/2014/main" id="{6924F6C5-3383-41D8-8130-261FA41D84C8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86" name="ZoneTexte 85">
          <a:extLst>
            <a:ext uri="{FF2B5EF4-FFF2-40B4-BE49-F238E27FC236}">
              <a16:creationId xmlns:a16="http://schemas.microsoft.com/office/drawing/2014/main" id="{9A9F4075-60A8-40F2-BEBE-B79C266DAF14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88" name="Rectangle 87">
          <a:extLst>
            <a:ext uri="{FF2B5EF4-FFF2-40B4-BE49-F238E27FC236}">
              <a16:creationId xmlns:a16="http://schemas.microsoft.com/office/drawing/2014/main" id="{35E3C041-FA6E-46F9-877F-FE657BBE5E90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0" name="Rectangle 89">
          <a:extLst>
            <a:ext uri="{FF2B5EF4-FFF2-40B4-BE49-F238E27FC236}">
              <a16:creationId xmlns:a16="http://schemas.microsoft.com/office/drawing/2014/main" id="{BC23553B-7925-4AA4-A195-C8774B9F861A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2" name="Rectangle 91">
          <a:extLst>
            <a:ext uri="{FF2B5EF4-FFF2-40B4-BE49-F238E27FC236}">
              <a16:creationId xmlns:a16="http://schemas.microsoft.com/office/drawing/2014/main" id="{574ED065-4228-4424-8ABE-2311183FAF4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4" name="Rectangle 93">
          <a:extLst>
            <a:ext uri="{FF2B5EF4-FFF2-40B4-BE49-F238E27FC236}">
              <a16:creationId xmlns:a16="http://schemas.microsoft.com/office/drawing/2014/main" id="{CDF6ED00-864F-4004-A82F-28D560856DEE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6" name="Rectangle 95">
          <a:extLst>
            <a:ext uri="{FF2B5EF4-FFF2-40B4-BE49-F238E27FC236}">
              <a16:creationId xmlns:a16="http://schemas.microsoft.com/office/drawing/2014/main" id="{CFBDAC60-FA0F-4636-9887-BD92A9E2FCB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97" name="ZoneTexte 96">
          <a:extLst>
            <a:ext uri="{FF2B5EF4-FFF2-40B4-BE49-F238E27FC236}">
              <a16:creationId xmlns:a16="http://schemas.microsoft.com/office/drawing/2014/main" id="{6177A80F-7868-4687-AA1B-7DE98D1D379E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99" name="Rectangle 98">
          <a:extLst>
            <a:ext uri="{FF2B5EF4-FFF2-40B4-BE49-F238E27FC236}">
              <a16:creationId xmlns:a16="http://schemas.microsoft.com/office/drawing/2014/main" id="{A3221207-DF9A-44E9-B6D1-82A8592713C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100" name="Rectangle : avec coins supérieurs arrondis 99">
          <a:extLst>
            <a:ext uri="{FF2B5EF4-FFF2-40B4-BE49-F238E27FC236}">
              <a16:creationId xmlns:a16="http://schemas.microsoft.com/office/drawing/2014/main" id="{379EE9F6-CE4A-4000-A7B1-4AD9DEBCDC57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101" name="Rectangle : avec coins supérieurs arrondis 100">
          <a:extLst>
            <a:ext uri="{FF2B5EF4-FFF2-40B4-BE49-F238E27FC236}">
              <a16:creationId xmlns:a16="http://schemas.microsoft.com/office/drawing/2014/main" id="{B7088A23-E0A4-4419-96F9-94404042308B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102" name="Rectangle : avec coins supérieurs arrondis 101">
          <a:extLst>
            <a:ext uri="{FF2B5EF4-FFF2-40B4-BE49-F238E27FC236}">
              <a16:creationId xmlns:a16="http://schemas.microsoft.com/office/drawing/2014/main" id="{58A2CEAB-25B4-469F-936B-94B3B534FBF1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103" name="Rectangle : avec coins supérieurs arrondis 10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A4CEFC7-D79F-48A2-BDA0-62741B9F84A1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104" name="Rectangle : avec coins supérieurs arrondis 103">
          <a:extLst>
            <a:ext uri="{FF2B5EF4-FFF2-40B4-BE49-F238E27FC236}">
              <a16:creationId xmlns:a16="http://schemas.microsoft.com/office/drawing/2014/main" id="{581D397C-0DE6-4D8A-8DFD-9AF6487D551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105" name="Rectangle : avec coins supérieurs arrondis 104">
          <a:extLst>
            <a:ext uri="{FF2B5EF4-FFF2-40B4-BE49-F238E27FC236}">
              <a16:creationId xmlns:a16="http://schemas.microsoft.com/office/drawing/2014/main" id="{C4F9D911-2A30-496E-A6C1-2A29599797B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106" name="Rectangle : avec coins supérieurs arrondis 105">
          <a:extLst>
            <a:ext uri="{FF2B5EF4-FFF2-40B4-BE49-F238E27FC236}">
              <a16:creationId xmlns:a16="http://schemas.microsoft.com/office/drawing/2014/main" id="{CCCAE35A-50B6-47CA-B83C-C07F002A8362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107" name="Rectangle : avec coins supérieurs arrondis 106">
          <a:extLst>
            <a:ext uri="{FF2B5EF4-FFF2-40B4-BE49-F238E27FC236}">
              <a16:creationId xmlns:a16="http://schemas.microsoft.com/office/drawing/2014/main" id="{2D900B40-5EEF-4126-8DE9-9D92BFEEB88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108" name="Rectangle : avec coins supérieurs arrondis 107">
          <a:extLst>
            <a:ext uri="{FF2B5EF4-FFF2-40B4-BE49-F238E27FC236}">
              <a16:creationId xmlns:a16="http://schemas.microsoft.com/office/drawing/2014/main" id="{EAFD2551-04E8-4D01-9B53-3D95CD3ACDA5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109" name="Rectangle : avec coins supérieurs arrondis 108">
          <a:extLst>
            <a:ext uri="{FF2B5EF4-FFF2-40B4-BE49-F238E27FC236}">
              <a16:creationId xmlns:a16="http://schemas.microsoft.com/office/drawing/2014/main" id="{0E619399-4166-4D54-9454-4CE7DEC100C0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110" name="Rectangle : avec coins supérieurs arrondis 109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5A028CD-3CC2-41A2-8055-14F0E28551E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111" name="Rectangle : avec coins supérieurs arrondis 110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CA3CA1EE-A436-4DBA-B441-53C2205F995B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3" name="Rectangle 112">
          <a:extLst>
            <a:ext uri="{FF2B5EF4-FFF2-40B4-BE49-F238E27FC236}">
              <a16:creationId xmlns:a16="http://schemas.microsoft.com/office/drawing/2014/main" id="{F6BD67A9-8138-4BE2-9382-3CEC2B66ABF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5" name="Rectangle 114">
          <a:extLst>
            <a:ext uri="{FF2B5EF4-FFF2-40B4-BE49-F238E27FC236}">
              <a16:creationId xmlns:a16="http://schemas.microsoft.com/office/drawing/2014/main" id="{01DC5C6B-19BB-427A-A2FA-69740F4BECB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Janvier" textlink="">
      <xdr:nvSpPr>
        <xdr:cNvPr id="116" name="ZoneTexte 115">
          <a:extLst>
            <a:ext uri="{FF2B5EF4-FFF2-40B4-BE49-F238E27FC236}">
              <a16:creationId xmlns:a16="http://schemas.microsoft.com/office/drawing/2014/main" id="{DED3B285-E156-424F-B1E2-23AC57196ADF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18" name="Rectangle 117">
          <a:extLst>
            <a:ext uri="{FF2B5EF4-FFF2-40B4-BE49-F238E27FC236}">
              <a16:creationId xmlns:a16="http://schemas.microsoft.com/office/drawing/2014/main" id="{04DA9BE2-B677-4D19-B1E2-2E91337EE8B2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0" name="Rectangle 119">
          <a:extLst>
            <a:ext uri="{FF2B5EF4-FFF2-40B4-BE49-F238E27FC236}">
              <a16:creationId xmlns:a16="http://schemas.microsoft.com/office/drawing/2014/main" id="{8D6851C2-E288-414D-BFD3-97469056205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2" name="Rectangle 121">
          <a:extLst>
            <a:ext uri="{FF2B5EF4-FFF2-40B4-BE49-F238E27FC236}">
              <a16:creationId xmlns:a16="http://schemas.microsoft.com/office/drawing/2014/main" id="{8D807E2A-4915-495E-8584-9E0DF524C359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4" name="Rectangle 123">
          <a:extLst>
            <a:ext uri="{FF2B5EF4-FFF2-40B4-BE49-F238E27FC236}">
              <a16:creationId xmlns:a16="http://schemas.microsoft.com/office/drawing/2014/main" id="{A831CC1B-6CA4-43DD-9E9D-394A51692894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6" name="Rectangle 125">
          <a:extLst>
            <a:ext uri="{FF2B5EF4-FFF2-40B4-BE49-F238E27FC236}">
              <a16:creationId xmlns:a16="http://schemas.microsoft.com/office/drawing/2014/main" id="{6C9C859F-D9D2-4A2D-8964-B62634BA5827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Affaires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13</xdr:col>
      <xdr:colOff>37111</xdr:colOff>
      <xdr:row>3</xdr:row>
      <xdr:rowOff>24740</xdr:rowOff>
    </xdr:from>
    <xdr:to>
      <xdr:col>19</xdr:col>
      <xdr:colOff>0</xdr:colOff>
      <xdr:row>4</xdr:row>
      <xdr:rowOff>0</xdr:rowOff>
    </xdr:to>
    <xdr:sp macro="" textlink="">
      <xdr:nvSpPr>
        <xdr:cNvPr id="128" name="Rectangle 127">
          <a:extLst>
            <a:ext uri="{FF2B5EF4-FFF2-40B4-BE49-F238E27FC236}">
              <a16:creationId xmlns:a16="http://schemas.microsoft.com/office/drawing/2014/main" id="{5F175182-DBD7-47C5-A9DA-23927D0BAF86}"/>
            </a:ext>
          </a:extLst>
        </xdr:cNvPr>
        <xdr:cNvSpPr/>
      </xdr:nvSpPr>
      <xdr:spPr>
        <a:xfrm>
          <a:off x="7923811" y="6629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>
              <a:solidFill>
                <a:schemeClr val="tx1"/>
              </a:solidFill>
            </a:rPr>
            <a:t> </a:t>
          </a:r>
          <a:r>
            <a:rPr lang="fr-FR" sz="1400" b="1">
              <a:solidFill>
                <a:schemeClr val="tx1"/>
              </a:solidFill>
            </a:rPr>
            <a:t>Affaires</a:t>
          </a:r>
          <a:r>
            <a:rPr lang="fr-FR" sz="1600" b="1">
              <a:solidFill>
                <a:schemeClr val="tx1"/>
              </a:solidFill>
            </a:rPr>
            <a:t> en</a:t>
          </a:r>
          <a:r>
            <a:rPr lang="fr-FR" sz="1600" b="1" baseline="0">
              <a:solidFill>
                <a:schemeClr val="tx1"/>
              </a:solidFill>
            </a:rPr>
            <a:t> cours</a:t>
          </a:r>
          <a:endParaRPr lang="fr-FR" sz="1600" b="1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129" name="Rectangle : avec coins supérieurs arrondis 128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0A92CE4-6E5E-43D9-80D3-CF227F11E700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130" name="Rectangle : avec coins supérieurs arrondis 129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DDDAA9CE-F607-4889-95DD-B678658ABA8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131" name="Rectangle : avec coins supérieurs arrondis 13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47D9B6F-41A3-43AE-926F-9ED46B0EEC4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132" name="Rectangle : avec coins supérieurs arrondis 131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1DE06F9-4963-4E3C-8EBB-EA0268C46AD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133" name="Rectangle : avec coins supérieurs arrondis 132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7F8427B-4D01-431D-842D-AA4362627342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134" name="Rectangle : avec coins supérieurs arrondis 133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3F9EEA5-48C4-46EA-827E-52F34F4D35E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135" name="Rectangle : avec coins supérieurs arrondis 134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439818D-32A2-47D4-B41B-F21272CA461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136" name="Rectangle : avec coins supérieurs arrondis 135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7F9508E-3CAD-434B-955D-AC184B040CD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137" name="Rectangle : avec coins supérieurs arrondis 136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51DDF0E4-70B6-44BA-9855-8978EBD2BE16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52E0B9EE-002E-4956-AA4C-22C6F457018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7301FC3-9A9B-495A-86CE-568D43F0AB41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9F3399B-C970-47A5-B97E-71435D3696FC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1</xdr:colOff>
      <xdr:row>38</xdr:row>
      <xdr:rowOff>127000</xdr:rowOff>
    </xdr:from>
    <xdr:to>
      <xdr:col>19</xdr:col>
      <xdr:colOff>1</xdr:colOff>
      <xdr:row>38</xdr:row>
      <xdr:rowOff>272144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89948D6-CB50-4C40-A4A4-299E13967889}"/>
            </a:ext>
          </a:extLst>
        </xdr:cNvPr>
        <xdr:cNvSpPr/>
      </xdr:nvSpPr>
      <xdr:spPr>
        <a:xfrm>
          <a:off x="7924801" y="8483600"/>
          <a:ext cx="3073400" cy="145144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F0C6E01-18C7-4B85-BDD9-FA31AC73CA1C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740B2341-7752-476A-B150-EF4926419EC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1C92D988-B8BE-49EC-AE8C-D9C759A95FEE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F51016AD-2580-4095-BCDD-6ABA31BFFF2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EF5A9DE7-1AF9-4D10-A933-5AFB33217C9A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7E227606-23F0-4A02-90F3-7895ADCF449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CC58919-919E-4BDD-9F44-67EBC506431B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CBAB612-CCA5-42A9-8771-17CBF53BC240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25A7FC35-F66F-42BD-BA55-A684F15AB77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5EF68E36-B8BD-4D40-B418-345B92B4E2C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2CCFA5A0-84B0-416E-AAB8-0F555841DDD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F33E60E-39BF-467A-A23C-C0FEB9A876D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BC3FB878-EC27-4905-A5C6-59667444FA64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37B50997-3334-48C1-BC4B-35C2932F9F1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5A3B543-2FED-4DB5-A3C2-18F253885DB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F2D6F1B9-7749-460B-9212-979869DB2A22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Février" textlink="">
      <xdr:nvSpPr>
        <xdr:cNvPr id="40" name="ZoneTexte 39">
          <a:extLst>
            <a:ext uri="{FF2B5EF4-FFF2-40B4-BE49-F238E27FC236}">
              <a16:creationId xmlns:a16="http://schemas.microsoft.com/office/drawing/2014/main" id="{28025126-E657-4B2F-9DEF-F4911A86953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182A26F6-A092-4915-AB17-2678393FFFCD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2E039BC5-4EE2-4559-BBAC-9ABD5B642015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141AD0A-70E7-443E-A3D9-96E533AE1E3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8608FAF-C460-40FF-8D2D-B6FFD429983E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B04AA691-D8C5-42C0-BA19-29AFAFA9B4F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7F115AB-301D-4EEE-8E08-BF4B3E5B1EF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CC37A017-EBA6-4578-8EE9-5D36BDA4348B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8A1D827F-BF14-4C30-8776-4A1F9214752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D2ADBE84-670E-4FD8-87BB-18B974103CFB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78750FCA-D41C-42C2-83E3-99C7B8B7793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682915-E0A1-460A-9DCD-E34EB4FF2EEA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75D83BE-B3D2-4A3C-A489-1456BAADA56B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51692</xdr:colOff>
      <xdr:row>38</xdr:row>
      <xdr:rowOff>51486</xdr:rowOff>
    </xdr:from>
    <xdr:to>
      <xdr:col>19</xdr:col>
      <xdr:colOff>51486</xdr:colOff>
      <xdr:row>38</xdr:row>
      <xdr:rowOff>349373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BCB774F8-98D9-4D52-A795-DAADE3547381}"/>
            </a:ext>
          </a:extLst>
        </xdr:cNvPr>
        <xdr:cNvSpPr/>
      </xdr:nvSpPr>
      <xdr:spPr>
        <a:xfrm>
          <a:off x="7941996" y="8521013"/>
          <a:ext cx="3037497" cy="297887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b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28C49F9-9562-4AAE-B0D7-086CE2B407F8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9B558294-FE69-4D26-B28F-B0F0B14E0493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2943BD9C-F88E-4805-8FCE-E113F239C72E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A8FDE9FB-631B-4411-A386-AD4A6D797B66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79A1F1B8-20E5-499E-89FA-3F5DBB0017EE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2D330FA5-CB3C-46D2-A814-7221953E8C0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C801B7B0-99EE-4D6F-8D84-5D6FC2B45DC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502DC8D-BDAF-4D0F-A159-79F6688F1882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0E48FEFA-070B-45E2-8A2D-03BD3F66E1B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93361EC0-9A5F-45A7-B209-7B6DCBCC3941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F6D816F-2504-41AA-BFC5-BAB44E70596B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938144CA-CFBA-48DE-ADEF-6555B3EBE98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6ADC9690-BE38-4348-B750-0A2E6BADE29D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B7002FA4-0AD5-4A4D-BEB7-1FD20559994A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2E7568F-F4A9-4B15-B572-F7E03CA1B167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CB924A8-71A9-40D5-80CF-47DCE77FA0F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Mars" textlink="">
      <xdr:nvSpPr>
        <xdr:cNvPr id="40" name="ZoneTexte 39">
          <a:extLst>
            <a:ext uri="{FF2B5EF4-FFF2-40B4-BE49-F238E27FC236}">
              <a16:creationId xmlns:a16="http://schemas.microsoft.com/office/drawing/2014/main" id="{91DA01A8-B34B-40E6-9924-08CF10F082D3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C6C43116-8D24-4536-A296-3F2B7616DE2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C127DDA-0140-48E5-BD70-2BA9F31E2CED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D19A71D0-B629-4DB2-8E77-9F8D1C4CB0A1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6BD848A-97C7-4F6E-85B5-006C8CA9225C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813E93E-788D-412E-92B8-7858250AFDDE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10A80869-C827-4485-8C2A-133C8A6576B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BE875979-892F-4ED3-8BDA-00DE81F099E0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478BE303-FC26-467C-B0E6-C067314CE99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214A95F-6E4D-4EA0-86D0-C9269056064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6870524A-7F4C-4E6A-BB30-C986875C6858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9FE12D2-93F5-4404-80A6-251A84FE8E88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1473840-D324-4C47-97BC-90C026E118AC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13</xdr:col>
      <xdr:colOff>37441</xdr:colOff>
      <xdr:row>38</xdr:row>
      <xdr:rowOff>9073</xdr:rowOff>
    </xdr:from>
    <xdr:to>
      <xdr:col>19</xdr:col>
      <xdr:colOff>12700</xdr:colOff>
      <xdr:row>38</xdr:row>
      <xdr:rowOff>361044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8D96761-A44A-4349-99D5-DBE511582057}"/>
            </a:ext>
          </a:extLst>
        </xdr:cNvPr>
        <xdr:cNvSpPr/>
      </xdr:nvSpPr>
      <xdr:spPr>
        <a:xfrm>
          <a:off x="7962241" y="83656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67F26B9-DDA2-4EB8-AA1C-BA5D12DBDC05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3867A025-4DDD-4A13-BEC7-38D98C2C3826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675F3101-2DB3-44DC-8EB6-230E6B5CE984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AC0C888A-6DC2-4485-B1E0-C6D3DE21751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20B83F07-394C-4AB9-9887-291CD1874C97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E4C91EB0-1F63-4BDE-9DD4-46BA88EDFC8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F5208444-F318-4A0A-B50F-3F62547CA25A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D8625C2-EEEF-411C-8DC6-44CC03345559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FB966BD5-D4C9-44BF-B876-A23E62D4546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3563C69B-920D-4FFB-B465-CA5686C979AF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F272EAA-94E4-420C-B446-744833015E24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05027CBE-C46F-4E84-B56F-1D425E94DDE0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618866A7-E856-4926-9574-6B46B4D3C1C2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ECDF2CB1-642C-4ED0-B721-B2A991579FD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D6195CE-BCAF-4F51-826E-270027F13C91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B219D551-A801-4D28-9E1D-4B936D56DDCF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Avril" textlink="">
      <xdr:nvSpPr>
        <xdr:cNvPr id="40" name="ZoneTexte 39">
          <a:extLst>
            <a:ext uri="{FF2B5EF4-FFF2-40B4-BE49-F238E27FC236}">
              <a16:creationId xmlns:a16="http://schemas.microsoft.com/office/drawing/2014/main" id="{BFE52788-7704-4D41-BC79-A46E6199FFB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14D6ECC-9209-4873-B9B4-F92E3E301B60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99F5FA8-99FD-4A40-A6EA-394F5254AF56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C057082-0D26-4190-A734-CDCA4DC8D20E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943B170-BA04-4F06-B39E-3541DE825B0B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2F4A8501-3A65-465C-92ED-D1E241A576C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7ED33683-6492-4250-A296-F941A8E685E7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7DAF686-166C-4369-922E-73D19842285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5470BF76-4C93-45C0-A7EA-880DD27B2BA6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7EB9654-9DBC-4743-8B68-835589E5CCB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E43460C1-2DDA-41EC-8E37-286B3F66006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CC7065DA-0F3B-4BF6-A5BD-022FDBFC0AD5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965B2A20-FD39-4231-A443-EA4856922B6F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363988</xdr:colOff>
      <xdr:row>38</xdr:row>
      <xdr:rowOff>18642</xdr:rowOff>
    </xdr:from>
    <xdr:to>
      <xdr:col>18</xdr:col>
      <xdr:colOff>339247</xdr:colOff>
      <xdr:row>38</xdr:row>
      <xdr:rowOff>376528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D6AC0CF-147F-4375-BEEA-E1B1C0A9D2D4}"/>
            </a:ext>
          </a:extLst>
        </xdr:cNvPr>
        <xdr:cNvSpPr/>
      </xdr:nvSpPr>
      <xdr:spPr>
        <a:xfrm>
          <a:off x="7762173" y="8578094"/>
          <a:ext cx="3028478" cy="357886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4744004-A040-4797-A42D-75DE7EB9D9CF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7B6E1302-3D26-41D9-B1BD-BDB71E0C7AC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CB64ED9B-8359-4E88-8F61-10E59D29D5F9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C22A36F4-68D7-4507-BD29-834C374F0B40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1CD89F8A-9471-4AC7-81D8-11828ACC4AE9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0F4AD98C-F895-4165-8D1E-BE6FDF34B0D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843B4404-B4A9-4CCC-A453-82FB57D4D174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EB2C2988-DD8A-41CB-B5D2-850E5E30B1AE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EB6BA673-BFFB-4256-B7AD-86CF343E929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C652003E-97E9-44EF-8A18-5463D6DE6AF3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A0B58285-1DE6-474B-B49B-C86EBD1AC851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F3D3A85C-C055-494D-9DC8-4D79B95B44C8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32DFA2B8-0C15-4C9C-880F-B00CF7F57D7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EBFC5E0A-D6A8-4B87-B3CE-326BC8A78B01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4DF3563-F4D8-4179-AB23-6B92008CD60B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4F7E511-5D6C-4D5B-AD1A-58D18B3F2E34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Mai" textlink="">
      <xdr:nvSpPr>
        <xdr:cNvPr id="40" name="ZoneTexte 39">
          <a:extLst>
            <a:ext uri="{FF2B5EF4-FFF2-40B4-BE49-F238E27FC236}">
              <a16:creationId xmlns:a16="http://schemas.microsoft.com/office/drawing/2014/main" id="{58C31B1F-FDE6-4AA7-823E-7C3172F1C464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521ECF6-2D5F-4B2A-8A2B-30FA13377AD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0131053-2E62-458C-B21D-DBEBC1FE18EE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1912E32E-1C37-4F5F-A89A-CFD94227B91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904DE3B-E03B-4A76-B102-BE056A42B03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331F478-2881-4294-B8AD-75BA738C557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E5C38423-AC09-4759-B689-92C42F00DEC5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57DCEA1-F2B7-455F-BB36-21FD791E188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ADBD25B-E730-4DA5-86DC-078B7379987F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EDD9FBE7-059C-472C-B5C1-75D2AF9ACBD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7A3E96B7-B030-445F-BA01-E0AB3901BAF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B4F8E05-D77B-4EF2-A054-79DA28DB35F0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1978E03-7BC8-4B6E-A67A-14DDD8A00191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393041</xdr:colOff>
      <xdr:row>38</xdr:row>
      <xdr:rowOff>21773</xdr:rowOff>
    </xdr:from>
    <xdr:to>
      <xdr:col>18</xdr:col>
      <xdr:colOff>355600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EE832EB-5C9F-4589-ABB0-C13F1E6BC4F8}"/>
            </a:ext>
          </a:extLst>
        </xdr:cNvPr>
        <xdr:cNvSpPr/>
      </xdr:nvSpPr>
      <xdr:spPr>
        <a:xfrm>
          <a:off x="77971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AABED87C-F770-4B4F-8700-B29B2A49FB8B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0F1ABDB0-F32C-466C-861B-3723EB6BF88B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00270730-3180-42F4-A6FF-CE6113CE242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62554</xdr:colOff>
      <xdr:row>9</xdr:row>
      <xdr:rowOff>165449</xdr:rowOff>
    </xdr:from>
    <xdr:to>
      <xdr:col>2</xdr:col>
      <xdr:colOff>92035</xdr:colOff>
      <xdr:row>24</xdr:row>
      <xdr:rowOff>106126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F153FB37-73DA-466D-B438-5F50E015F58C}"/>
            </a:ext>
          </a:extLst>
        </xdr:cNvPr>
        <xdr:cNvSpPr txBox="1"/>
      </xdr:nvSpPr>
      <xdr:spPr>
        <a:xfrm rot="16200000">
          <a:off x="-883644" y="3740547"/>
          <a:ext cx="317917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ADB7C13B-B626-4696-AB8D-B0FBA072AE8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E70744DF-225C-4794-A225-61A64AB27ABC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B8082DD0-D321-4089-924A-89002506D41F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7B3C62C-9C72-43D1-A8BE-FE7B16806A75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600162EF-7846-4247-93B4-C96E687A2FB1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71009ED-26A4-4DCD-B6DE-80B22EE21DED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6DC287B-E5AD-40BA-A0D8-7C54B20EEEA1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E40F0D51-6E41-4DCD-8E20-50DCC0B47D9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7353FCE7-6F17-486C-A544-41BD17875B6B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5527DB24-2FED-416A-96C8-5B22C471A88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F6CFB3C-E058-455A-8CAA-6E26864F1B7C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EBCF78A6-F8B0-4AFC-9272-0C239C3761C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Juin" textlink="">
      <xdr:nvSpPr>
        <xdr:cNvPr id="40" name="ZoneTexte 39">
          <a:extLst>
            <a:ext uri="{FF2B5EF4-FFF2-40B4-BE49-F238E27FC236}">
              <a16:creationId xmlns:a16="http://schemas.microsoft.com/office/drawing/2014/main" id="{92420EA7-E9B5-40DB-A711-0C394F5FD9A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4C32FB77-8AC7-419A-B62D-4D780CCB17C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8E99AD7D-46B6-495B-9142-E2B415857BEE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FBB93B11-4C29-4307-8540-D894C9A336B3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13B00C38-4801-4A4A-987A-611236DA45EC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91933DD6-31D0-4743-824B-0D7AF24495F5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1D0C4CC-4D6D-44A1-A0CD-C73B5496DB63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48A39D0-3C2D-4EA4-A445-CE19256996CF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6DD21F98-E4E7-4A35-A5A4-69E283F4E855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ABEE8DAE-E8EF-4311-AC14-F8B0DD76845A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C56F7FC4-F916-4881-AB15-C5797956765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1D79776A-9B71-42C1-B5D0-DEAB921893BF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3961F869-516D-42CE-B5F6-6639D7D1C7DE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418441</xdr:colOff>
      <xdr:row>38</xdr:row>
      <xdr:rowOff>21773</xdr:rowOff>
    </xdr:from>
    <xdr:to>
      <xdr:col>18</xdr:col>
      <xdr:colOff>381000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509AD464-D76B-4996-8651-82285DCB0A18}"/>
            </a:ext>
          </a:extLst>
        </xdr:cNvPr>
        <xdr:cNvSpPr/>
      </xdr:nvSpPr>
      <xdr:spPr>
        <a:xfrm>
          <a:off x="78225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2A7AF8D5-0712-4EB7-A036-4074232C5A58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AD9CBFE7-EE8E-4B7E-A9D4-4B1A9939D51D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D91822BF-5A59-4DD5-BB70-6B1B6481BC8C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A6E22240-E5D6-4723-94DD-69AB213D6A8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2EF8697C-74A8-4441-BE94-03D35DBDC8C5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DA5DD9AB-C669-454E-BB56-C310BB052CF4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76D174E8-FFA2-455A-9A45-9275B09211F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F44ADE6-256B-439A-A6E5-EE7F796DE567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81A50C67-1C0A-45C2-B96C-ACCFF4BE850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FE4820CD-7859-444F-8FB7-8FD56DB2050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80137E15-1CA6-4510-9F03-F393031B44D3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1196E79D-BFC5-438D-B53A-3E3C9D4EF25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A0609748-0940-4729-B8F0-342753FAA4AE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6FD8D322-8C77-4CDC-9DDE-133C1000AF1F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334B38A-C6DB-4EF7-8CBD-3C1282B0654F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CFC25AA-BD87-445B-BD47-35ABAF230F18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Juillet" textlink="">
      <xdr:nvSpPr>
        <xdr:cNvPr id="40" name="ZoneTexte 39">
          <a:extLst>
            <a:ext uri="{FF2B5EF4-FFF2-40B4-BE49-F238E27FC236}">
              <a16:creationId xmlns:a16="http://schemas.microsoft.com/office/drawing/2014/main" id="{B04C0776-FF68-4463-A186-B15C4384099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E2FA7A34-7123-4784-848C-41D26F7A752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9BA7531C-7453-4424-9962-1AB8D3B4928F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3C0B9C86-F549-4DA7-9462-CD3FEB7E7DE2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4F445EE-C2E5-46F2-95B8-94EDFF64EF41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79C50C31-E565-4DF3-82FB-FC98A6DDB51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7F55DC33-C562-4666-91FE-F5E9CF9CE284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62EEF17-25A2-415C-9A3F-C01A2C6770F1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6306DD11-C5CE-4EAE-ACB0-5D1C436B93B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9FB7E17-F845-4B8A-975B-673B9695B8A9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2A5B6B64-1264-45F4-8359-D44A97D3B9C0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3A536A2C-EBEF-4A08-8DEB-F41FB7C008BD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294C8A4-90B9-4254-9515-CB40C0BE8765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380341</xdr:colOff>
      <xdr:row>38</xdr:row>
      <xdr:rowOff>21773</xdr:rowOff>
    </xdr:from>
    <xdr:to>
      <xdr:col>18</xdr:col>
      <xdr:colOff>342900</xdr:colOff>
      <xdr:row>38</xdr:row>
      <xdr:rowOff>373744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4AD6438B-DBDA-4A1D-9093-F3DE309329FD}"/>
            </a:ext>
          </a:extLst>
        </xdr:cNvPr>
        <xdr:cNvSpPr/>
      </xdr:nvSpPr>
      <xdr:spPr>
        <a:xfrm>
          <a:off x="7784441" y="83783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E13DF6C8-45E3-4AC4-9E1C-2642570532BD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AF6FEFED-65EA-4965-892D-E7B6DE25E3AB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8D048F45-104B-4A0F-9D85-B703CE3686D5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4A829C48-1B1F-4B20-8281-5A8EF01E9B35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0B4F7BDC-AA45-4458-82E9-2DFA65A2213C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E88676B3-7B17-49AF-A2AF-E5D5EA7BFCC0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2C5212F5-4E6D-4C7E-B97B-88D3C1FF48AC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2308BFA-81EC-4FFC-8494-065A4C34DE2C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38D6E68F-4F7C-4699-9C38-8277823467F2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C64FDD8E-441C-437F-8719-464A2428C667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2D66D68C-7090-4E27-BE30-063727E9667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0F35A124-C8AF-4ECF-98F5-E8330C07532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7512E8E7-764A-4A6F-B999-70BEB2FFC473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3099D599-4142-430D-A3EF-886EE7A5C9B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7AF5213-AD9A-4296-A3CD-568C2958CFD7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038E570-A4BC-484A-8807-7BD78525C38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Août" textlink="">
      <xdr:nvSpPr>
        <xdr:cNvPr id="40" name="ZoneTexte 39">
          <a:extLst>
            <a:ext uri="{FF2B5EF4-FFF2-40B4-BE49-F238E27FC236}">
              <a16:creationId xmlns:a16="http://schemas.microsoft.com/office/drawing/2014/main" id="{04DD16C1-F1F6-478A-872D-97560C4CEFD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81CBC183-5782-47DF-B50B-274B8DAD0BB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42252EA7-0A4E-46F6-8731-BA493B9C6BA3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AAE9979B-9E94-4CD0-8F25-709CA7EC82C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5905539B-C948-47B0-8E37-7C1632516B4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D65963C6-384A-4FB6-AD73-3F9000CE92D7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1C732F8-AECF-4844-8562-844A10D7A0C1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C979459-22FD-4875-8C69-E7DE93E31A12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F672EE80-B17A-45E6-89F6-EAA8FAD5AAEC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6089EDCF-C4FA-4099-9700-88688A1C868B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9D52900B-7923-4799-BEA9-9FCFEC93AED0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41C16B64-7543-4BCE-B53E-A6F12090487E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4A33164-3541-4C1A-8822-11443FA0F681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380341</xdr:colOff>
      <xdr:row>38</xdr:row>
      <xdr:rowOff>34473</xdr:rowOff>
    </xdr:from>
    <xdr:to>
      <xdr:col>18</xdr:col>
      <xdr:colOff>342900</xdr:colOff>
      <xdr:row>39</xdr:row>
      <xdr:rowOff>5444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6E5A06AF-119D-4129-A284-59B21F7661B2}"/>
            </a:ext>
          </a:extLst>
        </xdr:cNvPr>
        <xdr:cNvSpPr/>
      </xdr:nvSpPr>
      <xdr:spPr>
        <a:xfrm>
          <a:off x="7784441" y="83910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310161</xdr:colOff>
      <xdr:row>3</xdr:row>
      <xdr:rowOff>12040</xdr:rowOff>
    </xdr:from>
    <xdr:to>
      <xdr:col>18</xdr:col>
      <xdr:colOff>263525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1836A226-41D6-4F3E-9318-CAC17AECBD56}"/>
            </a:ext>
          </a:extLst>
        </xdr:cNvPr>
        <xdr:cNvSpPr/>
      </xdr:nvSpPr>
      <xdr:spPr>
        <a:xfrm>
          <a:off x="7682511" y="650215"/>
          <a:ext cx="30108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313F2F8B-0BE0-4B8A-AE55-55D51A711761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77B8820E-6914-44C2-B07E-9AC868FDCD3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D606AC9-DBA8-4B4C-9CE1-86AE61DF2FB8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CAF58453-D3D2-4EEB-995A-EB3D75FFBBA3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19011291-DEF9-45D8-A266-7081D842E2E1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BDFC982E-94C4-46A1-967F-23AB8D7BDE15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AB6E2FC-1DB8-4663-8983-B2D8156C528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DC8901E2-AF78-4848-A60E-8D161E5F2EAF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4FCA9390-87DD-4E74-A54B-EA938DEA458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4AC28207-851B-4AFA-A538-6BA13DBEE15B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F0FBC3EB-B623-49D6-B3C5-8B7E1501212E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454E7A33-12C1-4CFA-9771-B73742AFE711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863EE4EB-83D8-4FBF-BCC6-6694C33FE046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E97797A-3017-46AE-8B92-361F9DA98BC4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2C2E31D-DD28-46FD-9A3C-14A08C96468B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Septembre" textlink="">
      <xdr:nvSpPr>
        <xdr:cNvPr id="40" name="ZoneTexte 39">
          <a:extLst>
            <a:ext uri="{FF2B5EF4-FFF2-40B4-BE49-F238E27FC236}">
              <a16:creationId xmlns:a16="http://schemas.microsoft.com/office/drawing/2014/main" id="{AD2F6063-0AB4-453C-8035-FE225DF8FB0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BC3659D-3873-4AC3-B8AB-83907016AD7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7FD28B10-9000-4171-A25D-92F9ADBFE73A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8BB2DD65-B349-4921-A8FA-9F1FE67332B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2837AFB9-D87D-493A-93EE-9FD2DD51073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58436235-4365-4585-8B27-2A427281589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F65C4120-31E3-4F20-B737-DC700A52C24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9DBE846B-0E36-4771-8667-3032A184EEA6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20574320-5742-4077-923A-B51349F8CBF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EC73C9C7-81EF-4B35-8C9E-04A16CAF782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F03A1CB3-FE4B-4F6D-AADD-F8A74F90D665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DF6D4D4-36BF-4A52-8B6B-4EA50D7F64CB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84FA50C-A36F-49DA-A2D4-562933C18EE7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380341</xdr:colOff>
      <xdr:row>38</xdr:row>
      <xdr:rowOff>9073</xdr:rowOff>
    </xdr:from>
    <xdr:to>
      <xdr:col>18</xdr:col>
      <xdr:colOff>342900</xdr:colOff>
      <xdr:row>38</xdr:row>
      <xdr:rowOff>361044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3979AF18-E71C-4A77-9ED4-843F1A7E38B3}"/>
            </a:ext>
          </a:extLst>
        </xdr:cNvPr>
        <xdr:cNvSpPr/>
      </xdr:nvSpPr>
      <xdr:spPr>
        <a:xfrm>
          <a:off x="7784441" y="83656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316511</xdr:colOff>
      <xdr:row>3</xdr:row>
      <xdr:rowOff>12040</xdr:rowOff>
    </xdr:from>
    <xdr:to>
      <xdr:col>18</xdr:col>
      <xdr:colOff>266700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CFADFD8C-D2B6-4D88-BF60-E324D3F592FA}"/>
            </a:ext>
          </a:extLst>
        </xdr:cNvPr>
        <xdr:cNvSpPr/>
      </xdr:nvSpPr>
      <xdr:spPr>
        <a:xfrm>
          <a:off x="7720611" y="647040"/>
          <a:ext cx="30362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3C5FD78D-05B0-4299-8C2F-4F72C2474187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6D99C3D8-652D-42E2-9CF7-4CDED2C33C01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8B488679-6E24-4EB9-BB71-8B63B77A0A43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CC62F512-0E34-49FD-A459-AB4DE6C8D3D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470DE76F-B712-4EDD-817A-3CECE6CB9DC6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6B740706-EE1E-41E9-8F1D-C7F1F9C87F39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1D4E2F8-94AF-409D-B9EC-C044E60D18AB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BB80BBB1-D535-41A1-B293-D0D4598F40D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F26AB54D-8C4B-40F8-BEFD-194EF4E1B50C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9A65681B-A041-4484-9E04-FF8688FAD31D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95C79B06-FA42-48CC-B1C8-B086D97D2BA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85BC459B-1753-457A-809C-7FB4CE536348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AED12B7E-7178-4A9B-95ED-51475B5B4A04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5D2D0FE-24DB-431E-8B96-3B3591EAFA92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A3102E88-BE06-4393-BE89-591B76C51E39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Octobre" textlink="">
      <xdr:nvSpPr>
        <xdr:cNvPr id="40" name="ZoneTexte 39">
          <a:extLst>
            <a:ext uri="{FF2B5EF4-FFF2-40B4-BE49-F238E27FC236}">
              <a16:creationId xmlns:a16="http://schemas.microsoft.com/office/drawing/2014/main" id="{C101E91C-6FF1-4B92-BBBC-A0CB32146950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595281B8-1ABF-4EAD-B52E-9AB12DCC735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A745349B-A2DB-46B2-B97D-A3C0F6D26B6D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9C577BA8-0BCD-45A8-AB99-B79B75EC0F56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754645F1-77B3-4FEE-AB49-279AEBFFF4BE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1E72B513-8DAA-449F-8A28-AE622E8A7169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270ABA34-FC23-4B5C-A598-199E46E1F3A2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16D394FC-A7C9-4668-8418-5A8C3AB7E27A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D8E07C9E-349E-42B6-BDB7-502ACD165FC9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C3A80373-1B50-487A-BBC1-F20F7C62F2DF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8D1DF680-5315-4D54-A3B4-EBA4A741FB04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2A2E0415-E3C0-4A40-B2F8-FE1FEFCFE188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45546695-68F1-4398-9E20-8AF3ED5306F5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393041</xdr:colOff>
      <xdr:row>38</xdr:row>
      <xdr:rowOff>34473</xdr:rowOff>
    </xdr:from>
    <xdr:to>
      <xdr:col>18</xdr:col>
      <xdr:colOff>355600</xdr:colOff>
      <xdr:row>39</xdr:row>
      <xdr:rowOff>5444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FBBDA2C1-9A80-450A-86DF-1C17A6F64103}"/>
            </a:ext>
          </a:extLst>
        </xdr:cNvPr>
        <xdr:cNvSpPr/>
      </xdr:nvSpPr>
      <xdr:spPr>
        <a:xfrm>
          <a:off x="7797141" y="83910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278411</xdr:colOff>
      <xdr:row>3</xdr:row>
      <xdr:rowOff>12040</xdr:rowOff>
    </xdr:from>
    <xdr:to>
      <xdr:col>18</xdr:col>
      <xdr:colOff>228600</xdr:colOff>
      <xdr:row>3</xdr:row>
      <xdr:rowOff>368300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76A424A3-C6FE-4BDC-BD63-33DACF9DF5F9}"/>
            </a:ext>
          </a:extLst>
        </xdr:cNvPr>
        <xdr:cNvSpPr/>
      </xdr:nvSpPr>
      <xdr:spPr>
        <a:xfrm>
          <a:off x="7682511" y="647040"/>
          <a:ext cx="30362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6580822E-C320-407C-A8B4-83D4D3D8550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55F752B-CD28-4616-8074-429B2B57F696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9035B3D7-8DB0-4A19-B1E2-82FB034879EE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FC17234A-032E-4B41-BD9D-E0A21A4C3D04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97ADFC89-5666-4452-9368-4F74E6AAE660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565384E-9E88-4E4F-964E-024E8B37A3E4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29C7F38-CD01-46E5-8CD4-64D63E898804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7FD2ADEB-75F4-4B6D-8225-D94C809A1498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6BC00DAF-3984-4D3D-ABBC-E124130E581A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DF540B14-A3B7-4C4C-833A-CD1C4C1EB148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A08F49CE-418E-4379-8F4A-1EBF35243CF5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D308EA97-0AF1-463A-9A75-B33C08D626D7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673C1E96-A2A6-45B8-8001-CA438925CA98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E37BF75-BAE3-4CC3-A957-3151506FA023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AA1DD0A-E196-42C3-9D1D-04EF94688191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Novembre" textlink="">
      <xdr:nvSpPr>
        <xdr:cNvPr id="40" name="ZoneTexte 39">
          <a:extLst>
            <a:ext uri="{FF2B5EF4-FFF2-40B4-BE49-F238E27FC236}">
              <a16:creationId xmlns:a16="http://schemas.microsoft.com/office/drawing/2014/main" id="{9FF82FD4-B2E3-4238-96DC-81F3B2119325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BA225F87-070E-4E5C-8077-4CF2074EC508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AC1E41A-385D-4860-AC59-5895BC864757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B3AA9AC1-6AE0-4A35-BC87-FF4E9C0A49CD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9A506022-9F7D-46D2-950F-6B19D05EFDD4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987C341-CEB0-4605-B0DA-9FAEE095E541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59386F66-6FE8-4437-9105-08236B6B1636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2610873-04BA-4610-9F4A-EF204740B62C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BFCEE956-BAAA-4AB7-B812-A24B7011B581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1ED86D9A-228F-40BD-9077-506C760A7BF3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2" name="Rectangle : avec coins supérieurs arrondis 1">
          <a:extLst>
            <a:ext uri="{FF2B5EF4-FFF2-40B4-BE49-F238E27FC236}">
              <a16:creationId xmlns:a16="http://schemas.microsoft.com/office/drawing/2014/main" id="{095668EB-2E3F-4957-A96B-2BF1FF84E76C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1</xdr:col>
      <xdr:colOff>37111</xdr:colOff>
      <xdr:row>49</xdr:row>
      <xdr:rowOff>129802</xdr:rowOff>
    </xdr:from>
    <xdr:to>
      <xdr:col>2</xdr:col>
      <xdr:colOff>160814</xdr:colOff>
      <xdr:row>57</xdr:row>
      <xdr:rowOff>142171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91772027-0541-43F0-B15A-67DE0DC2202D}"/>
            </a:ext>
          </a:extLst>
        </xdr:cNvPr>
        <xdr:cNvSpPr txBox="1"/>
      </xdr:nvSpPr>
      <xdr:spPr>
        <a:xfrm rot="16200000">
          <a:off x="-154872" y="11894660"/>
          <a:ext cx="1764969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40722</xdr:colOff>
      <xdr:row>38</xdr:row>
      <xdr:rowOff>182671</xdr:rowOff>
    </xdr:from>
    <xdr:to>
      <xdr:col>2</xdr:col>
      <xdr:colOff>164425</xdr:colOff>
      <xdr:row>49</xdr:row>
      <xdr:rowOff>68122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57B1D480-1EDC-443A-AA74-729A0C988EFC}"/>
            </a:ext>
          </a:extLst>
        </xdr:cNvPr>
        <xdr:cNvSpPr txBox="1"/>
      </xdr:nvSpPr>
      <xdr:spPr>
        <a:xfrm rot="16200000">
          <a:off x="-497377" y="9721895"/>
          <a:ext cx="2457201" cy="314203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12</xdr:col>
      <xdr:colOff>367641</xdr:colOff>
      <xdr:row>38</xdr:row>
      <xdr:rowOff>34473</xdr:rowOff>
    </xdr:from>
    <xdr:to>
      <xdr:col>18</xdr:col>
      <xdr:colOff>330200</xdr:colOff>
      <xdr:row>39</xdr:row>
      <xdr:rowOff>5444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7BE0F086-2022-44D5-8F41-785F3B21909A}"/>
            </a:ext>
          </a:extLst>
        </xdr:cNvPr>
        <xdr:cNvSpPr/>
      </xdr:nvSpPr>
      <xdr:spPr>
        <a:xfrm>
          <a:off x="7771741" y="8391073"/>
          <a:ext cx="3048659" cy="351971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Nouvelles Affaires</a:t>
          </a:r>
        </a:p>
      </xdr:txBody>
    </xdr:sp>
    <xdr:clientData/>
  </xdr:twoCellAnchor>
  <xdr:twoCellAnchor>
    <xdr:from>
      <xdr:col>12</xdr:col>
      <xdr:colOff>316511</xdr:colOff>
      <xdr:row>3</xdr:row>
      <xdr:rowOff>24740</xdr:rowOff>
    </xdr:from>
    <xdr:to>
      <xdr:col>18</xdr:col>
      <xdr:colOff>266700</xdr:colOff>
      <xdr:row>4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6E60F74B-E070-4878-B8F6-8FAC223EB3B5}"/>
            </a:ext>
          </a:extLst>
        </xdr:cNvPr>
        <xdr:cNvSpPr/>
      </xdr:nvSpPr>
      <xdr:spPr>
        <a:xfrm>
          <a:off x="7720611" y="659740"/>
          <a:ext cx="3036289" cy="356260"/>
        </a:xfrm>
        <a:prstGeom prst="rect">
          <a:avLst/>
        </a:prstGeom>
        <a:solidFill>
          <a:schemeClr val="bg1">
            <a:lumMod val="6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</a:rPr>
            <a:t> Affaires en</a:t>
          </a:r>
          <a:r>
            <a:rPr lang="fr-FR" sz="1400" b="1" baseline="0">
              <a:solidFill>
                <a:schemeClr val="tx1"/>
              </a:solidFill>
            </a:rPr>
            <a:t> cours</a:t>
          </a:r>
          <a:endParaRPr lang="fr-FR" sz="1400" b="1">
            <a:solidFill>
              <a:schemeClr val="tx1"/>
            </a:solidFill>
          </a:endParaRP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1]!MACROFEVRIER01" textlink="">
      <xdr:nvSpPr>
        <xdr:cNvPr id="9" name="ZoneTexte 8">
          <a:extLst>
            <a:ext uri="{FF2B5EF4-FFF2-40B4-BE49-F238E27FC236}">
              <a16:creationId xmlns:a16="http://schemas.microsoft.com/office/drawing/2014/main" id="{64656B5E-A3A3-497D-8DE6-27C16EB4B8C2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 A J</a:t>
          </a:r>
          <a:r>
            <a:rPr lang="fr-FR" sz="1600" b="1">
              <a:solidFill>
                <a:schemeClr val="bg1"/>
              </a:solidFill>
              <a:latin typeface="Algerian" panose="04020705040A02060702" pitchFamily="82" charset="0"/>
            </a:rPr>
            <a:t> 1</a:t>
          </a:r>
        </a:p>
      </xdr:txBody>
    </xdr:sp>
    <xdr:clientData/>
  </xdr:twoCellAnchor>
  <xdr:twoCellAnchor>
    <xdr:from>
      <xdr:col>1</xdr:col>
      <xdr:colOff>74221</xdr:colOff>
      <xdr:row>28</xdr:row>
      <xdr:rowOff>15251</xdr:rowOff>
    </xdr:from>
    <xdr:to>
      <xdr:col>2</xdr:col>
      <xdr:colOff>111332</xdr:colOff>
      <xdr:row>36</xdr:row>
      <xdr:rowOff>88624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id="{B3CF3505-D435-4DF1-96FB-B9BC80FA2122}"/>
            </a:ext>
          </a:extLst>
        </xdr:cNvPr>
        <xdr:cNvSpPr txBox="1"/>
      </xdr:nvSpPr>
      <xdr:spPr>
        <a:xfrm rot="16200000">
          <a:off x="-191560" y="7091407"/>
          <a:ext cx="1825973" cy="22761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t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</a:t>
          </a:r>
          <a:r>
            <a:rPr lang="fr-FR" sz="1000" b="1" baseline="0">
              <a:solidFill>
                <a:schemeClr val="bg1"/>
              </a:solidFill>
              <a:latin typeface="Arial Rounded MT Bold" panose="020F0704030504030204" pitchFamily="34" charset="0"/>
            </a:rPr>
            <a:t>onclues</a:t>
          </a:r>
          <a:endParaRPr lang="fr-FR" sz="1000" b="1">
            <a:solidFill>
              <a:schemeClr val="bg1"/>
            </a:solidFill>
            <a:latin typeface="Arial Rounded MT Bold" panose="020F0704030504030204" pitchFamily="34" charset="0"/>
          </a:endParaRPr>
        </a:p>
      </xdr:txBody>
    </xdr:sp>
    <xdr:clientData/>
  </xdr:twoCellAnchor>
  <xdr:twoCellAnchor>
    <xdr:from>
      <xdr:col>1</xdr:col>
      <xdr:colOff>87954</xdr:colOff>
      <xdr:row>9</xdr:row>
      <xdr:rowOff>13049</xdr:rowOff>
    </xdr:from>
    <xdr:to>
      <xdr:col>2</xdr:col>
      <xdr:colOff>117435</xdr:colOff>
      <xdr:row>23</xdr:row>
      <xdr:rowOff>169626</xdr:rowOff>
    </xdr:to>
    <xdr:sp macro="" textlink="">
      <xdr:nvSpPr>
        <xdr:cNvPr id="21" name="ZoneTexte 20">
          <a:extLst>
            <a:ext uri="{FF2B5EF4-FFF2-40B4-BE49-F238E27FC236}">
              <a16:creationId xmlns:a16="http://schemas.microsoft.com/office/drawing/2014/main" id="{D4C5A450-491D-4C1F-85FA-2303CFF013E1}"/>
            </a:ext>
          </a:extLst>
        </xdr:cNvPr>
        <xdr:cNvSpPr txBox="1"/>
      </xdr:nvSpPr>
      <xdr:spPr>
        <a:xfrm rot="16200000">
          <a:off x="-880469" y="3629422"/>
          <a:ext cx="3223627" cy="219981"/>
        </a:xfrm>
        <a:prstGeom prst="rect">
          <a:avLst/>
        </a:prstGeom>
        <a:solidFill>
          <a:schemeClr val="bg1">
            <a:lumMod val="6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wordArtVert" wrap="square" rtlCol="0" anchor="ctr"/>
        <a:lstStyle/>
        <a:p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Non</a:t>
          </a:r>
          <a:r>
            <a:rPr lang="fr-FR" sz="1000" b="1">
              <a:solidFill>
                <a:schemeClr val="bg1">
                  <a:lumMod val="65000"/>
                </a:schemeClr>
              </a:solidFill>
              <a:latin typeface="Arial Rounded MT Bold" panose="020F0704030504030204" pitchFamily="34" charset="0"/>
            </a:rPr>
            <a:t>.</a:t>
          </a:r>
          <a:r>
            <a:rPr lang="fr-FR" sz="1000" b="1">
              <a:solidFill>
                <a:schemeClr val="bg1"/>
              </a:solidFill>
              <a:latin typeface="Arial Rounded MT Bold" panose="020F0704030504030204" pitchFamily="34" charset="0"/>
            </a:rPr>
            <a:t>conclues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24" name="Rectangle : avec coins supérieurs arrondis 23">
          <a:extLst>
            <a:ext uri="{FF2B5EF4-FFF2-40B4-BE49-F238E27FC236}">
              <a16:creationId xmlns:a16="http://schemas.microsoft.com/office/drawing/2014/main" id="{12F16CC7-D6A6-427A-A4B8-38BE9208D62F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25" name="Rectangle : avec coins supérieurs arrondis 24">
          <a:extLst>
            <a:ext uri="{FF2B5EF4-FFF2-40B4-BE49-F238E27FC236}">
              <a16:creationId xmlns:a16="http://schemas.microsoft.com/office/drawing/2014/main" id="{3B47443B-D776-4E63-8BA3-4C9EE34F6B62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26" name="Rectangle : avec coins supérieurs arrondis 25">
          <a:extLst>
            <a:ext uri="{FF2B5EF4-FFF2-40B4-BE49-F238E27FC236}">
              <a16:creationId xmlns:a16="http://schemas.microsoft.com/office/drawing/2014/main" id="{15E95857-8AD3-4995-92C4-514E967812FA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6</xdr:col>
      <xdr:colOff>934829</xdr:colOff>
      <xdr:row>1</xdr:row>
      <xdr:rowOff>19549</xdr:rowOff>
    </xdr:from>
    <xdr:to>
      <xdr:col>8</xdr:col>
      <xdr:colOff>328026</xdr:colOff>
      <xdr:row>3</xdr:row>
      <xdr:rowOff>4895</xdr:rowOff>
    </xdr:to>
    <xdr:sp macro="" textlink="">
      <xdr:nvSpPr>
        <xdr:cNvPr id="27" name="Rectangle : avec coins supérieurs arrondis 2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D0E56AC-1D06-49E9-B231-D99A47409DD3}"/>
            </a:ext>
          </a:extLst>
        </xdr:cNvPr>
        <xdr:cNvSpPr/>
      </xdr:nvSpPr>
      <xdr:spPr>
        <a:xfrm>
          <a:off x="4725779" y="238624"/>
          <a:ext cx="936247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Mai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28" name="Rectangle : avec coins supérieurs arrondis 27">
          <a:extLst>
            <a:ext uri="{FF2B5EF4-FFF2-40B4-BE49-F238E27FC236}">
              <a16:creationId xmlns:a16="http://schemas.microsoft.com/office/drawing/2014/main" id="{1D108B92-D34D-45EF-9C48-3F8002320540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29" name="Rectangle : avec coins supérieurs arrondis 28">
          <a:extLst>
            <a:ext uri="{FF2B5EF4-FFF2-40B4-BE49-F238E27FC236}">
              <a16:creationId xmlns:a16="http://schemas.microsoft.com/office/drawing/2014/main" id="{1D3E3126-74BF-4A2C-AB2D-D070C1EBF332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30" name="Rectangle : avec coins supérieurs arrondis 29">
          <a:extLst>
            <a:ext uri="{FF2B5EF4-FFF2-40B4-BE49-F238E27FC236}">
              <a16:creationId xmlns:a16="http://schemas.microsoft.com/office/drawing/2014/main" id="{C0D5E7BF-8BD8-4E01-AF03-1C0A5CC1333F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31" name="Rectangle : avec coins supérieurs arrondis 30">
          <a:extLst>
            <a:ext uri="{FF2B5EF4-FFF2-40B4-BE49-F238E27FC236}">
              <a16:creationId xmlns:a16="http://schemas.microsoft.com/office/drawing/2014/main" id="{2BA2E842-4F46-46DF-AAB9-4BA64BECF2F4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32" name="Rectangle : avec coins supérieurs arrondis 31">
          <a:extLst>
            <a:ext uri="{FF2B5EF4-FFF2-40B4-BE49-F238E27FC236}">
              <a16:creationId xmlns:a16="http://schemas.microsoft.com/office/drawing/2014/main" id="{2F77EDCF-CCB8-40F1-80B5-5BF23582B6F0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33" name="Rectangle : avec coins supérieurs arrondis 32">
          <a:extLst>
            <a:ext uri="{FF2B5EF4-FFF2-40B4-BE49-F238E27FC236}">
              <a16:creationId xmlns:a16="http://schemas.microsoft.com/office/drawing/2014/main" id="{EA474139-C9D8-4826-A1AF-B34FA43B15FB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  <xdr:twoCellAnchor>
    <xdr:from>
      <xdr:col>19</xdr:col>
      <xdr:colOff>714013</xdr:colOff>
      <xdr:row>1</xdr:row>
      <xdr:rowOff>15988</xdr:rowOff>
    </xdr:from>
    <xdr:to>
      <xdr:col>20</xdr:col>
      <xdr:colOff>656551</xdr:colOff>
      <xdr:row>3</xdr:row>
      <xdr:rowOff>1649</xdr:rowOff>
    </xdr:to>
    <xdr:sp macro="" textlink="">
      <xdr:nvSpPr>
        <xdr:cNvPr id="34" name="Rectangle : avec coins supérieurs arrondis 3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3076431-2084-4769-8689-6D123CE8483D}"/>
            </a:ext>
          </a:extLst>
        </xdr:cNvPr>
        <xdr:cNvSpPr/>
      </xdr:nvSpPr>
      <xdr:spPr>
        <a:xfrm>
          <a:off x="11648713" y="235063"/>
          <a:ext cx="1076013" cy="404761"/>
        </a:xfrm>
        <a:prstGeom prst="round2SameRect">
          <a:avLst/>
        </a:prstGeom>
        <a:solidFill>
          <a:schemeClr val="accent3"/>
        </a:solidFill>
        <a:ln>
          <a:noFill/>
        </a:ln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bg1"/>
              </a:solidFill>
              <a:latin typeface="+mn-lt"/>
              <a:ea typeface="+mn-ea"/>
              <a:cs typeface="+mn-cs"/>
            </a:rPr>
            <a:t>Décembre</a:t>
          </a:r>
        </a:p>
      </xdr:txBody>
    </xdr:sp>
    <xdr:clientData/>
  </xdr:twoCellAnchor>
  <xdr:twoCellAnchor>
    <xdr:from>
      <xdr:col>3</xdr:col>
      <xdr:colOff>556</xdr:colOff>
      <xdr:row>1</xdr:row>
      <xdr:rowOff>21981</xdr:rowOff>
    </xdr:from>
    <xdr:to>
      <xdr:col>3</xdr:col>
      <xdr:colOff>933061</xdr:colOff>
      <xdr:row>2</xdr:row>
      <xdr:rowOff>220265</xdr:rowOff>
    </xdr:to>
    <xdr:sp macro="" textlink="">
      <xdr:nvSpPr>
        <xdr:cNvPr id="35" name="Rectangle : avec coins supérieurs arrondis 3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6E04F4C9-4F2D-4459-83D4-1C0B84275BC7}"/>
            </a:ext>
          </a:extLst>
        </xdr:cNvPr>
        <xdr:cNvSpPr/>
      </xdr:nvSpPr>
      <xdr:spPr>
        <a:xfrm>
          <a:off x="905431" y="241056"/>
          <a:ext cx="932505" cy="398309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Janvier</a:t>
          </a:r>
        </a:p>
      </xdr:txBody>
    </xdr:sp>
    <xdr:clientData/>
  </xdr:twoCellAnchor>
  <xdr:twoCellAnchor>
    <xdr:from>
      <xdr:col>21</xdr:col>
      <xdr:colOff>78287</xdr:colOff>
      <xdr:row>1</xdr:row>
      <xdr:rowOff>78288</xdr:rowOff>
    </xdr:from>
    <xdr:to>
      <xdr:col>24</xdr:col>
      <xdr:colOff>13048</xdr:colOff>
      <xdr:row>3</xdr:row>
      <xdr:rowOff>274007</xdr:rowOff>
    </xdr:to>
    <xdr:sp macro="[0]!Module7.MACROTRANSFERTDécembre" textlink="">
      <xdr:nvSpPr>
        <xdr:cNvPr id="40" name="ZoneTexte 39">
          <a:extLst>
            <a:ext uri="{FF2B5EF4-FFF2-40B4-BE49-F238E27FC236}">
              <a16:creationId xmlns:a16="http://schemas.microsoft.com/office/drawing/2014/main" id="{4735CC65-A8ED-4BCB-A45E-0786796A215A}"/>
            </a:ext>
          </a:extLst>
        </xdr:cNvPr>
        <xdr:cNvSpPr txBox="1"/>
      </xdr:nvSpPr>
      <xdr:spPr>
        <a:xfrm>
          <a:off x="13022762" y="297363"/>
          <a:ext cx="2820836" cy="614819"/>
        </a:xfrm>
        <a:prstGeom prst="rect">
          <a:avLst/>
        </a:prstGeom>
        <a:solidFill>
          <a:srgbClr val="00B0F0"/>
        </a:solidFill>
        <a:ln w="9525" cmpd="sng"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600" b="1">
              <a:solidFill>
                <a:schemeClr val="bg1"/>
              </a:solidFill>
            </a:rPr>
            <a:t>MAJ</a:t>
          </a:r>
        </a:p>
      </xdr:txBody>
    </xdr:sp>
    <xdr:clientData/>
  </xdr:twoCellAnchor>
  <xdr:twoCellAnchor>
    <xdr:from>
      <xdr:col>3</xdr:col>
      <xdr:colOff>948587</xdr:colOff>
      <xdr:row>1</xdr:row>
      <xdr:rowOff>23874</xdr:rowOff>
    </xdr:from>
    <xdr:to>
      <xdr:col>5</xdr:col>
      <xdr:colOff>40482</xdr:colOff>
      <xdr:row>2</xdr:row>
      <xdr:rowOff>220265</xdr:rowOff>
    </xdr:to>
    <xdr:sp macro="" textlink="">
      <xdr:nvSpPr>
        <xdr:cNvPr id="53" name="Rectangle : avec coins supérieurs arrondis 52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A45CA1DF-6049-4C6F-9A61-24EAD4CB5381}"/>
            </a:ext>
          </a:extLst>
        </xdr:cNvPr>
        <xdr:cNvSpPr/>
      </xdr:nvSpPr>
      <xdr:spPr>
        <a:xfrm>
          <a:off x="1853462" y="242949"/>
          <a:ext cx="939745" cy="39641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Février</a:t>
          </a:r>
        </a:p>
      </xdr:txBody>
    </xdr:sp>
    <xdr:clientData/>
  </xdr:twoCellAnchor>
  <xdr:twoCellAnchor>
    <xdr:from>
      <xdr:col>5</xdr:col>
      <xdr:colOff>56297</xdr:colOff>
      <xdr:row>1</xdr:row>
      <xdr:rowOff>14146</xdr:rowOff>
    </xdr:from>
    <xdr:to>
      <xdr:col>5</xdr:col>
      <xdr:colOff>994876</xdr:colOff>
      <xdr:row>2</xdr:row>
      <xdr:rowOff>220265</xdr:rowOff>
    </xdr:to>
    <xdr:sp macro="" textlink="">
      <xdr:nvSpPr>
        <xdr:cNvPr id="54" name="Rectangle : avec coins supérieurs arrondis 5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5459E108-7A4C-48A6-8CE0-39B9876D6EF9}"/>
            </a:ext>
          </a:extLst>
        </xdr:cNvPr>
        <xdr:cNvSpPr/>
      </xdr:nvSpPr>
      <xdr:spPr>
        <a:xfrm>
          <a:off x="2809022" y="233221"/>
          <a:ext cx="938579" cy="406144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Mars</a:t>
          </a:r>
        </a:p>
      </xdr:txBody>
    </xdr:sp>
    <xdr:clientData/>
  </xdr:twoCellAnchor>
  <xdr:twoCellAnchor>
    <xdr:from>
      <xdr:col>5</xdr:col>
      <xdr:colOff>1015406</xdr:colOff>
      <xdr:row>1</xdr:row>
      <xdr:rowOff>17943</xdr:rowOff>
    </xdr:from>
    <xdr:to>
      <xdr:col>6</xdr:col>
      <xdr:colOff>914010</xdr:colOff>
      <xdr:row>3</xdr:row>
      <xdr:rowOff>3289</xdr:rowOff>
    </xdr:to>
    <xdr:sp macro="" textlink="">
      <xdr:nvSpPr>
        <xdr:cNvPr id="55" name="Rectangle : avec coins supérieurs arrondis 54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4CEE0D16-DA1D-4E68-B533-9751EB78F9B8}"/>
            </a:ext>
          </a:extLst>
        </xdr:cNvPr>
        <xdr:cNvSpPr/>
      </xdr:nvSpPr>
      <xdr:spPr>
        <a:xfrm>
          <a:off x="3768131" y="237018"/>
          <a:ext cx="93682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Avril</a:t>
          </a:r>
        </a:p>
      </xdr:txBody>
    </xdr:sp>
    <xdr:clientData/>
  </xdr:twoCellAnchor>
  <xdr:twoCellAnchor>
    <xdr:from>
      <xdr:col>8</xdr:col>
      <xdr:colOff>344129</xdr:colOff>
      <xdr:row>1</xdr:row>
      <xdr:rowOff>16438</xdr:rowOff>
    </xdr:from>
    <xdr:to>
      <xdr:col>10</xdr:col>
      <xdr:colOff>262172</xdr:colOff>
      <xdr:row>3</xdr:row>
      <xdr:rowOff>1784</xdr:rowOff>
    </xdr:to>
    <xdr:sp macro="" textlink="">
      <xdr:nvSpPr>
        <xdr:cNvPr id="56" name="Rectangle : avec coins supérieurs arrondis 55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CC6C7607-D85F-4219-BB31-310D643A3323}"/>
            </a:ext>
          </a:extLst>
        </xdr:cNvPr>
        <xdr:cNvSpPr/>
      </xdr:nvSpPr>
      <xdr:spPr>
        <a:xfrm>
          <a:off x="5678129" y="235513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Juin</a:t>
          </a:r>
        </a:p>
      </xdr:txBody>
    </xdr:sp>
    <xdr:clientData/>
  </xdr:twoCellAnchor>
  <xdr:twoCellAnchor>
    <xdr:from>
      <xdr:col>10</xdr:col>
      <xdr:colOff>278276</xdr:colOff>
      <xdr:row>1</xdr:row>
      <xdr:rowOff>18044</xdr:rowOff>
    </xdr:from>
    <xdr:to>
      <xdr:col>12</xdr:col>
      <xdr:colOff>196319</xdr:colOff>
      <xdr:row>3</xdr:row>
      <xdr:rowOff>3390</xdr:rowOff>
    </xdr:to>
    <xdr:sp macro="" textlink="">
      <xdr:nvSpPr>
        <xdr:cNvPr id="57" name="Rectangle : avec coins supérieurs arrondis 5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E7F7C300-0D41-4CF1-9824-70FD2C457E78}"/>
            </a:ext>
          </a:extLst>
        </xdr:cNvPr>
        <xdr:cNvSpPr/>
      </xdr:nvSpPr>
      <xdr:spPr>
        <a:xfrm>
          <a:off x="6631451" y="237119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Juillet</a:t>
          </a:r>
        </a:p>
      </xdr:txBody>
    </xdr:sp>
    <xdr:clientData/>
  </xdr:twoCellAnchor>
  <xdr:twoCellAnchor>
    <xdr:from>
      <xdr:col>12</xdr:col>
      <xdr:colOff>212422</xdr:colOff>
      <xdr:row>1</xdr:row>
      <xdr:rowOff>19649</xdr:rowOff>
    </xdr:from>
    <xdr:to>
      <xdr:col>14</xdr:col>
      <xdr:colOff>130466</xdr:colOff>
      <xdr:row>3</xdr:row>
      <xdr:rowOff>4995</xdr:rowOff>
    </xdr:to>
    <xdr:sp macro="" textlink="">
      <xdr:nvSpPr>
        <xdr:cNvPr id="58" name="Rectangle : avec coins supérieurs arrondis 5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C35B4BAF-2C6A-486B-8C31-A9B18F5E4324}"/>
            </a:ext>
          </a:extLst>
        </xdr:cNvPr>
        <xdr:cNvSpPr/>
      </xdr:nvSpPr>
      <xdr:spPr>
        <a:xfrm>
          <a:off x="7584772" y="238724"/>
          <a:ext cx="937219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Août</a:t>
          </a:r>
        </a:p>
      </xdr:txBody>
    </xdr:sp>
    <xdr:clientData/>
  </xdr:twoCellAnchor>
  <xdr:twoCellAnchor>
    <xdr:from>
      <xdr:col>14</xdr:col>
      <xdr:colOff>151285</xdr:colOff>
      <xdr:row>1</xdr:row>
      <xdr:rowOff>17116</xdr:rowOff>
    </xdr:from>
    <xdr:to>
      <xdr:col>16</xdr:col>
      <xdr:colOff>210843</xdr:colOff>
      <xdr:row>3</xdr:row>
      <xdr:rowOff>2462</xdr:rowOff>
    </xdr:to>
    <xdr:sp macro="" textlink="">
      <xdr:nvSpPr>
        <xdr:cNvPr id="59" name="Rectangle : avec coins supérieurs arrondis 58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FFE26F26-EAB6-4573-A8FA-0F923F68F737}"/>
            </a:ext>
          </a:extLst>
        </xdr:cNvPr>
        <xdr:cNvSpPr/>
      </xdr:nvSpPr>
      <xdr:spPr>
        <a:xfrm>
          <a:off x="8542810" y="236191"/>
          <a:ext cx="1078733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Septembre</a:t>
          </a:r>
        </a:p>
      </xdr:txBody>
    </xdr:sp>
    <xdr:clientData/>
  </xdr:twoCellAnchor>
  <xdr:twoCellAnchor>
    <xdr:from>
      <xdr:col>16</xdr:col>
      <xdr:colOff>230644</xdr:colOff>
      <xdr:row>1</xdr:row>
      <xdr:rowOff>18722</xdr:rowOff>
    </xdr:from>
    <xdr:to>
      <xdr:col>18</xdr:col>
      <xdr:colOff>148687</xdr:colOff>
      <xdr:row>3</xdr:row>
      <xdr:rowOff>4068</xdr:rowOff>
    </xdr:to>
    <xdr:sp macro="" textlink="">
      <xdr:nvSpPr>
        <xdr:cNvPr id="60" name="Rectangle : avec coins supérieurs arrondis 59">
          <a:hlinkClick xmlns:r="http://schemas.openxmlformats.org/officeDocument/2006/relationships" r:id="rId11"/>
          <a:extLst>
            <a:ext uri="{FF2B5EF4-FFF2-40B4-BE49-F238E27FC236}">
              <a16:creationId xmlns:a16="http://schemas.microsoft.com/office/drawing/2014/main" id="{CFA75A9E-D197-4F98-9903-4AD791E8D93C}"/>
            </a:ext>
          </a:extLst>
        </xdr:cNvPr>
        <xdr:cNvSpPr/>
      </xdr:nvSpPr>
      <xdr:spPr>
        <a:xfrm>
          <a:off x="9641344" y="237797"/>
          <a:ext cx="937218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Octobre</a:t>
          </a:r>
        </a:p>
      </xdr:txBody>
    </xdr:sp>
    <xdr:clientData/>
  </xdr:twoCellAnchor>
  <xdr:twoCellAnchor>
    <xdr:from>
      <xdr:col>18</xdr:col>
      <xdr:colOff>165755</xdr:colOff>
      <xdr:row>1</xdr:row>
      <xdr:rowOff>15898</xdr:rowOff>
    </xdr:from>
    <xdr:to>
      <xdr:col>19</xdr:col>
      <xdr:colOff>698065</xdr:colOff>
      <xdr:row>3</xdr:row>
      <xdr:rowOff>1244</xdr:rowOff>
    </xdr:to>
    <xdr:sp macro="" textlink="">
      <xdr:nvSpPr>
        <xdr:cNvPr id="61" name="Rectangle : avec coins supérieurs arrondis 60">
          <a:hlinkClick xmlns:r="http://schemas.openxmlformats.org/officeDocument/2006/relationships" r:id="rId12"/>
          <a:extLst>
            <a:ext uri="{FF2B5EF4-FFF2-40B4-BE49-F238E27FC236}">
              <a16:creationId xmlns:a16="http://schemas.microsoft.com/office/drawing/2014/main" id="{08EE445F-6003-4A5B-9CD6-875BD63694EE}"/>
            </a:ext>
          </a:extLst>
        </xdr:cNvPr>
        <xdr:cNvSpPr/>
      </xdr:nvSpPr>
      <xdr:spPr>
        <a:xfrm>
          <a:off x="10595630" y="234973"/>
          <a:ext cx="1037135" cy="404446"/>
        </a:xfrm>
        <a:prstGeom prst="round2SameRect">
          <a:avLst/>
        </a:prstGeom>
        <a:effectLst/>
        <a:scene3d>
          <a:camera prst="orthographicFront"/>
          <a:lightRig rig="threePt" dir="t"/>
        </a:scene3d>
        <a:sp3d>
          <a:bevelT w="152400" h="50800" prst="softRound"/>
        </a:sp3d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200" b="1">
              <a:solidFill>
                <a:schemeClr val="accent4">
                  <a:lumMod val="50000"/>
                </a:schemeClr>
              </a:solidFill>
              <a:latin typeface="+mn-lt"/>
              <a:ea typeface="+mn-ea"/>
              <a:cs typeface="+mn-cs"/>
            </a:rPr>
            <a:t>Novembre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56</xdr:row>
      <xdr:rowOff>0</xdr:rowOff>
    </xdr:from>
    <xdr:to>
      <xdr:col>8</xdr:col>
      <xdr:colOff>809625</xdr:colOff>
      <xdr:row>83</xdr:row>
      <xdr:rowOff>28575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0E5B90D-E942-4A3C-9A11-63436B6447D6}"/>
            </a:ext>
          </a:extLst>
        </xdr:cNvPr>
        <xdr:cNvSpPr txBox="1"/>
      </xdr:nvSpPr>
      <xdr:spPr>
        <a:xfrm>
          <a:off x="5200650" y="12287250"/>
          <a:ext cx="4953000" cy="594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endParaRPr lang="fr-FR" sz="1100"/>
        </a:p>
        <a:p>
          <a:r>
            <a:rPr lang="fr-FR" sz="1100"/>
            <a:t>Sub InterdireCouper()</a:t>
          </a:r>
        </a:p>
        <a:p>
          <a:r>
            <a:rPr lang="fr-FR" sz="1100"/>
            <a:t>  On Error Resume Next</a:t>
          </a:r>
        </a:p>
        <a:p>
          <a:r>
            <a:rPr lang="fr-FR" sz="1100"/>
            <a:t>  With Application</a:t>
          </a:r>
        </a:p>
        <a:p>
          <a:r>
            <a:rPr lang="fr-FR" sz="1100"/>
            <a:t>    'interdire le raccourci Ctrl + X</a:t>
          </a:r>
        </a:p>
        <a:p>
          <a:r>
            <a:rPr lang="fr-FR" sz="1100"/>
            <a:t>    .OnKey "^x", ""</a:t>
          </a:r>
        </a:p>
        <a:p>
          <a:r>
            <a:rPr lang="fr-FR" sz="1100"/>
            <a:t>    'interdire le couper</a:t>
          </a:r>
        </a:p>
        <a:p>
          <a:r>
            <a:rPr lang="fr-FR" sz="1100"/>
            <a:t>    .CommandBars("Edit").FindControl(ID:=21).Enabled = False</a:t>
          </a:r>
        </a:p>
        <a:p>
          <a:r>
            <a:rPr lang="fr-FR" sz="1100"/>
            <a:t>    .CommandBars("Cell").FindControl(ID:=21).Enabled = False</a:t>
          </a:r>
        </a:p>
        <a:p>
          <a:r>
            <a:rPr lang="fr-FR" sz="1100"/>
            <a:t>    .CommandBars("Column").FindControl(ID:=21).Enabled = False</a:t>
          </a:r>
        </a:p>
        <a:p>
          <a:r>
            <a:rPr lang="fr-FR" sz="1100"/>
            <a:t>    .CommandBars("Row").FindControl(ID:=21).Enabled = False</a:t>
          </a:r>
        </a:p>
        <a:p>
          <a:r>
            <a:rPr lang="fr-FR" sz="1100"/>
            <a:t>    .CommandBars("Button").FindControl(ID:=21).Enabled = False</a:t>
          </a:r>
        </a:p>
        <a:p>
          <a:r>
            <a:rPr lang="fr-FR" sz="1100"/>
            <a:t>    .CommandBars("Formula Bar").FindControl(ID:=21).Enabled = False</a:t>
          </a:r>
        </a:p>
        <a:p>
          <a:r>
            <a:rPr lang="fr-FR" sz="1100"/>
            <a:t>    .CommandBars("Worksheet Menu Bar").FindControl(ID:=21).Enabled = False</a:t>
          </a:r>
        </a:p>
        <a:p>
          <a:r>
            <a:rPr lang="fr-FR" sz="1100"/>
            <a:t>    .CommandBars("Standard").FindControl(ID:=21).Enabled = False</a:t>
          </a:r>
        </a:p>
        <a:p>
          <a:r>
            <a:rPr lang="fr-FR" sz="1100"/>
            <a:t>  End With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Sub RetablirCouper()</a:t>
          </a:r>
        </a:p>
        <a:p>
          <a:r>
            <a:rPr lang="fr-FR" sz="1100"/>
            <a:t>  On Error Resume Next</a:t>
          </a:r>
        </a:p>
        <a:p>
          <a:r>
            <a:rPr lang="fr-FR" sz="1100"/>
            <a:t>  With Application</a:t>
          </a:r>
        </a:p>
        <a:p>
          <a:r>
            <a:rPr lang="fr-FR" sz="1100"/>
            <a:t>    ' rétablir le raccourci Ctrl + X</a:t>
          </a:r>
        </a:p>
        <a:p>
          <a:r>
            <a:rPr lang="fr-FR" sz="1100"/>
            <a:t>    .OnKey "^x"</a:t>
          </a:r>
        </a:p>
        <a:p>
          <a:r>
            <a:rPr lang="fr-FR" sz="1100"/>
            <a:t>   ' Rétablir le couper</a:t>
          </a:r>
        </a:p>
        <a:p>
          <a:r>
            <a:rPr lang="fr-FR" sz="1100"/>
            <a:t>    .CommandBars("Edit").FindControl(ID:=21).Enabled = True</a:t>
          </a:r>
        </a:p>
        <a:p>
          <a:r>
            <a:rPr lang="fr-FR" sz="1100"/>
            <a:t>    .CommandBars("Cell").FindControl(ID:=21).Enabled = True</a:t>
          </a:r>
        </a:p>
        <a:p>
          <a:r>
            <a:rPr lang="fr-FR" sz="1100"/>
            <a:t>    .CommandBars("Column").FindControl(ID:=21).Enabled = True</a:t>
          </a:r>
        </a:p>
        <a:p>
          <a:r>
            <a:rPr lang="fr-FR" sz="1100"/>
            <a:t>    .CommandBars("Row").FindControl(ID:=21).Enabled = True</a:t>
          </a:r>
        </a:p>
        <a:p>
          <a:r>
            <a:rPr lang="fr-FR" sz="1100"/>
            <a:t>    .CommandBars("Button").FindControl(ID:=21).Enabled = True</a:t>
          </a:r>
        </a:p>
        <a:p>
          <a:r>
            <a:rPr lang="fr-FR" sz="1100"/>
            <a:t>    .CommandBars("Formula Bar").FindControl(ID:=21).Enabled = True</a:t>
          </a:r>
        </a:p>
        <a:p>
          <a:r>
            <a:rPr lang="fr-FR" sz="1100"/>
            <a:t>    .CommandBars("Worksheet Menu Bar").FindControl(ID:=21).Enabled = True</a:t>
          </a:r>
        </a:p>
        <a:p>
          <a:r>
            <a:rPr lang="fr-FR" sz="1100"/>
            <a:t>    .CommandBars("Standard").FindControl(ID:=21).Enabled = True</a:t>
          </a:r>
        </a:p>
        <a:p>
          <a:r>
            <a:rPr lang="fr-FR" sz="1100"/>
            <a:t>End With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10</xdr:col>
      <xdr:colOff>0</xdr:colOff>
      <xdr:row>56</xdr:row>
      <xdr:rowOff>0</xdr:rowOff>
    </xdr:from>
    <xdr:to>
      <xdr:col>15</xdr:col>
      <xdr:colOff>600075</xdr:colOff>
      <xdr:row>180</xdr:row>
      <xdr:rowOff>152402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C4F9CEE-473D-4B08-846A-387A5AAE9B9C}"/>
            </a:ext>
          </a:extLst>
        </xdr:cNvPr>
        <xdr:cNvSpPr txBox="1"/>
      </xdr:nvSpPr>
      <xdr:spPr>
        <a:xfrm>
          <a:off x="11306175" y="12287250"/>
          <a:ext cx="5657850" cy="2731770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Workbook_BeforeClose01(Cancel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Workbook_Deactivate01()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Workbook_Open01()</a:t>
          </a:r>
        </a:p>
        <a:p>
          <a:r>
            <a:rPr lang="fr-FR" sz="1100"/>
            <a:t>If ActiveSheet.Name = "Janvier"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Workbook_BeforeClose02(Cancel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Workbook_Deactivate02()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Workbook_Open02()</a:t>
          </a:r>
        </a:p>
        <a:p>
          <a:r>
            <a:rPr lang="fr-FR" sz="1100"/>
            <a:t>If ActiveSheet.Name = "Février"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Workbook_BeforeClose03(Cancel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Workbook_Deactivate03()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Workbook_Open03()</a:t>
          </a:r>
        </a:p>
        <a:p>
          <a:r>
            <a:rPr lang="fr-FR" sz="1100"/>
            <a:t>If ActiveSheet.Name = "Mars"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Workbook_BeforeClose04(Cancel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Workbook_Deactivate04()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Workbook_Open04()</a:t>
          </a:r>
        </a:p>
        <a:p>
          <a:r>
            <a:rPr lang="fr-FR" sz="1100"/>
            <a:t>If ActiveSheet.Name = "Avril"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Workbook_BeforeClose05(Cancel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Workbook_Deactivate05()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Workbook_Open05()</a:t>
          </a:r>
        </a:p>
        <a:p>
          <a:r>
            <a:rPr lang="fr-FR" sz="1100"/>
            <a:t>If ActiveSheet.Name = "Mai"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Workbook_BeforeClose06(Cancel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Workbook_Deactivate06()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Workbook_Open06()</a:t>
          </a:r>
        </a:p>
        <a:p>
          <a:r>
            <a:rPr lang="fr-FR" sz="1100"/>
            <a:t>If ActiveSheet.Name = "Juin"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Workbook_BeforeClose07(Cancel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Workbook_Deactivate07()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Workbook_Open07()</a:t>
          </a:r>
        </a:p>
        <a:p>
          <a:r>
            <a:rPr lang="fr-FR" sz="1100"/>
            <a:t>If ActiveSheet.Name = "Juillet"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Workbook_BeforeClose08(Cancel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Workbook_Deactivate08()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Workbook_Open08()</a:t>
          </a:r>
        </a:p>
        <a:p>
          <a:r>
            <a:rPr lang="fr-FR" sz="1100"/>
            <a:t>If ActiveSheet.Name = "Août"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Workbook_BeforeClose09(Cancel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Workbook_Deactivate09()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Workbook_Open09()</a:t>
          </a:r>
        </a:p>
        <a:p>
          <a:r>
            <a:rPr lang="fr-FR" sz="1100"/>
            <a:t>If ActiveSheet.Name = "Septembre"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Workbook_BeforeClose10(Cancel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Workbook_Deactivate10()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Workbook_Open10()</a:t>
          </a:r>
        </a:p>
        <a:p>
          <a:r>
            <a:rPr lang="fr-FR" sz="1100"/>
            <a:t>If ActiveSheet.Name = "Octobre"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Workbook_BeforeClose11(Cancel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Workbook_Deactivate11()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Workbook_Open11()</a:t>
          </a:r>
        </a:p>
        <a:p>
          <a:r>
            <a:rPr lang="fr-FR" sz="1100"/>
            <a:t>If ActiveSheet.Name = "Novembre"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Workbook_BeforeClose12(Cancel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Workbook_Deactivate12()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Workbook_Open12()</a:t>
          </a:r>
        </a:p>
        <a:p>
          <a:r>
            <a:rPr lang="fr-FR" sz="1100"/>
            <a:t>If ActiveSheet.Name = "Décembre"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Workbook_BeforeClose13(Cancel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Workbook_Deactivate13()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Workbook_Open13()</a:t>
          </a:r>
        </a:p>
        <a:p>
          <a:r>
            <a:rPr lang="fr-FR" sz="1100"/>
            <a:t>If ActiveSheet.Name = "Paramètres"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Workbook_BeforeClose14(Cancel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Workbook_Deactivate14()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Workbook_Open14()</a:t>
          </a:r>
        </a:p>
        <a:p>
          <a:r>
            <a:rPr lang="fr-FR" sz="1100"/>
            <a:t>If ActiveSheet.Name = "Tableau Référence" Then InterdireCouper</a:t>
          </a:r>
        </a:p>
        <a:p>
          <a:r>
            <a:rPr lang="fr-FR" sz="1100"/>
            <a:t>End Sub</a:t>
          </a:r>
        </a:p>
        <a:p>
          <a:r>
            <a:rPr lang="fr-FR" sz="1100"/>
            <a:t>Private Sub Workbook_BeforeClose15(Cancel As Boolean)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Workbook_Deactivate15()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Workbook_Open15()</a:t>
          </a:r>
        </a:p>
        <a:p>
          <a:r>
            <a:rPr lang="fr-FR" sz="1100"/>
            <a:t>If ActiveSheet.Name = "Résultats" Then InterdireCouper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endParaRPr lang="fr-FR" sz="1100"/>
        </a:p>
      </xdr:txBody>
    </xdr:sp>
    <xdr:clientData/>
  </xdr:twoCellAnchor>
  <xdr:twoCellAnchor>
    <xdr:from>
      <xdr:col>16</xdr:col>
      <xdr:colOff>819150</xdr:colOff>
      <xdr:row>56</xdr:row>
      <xdr:rowOff>85725</xdr:rowOff>
    </xdr:from>
    <xdr:to>
      <xdr:col>23</xdr:col>
      <xdr:colOff>142875</xdr:colOff>
      <xdr:row>64</xdr:row>
      <xdr:rowOff>76200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B6216772-453B-4996-8A55-6D0ED487C0AB}"/>
            </a:ext>
          </a:extLst>
        </xdr:cNvPr>
        <xdr:cNvSpPr txBox="1"/>
      </xdr:nvSpPr>
      <xdr:spPr>
        <a:xfrm>
          <a:off x="18021300" y="12372975"/>
          <a:ext cx="5191125" cy="1743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Private Sub Worksheet_Activate()</a:t>
          </a:r>
        </a:p>
        <a:p>
          <a:r>
            <a:rPr lang="fr-FR" sz="1100"/>
            <a:t>InterdireCouper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>Private Sub Worksheet_Deactivate()</a:t>
          </a:r>
        </a:p>
        <a:p>
          <a:r>
            <a:rPr lang="fr-FR" sz="1100"/>
            <a:t>RetablirCouper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-%20Tableau%20CTD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-%20Tableau%20dynamique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NNARDC/Desktop/Matrice%20de%20suivi%20des%20collaborateurs/Matrice%20de%20suivi%20-%20CAMBIERE%20Claire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Matrice%20suivi%20-%20Jonathan%20SERIN.xlsb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 de référence"/>
      <sheetName val="Tableau impact 1"/>
      <sheetName val="Tableau impact 2"/>
      <sheetName val="Tableau délégation niv 0"/>
      <sheetName val="Tableau délégation niv 1"/>
      <sheetName val="Tableau délégation 2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aramètres"/>
      <sheetName val="Matrice de suivi - Tableau CTD"/>
    </sheetNames>
    <definedNames>
      <definedName name="MACROFEVRIER0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1">
          <cell r="B1">
            <v>43101</v>
          </cell>
          <cell r="D1"/>
          <cell r="E1"/>
          <cell r="K1"/>
        </row>
        <row r="2">
          <cell r="B2">
            <v>43102</v>
          </cell>
          <cell r="D2" t="str">
            <v>PE+</v>
          </cell>
          <cell r="E2" t="str">
            <v>Sociétaire</v>
          </cell>
          <cell r="F2" t="str">
            <v>Terre de vie</v>
          </cell>
          <cell r="G2" t="str">
            <v>En cours…</v>
          </cell>
          <cell r="K2" t="str">
            <v>1 facultative</v>
          </cell>
        </row>
        <row r="3">
          <cell r="B3">
            <v>43103</v>
          </cell>
          <cell r="D3" t="str">
            <v>EV+</v>
          </cell>
          <cell r="E3" t="str">
            <v>Prospect</v>
          </cell>
          <cell r="F3" t="str">
            <v>Terre de rêve</v>
          </cell>
          <cell r="G3"/>
          <cell r="I3">
            <v>1</v>
          </cell>
          <cell r="J3" t="str">
            <v>oui</v>
          </cell>
          <cell r="K3" t="str">
            <v>2 match</v>
          </cell>
        </row>
        <row r="4">
          <cell r="B4">
            <v>43104</v>
          </cell>
          <cell r="D4" t="str">
            <v>EVS+</v>
          </cell>
          <cell r="F4" t="str">
            <v>Vivépargne II</v>
          </cell>
          <cell r="G4" t="str">
            <v>En cours…</v>
          </cell>
          <cell r="I4"/>
          <cell r="J4" t="str">
            <v>non</v>
          </cell>
          <cell r="K4"/>
        </row>
        <row r="5">
          <cell r="B5">
            <v>43105</v>
          </cell>
          <cell r="F5" t="str">
            <v>Génerétio</v>
          </cell>
          <cell r="G5" t="str">
            <v>Signé 100%</v>
          </cell>
          <cell r="J5"/>
        </row>
        <row r="6">
          <cell r="B6">
            <v>43106</v>
          </cell>
          <cell r="F6" t="str">
            <v>Rente universelle</v>
          </cell>
          <cell r="G6" t="str">
            <v>Signé partie</v>
          </cell>
        </row>
        <row r="7">
          <cell r="B7">
            <v>43107</v>
          </cell>
          <cell r="D7" t="str">
            <v>Signature</v>
          </cell>
          <cell r="F7" t="str">
            <v>PEE</v>
          </cell>
          <cell r="G7" t="str">
            <v>Reporté</v>
          </cell>
        </row>
        <row r="8">
          <cell r="B8">
            <v>43108</v>
          </cell>
          <cell r="F8" t="str">
            <v>PERCO</v>
          </cell>
          <cell r="G8" t="str">
            <v>Abandon</v>
          </cell>
        </row>
        <row r="9">
          <cell r="B9">
            <v>43109</v>
          </cell>
          <cell r="D9" t="str">
            <v>PE-</v>
          </cell>
          <cell r="F9" t="str">
            <v>Participation</v>
          </cell>
          <cell r="G9"/>
        </row>
        <row r="10">
          <cell r="B10">
            <v>43110</v>
          </cell>
          <cell r="D10" t="str">
            <v>EV-</v>
          </cell>
          <cell r="F10" t="str">
            <v>Intéressement</v>
          </cell>
        </row>
        <row r="11">
          <cell r="B11">
            <v>43111</v>
          </cell>
          <cell r="D11" t="str">
            <v>EVS-</v>
          </cell>
          <cell r="F11" t="str">
            <v>CET</v>
          </cell>
        </row>
        <row r="12">
          <cell r="B12">
            <v>43112</v>
          </cell>
          <cell r="D12" t="str">
            <v>Signture-</v>
          </cell>
          <cell r="F12" t="str">
            <v>CM</v>
          </cell>
        </row>
        <row r="13">
          <cell r="B13">
            <v>43113</v>
          </cell>
          <cell r="D13" t="str">
            <v>Signature +</v>
          </cell>
          <cell r="F13"/>
        </row>
        <row r="14">
          <cell r="B14">
            <v>43114</v>
          </cell>
        </row>
        <row r="15">
          <cell r="B15">
            <v>43115</v>
          </cell>
        </row>
        <row r="16">
          <cell r="B16">
            <v>43116</v>
          </cell>
        </row>
        <row r="17">
          <cell r="B17">
            <v>43117</v>
          </cell>
        </row>
        <row r="18">
          <cell r="B18">
            <v>43118</v>
          </cell>
        </row>
        <row r="19">
          <cell r="B19">
            <v>43119</v>
          </cell>
        </row>
        <row r="20">
          <cell r="B20">
            <v>43120</v>
          </cell>
        </row>
        <row r="21">
          <cell r="B21">
            <v>43121</v>
          </cell>
        </row>
        <row r="22">
          <cell r="B22">
            <v>43122</v>
          </cell>
        </row>
        <row r="23">
          <cell r="B23">
            <v>43123</v>
          </cell>
        </row>
        <row r="24">
          <cell r="B24">
            <v>43124</v>
          </cell>
        </row>
        <row r="25">
          <cell r="B25">
            <v>43125</v>
          </cell>
        </row>
        <row r="26">
          <cell r="B26">
            <v>43126</v>
          </cell>
        </row>
        <row r="27">
          <cell r="B27">
            <v>43127</v>
          </cell>
        </row>
        <row r="28">
          <cell r="B28">
            <v>43128</v>
          </cell>
        </row>
        <row r="29">
          <cell r="B29">
            <v>43129</v>
          </cell>
        </row>
        <row r="30">
          <cell r="B30">
            <v>43130</v>
          </cell>
        </row>
        <row r="31">
          <cell r="B31">
            <v>43131</v>
          </cell>
        </row>
        <row r="32">
          <cell r="B32">
            <v>43132</v>
          </cell>
        </row>
        <row r="33">
          <cell r="B33">
            <v>43133</v>
          </cell>
        </row>
        <row r="34">
          <cell r="B34">
            <v>43134</v>
          </cell>
        </row>
        <row r="35">
          <cell r="B35">
            <v>43135</v>
          </cell>
        </row>
        <row r="36">
          <cell r="B36">
            <v>43136</v>
          </cell>
        </row>
        <row r="37">
          <cell r="B37">
            <v>43137</v>
          </cell>
        </row>
        <row r="38">
          <cell r="B38">
            <v>43138</v>
          </cell>
        </row>
        <row r="39">
          <cell r="B39">
            <v>43139</v>
          </cell>
        </row>
        <row r="40">
          <cell r="B40">
            <v>43140</v>
          </cell>
        </row>
        <row r="41">
          <cell r="B41">
            <v>43141</v>
          </cell>
        </row>
        <row r="42">
          <cell r="B42">
            <v>43142</v>
          </cell>
        </row>
        <row r="43">
          <cell r="B43">
            <v>43143</v>
          </cell>
        </row>
        <row r="44">
          <cell r="B44">
            <v>43144</v>
          </cell>
        </row>
        <row r="45">
          <cell r="B45">
            <v>43145</v>
          </cell>
        </row>
        <row r="46">
          <cell r="B46">
            <v>43146</v>
          </cell>
        </row>
        <row r="47">
          <cell r="B47">
            <v>43147</v>
          </cell>
        </row>
        <row r="48">
          <cell r="B48">
            <v>43148</v>
          </cell>
        </row>
        <row r="49">
          <cell r="B49">
            <v>43149</v>
          </cell>
        </row>
        <row r="50">
          <cell r="B50">
            <v>43150</v>
          </cell>
        </row>
        <row r="51">
          <cell r="B51">
            <v>43151</v>
          </cell>
        </row>
        <row r="52">
          <cell r="B52">
            <v>43152</v>
          </cell>
        </row>
        <row r="53">
          <cell r="B53">
            <v>43153</v>
          </cell>
        </row>
        <row r="54">
          <cell r="B54">
            <v>43154</v>
          </cell>
        </row>
        <row r="55">
          <cell r="B55">
            <v>43155</v>
          </cell>
        </row>
        <row r="56">
          <cell r="B56">
            <v>43156</v>
          </cell>
        </row>
        <row r="57">
          <cell r="B57">
            <v>43157</v>
          </cell>
        </row>
        <row r="58">
          <cell r="B58">
            <v>43158</v>
          </cell>
        </row>
        <row r="59">
          <cell r="B59">
            <v>43159</v>
          </cell>
        </row>
        <row r="60">
          <cell r="B60">
            <v>43160</v>
          </cell>
        </row>
        <row r="61">
          <cell r="B61">
            <v>43161</v>
          </cell>
        </row>
        <row r="62">
          <cell r="B62">
            <v>43162</v>
          </cell>
        </row>
        <row r="63">
          <cell r="B63">
            <v>43163</v>
          </cell>
        </row>
        <row r="64">
          <cell r="B64">
            <v>43164</v>
          </cell>
        </row>
        <row r="65">
          <cell r="B65">
            <v>43165</v>
          </cell>
        </row>
        <row r="66">
          <cell r="B66">
            <v>43166</v>
          </cell>
        </row>
        <row r="67">
          <cell r="B67">
            <v>43167</v>
          </cell>
        </row>
        <row r="68">
          <cell r="B68">
            <v>43168</v>
          </cell>
        </row>
        <row r="69">
          <cell r="B69">
            <v>43169</v>
          </cell>
        </row>
        <row r="70">
          <cell r="B70">
            <v>43170</v>
          </cell>
        </row>
        <row r="71">
          <cell r="B71">
            <v>43171</v>
          </cell>
        </row>
        <row r="72">
          <cell r="B72">
            <v>43172</v>
          </cell>
        </row>
        <row r="73">
          <cell r="B73">
            <v>43173</v>
          </cell>
        </row>
        <row r="74">
          <cell r="B74">
            <v>43174</v>
          </cell>
        </row>
        <row r="75">
          <cell r="B75">
            <v>43175</v>
          </cell>
        </row>
        <row r="76">
          <cell r="B76">
            <v>43176</v>
          </cell>
        </row>
        <row r="77">
          <cell r="B77">
            <v>43177</v>
          </cell>
        </row>
        <row r="78">
          <cell r="B78">
            <v>43178</v>
          </cell>
        </row>
        <row r="79">
          <cell r="B79">
            <v>43179</v>
          </cell>
        </row>
        <row r="80">
          <cell r="B80">
            <v>43180</v>
          </cell>
        </row>
        <row r="81">
          <cell r="B81">
            <v>43181</v>
          </cell>
        </row>
        <row r="82">
          <cell r="B82">
            <v>43182</v>
          </cell>
        </row>
        <row r="83">
          <cell r="B83">
            <v>43183</v>
          </cell>
        </row>
        <row r="84">
          <cell r="B84">
            <v>43184</v>
          </cell>
        </row>
        <row r="85">
          <cell r="B85">
            <v>43185</v>
          </cell>
        </row>
        <row r="86">
          <cell r="B86">
            <v>43186</v>
          </cell>
        </row>
        <row r="87">
          <cell r="B87">
            <v>43187</v>
          </cell>
        </row>
        <row r="88">
          <cell r="B88">
            <v>43188</v>
          </cell>
        </row>
        <row r="89">
          <cell r="B89">
            <v>43189</v>
          </cell>
        </row>
        <row r="90">
          <cell r="B90">
            <v>43190</v>
          </cell>
        </row>
        <row r="91">
          <cell r="B91">
            <v>43191</v>
          </cell>
        </row>
        <row r="92">
          <cell r="B92">
            <v>43192</v>
          </cell>
        </row>
        <row r="93">
          <cell r="B93">
            <v>43193</v>
          </cell>
        </row>
        <row r="94">
          <cell r="B94">
            <v>43194</v>
          </cell>
        </row>
        <row r="95">
          <cell r="B95">
            <v>43195</v>
          </cell>
        </row>
        <row r="96">
          <cell r="B96">
            <v>43196</v>
          </cell>
        </row>
        <row r="97">
          <cell r="B97">
            <v>43197</v>
          </cell>
        </row>
        <row r="98">
          <cell r="B98">
            <v>43198</v>
          </cell>
        </row>
        <row r="99">
          <cell r="B99">
            <v>43199</v>
          </cell>
        </row>
        <row r="100">
          <cell r="B100">
            <v>43200</v>
          </cell>
        </row>
        <row r="101">
          <cell r="B101">
            <v>43201</v>
          </cell>
        </row>
        <row r="102">
          <cell r="B102">
            <v>43202</v>
          </cell>
        </row>
        <row r="103">
          <cell r="B103">
            <v>43203</v>
          </cell>
        </row>
        <row r="104">
          <cell r="B104">
            <v>43204</v>
          </cell>
        </row>
        <row r="105">
          <cell r="B105">
            <v>43205</v>
          </cell>
        </row>
        <row r="106">
          <cell r="B106">
            <v>43206</v>
          </cell>
        </row>
        <row r="107">
          <cell r="B107">
            <v>43207</v>
          </cell>
        </row>
        <row r="108">
          <cell r="B108">
            <v>43208</v>
          </cell>
        </row>
        <row r="109">
          <cell r="B109">
            <v>43209</v>
          </cell>
        </row>
        <row r="110">
          <cell r="B110">
            <v>43210</v>
          </cell>
        </row>
        <row r="111">
          <cell r="B111">
            <v>43211</v>
          </cell>
        </row>
        <row r="112">
          <cell r="B112">
            <v>43212</v>
          </cell>
        </row>
        <row r="113">
          <cell r="B113">
            <v>43213</v>
          </cell>
        </row>
        <row r="114">
          <cell r="B114">
            <v>43214</v>
          </cell>
        </row>
        <row r="115">
          <cell r="B115">
            <v>43215</v>
          </cell>
        </row>
        <row r="116">
          <cell r="B116">
            <v>43216</v>
          </cell>
        </row>
        <row r="117">
          <cell r="B117">
            <v>43217</v>
          </cell>
        </row>
        <row r="118">
          <cell r="B118">
            <v>43218</v>
          </cell>
        </row>
        <row r="119">
          <cell r="B119">
            <v>43219</v>
          </cell>
        </row>
        <row r="120">
          <cell r="B120">
            <v>43220</v>
          </cell>
        </row>
        <row r="121">
          <cell r="B121">
            <v>43221</v>
          </cell>
        </row>
        <row r="122">
          <cell r="B122">
            <v>43222</v>
          </cell>
        </row>
        <row r="123">
          <cell r="B123">
            <v>43223</v>
          </cell>
        </row>
        <row r="124">
          <cell r="B124">
            <v>43224</v>
          </cell>
        </row>
        <row r="125">
          <cell r="B125">
            <v>43225</v>
          </cell>
        </row>
        <row r="126">
          <cell r="B126">
            <v>43226</v>
          </cell>
        </row>
        <row r="127">
          <cell r="B127">
            <v>43227</v>
          </cell>
        </row>
        <row r="128">
          <cell r="B128">
            <v>43228</v>
          </cell>
        </row>
        <row r="129">
          <cell r="B129">
            <v>43229</v>
          </cell>
        </row>
        <row r="130">
          <cell r="B130">
            <v>43230</v>
          </cell>
        </row>
        <row r="131">
          <cell r="B131">
            <v>43231</v>
          </cell>
        </row>
        <row r="132">
          <cell r="B132">
            <v>43232</v>
          </cell>
        </row>
        <row r="133">
          <cell r="B133">
            <v>43233</v>
          </cell>
        </row>
        <row r="134">
          <cell r="B134">
            <v>43234</v>
          </cell>
        </row>
        <row r="135">
          <cell r="B135">
            <v>43235</v>
          </cell>
        </row>
        <row r="136">
          <cell r="B136">
            <v>43236</v>
          </cell>
        </row>
        <row r="137">
          <cell r="B137">
            <v>43237</v>
          </cell>
        </row>
        <row r="138">
          <cell r="B138">
            <v>43238</v>
          </cell>
        </row>
        <row r="139">
          <cell r="B139">
            <v>43239</v>
          </cell>
        </row>
        <row r="140">
          <cell r="B140">
            <v>43240</v>
          </cell>
        </row>
        <row r="141">
          <cell r="B141">
            <v>43241</v>
          </cell>
        </row>
        <row r="142">
          <cell r="B142">
            <v>43242</v>
          </cell>
        </row>
        <row r="143">
          <cell r="B143">
            <v>43243</v>
          </cell>
        </row>
        <row r="144">
          <cell r="B144">
            <v>43244</v>
          </cell>
        </row>
        <row r="145">
          <cell r="B145">
            <v>43245</v>
          </cell>
        </row>
        <row r="146">
          <cell r="B146">
            <v>43246</v>
          </cell>
        </row>
        <row r="147">
          <cell r="B147">
            <v>43247</v>
          </cell>
        </row>
        <row r="148">
          <cell r="B148">
            <v>43248</v>
          </cell>
        </row>
        <row r="149">
          <cell r="B149">
            <v>43249</v>
          </cell>
        </row>
        <row r="150">
          <cell r="B150">
            <v>43250</v>
          </cell>
        </row>
        <row r="151">
          <cell r="B151">
            <v>43252</v>
          </cell>
        </row>
        <row r="152">
          <cell r="B152">
            <v>43253</v>
          </cell>
        </row>
        <row r="153">
          <cell r="B153">
            <v>43254</v>
          </cell>
        </row>
        <row r="154">
          <cell r="B154">
            <v>43255</v>
          </cell>
        </row>
        <row r="155">
          <cell r="B155">
            <v>43256</v>
          </cell>
        </row>
        <row r="156">
          <cell r="B156">
            <v>43257</v>
          </cell>
        </row>
        <row r="157">
          <cell r="B157">
            <v>43258</v>
          </cell>
        </row>
        <row r="158">
          <cell r="B158">
            <v>43259</v>
          </cell>
        </row>
        <row r="159">
          <cell r="B159">
            <v>43260</v>
          </cell>
        </row>
        <row r="160">
          <cell r="B160">
            <v>43261</v>
          </cell>
        </row>
        <row r="161">
          <cell r="B161">
            <v>43262</v>
          </cell>
        </row>
        <row r="162">
          <cell r="B162">
            <v>43263</v>
          </cell>
        </row>
        <row r="163">
          <cell r="B163">
            <v>43264</v>
          </cell>
        </row>
        <row r="164">
          <cell r="B164">
            <v>43265</v>
          </cell>
        </row>
        <row r="165">
          <cell r="B165">
            <v>43266</v>
          </cell>
        </row>
        <row r="166">
          <cell r="B166">
            <v>43267</v>
          </cell>
        </row>
        <row r="167">
          <cell r="B167">
            <v>43268</v>
          </cell>
        </row>
        <row r="168">
          <cell r="B168">
            <v>43269</v>
          </cell>
        </row>
        <row r="169">
          <cell r="B169">
            <v>43270</v>
          </cell>
        </row>
        <row r="170">
          <cell r="B170">
            <v>43271</v>
          </cell>
        </row>
        <row r="171">
          <cell r="B171">
            <v>43272</v>
          </cell>
        </row>
        <row r="172">
          <cell r="B172">
            <v>43273</v>
          </cell>
        </row>
        <row r="173">
          <cell r="B173">
            <v>43274</v>
          </cell>
        </row>
        <row r="174">
          <cell r="B174">
            <v>43275</v>
          </cell>
        </row>
        <row r="175">
          <cell r="B175">
            <v>43276</v>
          </cell>
        </row>
        <row r="176">
          <cell r="B176">
            <v>43277</v>
          </cell>
        </row>
        <row r="177">
          <cell r="B177">
            <v>43278</v>
          </cell>
        </row>
        <row r="178">
          <cell r="B178">
            <v>43279</v>
          </cell>
        </row>
        <row r="179">
          <cell r="B179">
            <v>43280</v>
          </cell>
        </row>
        <row r="180">
          <cell r="B180">
            <v>43281</v>
          </cell>
        </row>
        <row r="181">
          <cell r="B181">
            <v>43251</v>
          </cell>
        </row>
        <row r="182">
          <cell r="B182">
            <v>43282</v>
          </cell>
        </row>
        <row r="183">
          <cell r="B183">
            <v>43283</v>
          </cell>
        </row>
        <row r="184">
          <cell r="B184">
            <v>43284</v>
          </cell>
        </row>
        <row r="185">
          <cell r="B185">
            <v>43285</v>
          </cell>
        </row>
        <row r="186">
          <cell r="B186">
            <v>43286</v>
          </cell>
        </row>
        <row r="187">
          <cell r="B187">
            <v>43287</v>
          </cell>
        </row>
        <row r="188">
          <cell r="B188">
            <v>43288</v>
          </cell>
        </row>
        <row r="189">
          <cell r="B189">
            <v>43289</v>
          </cell>
        </row>
        <row r="190">
          <cell r="B190">
            <v>43290</v>
          </cell>
        </row>
        <row r="191">
          <cell r="B191">
            <v>43291</v>
          </cell>
        </row>
        <row r="192">
          <cell r="B192">
            <v>43292</v>
          </cell>
        </row>
        <row r="193">
          <cell r="B193">
            <v>43293</v>
          </cell>
        </row>
        <row r="194">
          <cell r="B194">
            <v>43294</v>
          </cell>
        </row>
        <row r="195">
          <cell r="B195">
            <v>43295</v>
          </cell>
        </row>
        <row r="196">
          <cell r="B196">
            <v>43296</v>
          </cell>
        </row>
        <row r="197">
          <cell r="B197">
            <v>43297</v>
          </cell>
        </row>
        <row r="198">
          <cell r="B198">
            <v>43298</v>
          </cell>
        </row>
        <row r="199">
          <cell r="B199">
            <v>43299</v>
          </cell>
        </row>
        <row r="200">
          <cell r="B200">
            <v>43300</v>
          </cell>
        </row>
        <row r="201">
          <cell r="B201">
            <v>43301</v>
          </cell>
        </row>
        <row r="202">
          <cell r="B202">
            <v>43302</v>
          </cell>
        </row>
        <row r="203">
          <cell r="B203">
            <v>43303</v>
          </cell>
        </row>
        <row r="204">
          <cell r="B204">
            <v>43304</v>
          </cell>
        </row>
        <row r="205">
          <cell r="B205">
            <v>43305</v>
          </cell>
        </row>
        <row r="206">
          <cell r="B206">
            <v>43306</v>
          </cell>
        </row>
        <row r="207">
          <cell r="B207">
            <v>43307</v>
          </cell>
        </row>
        <row r="208">
          <cell r="B208">
            <v>43308</v>
          </cell>
        </row>
        <row r="209">
          <cell r="B209">
            <v>43309</v>
          </cell>
        </row>
        <row r="210">
          <cell r="B210">
            <v>43310</v>
          </cell>
        </row>
        <row r="211">
          <cell r="B211">
            <v>43311</v>
          </cell>
        </row>
        <row r="212">
          <cell r="B212">
            <v>43313</v>
          </cell>
        </row>
        <row r="213">
          <cell r="B213">
            <v>43314</v>
          </cell>
        </row>
        <row r="214">
          <cell r="B214">
            <v>43315</v>
          </cell>
        </row>
        <row r="215">
          <cell r="B215">
            <v>43316</v>
          </cell>
        </row>
        <row r="216">
          <cell r="B216">
            <v>43317</v>
          </cell>
        </row>
        <row r="217">
          <cell r="B217">
            <v>43318</v>
          </cell>
        </row>
        <row r="218">
          <cell r="B218">
            <v>43319</v>
          </cell>
        </row>
        <row r="219">
          <cell r="B219">
            <v>43320</v>
          </cell>
        </row>
        <row r="220">
          <cell r="B220">
            <v>43321</v>
          </cell>
        </row>
        <row r="221">
          <cell r="B221">
            <v>43322</v>
          </cell>
        </row>
        <row r="222">
          <cell r="B222">
            <v>43323</v>
          </cell>
        </row>
        <row r="223">
          <cell r="B223">
            <v>43324</v>
          </cell>
        </row>
        <row r="224">
          <cell r="B224">
            <v>43325</v>
          </cell>
        </row>
        <row r="225">
          <cell r="B225">
            <v>43326</v>
          </cell>
        </row>
        <row r="226">
          <cell r="B226">
            <v>43327</v>
          </cell>
        </row>
        <row r="227">
          <cell r="B227">
            <v>43328</v>
          </cell>
        </row>
        <row r="228">
          <cell r="B228">
            <v>43329</v>
          </cell>
        </row>
        <row r="229">
          <cell r="B229">
            <v>43330</v>
          </cell>
        </row>
        <row r="230">
          <cell r="B230">
            <v>43331</v>
          </cell>
        </row>
        <row r="231">
          <cell r="B231">
            <v>43332</v>
          </cell>
        </row>
        <row r="232">
          <cell r="B232">
            <v>43333</v>
          </cell>
        </row>
        <row r="233">
          <cell r="B233">
            <v>43334</v>
          </cell>
        </row>
        <row r="234">
          <cell r="B234">
            <v>43335</v>
          </cell>
        </row>
        <row r="235">
          <cell r="B235">
            <v>43336</v>
          </cell>
        </row>
        <row r="236">
          <cell r="B236">
            <v>43337</v>
          </cell>
        </row>
        <row r="237">
          <cell r="B237">
            <v>43338</v>
          </cell>
        </row>
        <row r="238">
          <cell r="B238">
            <v>43339</v>
          </cell>
        </row>
        <row r="239">
          <cell r="B239">
            <v>43340</v>
          </cell>
        </row>
        <row r="240">
          <cell r="B240">
            <v>43341</v>
          </cell>
        </row>
        <row r="241">
          <cell r="B241">
            <v>43342</v>
          </cell>
        </row>
        <row r="242">
          <cell r="B242">
            <v>43312</v>
          </cell>
        </row>
        <row r="243">
          <cell r="B243">
            <v>43344</v>
          </cell>
        </row>
        <row r="244">
          <cell r="B244">
            <v>43345</v>
          </cell>
        </row>
        <row r="245">
          <cell r="B245">
            <v>43346</v>
          </cell>
        </row>
        <row r="246">
          <cell r="B246">
            <v>43347</v>
          </cell>
        </row>
        <row r="247">
          <cell r="B247">
            <v>43348</v>
          </cell>
        </row>
        <row r="248">
          <cell r="B248">
            <v>43349</v>
          </cell>
        </row>
        <row r="249">
          <cell r="B249">
            <v>43350</v>
          </cell>
        </row>
        <row r="250">
          <cell r="B250">
            <v>43351</v>
          </cell>
        </row>
        <row r="251">
          <cell r="B251">
            <v>43352</v>
          </cell>
        </row>
        <row r="252">
          <cell r="B252">
            <v>43353</v>
          </cell>
        </row>
        <row r="253">
          <cell r="B253">
            <v>43354</v>
          </cell>
        </row>
        <row r="254">
          <cell r="B254">
            <v>43355</v>
          </cell>
        </row>
        <row r="255">
          <cell r="B255">
            <v>43356</v>
          </cell>
        </row>
        <row r="256">
          <cell r="B256">
            <v>43357</v>
          </cell>
        </row>
        <row r="257">
          <cell r="B257">
            <v>43358</v>
          </cell>
        </row>
        <row r="258">
          <cell r="B258">
            <v>43359</v>
          </cell>
        </row>
        <row r="259">
          <cell r="B259">
            <v>43360</v>
          </cell>
        </row>
        <row r="260">
          <cell r="B260">
            <v>43361</v>
          </cell>
        </row>
        <row r="261">
          <cell r="B261">
            <v>43362</v>
          </cell>
        </row>
        <row r="262">
          <cell r="B262">
            <v>43363</v>
          </cell>
        </row>
        <row r="263">
          <cell r="B263">
            <v>43364</v>
          </cell>
        </row>
        <row r="264">
          <cell r="B264">
            <v>43365</v>
          </cell>
        </row>
        <row r="265">
          <cell r="B265">
            <v>43366</v>
          </cell>
        </row>
        <row r="266">
          <cell r="B266">
            <v>43367</v>
          </cell>
        </row>
        <row r="267">
          <cell r="B267">
            <v>43368</v>
          </cell>
        </row>
        <row r="268">
          <cell r="B268">
            <v>43369</v>
          </cell>
        </row>
        <row r="269">
          <cell r="B269">
            <v>43370</v>
          </cell>
        </row>
        <row r="270">
          <cell r="B270">
            <v>43371</v>
          </cell>
        </row>
        <row r="271">
          <cell r="B271">
            <v>43372</v>
          </cell>
        </row>
        <row r="272">
          <cell r="B272">
            <v>43373</v>
          </cell>
        </row>
        <row r="273">
          <cell r="B273">
            <v>43343</v>
          </cell>
        </row>
        <row r="274">
          <cell r="B274">
            <v>43374</v>
          </cell>
        </row>
        <row r="275">
          <cell r="B275">
            <v>43375</v>
          </cell>
        </row>
        <row r="276">
          <cell r="B276">
            <v>43376</v>
          </cell>
        </row>
        <row r="277">
          <cell r="B277">
            <v>43377</v>
          </cell>
        </row>
        <row r="278">
          <cell r="B278">
            <v>43378</v>
          </cell>
        </row>
        <row r="279">
          <cell r="B279">
            <v>43379</v>
          </cell>
        </row>
        <row r="280">
          <cell r="B280">
            <v>43380</v>
          </cell>
        </row>
        <row r="281">
          <cell r="B281">
            <v>43381</v>
          </cell>
        </row>
        <row r="282">
          <cell r="B282">
            <v>43382</v>
          </cell>
        </row>
        <row r="283">
          <cell r="B283">
            <v>43383</v>
          </cell>
        </row>
        <row r="284">
          <cell r="B284">
            <v>43384</v>
          </cell>
        </row>
        <row r="285">
          <cell r="B285">
            <v>43385</v>
          </cell>
        </row>
        <row r="286">
          <cell r="B286">
            <v>43386</v>
          </cell>
        </row>
        <row r="287">
          <cell r="B287">
            <v>43387</v>
          </cell>
        </row>
        <row r="288">
          <cell r="B288">
            <v>43388</v>
          </cell>
        </row>
        <row r="289">
          <cell r="B289">
            <v>43389</v>
          </cell>
        </row>
        <row r="290">
          <cell r="B290">
            <v>43390</v>
          </cell>
        </row>
        <row r="291">
          <cell r="B291">
            <v>43391</v>
          </cell>
        </row>
        <row r="292">
          <cell r="B292">
            <v>43392</v>
          </cell>
        </row>
        <row r="293">
          <cell r="B293">
            <v>43393</v>
          </cell>
        </row>
        <row r="294">
          <cell r="B294">
            <v>43394</v>
          </cell>
        </row>
        <row r="295">
          <cell r="B295">
            <v>43395</v>
          </cell>
        </row>
        <row r="296">
          <cell r="B296">
            <v>43396</v>
          </cell>
        </row>
        <row r="297">
          <cell r="B297">
            <v>43397</v>
          </cell>
        </row>
        <row r="298">
          <cell r="B298">
            <v>43398</v>
          </cell>
        </row>
        <row r="299">
          <cell r="B299">
            <v>43399</v>
          </cell>
        </row>
        <row r="300">
          <cell r="B300">
            <v>43400</v>
          </cell>
        </row>
        <row r="301">
          <cell r="B301">
            <v>43401</v>
          </cell>
        </row>
        <row r="302">
          <cell r="B302">
            <v>43402</v>
          </cell>
        </row>
        <row r="303">
          <cell r="B303">
            <v>43403</v>
          </cell>
        </row>
        <row r="304">
          <cell r="B304">
            <v>43405</v>
          </cell>
        </row>
        <row r="305">
          <cell r="B305">
            <v>43406</v>
          </cell>
        </row>
        <row r="306">
          <cell r="B306">
            <v>43407</v>
          </cell>
        </row>
        <row r="307">
          <cell r="B307">
            <v>43408</v>
          </cell>
        </row>
        <row r="308">
          <cell r="B308">
            <v>43409</v>
          </cell>
        </row>
        <row r="309">
          <cell r="B309">
            <v>43410</v>
          </cell>
        </row>
        <row r="310">
          <cell r="B310">
            <v>43411</v>
          </cell>
        </row>
        <row r="311">
          <cell r="B311">
            <v>43412</v>
          </cell>
        </row>
        <row r="312">
          <cell r="B312">
            <v>43413</v>
          </cell>
        </row>
        <row r="313">
          <cell r="B313">
            <v>43414</v>
          </cell>
        </row>
        <row r="314">
          <cell r="B314">
            <v>43415</v>
          </cell>
        </row>
        <row r="315">
          <cell r="B315">
            <v>43416</v>
          </cell>
        </row>
        <row r="316">
          <cell r="B316">
            <v>43417</v>
          </cell>
        </row>
        <row r="317">
          <cell r="B317">
            <v>43418</v>
          </cell>
        </row>
        <row r="318">
          <cell r="B318">
            <v>43419</v>
          </cell>
        </row>
        <row r="319">
          <cell r="B319">
            <v>43420</v>
          </cell>
        </row>
        <row r="320">
          <cell r="B320">
            <v>43421</v>
          </cell>
        </row>
        <row r="321">
          <cell r="B321">
            <v>43422</v>
          </cell>
        </row>
        <row r="322">
          <cell r="B322">
            <v>43423</v>
          </cell>
        </row>
        <row r="323">
          <cell r="B323">
            <v>43424</v>
          </cell>
        </row>
        <row r="324">
          <cell r="B324">
            <v>43425</v>
          </cell>
        </row>
        <row r="325">
          <cell r="B325">
            <v>43426</v>
          </cell>
        </row>
        <row r="326">
          <cell r="B326">
            <v>43427</v>
          </cell>
        </row>
        <row r="327">
          <cell r="B327">
            <v>43428</v>
          </cell>
        </row>
        <row r="328">
          <cell r="B328">
            <v>43429</v>
          </cell>
        </row>
        <row r="329">
          <cell r="B329">
            <v>43430</v>
          </cell>
        </row>
        <row r="330">
          <cell r="B330">
            <v>43431</v>
          </cell>
        </row>
        <row r="331">
          <cell r="B331">
            <v>43432</v>
          </cell>
        </row>
        <row r="332">
          <cell r="B332">
            <v>43433</v>
          </cell>
        </row>
        <row r="333">
          <cell r="B333">
            <v>43434</v>
          </cell>
        </row>
        <row r="334">
          <cell r="B334">
            <v>43435</v>
          </cell>
        </row>
        <row r="335">
          <cell r="B335">
            <v>43436</v>
          </cell>
        </row>
        <row r="336">
          <cell r="B336">
            <v>43437</v>
          </cell>
        </row>
        <row r="337">
          <cell r="B337">
            <v>43438</v>
          </cell>
        </row>
        <row r="338">
          <cell r="B338">
            <v>43439</v>
          </cell>
        </row>
        <row r="339">
          <cell r="B339">
            <v>43440</v>
          </cell>
        </row>
        <row r="340">
          <cell r="B340">
            <v>43441</v>
          </cell>
        </row>
        <row r="341">
          <cell r="B341">
            <v>43442</v>
          </cell>
        </row>
        <row r="342">
          <cell r="B342">
            <v>43443</v>
          </cell>
        </row>
        <row r="343">
          <cell r="B343">
            <v>43444</v>
          </cell>
        </row>
        <row r="344">
          <cell r="B344">
            <v>43445</v>
          </cell>
        </row>
        <row r="345">
          <cell r="B345">
            <v>43446</v>
          </cell>
        </row>
        <row r="346">
          <cell r="B346">
            <v>43447</v>
          </cell>
        </row>
        <row r="347">
          <cell r="B347">
            <v>43448</v>
          </cell>
        </row>
        <row r="348">
          <cell r="B348">
            <v>43449</v>
          </cell>
        </row>
        <row r="349">
          <cell r="B349">
            <v>43450</v>
          </cell>
        </row>
        <row r="350">
          <cell r="B350">
            <v>43451</v>
          </cell>
        </row>
        <row r="351">
          <cell r="B351">
            <v>43452</v>
          </cell>
        </row>
        <row r="352">
          <cell r="B352">
            <v>43453</v>
          </cell>
        </row>
        <row r="353">
          <cell r="B353">
            <v>43454</v>
          </cell>
        </row>
        <row r="354">
          <cell r="B354">
            <v>43455</v>
          </cell>
        </row>
        <row r="355">
          <cell r="B355">
            <v>43456</v>
          </cell>
        </row>
        <row r="356">
          <cell r="B356">
            <v>43457</v>
          </cell>
        </row>
        <row r="357">
          <cell r="B357">
            <v>43458</v>
          </cell>
        </row>
        <row r="358">
          <cell r="B358">
            <v>43459</v>
          </cell>
        </row>
        <row r="359">
          <cell r="B359">
            <v>43460</v>
          </cell>
        </row>
        <row r="360">
          <cell r="B360">
            <v>43461</v>
          </cell>
        </row>
        <row r="361">
          <cell r="B361">
            <v>43462</v>
          </cell>
        </row>
        <row r="362">
          <cell r="B362">
            <v>43463</v>
          </cell>
        </row>
        <row r="363">
          <cell r="B363">
            <v>43464</v>
          </cell>
        </row>
        <row r="364">
          <cell r="B364">
            <v>43465</v>
          </cell>
        </row>
      </sheetData>
      <sheetData sheetId="1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 1"/>
      <sheetName val="Exemple 2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aramètres"/>
      <sheetName val="Essai"/>
      <sheetName val="Essai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3">
          <cell r="A3">
            <v>1</v>
          </cell>
        </row>
        <row r="18">
          <cell r="A18" t="str">
            <v>R.A.S</v>
          </cell>
        </row>
        <row r="193">
          <cell r="B193">
            <v>43191</v>
          </cell>
        </row>
        <row r="194">
          <cell r="B194">
            <v>43192</v>
          </cell>
        </row>
        <row r="195">
          <cell r="B195">
            <v>43193</v>
          </cell>
        </row>
        <row r="196">
          <cell r="B196">
            <v>43194</v>
          </cell>
        </row>
        <row r="197">
          <cell r="B197">
            <v>43195</v>
          </cell>
        </row>
        <row r="198">
          <cell r="B198">
            <v>43196</v>
          </cell>
        </row>
        <row r="199">
          <cell r="B199">
            <v>43197</v>
          </cell>
        </row>
        <row r="200">
          <cell r="B200">
            <v>43198</v>
          </cell>
        </row>
        <row r="201">
          <cell r="B201">
            <v>43199</v>
          </cell>
        </row>
        <row r="202">
          <cell r="B202">
            <v>43200</v>
          </cell>
        </row>
        <row r="203">
          <cell r="B203">
            <v>43201</v>
          </cell>
        </row>
        <row r="204">
          <cell r="B204">
            <v>43202</v>
          </cell>
        </row>
        <row r="205">
          <cell r="B205">
            <v>43203</v>
          </cell>
        </row>
        <row r="206">
          <cell r="B206">
            <v>43204</v>
          </cell>
        </row>
        <row r="207">
          <cell r="B207">
            <v>43205</v>
          </cell>
        </row>
        <row r="208">
          <cell r="B208">
            <v>43206</v>
          </cell>
        </row>
        <row r="209">
          <cell r="B209">
            <v>43207</v>
          </cell>
        </row>
        <row r="210">
          <cell r="B210">
            <v>43208</v>
          </cell>
        </row>
        <row r="211">
          <cell r="B211">
            <v>43209</v>
          </cell>
        </row>
        <row r="212">
          <cell r="B212">
            <v>43210</v>
          </cell>
        </row>
        <row r="213">
          <cell r="B213">
            <v>43211</v>
          </cell>
        </row>
        <row r="214">
          <cell r="B214">
            <v>43212</v>
          </cell>
        </row>
        <row r="215">
          <cell r="B215">
            <v>43213</v>
          </cell>
        </row>
        <row r="216">
          <cell r="B216">
            <v>43214</v>
          </cell>
        </row>
        <row r="217">
          <cell r="B217">
            <v>43215</v>
          </cell>
        </row>
        <row r="218">
          <cell r="B218">
            <v>43216</v>
          </cell>
        </row>
        <row r="219">
          <cell r="B219">
            <v>43217</v>
          </cell>
        </row>
        <row r="220">
          <cell r="B220">
            <v>43218</v>
          </cell>
        </row>
        <row r="221">
          <cell r="B221">
            <v>43219</v>
          </cell>
        </row>
        <row r="222">
          <cell r="B222">
            <v>43220</v>
          </cell>
        </row>
        <row r="223">
          <cell r="B223">
            <v>43221</v>
          </cell>
        </row>
        <row r="224">
          <cell r="B224">
            <v>43222</v>
          </cell>
        </row>
        <row r="225">
          <cell r="B225">
            <v>43223</v>
          </cell>
        </row>
        <row r="226">
          <cell r="B226">
            <v>43224</v>
          </cell>
        </row>
        <row r="227">
          <cell r="B227">
            <v>43225</v>
          </cell>
        </row>
        <row r="228">
          <cell r="B228">
            <v>43226</v>
          </cell>
        </row>
        <row r="229">
          <cell r="B229">
            <v>43227</v>
          </cell>
        </row>
        <row r="230">
          <cell r="B230">
            <v>43228</v>
          </cell>
        </row>
        <row r="231">
          <cell r="B231">
            <v>43229</v>
          </cell>
        </row>
        <row r="232">
          <cell r="B232">
            <v>43230</v>
          </cell>
        </row>
        <row r="233">
          <cell r="B233">
            <v>43231</v>
          </cell>
        </row>
        <row r="234">
          <cell r="B234">
            <v>43232</v>
          </cell>
        </row>
        <row r="235">
          <cell r="B235">
            <v>43233</v>
          </cell>
        </row>
        <row r="236">
          <cell r="B236">
            <v>43234</v>
          </cell>
        </row>
        <row r="237">
          <cell r="B237">
            <v>43235</v>
          </cell>
        </row>
        <row r="238">
          <cell r="B238">
            <v>43236</v>
          </cell>
        </row>
        <row r="239">
          <cell r="B239">
            <v>43237</v>
          </cell>
        </row>
        <row r="240">
          <cell r="B240">
            <v>43238</v>
          </cell>
        </row>
        <row r="241">
          <cell r="B241">
            <v>43239</v>
          </cell>
        </row>
        <row r="242">
          <cell r="B242">
            <v>43240</v>
          </cell>
        </row>
        <row r="243">
          <cell r="B243">
            <v>43241</v>
          </cell>
        </row>
        <row r="244">
          <cell r="B244">
            <v>43242</v>
          </cell>
        </row>
        <row r="245">
          <cell r="B245">
            <v>43243</v>
          </cell>
        </row>
        <row r="246">
          <cell r="B246">
            <v>43244</v>
          </cell>
        </row>
        <row r="247">
          <cell r="B247">
            <v>43245</v>
          </cell>
        </row>
        <row r="248">
          <cell r="B248">
            <v>43246</v>
          </cell>
        </row>
        <row r="249">
          <cell r="B249">
            <v>43247</v>
          </cell>
        </row>
        <row r="250">
          <cell r="B250">
            <v>43248</v>
          </cell>
        </row>
        <row r="251">
          <cell r="B251">
            <v>43249</v>
          </cell>
        </row>
        <row r="252">
          <cell r="B252">
            <v>43250</v>
          </cell>
        </row>
      </sheetData>
      <sheetData sheetId="16"/>
      <sheetData sheetId="17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Exemple"/>
      <sheetName val="Janvier"/>
      <sheetName val="Mars"/>
      <sheetName val="Avril"/>
      <sheetName val="Mai"/>
      <sheetName val="Février"/>
      <sheetName val="Juin"/>
      <sheetName val="Juillet"/>
      <sheetName val="Août"/>
      <sheetName val="Septembre"/>
      <sheetName val="Octobre"/>
      <sheetName val="Novembre"/>
      <sheetName val="Décembre"/>
      <sheetName val="Légende"/>
      <sheetName val="(Paramètres)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2">
          <cell r="D2">
            <v>43221</v>
          </cell>
        </row>
        <row r="12">
          <cell r="O12" t="str">
            <v>En cours</v>
          </cell>
        </row>
        <row r="13">
          <cell r="O13" t="str">
            <v>Finalisé</v>
          </cell>
        </row>
      </sheetData>
      <sheetData sheetId="1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ésultats"/>
      <sheetName val="Tableau Référence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Paramètr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">
          <cell r="B1">
            <v>43101</v>
          </cell>
          <cell r="H1" t="str">
            <v>En cours…</v>
          </cell>
        </row>
        <row r="2">
          <cell r="B2">
            <v>43102</v>
          </cell>
          <cell r="D2" t="str">
            <v>PE+</v>
          </cell>
          <cell r="F2" t="str">
            <v>Sociétaire</v>
          </cell>
          <cell r="H2" t="str">
            <v>Signé 100%</v>
          </cell>
          <cell r="I2" t="str">
            <v>1 facultative</v>
          </cell>
        </row>
        <row r="3">
          <cell r="B3">
            <v>43103</v>
          </cell>
          <cell r="D3" t="str">
            <v>PE-</v>
          </cell>
          <cell r="F3" t="str">
            <v>Prospect</v>
          </cell>
          <cell r="H3" t="str">
            <v>Signé partie</v>
          </cell>
          <cell r="I3" t="str">
            <v>2 match</v>
          </cell>
        </row>
        <row r="4">
          <cell r="B4">
            <v>43104</v>
          </cell>
          <cell r="D4" t="str">
            <v>EV+</v>
          </cell>
          <cell r="H4" t="str">
            <v>Reporté</v>
          </cell>
        </row>
        <row r="5">
          <cell r="B5">
            <v>43105</v>
          </cell>
          <cell r="D5" t="str">
            <v>EV-</v>
          </cell>
          <cell r="H5" t="str">
            <v>Abandon</v>
          </cell>
        </row>
        <row r="6">
          <cell r="B6">
            <v>43106</v>
          </cell>
          <cell r="D6" t="str">
            <v>EVS+</v>
          </cell>
        </row>
        <row r="7">
          <cell r="B7">
            <v>43107</v>
          </cell>
          <cell r="D7" t="str">
            <v>EVS-</v>
          </cell>
        </row>
        <row r="8">
          <cell r="B8">
            <v>43108</v>
          </cell>
          <cell r="D8" t="str">
            <v>Signature+</v>
          </cell>
        </row>
        <row r="9">
          <cell r="B9">
            <v>43109</v>
          </cell>
          <cell r="D9" t="str">
            <v>Signature-</v>
          </cell>
        </row>
        <row r="10">
          <cell r="B10">
            <v>43110</v>
          </cell>
        </row>
        <row r="11">
          <cell r="B11">
            <v>43111</v>
          </cell>
        </row>
        <row r="12">
          <cell r="B12">
            <v>43112</v>
          </cell>
        </row>
        <row r="13">
          <cell r="B13">
            <v>43113</v>
          </cell>
        </row>
        <row r="14">
          <cell r="B14">
            <v>43114</v>
          </cell>
        </row>
        <row r="15">
          <cell r="B15">
            <v>43115</v>
          </cell>
        </row>
        <row r="16">
          <cell r="B16">
            <v>43116</v>
          </cell>
        </row>
        <row r="17">
          <cell r="B17">
            <v>43117</v>
          </cell>
        </row>
        <row r="18">
          <cell r="B18">
            <v>43118</v>
          </cell>
        </row>
        <row r="19">
          <cell r="B19">
            <v>43119</v>
          </cell>
        </row>
        <row r="20">
          <cell r="B20">
            <v>43120</v>
          </cell>
        </row>
        <row r="21">
          <cell r="B21">
            <v>43121</v>
          </cell>
        </row>
        <row r="22">
          <cell r="B22">
            <v>43122</v>
          </cell>
        </row>
        <row r="23">
          <cell r="B23">
            <v>43123</v>
          </cell>
        </row>
        <row r="24">
          <cell r="B24">
            <v>43124</v>
          </cell>
        </row>
        <row r="25">
          <cell r="B25">
            <v>43125</v>
          </cell>
        </row>
        <row r="26">
          <cell r="B26">
            <v>43126</v>
          </cell>
        </row>
        <row r="27">
          <cell r="B27">
            <v>43127</v>
          </cell>
        </row>
        <row r="28">
          <cell r="B28">
            <v>43128</v>
          </cell>
        </row>
        <row r="29">
          <cell r="B29">
            <v>43129</v>
          </cell>
        </row>
        <row r="30">
          <cell r="B30">
            <v>43130</v>
          </cell>
        </row>
        <row r="31">
          <cell r="B31">
            <v>43131</v>
          </cell>
        </row>
        <row r="32">
          <cell r="B32">
            <v>43132</v>
          </cell>
        </row>
        <row r="33">
          <cell r="B33">
            <v>43133</v>
          </cell>
        </row>
        <row r="34">
          <cell r="B34">
            <v>43134</v>
          </cell>
        </row>
        <row r="35">
          <cell r="B35">
            <v>43135</v>
          </cell>
        </row>
        <row r="36">
          <cell r="B36">
            <v>43136</v>
          </cell>
        </row>
        <row r="37">
          <cell r="B37">
            <v>43137</v>
          </cell>
        </row>
        <row r="38">
          <cell r="B38">
            <v>43138</v>
          </cell>
        </row>
        <row r="39">
          <cell r="B39">
            <v>43139</v>
          </cell>
        </row>
        <row r="40">
          <cell r="B40">
            <v>43140</v>
          </cell>
        </row>
        <row r="41">
          <cell r="B41">
            <v>43141</v>
          </cell>
        </row>
        <row r="42">
          <cell r="B42">
            <v>43142</v>
          </cell>
        </row>
        <row r="43">
          <cell r="B43">
            <v>43143</v>
          </cell>
        </row>
        <row r="44">
          <cell r="B44">
            <v>43144</v>
          </cell>
        </row>
        <row r="45">
          <cell r="B45">
            <v>43145</v>
          </cell>
        </row>
        <row r="46">
          <cell r="B46">
            <v>43146</v>
          </cell>
        </row>
        <row r="47">
          <cell r="B47">
            <v>43147</v>
          </cell>
        </row>
        <row r="48">
          <cell r="B48">
            <v>43148</v>
          </cell>
        </row>
        <row r="49">
          <cell r="B49">
            <v>43149</v>
          </cell>
        </row>
        <row r="50">
          <cell r="B50">
            <v>43150</v>
          </cell>
        </row>
        <row r="51">
          <cell r="B51">
            <v>43151</v>
          </cell>
        </row>
        <row r="52">
          <cell r="B52">
            <v>43152</v>
          </cell>
        </row>
        <row r="53">
          <cell r="B53">
            <v>43153</v>
          </cell>
        </row>
        <row r="54">
          <cell r="B54">
            <v>43154</v>
          </cell>
        </row>
        <row r="55">
          <cell r="B55">
            <v>43155</v>
          </cell>
        </row>
        <row r="56">
          <cell r="B56">
            <v>43156</v>
          </cell>
        </row>
        <row r="57">
          <cell r="B57">
            <v>43157</v>
          </cell>
        </row>
        <row r="58">
          <cell r="B58">
            <v>43158</v>
          </cell>
        </row>
        <row r="59">
          <cell r="B59">
            <v>43159</v>
          </cell>
        </row>
        <row r="60">
          <cell r="B60">
            <v>43160</v>
          </cell>
        </row>
        <row r="61">
          <cell r="B61">
            <v>43161</v>
          </cell>
        </row>
        <row r="62">
          <cell r="B62">
            <v>43162</v>
          </cell>
        </row>
        <row r="63">
          <cell r="B63">
            <v>43163</v>
          </cell>
        </row>
        <row r="64">
          <cell r="B64">
            <v>43164</v>
          </cell>
        </row>
        <row r="65">
          <cell r="B65">
            <v>43165</v>
          </cell>
        </row>
        <row r="66">
          <cell r="B66">
            <v>43166</v>
          </cell>
        </row>
        <row r="67">
          <cell r="B67">
            <v>43167</v>
          </cell>
        </row>
        <row r="68">
          <cell r="B68">
            <v>43168</v>
          </cell>
        </row>
        <row r="69">
          <cell r="B69">
            <v>43169</v>
          </cell>
        </row>
        <row r="70">
          <cell r="B70">
            <v>43170</v>
          </cell>
        </row>
        <row r="71">
          <cell r="B71">
            <v>43171</v>
          </cell>
        </row>
        <row r="72">
          <cell r="B72">
            <v>43172</v>
          </cell>
        </row>
        <row r="73">
          <cell r="B73">
            <v>43173</v>
          </cell>
        </row>
        <row r="74">
          <cell r="B74">
            <v>43174</v>
          </cell>
        </row>
        <row r="75">
          <cell r="B75">
            <v>43175</v>
          </cell>
        </row>
        <row r="76">
          <cell r="B76">
            <v>43176</v>
          </cell>
        </row>
        <row r="77">
          <cell r="B77">
            <v>43177</v>
          </cell>
        </row>
        <row r="78">
          <cell r="B78">
            <v>43178</v>
          </cell>
        </row>
        <row r="79">
          <cell r="B79">
            <v>43179</v>
          </cell>
        </row>
        <row r="80">
          <cell r="B80">
            <v>43180</v>
          </cell>
        </row>
        <row r="81">
          <cell r="B81">
            <v>43181</v>
          </cell>
        </row>
        <row r="82">
          <cell r="B82">
            <v>43182</v>
          </cell>
        </row>
        <row r="83">
          <cell r="B83">
            <v>43183</v>
          </cell>
        </row>
        <row r="84">
          <cell r="B84">
            <v>43184</v>
          </cell>
        </row>
        <row r="85">
          <cell r="B85">
            <v>43185</v>
          </cell>
        </row>
        <row r="86">
          <cell r="B86">
            <v>43186</v>
          </cell>
        </row>
        <row r="87">
          <cell r="B87">
            <v>43187</v>
          </cell>
        </row>
        <row r="88">
          <cell r="B88">
            <v>43188</v>
          </cell>
        </row>
        <row r="89">
          <cell r="B89">
            <v>43189</v>
          </cell>
        </row>
        <row r="90">
          <cell r="B90">
            <v>43190</v>
          </cell>
        </row>
        <row r="91">
          <cell r="B91">
            <v>43191</v>
          </cell>
        </row>
        <row r="92">
          <cell r="B92">
            <v>43192</v>
          </cell>
        </row>
        <row r="93">
          <cell r="B93">
            <v>43193</v>
          </cell>
        </row>
        <row r="94">
          <cell r="B94">
            <v>43194</v>
          </cell>
        </row>
        <row r="95">
          <cell r="B95">
            <v>43195</v>
          </cell>
        </row>
        <row r="96">
          <cell r="B96">
            <v>43196</v>
          </cell>
        </row>
        <row r="97">
          <cell r="B97">
            <v>43197</v>
          </cell>
        </row>
        <row r="98">
          <cell r="B98">
            <v>43198</v>
          </cell>
        </row>
        <row r="99">
          <cell r="B99">
            <v>43199</v>
          </cell>
        </row>
        <row r="100">
          <cell r="B100">
            <v>43200</v>
          </cell>
        </row>
        <row r="101">
          <cell r="B101">
            <v>43201</v>
          </cell>
        </row>
        <row r="102">
          <cell r="B102">
            <v>43202</v>
          </cell>
        </row>
        <row r="103">
          <cell r="B103">
            <v>43203</v>
          </cell>
        </row>
        <row r="104">
          <cell r="B104">
            <v>43204</v>
          </cell>
        </row>
        <row r="105">
          <cell r="B105">
            <v>43205</v>
          </cell>
        </row>
        <row r="106">
          <cell r="B106">
            <v>43206</v>
          </cell>
        </row>
        <row r="107">
          <cell r="B107">
            <v>43207</v>
          </cell>
        </row>
        <row r="108">
          <cell r="B108">
            <v>43208</v>
          </cell>
        </row>
        <row r="109">
          <cell r="B109">
            <v>43209</v>
          </cell>
        </row>
        <row r="110">
          <cell r="B110">
            <v>43210</v>
          </cell>
        </row>
        <row r="111">
          <cell r="B111">
            <v>43211</v>
          </cell>
        </row>
        <row r="112">
          <cell r="B112">
            <v>43212</v>
          </cell>
        </row>
        <row r="113">
          <cell r="B113">
            <v>43213</v>
          </cell>
        </row>
        <row r="114">
          <cell r="B114">
            <v>43214</v>
          </cell>
        </row>
        <row r="115">
          <cell r="B115">
            <v>43215</v>
          </cell>
        </row>
        <row r="116">
          <cell r="B116">
            <v>43216</v>
          </cell>
        </row>
        <row r="117">
          <cell r="B117">
            <v>43217</v>
          </cell>
        </row>
        <row r="118">
          <cell r="B118">
            <v>43218</v>
          </cell>
        </row>
        <row r="119">
          <cell r="B119">
            <v>43219</v>
          </cell>
        </row>
        <row r="120">
          <cell r="B120">
            <v>43220</v>
          </cell>
        </row>
        <row r="121">
          <cell r="B121">
            <v>43221</v>
          </cell>
        </row>
        <row r="122">
          <cell r="B122">
            <v>43222</v>
          </cell>
        </row>
        <row r="123">
          <cell r="B123">
            <v>43223</v>
          </cell>
        </row>
        <row r="124">
          <cell r="B124">
            <v>43224</v>
          </cell>
        </row>
        <row r="125">
          <cell r="B125">
            <v>43225</v>
          </cell>
        </row>
        <row r="126">
          <cell r="B126">
            <v>43226</v>
          </cell>
        </row>
        <row r="127">
          <cell r="B127">
            <v>43227</v>
          </cell>
        </row>
        <row r="128">
          <cell r="B128">
            <v>43228</v>
          </cell>
        </row>
        <row r="129">
          <cell r="B129">
            <v>43229</v>
          </cell>
        </row>
        <row r="130">
          <cell r="B130">
            <v>43230</v>
          </cell>
        </row>
        <row r="131">
          <cell r="B131">
            <v>43231</v>
          </cell>
        </row>
        <row r="132">
          <cell r="B132">
            <v>43232</v>
          </cell>
        </row>
        <row r="133">
          <cell r="B133">
            <v>43233</v>
          </cell>
        </row>
        <row r="134">
          <cell r="B134">
            <v>43234</v>
          </cell>
        </row>
        <row r="135">
          <cell r="B135">
            <v>43235</v>
          </cell>
        </row>
        <row r="136">
          <cell r="B136">
            <v>43236</v>
          </cell>
        </row>
        <row r="137">
          <cell r="B137">
            <v>43237</v>
          </cell>
        </row>
        <row r="138">
          <cell r="B138">
            <v>43238</v>
          </cell>
        </row>
        <row r="139">
          <cell r="B139">
            <v>43239</v>
          </cell>
        </row>
        <row r="140">
          <cell r="B140">
            <v>43240</v>
          </cell>
        </row>
        <row r="141">
          <cell r="B141">
            <v>43241</v>
          </cell>
        </row>
        <row r="142">
          <cell r="B142">
            <v>43242</v>
          </cell>
        </row>
        <row r="143">
          <cell r="B143">
            <v>43243</v>
          </cell>
        </row>
        <row r="144">
          <cell r="B144">
            <v>43244</v>
          </cell>
        </row>
        <row r="145">
          <cell r="B145">
            <v>43245</v>
          </cell>
        </row>
        <row r="146">
          <cell r="B146">
            <v>43246</v>
          </cell>
        </row>
        <row r="147">
          <cell r="B147">
            <v>43247</v>
          </cell>
        </row>
        <row r="148">
          <cell r="B148">
            <v>43248</v>
          </cell>
        </row>
        <row r="149">
          <cell r="B149">
            <v>43249</v>
          </cell>
        </row>
        <row r="150">
          <cell r="B150">
            <v>43250</v>
          </cell>
        </row>
        <row r="151">
          <cell r="B151">
            <v>43252</v>
          </cell>
        </row>
        <row r="152">
          <cell r="B152">
            <v>43253</v>
          </cell>
        </row>
        <row r="153">
          <cell r="B153">
            <v>43254</v>
          </cell>
        </row>
        <row r="154">
          <cell r="B154">
            <v>43255</v>
          </cell>
        </row>
        <row r="155">
          <cell r="B155">
            <v>43256</v>
          </cell>
        </row>
        <row r="156">
          <cell r="B156">
            <v>43257</v>
          </cell>
        </row>
        <row r="157">
          <cell r="B157">
            <v>43258</v>
          </cell>
        </row>
        <row r="158">
          <cell r="B158">
            <v>43259</v>
          </cell>
        </row>
        <row r="159">
          <cell r="B159">
            <v>43260</v>
          </cell>
        </row>
        <row r="160">
          <cell r="B160">
            <v>43261</v>
          </cell>
        </row>
        <row r="161">
          <cell r="B161">
            <v>43262</v>
          </cell>
        </row>
        <row r="162">
          <cell r="B162">
            <v>43263</v>
          </cell>
        </row>
        <row r="163">
          <cell r="B163">
            <v>43264</v>
          </cell>
        </row>
        <row r="164">
          <cell r="B164">
            <v>43265</v>
          </cell>
        </row>
        <row r="165">
          <cell r="B165">
            <v>43266</v>
          </cell>
        </row>
        <row r="166">
          <cell r="B166">
            <v>43267</v>
          </cell>
        </row>
        <row r="167">
          <cell r="B167">
            <v>43268</v>
          </cell>
        </row>
        <row r="168">
          <cell r="B168">
            <v>43269</v>
          </cell>
        </row>
        <row r="169">
          <cell r="B169">
            <v>43270</v>
          </cell>
        </row>
        <row r="170">
          <cell r="B170">
            <v>43271</v>
          </cell>
        </row>
        <row r="171">
          <cell r="B171">
            <v>43272</v>
          </cell>
        </row>
        <row r="172">
          <cell r="B172">
            <v>43273</v>
          </cell>
        </row>
        <row r="173">
          <cell r="B173">
            <v>43274</v>
          </cell>
        </row>
        <row r="174">
          <cell r="B174">
            <v>43275</v>
          </cell>
        </row>
        <row r="175">
          <cell r="B175">
            <v>43276</v>
          </cell>
        </row>
        <row r="176">
          <cell r="B176">
            <v>43277</v>
          </cell>
        </row>
        <row r="177">
          <cell r="B177">
            <v>43278</v>
          </cell>
        </row>
        <row r="178">
          <cell r="B178">
            <v>43279</v>
          </cell>
        </row>
        <row r="179">
          <cell r="B179">
            <v>43280</v>
          </cell>
        </row>
        <row r="180">
          <cell r="B180">
            <v>43281</v>
          </cell>
        </row>
        <row r="182">
          <cell r="B182">
            <v>43282</v>
          </cell>
        </row>
        <row r="183">
          <cell r="B183">
            <v>43283</v>
          </cell>
        </row>
        <row r="184">
          <cell r="B184">
            <v>43284</v>
          </cell>
        </row>
        <row r="185">
          <cell r="B185">
            <v>43285</v>
          </cell>
        </row>
        <row r="186">
          <cell r="B186">
            <v>43286</v>
          </cell>
        </row>
        <row r="187">
          <cell r="B187">
            <v>43287</v>
          </cell>
        </row>
        <row r="188">
          <cell r="B188">
            <v>43288</v>
          </cell>
        </row>
        <row r="189">
          <cell r="B189">
            <v>43289</v>
          </cell>
        </row>
        <row r="190">
          <cell r="B190">
            <v>43290</v>
          </cell>
        </row>
        <row r="191">
          <cell r="B191">
            <v>43291</v>
          </cell>
        </row>
        <row r="192">
          <cell r="B192">
            <v>43292</v>
          </cell>
        </row>
        <row r="193">
          <cell r="B193">
            <v>43293</v>
          </cell>
        </row>
        <row r="194">
          <cell r="B194">
            <v>43294</v>
          </cell>
        </row>
        <row r="195">
          <cell r="B195">
            <v>43295</v>
          </cell>
        </row>
        <row r="196">
          <cell r="B196">
            <v>43296</v>
          </cell>
        </row>
        <row r="197">
          <cell r="B197">
            <v>43297</v>
          </cell>
        </row>
        <row r="198">
          <cell r="B198">
            <v>43298</v>
          </cell>
        </row>
        <row r="199">
          <cell r="B199">
            <v>43299</v>
          </cell>
        </row>
        <row r="200">
          <cell r="B200">
            <v>43300</v>
          </cell>
        </row>
        <row r="201">
          <cell r="B201">
            <v>43301</v>
          </cell>
        </row>
        <row r="202">
          <cell r="B202">
            <v>43302</v>
          </cell>
        </row>
        <row r="203">
          <cell r="B203">
            <v>43303</v>
          </cell>
        </row>
        <row r="204">
          <cell r="B204">
            <v>43304</v>
          </cell>
        </row>
        <row r="205">
          <cell r="B205">
            <v>43305</v>
          </cell>
        </row>
        <row r="206">
          <cell r="B206">
            <v>43306</v>
          </cell>
        </row>
        <row r="207">
          <cell r="B207">
            <v>43307</v>
          </cell>
        </row>
        <row r="208">
          <cell r="B208">
            <v>43308</v>
          </cell>
        </row>
        <row r="209">
          <cell r="B209">
            <v>43309</v>
          </cell>
        </row>
        <row r="210">
          <cell r="B210">
            <v>43310</v>
          </cell>
        </row>
        <row r="211">
          <cell r="B211">
            <v>43311</v>
          </cell>
        </row>
        <row r="212">
          <cell r="B212">
            <v>43313</v>
          </cell>
        </row>
        <row r="213">
          <cell r="B213">
            <v>43314</v>
          </cell>
        </row>
        <row r="214">
          <cell r="B214">
            <v>43315</v>
          </cell>
        </row>
        <row r="215">
          <cell r="B215">
            <v>43316</v>
          </cell>
        </row>
        <row r="216">
          <cell r="B216">
            <v>43317</v>
          </cell>
        </row>
        <row r="217">
          <cell r="B217">
            <v>43318</v>
          </cell>
        </row>
        <row r="218">
          <cell r="B218">
            <v>43319</v>
          </cell>
        </row>
        <row r="219">
          <cell r="B219">
            <v>43320</v>
          </cell>
        </row>
        <row r="220">
          <cell r="B220">
            <v>43321</v>
          </cell>
        </row>
        <row r="221">
          <cell r="B221">
            <v>43322</v>
          </cell>
        </row>
        <row r="222">
          <cell r="B222">
            <v>43323</v>
          </cell>
        </row>
        <row r="223">
          <cell r="B223">
            <v>43324</v>
          </cell>
        </row>
        <row r="224">
          <cell r="B224">
            <v>43325</v>
          </cell>
        </row>
        <row r="225">
          <cell r="B225">
            <v>43326</v>
          </cell>
        </row>
        <row r="226">
          <cell r="B226">
            <v>43327</v>
          </cell>
        </row>
        <row r="227">
          <cell r="B227">
            <v>43328</v>
          </cell>
        </row>
        <row r="228">
          <cell r="B228">
            <v>43329</v>
          </cell>
        </row>
        <row r="229">
          <cell r="B229">
            <v>43330</v>
          </cell>
        </row>
        <row r="230">
          <cell r="B230">
            <v>43331</v>
          </cell>
        </row>
        <row r="231">
          <cell r="B231">
            <v>43332</v>
          </cell>
        </row>
        <row r="232">
          <cell r="B232">
            <v>43333</v>
          </cell>
        </row>
        <row r="233">
          <cell r="B233">
            <v>43334</v>
          </cell>
        </row>
        <row r="234">
          <cell r="B234">
            <v>43335</v>
          </cell>
        </row>
        <row r="235">
          <cell r="B235">
            <v>43336</v>
          </cell>
        </row>
        <row r="236">
          <cell r="B236">
            <v>43337</v>
          </cell>
        </row>
        <row r="237">
          <cell r="B237">
            <v>43338</v>
          </cell>
        </row>
        <row r="238">
          <cell r="B238">
            <v>43339</v>
          </cell>
        </row>
        <row r="239">
          <cell r="B239">
            <v>43340</v>
          </cell>
        </row>
        <row r="240">
          <cell r="B240">
            <v>43341</v>
          </cell>
        </row>
        <row r="241">
          <cell r="B241">
            <v>43342</v>
          </cell>
        </row>
        <row r="242">
          <cell r="B242">
            <v>43343</v>
          </cell>
        </row>
        <row r="243">
          <cell r="B243">
            <v>43344</v>
          </cell>
        </row>
        <row r="244">
          <cell r="B244">
            <v>43345</v>
          </cell>
        </row>
        <row r="245">
          <cell r="B245">
            <v>43346</v>
          </cell>
        </row>
        <row r="246">
          <cell r="B246">
            <v>43347</v>
          </cell>
        </row>
        <row r="247">
          <cell r="B247">
            <v>43348</v>
          </cell>
        </row>
        <row r="248">
          <cell r="B248">
            <v>43349</v>
          </cell>
        </row>
        <row r="249">
          <cell r="B249">
            <v>43350</v>
          </cell>
        </row>
        <row r="250">
          <cell r="B250">
            <v>43351</v>
          </cell>
        </row>
        <row r="251">
          <cell r="B251">
            <v>43352</v>
          </cell>
        </row>
        <row r="252">
          <cell r="B252">
            <v>43353</v>
          </cell>
        </row>
        <row r="253">
          <cell r="B253">
            <v>43354</v>
          </cell>
        </row>
        <row r="254">
          <cell r="B254">
            <v>43355</v>
          </cell>
        </row>
        <row r="255">
          <cell r="B255">
            <v>43356</v>
          </cell>
        </row>
        <row r="256">
          <cell r="B256">
            <v>43357</v>
          </cell>
        </row>
        <row r="257">
          <cell r="B257">
            <v>43358</v>
          </cell>
        </row>
        <row r="258">
          <cell r="B258">
            <v>43359</v>
          </cell>
        </row>
        <row r="259">
          <cell r="B259">
            <v>43360</v>
          </cell>
        </row>
        <row r="260">
          <cell r="B260">
            <v>43361</v>
          </cell>
        </row>
        <row r="261">
          <cell r="B261">
            <v>43362</v>
          </cell>
        </row>
        <row r="262">
          <cell r="B262">
            <v>43363</v>
          </cell>
        </row>
        <row r="263">
          <cell r="B263">
            <v>43364</v>
          </cell>
        </row>
        <row r="264">
          <cell r="B264">
            <v>43365</v>
          </cell>
        </row>
        <row r="265">
          <cell r="B265">
            <v>43366</v>
          </cell>
        </row>
        <row r="266">
          <cell r="B266">
            <v>43367</v>
          </cell>
        </row>
        <row r="267">
          <cell r="B267">
            <v>43368</v>
          </cell>
        </row>
        <row r="268">
          <cell r="B268">
            <v>43369</v>
          </cell>
        </row>
        <row r="269">
          <cell r="B269">
            <v>43370</v>
          </cell>
        </row>
        <row r="270">
          <cell r="B270">
            <v>43371</v>
          </cell>
        </row>
        <row r="271">
          <cell r="B271">
            <v>43372</v>
          </cell>
        </row>
        <row r="272">
          <cell r="B272">
            <v>43373</v>
          </cell>
        </row>
        <row r="273">
          <cell r="B273" t="str">
            <v>31/09/2018</v>
          </cell>
        </row>
        <row r="274">
          <cell r="B274">
            <v>43374</v>
          </cell>
        </row>
        <row r="275">
          <cell r="B275">
            <v>43375</v>
          </cell>
        </row>
        <row r="276">
          <cell r="B276">
            <v>43376</v>
          </cell>
        </row>
        <row r="277">
          <cell r="B277">
            <v>43377</v>
          </cell>
        </row>
        <row r="278">
          <cell r="B278">
            <v>43378</v>
          </cell>
        </row>
        <row r="279">
          <cell r="B279">
            <v>43379</v>
          </cell>
        </row>
        <row r="280">
          <cell r="B280">
            <v>43380</v>
          </cell>
        </row>
        <row r="281">
          <cell r="B281">
            <v>43381</v>
          </cell>
        </row>
        <row r="282">
          <cell r="B282">
            <v>43382</v>
          </cell>
        </row>
        <row r="283">
          <cell r="B283">
            <v>43383</v>
          </cell>
        </row>
        <row r="284">
          <cell r="B284">
            <v>43384</v>
          </cell>
        </row>
        <row r="285">
          <cell r="B285">
            <v>43385</v>
          </cell>
        </row>
        <row r="286">
          <cell r="B286">
            <v>43386</v>
          </cell>
        </row>
        <row r="287">
          <cell r="B287">
            <v>43387</v>
          </cell>
        </row>
        <row r="288">
          <cell r="B288">
            <v>43388</v>
          </cell>
        </row>
        <row r="289">
          <cell r="B289">
            <v>43389</v>
          </cell>
        </row>
        <row r="290">
          <cell r="B290">
            <v>43390</v>
          </cell>
        </row>
        <row r="291">
          <cell r="B291">
            <v>43391</v>
          </cell>
        </row>
        <row r="292">
          <cell r="B292">
            <v>43392</v>
          </cell>
        </row>
        <row r="293">
          <cell r="B293">
            <v>43393</v>
          </cell>
        </row>
        <row r="294">
          <cell r="B294">
            <v>43394</v>
          </cell>
        </row>
        <row r="295">
          <cell r="B295">
            <v>43395</v>
          </cell>
        </row>
        <row r="296">
          <cell r="B296">
            <v>43396</v>
          </cell>
        </row>
        <row r="297">
          <cell r="B297">
            <v>43397</v>
          </cell>
        </row>
        <row r="298">
          <cell r="B298">
            <v>43398</v>
          </cell>
        </row>
        <row r="299">
          <cell r="B299">
            <v>43399</v>
          </cell>
        </row>
        <row r="300">
          <cell r="B300">
            <v>43400</v>
          </cell>
        </row>
        <row r="301">
          <cell r="B301">
            <v>43401</v>
          </cell>
        </row>
        <row r="302">
          <cell r="B302">
            <v>43402</v>
          </cell>
        </row>
        <row r="303">
          <cell r="B303">
            <v>43403</v>
          </cell>
        </row>
        <row r="304">
          <cell r="B304">
            <v>43405</v>
          </cell>
        </row>
        <row r="305">
          <cell r="B305">
            <v>43406</v>
          </cell>
        </row>
        <row r="306">
          <cell r="B306">
            <v>43407</v>
          </cell>
        </row>
        <row r="307">
          <cell r="B307">
            <v>43408</v>
          </cell>
        </row>
        <row r="308">
          <cell r="B308">
            <v>43409</v>
          </cell>
        </row>
        <row r="309">
          <cell r="B309">
            <v>43410</v>
          </cell>
        </row>
        <row r="310">
          <cell r="B310">
            <v>43411</v>
          </cell>
        </row>
        <row r="311">
          <cell r="B311">
            <v>43412</v>
          </cell>
        </row>
        <row r="312">
          <cell r="B312">
            <v>43413</v>
          </cell>
        </row>
        <row r="313">
          <cell r="B313">
            <v>43414</v>
          </cell>
        </row>
        <row r="314">
          <cell r="B314">
            <v>43415</v>
          </cell>
        </row>
        <row r="315">
          <cell r="B315">
            <v>43416</v>
          </cell>
        </row>
        <row r="316">
          <cell r="B316">
            <v>43417</v>
          </cell>
        </row>
        <row r="317">
          <cell r="B317">
            <v>43418</v>
          </cell>
        </row>
        <row r="318">
          <cell r="B318">
            <v>43419</v>
          </cell>
        </row>
        <row r="319">
          <cell r="B319">
            <v>43420</v>
          </cell>
        </row>
        <row r="320">
          <cell r="B320">
            <v>43421</v>
          </cell>
        </row>
        <row r="321">
          <cell r="B321">
            <v>43422</v>
          </cell>
        </row>
        <row r="322">
          <cell r="B322">
            <v>43423</v>
          </cell>
        </row>
        <row r="323">
          <cell r="B323">
            <v>43424</v>
          </cell>
        </row>
        <row r="324">
          <cell r="B324">
            <v>43425</v>
          </cell>
        </row>
        <row r="325">
          <cell r="B325">
            <v>43426</v>
          </cell>
        </row>
        <row r="326">
          <cell r="B326">
            <v>43427</v>
          </cell>
        </row>
        <row r="327">
          <cell r="B327">
            <v>43428</v>
          </cell>
        </row>
        <row r="328">
          <cell r="B328">
            <v>43429</v>
          </cell>
        </row>
        <row r="329">
          <cell r="B329">
            <v>43430</v>
          </cell>
        </row>
        <row r="330">
          <cell r="B330">
            <v>43431</v>
          </cell>
        </row>
        <row r="331">
          <cell r="B331">
            <v>43432</v>
          </cell>
        </row>
        <row r="332">
          <cell r="B332">
            <v>43433</v>
          </cell>
        </row>
        <row r="333">
          <cell r="B333">
            <v>43434</v>
          </cell>
        </row>
        <row r="334">
          <cell r="B334">
            <v>43435</v>
          </cell>
        </row>
        <row r="335">
          <cell r="B335">
            <v>43436</v>
          </cell>
        </row>
        <row r="336">
          <cell r="B336">
            <v>43437</v>
          </cell>
        </row>
        <row r="337">
          <cell r="B337">
            <v>43438</v>
          </cell>
        </row>
        <row r="338">
          <cell r="B338">
            <v>43439</v>
          </cell>
        </row>
        <row r="339">
          <cell r="B339">
            <v>43440</v>
          </cell>
        </row>
        <row r="340">
          <cell r="B340">
            <v>43441</v>
          </cell>
        </row>
        <row r="341">
          <cell r="B341">
            <v>43442</v>
          </cell>
        </row>
        <row r="342">
          <cell r="B342">
            <v>43443</v>
          </cell>
        </row>
        <row r="343">
          <cell r="B343">
            <v>43444</v>
          </cell>
        </row>
        <row r="344">
          <cell r="B344">
            <v>43445</v>
          </cell>
        </row>
        <row r="345">
          <cell r="B345">
            <v>43446</v>
          </cell>
        </row>
        <row r="346">
          <cell r="B346">
            <v>43447</v>
          </cell>
        </row>
        <row r="347">
          <cell r="B347">
            <v>43448</v>
          </cell>
        </row>
        <row r="348">
          <cell r="B348">
            <v>43449</v>
          </cell>
        </row>
        <row r="349">
          <cell r="B349">
            <v>43450</v>
          </cell>
        </row>
        <row r="350">
          <cell r="B350">
            <v>43451</v>
          </cell>
        </row>
        <row r="351">
          <cell r="B351">
            <v>43452</v>
          </cell>
        </row>
        <row r="352">
          <cell r="B352">
            <v>43453</v>
          </cell>
        </row>
        <row r="353">
          <cell r="B353">
            <v>43454</v>
          </cell>
        </row>
        <row r="354">
          <cell r="B354">
            <v>43455</v>
          </cell>
        </row>
        <row r="355">
          <cell r="B355">
            <v>43456</v>
          </cell>
        </row>
        <row r="356">
          <cell r="B356">
            <v>43457</v>
          </cell>
        </row>
        <row r="357">
          <cell r="B357">
            <v>43458</v>
          </cell>
        </row>
        <row r="358">
          <cell r="B358">
            <v>43459</v>
          </cell>
        </row>
        <row r="359">
          <cell r="B359">
            <v>43460</v>
          </cell>
        </row>
        <row r="360">
          <cell r="B360">
            <v>43461</v>
          </cell>
        </row>
        <row r="361">
          <cell r="B361">
            <v>43462</v>
          </cell>
        </row>
        <row r="362">
          <cell r="B362">
            <v>43463</v>
          </cell>
        </row>
        <row r="363">
          <cell r="B363">
            <v>43464</v>
          </cell>
        </row>
        <row r="364">
          <cell r="B364">
            <v>43465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C4:G18" totalsRowShown="0" headerRowDxfId="2911" headerRowBorderDxfId="2909" tableBorderDxfId="2910" totalsRowBorderDxfId="2908">
  <autoFilter ref="C4:G18"/>
  <tableColumns count="5">
    <tableColumn id="1" name="Colonne1" dataDxfId="2907"/>
    <tableColumn id="2" name="Colonne2" dataDxfId="2906"/>
    <tableColumn id="3" name="Colonne3" dataDxfId="2905"/>
    <tableColumn id="4" name="Colonne4" dataDxfId="2904"/>
    <tableColumn id="5" name="Colonne5" dataDxfId="290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Badge">
  <a:themeElements>
    <a:clrScheme name="Badge">
      <a:dk1>
        <a:sysClr val="windowText" lastClr="000000"/>
      </a:dk1>
      <a:lt1>
        <a:sysClr val="window" lastClr="FFFFFF"/>
      </a:lt1>
      <a:dk2>
        <a:srgbClr val="2A1A00"/>
      </a:dk2>
      <a:lt2>
        <a:srgbClr val="F3F3F2"/>
      </a:lt2>
      <a:accent1>
        <a:srgbClr val="F8B323"/>
      </a:accent1>
      <a:accent2>
        <a:srgbClr val="656A59"/>
      </a:accent2>
      <a:accent3>
        <a:srgbClr val="46B2B5"/>
      </a:accent3>
      <a:accent4>
        <a:srgbClr val="8CAA7E"/>
      </a:accent4>
      <a:accent5>
        <a:srgbClr val="D36F68"/>
      </a:accent5>
      <a:accent6>
        <a:srgbClr val="826276"/>
      </a:accent6>
      <a:hlink>
        <a:srgbClr val="46B2B5"/>
      </a:hlink>
      <a:folHlink>
        <a:srgbClr val="A46694"/>
      </a:folHlink>
    </a:clrScheme>
    <a:fontScheme name="Badge">
      <a:majorFont>
        <a:latin typeface="Impact" panose="020B080603090205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ajorFont>
      <a:minorFont>
        <a:latin typeface="Gill Sans MT" panose="020B0502020104020203"/>
        <a:ea typeface=""/>
        <a:cs typeface=""/>
        <a:font script="Grek" typeface="Corbel"/>
        <a:font script="Cyrl" typeface="Corbel"/>
        <a:font script="Jpan" typeface="メイリオ"/>
        <a:font script="Hang" typeface="휴먼매직체"/>
        <a:font script="Hans" typeface="华文中宋"/>
        <a:font script="Hant" typeface="微軟正黑體"/>
        <a:font script="Arab" typeface="Majalla UI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Badg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satMod val="105000"/>
                <a:lumMod val="110000"/>
              </a:schemeClr>
            </a:gs>
            <a:gs pos="50000">
              <a:schemeClr val="phClr">
                <a:tint val="73000"/>
                <a:satMod val="103000"/>
                <a:lumMod val="105000"/>
              </a:schemeClr>
            </a:gs>
            <a:gs pos="100000">
              <a:schemeClr val="phClr">
                <a:tint val="81000"/>
                <a:satMod val="109000"/>
                <a:lumMod val="105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satMod val="103000"/>
                <a:lumMod val="102000"/>
              </a:schemeClr>
            </a:gs>
            <a:gs pos="50000">
              <a:schemeClr val="phClr">
                <a:shade val="100000"/>
                <a:satMod val="110000"/>
                <a:lumMod val="100000"/>
              </a:schemeClr>
            </a:gs>
            <a:gs pos="100000">
              <a:schemeClr val="phClr">
                <a:shade val="78000"/>
                <a:satMod val="120000"/>
                <a:lumMod val="99000"/>
              </a:schemeClr>
            </a:gs>
          </a:gsLst>
          <a:lin ang="5400000" scaled="0"/>
        </a:gradFill>
      </a:fillStyleLst>
      <a:lnStyleLst>
        <a:ln w="6350" cap="flat" cmpd="sng" algn="in">
          <a:solidFill>
            <a:schemeClr val="phClr"/>
          </a:solidFill>
          <a:prstDash val="solid"/>
        </a:ln>
        <a:ln w="12700" cap="flat" cmpd="sng" algn="in">
          <a:solidFill>
            <a:schemeClr val="phClr"/>
          </a:solidFill>
          <a:prstDash val="solid"/>
        </a:ln>
        <a:ln w="50800" cap="flat" cmpd="sng" algn="in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38100" dist="25400" dir="5400000" algn="ctr" rotWithShape="0">
              <a:srgbClr val="000000">
                <a:alpha val="2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satMod val="150000"/>
                <a:lumMod val="102000"/>
              </a:schemeClr>
            </a:gs>
            <a:gs pos="50000">
              <a:schemeClr val="phClr">
                <a:tint val="98000"/>
                <a:shade val="90000"/>
                <a:satMod val="13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dge" id="{71A07785-5930-41D4-9A83-E23602B48E98}" vid="{771EA782-DFA6-45B1-AEA3-661F1715B310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55"/>
  <sheetViews>
    <sheetView showGridLines="0" workbookViewId="0">
      <selection activeCell="D12" sqref="D12"/>
    </sheetView>
  </sheetViews>
  <sheetFormatPr baseColWidth="10" defaultRowHeight="17.25" x14ac:dyDescent="0.35"/>
  <cols>
    <col min="2" max="2" width="12.25" customWidth="1"/>
    <col min="3" max="3" width="33.25" customWidth="1"/>
    <col min="4" max="4" width="28.625" customWidth="1"/>
    <col min="5" max="5" width="13.625" customWidth="1"/>
    <col min="6" max="6" width="28.625" customWidth="1"/>
    <col min="7" max="7" width="13.625" customWidth="1"/>
    <col min="8" max="8" width="28.625" customWidth="1"/>
  </cols>
  <sheetData>
    <row r="3" spans="2:9" x14ac:dyDescent="0.35">
      <c r="B3" s="1"/>
      <c r="C3" s="1"/>
      <c r="D3" s="1"/>
      <c r="E3" s="1"/>
      <c r="F3" s="1"/>
      <c r="G3" s="1"/>
      <c r="H3" s="1"/>
      <c r="I3" s="1"/>
    </row>
    <row r="4" spans="2:9" ht="32.25" customHeight="1" x14ac:dyDescent="0.35">
      <c r="B4" s="1"/>
      <c r="C4" s="1"/>
      <c r="D4" s="1"/>
      <c r="E4" s="1"/>
      <c r="F4" s="1"/>
      <c r="G4" s="1"/>
      <c r="H4" s="1"/>
      <c r="I4" s="1"/>
    </row>
    <row r="5" spans="2:9" ht="43.5" customHeight="1" x14ac:dyDescent="1">
      <c r="B5" s="27" t="s">
        <v>112</v>
      </c>
      <c r="C5" s="3"/>
      <c r="D5" s="82" t="s">
        <v>113</v>
      </c>
      <c r="E5" s="83"/>
      <c r="F5" s="4"/>
      <c r="G5" s="2"/>
      <c r="H5" s="2"/>
      <c r="I5" s="2"/>
    </row>
    <row r="6" spans="2:9" x14ac:dyDescent="0.35">
      <c r="B6" s="1"/>
      <c r="C6" s="1"/>
      <c r="D6" s="1"/>
      <c r="E6" s="1"/>
      <c r="F6" s="1"/>
      <c r="G6" s="1"/>
      <c r="H6" s="1"/>
      <c r="I6" s="1"/>
    </row>
    <row r="7" spans="2:9" ht="14.25" customHeight="1" x14ac:dyDescent="0.35">
      <c r="B7" s="1"/>
      <c r="C7" s="1"/>
      <c r="D7" s="1"/>
      <c r="E7" s="1"/>
      <c r="F7" s="1"/>
      <c r="G7" s="1"/>
      <c r="H7" s="1"/>
      <c r="I7" s="1"/>
    </row>
    <row r="8" spans="2:9" x14ac:dyDescent="0.35">
      <c r="B8" s="1"/>
      <c r="C8" s="1"/>
      <c r="D8" s="1"/>
      <c r="E8" s="1"/>
      <c r="F8" s="1"/>
      <c r="G8" s="1"/>
      <c r="H8" s="1"/>
      <c r="I8" s="1"/>
    </row>
    <row r="9" spans="2:9" ht="15" customHeight="1" x14ac:dyDescent="0.35">
      <c r="B9" s="1"/>
      <c r="C9" s="5" t="s">
        <v>0</v>
      </c>
      <c r="D9" s="26">
        <f>SUM(Janvier:Décembre!L58)+SUM(Janvier:Décembre!W58)</f>
        <v>1</v>
      </c>
      <c r="E9" s="7"/>
      <c r="F9" s="5" t="s">
        <v>1</v>
      </c>
      <c r="G9" s="5" t="s">
        <v>2</v>
      </c>
      <c r="H9" s="1"/>
      <c r="I9" s="1"/>
    </row>
    <row r="10" spans="2:9" ht="15" customHeight="1" x14ac:dyDescent="0.35">
      <c r="B10" s="1"/>
      <c r="C10" s="5" t="s">
        <v>3</v>
      </c>
      <c r="D10" s="6">
        <f>SUM(Janvier:Décembre!L59)+SUM(Janvier:Décembre!W59)</f>
        <v>0</v>
      </c>
      <c r="E10" s="7"/>
      <c r="F10" s="8" t="s">
        <v>4</v>
      </c>
      <c r="G10" s="9">
        <f>SUM(Janvier:Décembre!H37:J37)+SUM(Janvier:Décembre!H56:J56)</f>
        <v>0</v>
      </c>
      <c r="H10" s="1"/>
      <c r="I10" s="1"/>
    </row>
    <row r="11" spans="2:9" x14ac:dyDescent="0.35">
      <c r="B11" s="1"/>
      <c r="C11" s="5" t="s">
        <v>5</v>
      </c>
      <c r="D11" s="10">
        <f>SUM(Janvier:Décembre!L60)+SUM(Janvier:Décembre!W60)</f>
        <v>0</v>
      </c>
      <c r="E11" s="7"/>
      <c r="F11" s="8" t="s">
        <v>6</v>
      </c>
      <c r="G11" s="9">
        <f>SUM(Janvier:Décembre!K37:M37)+SUM(Janvier:Décembre!K56:M56)</f>
        <v>0</v>
      </c>
      <c r="H11" s="1"/>
      <c r="I11" s="1"/>
    </row>
    <row r="12" spans="2:9" x14ac:dyDescent="0.35">
      <c r="B12" s="1"/>
      <c r="C12" s="11" t="s">
        <v>7</v>
      </c>
      <c r="D12" s="12">
        <f>SUM(D9:D11)</f>
        <v>1</v>
      </c>
      <c r="E12" s="7"/>
      <c r="F12" s="13" t="s">
        <v>8</v>
      </c>
      <c r="G12" s="14">
        <f>SUM(Janvier:Décembre!N37:P37)+SUM(Janvier:Décembre!N56:P56)</f>
        <v>0</v>
      </c>
      <c r="H12" s="1"/>
      <c r="I12" s="1"/>
    </row>
    <row r="13" spans="2:9" ht="15" customHeight="1" x14ac:dyDescent="0.35">
      <c r="B13" s="1"/>
      <c r="C13" s="7"/>
      <c r="D13" s="1"/>
      <c r="E13" s="7"/>
      <c r="F13" s="15" t="s">
        <v>9</v>
      </c>
      <c r="G13" s="9">
        <f>SUM(Janvier:Décembre!Q37:S37)+SUM(Janvier:Décembre!Q56:S56)</f>
        <v>1</v>
      </c>
      <c r="H13" s="1"/>
      <c r="I13" s="1"/>
    </row>
    <row r="14" spans="2:9" x14ac:dyDescent="0.35">
      <c r="B14" s="16"/>
      <c r="C14" s="5" t="s">
        <v>10</v>
      </c>
      <c r="D14" s="5" t="s">
        <v>11</v>
      </c>
      <c r="E14" s="1"/>
      <c r="F14" s="17"/>
      <c r="G14" s="18"/>
      <c r="H14" s="1"/>
      <c r="I14" s="1"/>
    </row>
    <row r="15" spans="2:9" x14ac:dyDescent="0.35">
      <c r="B15" s="1"/>
      <c r="C15" s="9" t="s">
        <v>12</v>
      </c>
      <c r="D15" s="9">
        <f>SUM(Janvier!L60+Janvier!W60)</f>
        <v>0</v>
      </c>
      <c r="E15" s="1"/>
      <c r="F15" s="29"/>
      <c r="G15" s="29"/>
      <c r="H15" s="1"/>
      <c r="I15" s="1"/>
    </row>
    <row r="16" spans="2:9" x14ac:dyDescent="0.35">
      <c r="B16" s="1"/>
      <c r="C16" s="9" t="s">
        <v>13</v>
      </c>
      <c r="D16" s="9">
        <f>SUM(Février!L61+Février!W61)</f>
        <v>0</v>
      </c>
      <c r="E16" s="1"/>
      <c r="F16" s="28" t="s">
        <v>14</v>
      </c>
      <c r="G16" s="87">
        <f>SUM(Janvier:Décembre!U37)+SUM(Janvier:Décembre!U56)</f>
        <v>100000</v>
      </c>
      <c r="H16" s="1"/>
      <c r="I16" s="1"/>
    </row>
    <row r="17" spans="2:9" x14ac:dyDescent="0.35">
      <c r="B17" s="1"/>
      <c r="C17" s="9" t="s">
        <v>15</v>
      </c>
      <c r="D17" s="9">
        <f>SUM(Mars!L61+Mars!W61)</f>
        <v>0</v>
      </c>
      <c r="E17" s="1"/>
      <c r="F17" s="19" t="s">
        <v>16</v>
      </c>
      <c r="G17" s="88">
        <f>SUM(Janvier:Décembre!X37)+SUM(Janvier:Décembre!X56)</f>
        <v>0</v>
      </c>
      <c r="H17" s="1"/>
      <c r="I17" s="1"/>
    </row>
    <row r="18" spans="2:9" x14ac:dyDescent="0.35">
      <c r="B18" s="1"/>
      <c r="C18" s="9" t="s">
        <v>17</v>
      </c>
      <c r="D18" s="9">
        <f>SUM(Avril!L61+Avril!W61)</f>
        <v>0</v>
      </c>
      <c r="E18" s="1"/>
      <c r="F18" s="19" t="s">
        <v>28</v>
      </c>
      <c r="G18" s="30">
        <f>G17/G16</f>
        <v>0</v>
      </c>
      <c r="H18" s="1"/>
      <c r="I18" s="1"/>
    </row>
    <row r="19" spans="2:9" x14ac:dyDescent="0.35">
      <c r="B19" s="21"/>
      <c r="C19" s="9" t="s">
        <v>18</v>
      </c>
      <c r="D19" s="9">
        <f>SUM(Mai!L61+Mai!W61)</f>
        <v>0</v>
      </c>
      <c r="E19" s="1"/>
      <c r="F19" s="17"/>
      <c r="G19" s="18"/>
      <c r="H19" s="1"/>
      <c r="I19" s="1"/>
    </row>
    <row r="20" spans="2:9" x14ac:dyDescent="0.35">
      <c r="B20" s="1"/>
      <c r="C20" s="9" t="s">
        <v>19</v>
      </c>
      <c r="D20" s="9">
        <f>SUM(Juin!L61+Juin!W61)</f>
        <v>0</v>
      </c>
      <c r="E20" s="1"/>
      <c r="F20" s="19" t="s">
        <v>29</v>
      </c>
      <c r="G20" s="20">
        <f>SUM(Janvier:Décembre!C62:N62)+SUM(Janvier:Décembre!O62:Z62)</f>
        <v>2</v>
      </c>
      <c r="H20" s="1"/>
      <c r="I20" s="1"/>
    </row>
    <row r="21" spans="2:9" x14ac:dyDescent="0.35">
      <c r="B21" s="1"/>
      <c r="C21" s="9" t="s">
        <v>20</v>
      </c>
      <c r="D21" s="9">
        <f>SUM(Juillet!L61+Juillet!W61)</f>
        <v>0</v>
      </c>
      <c r="E21" s="1"/>
      <c r="F21" s="19" t="s">
        <v>30</v>
      </c>
      <c r="G21" s="20">
        <f>SUM(Janvier:Décembre!H37:S37)+SUM(Janvier:Décembre!H56:S56)</f>
        <v>1</v>
      </c>
      <c r="H21" s="1"/>
      <c r="I21" s="1"/>
    </row>
    <row r="22" spans="2:9" x14ac:dyDescent="0.35">
      <c r="B22" s="1"/>
      <c r="C22" s="9" t="s">
        <v>21</v>
      </c>
      <c r="D22" s="9">
        <f>SUM(Août!L61+Août!W61)</f>
        <v>0</v>
      </c>
      <c r="E22" s="1"/>
      <c r="F22" s="19" t="s">
        <v>28</v>
      </c>
      <c r="G22" s="30">
        <f>G21/G20</f>
        <v>0.5</v>
      </c>
      <c r="H22" s="1"/>
      <c r="I22" s="1"/>
    </row>
    <row r="23" spans="2:9" x14ac:dyDescent="0.35">
      <c r="B23" s="1"/>
      <c r="C23" s="9" t="s">
        <v>22</v>
      </c>
      <c r="D23" s="9">
        <f>SUM(Septembre!L61+Septembre!W61)</f>
        <v>0</v>
      </c>
      <c r="E23" s="1"/>
      <c r="F23" s="18"/>
      <c r="G23" s="18"/>
      <c r="H23" s="1"/>
      <c r="I23" s="1"/>
    </row>
    <row r="24" spans="2:9" x14ac:dyDescent="0.35">
      <c r="B24" s="1"/>
      <c r="C24" s="9" t="s">
        <v>23</v>
      </c>
      <c r="D24" s="9">
        <f>SUM(Octobre!L61+Octobre!W61)</f>
        <v>0</v>
      </c>
      <c r="E24" s="1"/>
      <c r="F24" s="18"/>
      <c r="G24" s="18"/>
      <c r="H24" s="1"/>
      <c r="I24" s="1"/>
    </row>
    <row r="25" spans="2:9" x14ac:dyDescent="0.35">
      <c r="B25" s="1"/>
      <c r="C25" s="9" t="s">
        <v>24</v>
      </c>
      <c r="D25" s="9">
        <f>SUM(Novembre!L61+Novembre!W61)</f>
        <v>0</v>
      </c>
      <c r="E25" s="1"/>
      <c r="F25" s="18"/>
      <c r="G25" s="18"/>
      <c r="H25" s="1"/>
      <c r="I25" s="1"/>
    </row>
    <row r="26" spans="2:9" x14ac:dyDescent="0.35">
      <c r="B26" s="1"/>
      <c r="C26" s="9" t="s">
        <v>25</v>
      </c>
      <c r="D26" s="9">
        <f>SUM(Décembre!L61+Décembre!W61)</f>
        <v>0</v>
      </c>
      <c r="E26" s="1"/>
      <c r="F26" s="18"/>
      <c r="G26" s="18"/>
      <c r="H26" s="1"/>
      <c r="I26" s="1"/>
    </row>
    <row r="27" spans="2:9" x14ac:dyDescent="0.35">
      <c r="B27" s="22"/>
      <c r="C27" s="1"/>
      <c r="D27" s="1"/>
      <c r="E27" s="1"/>
      <c r="F27" s="1"/>
      <c r="G27" s="1"/>
      <c r="H27" s="1"/>
      <c r="I27" s="1"/>
    </row>
    <row r="28" spans="2:9" x14ac:dyDescent="0.35">
      <c r="B28" s="22"/>
      <c r="C28" s="186" t="s">
        <v>12</v>
      </c>
      <c r="D28" s="186"/>
      <c r="E28" s="186" t="s">
        <v>13</v>
      </c>
      <c r="F28" s="186"/>
      <c r="G28" s="186" t="s">
        <v>15</v>
      </c>
      <c r="H28" s="186"/>
      <c r="I28" s="1"/>
    </row>
    <row r="29" spans="2:9" x14ac:dyDescent="0.35">
      <c r="B29" s="22"/>
      <c r="C29" s="23" t="s">
        <v>1</v>
      </c>
      <c r="D29" s="23" t="s">
        <v>26</v>
      </c>
      <c r="E29" s="23" t="s">
        <v>1</v>
      </c>
      <c r="F29" s="23" t="s">
        <v>27</v>
      </c>
      <c r="G29" s="23" t="s">
        <v>1</v>
      </c>
      <c r="H29" s="23" t="s">
        <v>27</v>
      </c>
      <c r="I29" s="1"/>
    </row>
    <row r="30" spans="2:9" x14ac:dyDescent="0.35">
      <c r="B30" s="1"/>
      <c r="C30" s="24" t="s">
        <v>4</v>
      </c>
      <c r="D30" s="9">
        <f>SUM(Janvier!H37:J37)+SUM(Janvier!H56:J56)</f>
        <v>0</v>
      </c>
      <c r="E30" s="25" t="s">
        <v>4</v>
      </c>
      <c r="F30" s="9">
        <f>SUM(Février!H37:J37)+SUM(Février!H56:J56)</f>
        <v>0</v>
      </c>
      <c r="G30" s="25" t="s">
        <v>4</v>
      </c>
      <c r="H30" s="9">
        <f>SUM(Mars!H37:J37)+SUM(Mars!H56:J56)</f>
        <v>0</v>
      </c>
      <c r="I30" s="1"/>
    </row>
    <row r="31" spans="2:9" x14ac:dyDescent="0.35">
      <c r="B31" s="1"/>
      <c r="C31" s="24" t="s">
        <v>6</v>
      </c>
      <c r="D31" s="9">
        <f>SUM(Janvier!K37:M37)+SUM(Janvier!K56:M56)</f>
        <v>0</v>
      </c>
      <c r="E31" s="25" t="s">
        <v>6</v>
      </c>
      <c r="F31" s="9">
        <f>SUM(Février!K37:M37)+SUM(Février!K56:M56)</f>
        <v>0</v>
      </c>
      <c r="G31" s="25" t="s">
        <v>6</v>
      </c>
      <c r="H31" s="9">
        <f>SUM(Février!K37:M37)+SUM(Février!K56:M56)</f>
        <v>0</v>
      </c>
      <c r="I31" s="1"/>
    </row>
    <row r="32" spans="2:9" x14ac:dyDescent="0.35">
      <c r="B32" s="1"/>
      <c r="C32" s="24" t="s">
        <v>8</v>
      </c>
      <c r="D32" s="9">
        <f>SUM(Janvier!N37:P37)+SUM(Janvier!N56:P56)</f>
        <v>0</v>
      </c>
      <c r="E32" s="25" t="s">
        <v>8</v>
      </c>
      <c r="F32" s="9">
        <f>SUM(Février!N37:P37)+SUM(Février!N56:P56)</f>
        <v>0</v>
      </c>
      <c r="G32" s="25" t="s">
        <v>8</v>
      </c>
      <c r="H32" s="9">
        <f>SUM(Février!N37:P37)+SUM(Février!N56:P56)</f>
        <v>0</v>
      </c>
      <c r="I32" s="1"/>
    </row>
    <row r="33" spans="2:9" x14ac:dyDescent="0.35">
      <c r="B33" s="1"/>
      <c r="C33" s="24" t="s">
        <v>9</v>
      </c>
      <c r="D33" s="9">
        <f>SUM(Janvier!Q37:S37)+SUM(Janvier!Q56:S56)</f>
        <v>1</v>
      </c>
      <c r="E33" s="25" t="s">
        <v>9</v>
      </c>
      <c r="F33" s="9">
        <f>SUM(Février!Q37:S37)+SUM(Février!Q56:S56)</f>
        <v>0</v>
      </c>
      <c r="G33" s="25" t="s">
        <v>9</v>
      </c>
      <c r="H33" s="9">
        <f>SUM(Février!Q37:S37)+SUM(Février!Q56:S56)</f>
        <v>0</v>
      </c>
      <c r="I33" s="1"/>
    </row>
    <row r="34" spans="2:9" x14ac:dyDescent="0.35">
      <c r="B34" s="1"/>
      <c r="C34" s="184" t="s">
        <v>17</v>
      </c>
      <c r="D34" s="187"/>
      <c r="E34" s="184" t="s">
        <v>18</v>
      </c>
      <c r="F34" s="187"/>
      <c r="G34" s="184" t="s">
        <v>19</v>
      </c>
      <c r="H34" s="187"/>
      <c r="I34" s="1"/>
    </row>
    <row r="35" spans="2:9" x14ac:dyDescent="0.35">
      <c r="B35" s="1"/>
      <c r="C35" s="26" t="s">
        <v>1</v>
      </c>
      <c r="D35" s="26" t="s">
        <v>26</v>
      </c>
      <c r="E35" s="26" t="s">
        <v>1</v>
      </c>
      <c r="F35" s="26" t="s">
        <v>27</v>
      </c>
      <c r="G35" s="26" t="s">
        <v>1</v>
      </c>
      <c r="H35" s="26" t="s">
        <v>27</v>
      </c>
      <c r="I35" s="1"/>
    </row>
    <row r="36" spans="2:9" x14ac:dyDescent="0.35">
      <c r="B36" s="1"/>
      <c r="C36" s="25" t="s">
        <v>4</v>
      </c>
      <c r="D36" s="9">
        <f>SUM(Avril!H37:J37)+SUM(Avril!H56:J56)</f>
        <v>0</v>
      </c>
      <c r="E36" s="25" t="s">
        <v>4</v>
      </c>
      <c r="F36" s="9">
        <f>SUM(Mai!H37:J37)+SUM(Mai!H56:J56)</f>
        <v>0</v>
      </c>
      <c r="G36" s="25" t="s">
        <v>4</v>
      </c>
      <c r="H36" s="9">
        <f>SUM(Juin!H37:J37)+SUM(Juin!H56:J56)</f>
        <v>0</v>
      </c>
      <c r="I36" s="1"/>
    </row>
    <row r="37" spans="2:9" x14ac:dyDescent="0.35">
      <c r="B37" s="1"/>
      <c r="C37" s="25" t="s">
        <v>6</v>
      </c>
      <c r="D37" s="9">
        <f>SUM(Avril!K37:M37)+SUM(Avril!K56:M56)</f>
        <v>0</v>
      </c>
      <c r="E37" s="25" t="s">
        <v>6</v>
      </c>
      <c r="F37" s="9">
        <f>SUM(Mai!K37:M37)+SUM(Mai!K56:M56)</f>
        <v>0</v>
      </c>
      <c r="G37" s="25" t="s">
        <v>6</v>
      </c>
      <c r="H37" s="9">
        <f>SUM(Juin!K37:M37)+SUM(Juin!K56:M56)</f>
        <v>0</v>
      </c>
      <c r="I37" s="1"/>
    </row>
    <row r="38" spans="2:9" x14ac:dyDescent="0.35">
      <c r="B38" s="1"/>
      <c r="C38" s="25" t="s">
        <v>8</v>
      </c>
      <c r="D38" s="9">
        <f>SUM(Avril!N37:P37)+SUM(Avril!N56:P56)</f>
        <v>0</v>
      </c>
      <c r="E38" s="25" t="s">
        <v>8</v>
      </c>
      <c r="F38" s="9">
        <f>SUM(Mai!N37:P37)+SUM(Mai!N56:P56)</f>
        <v>0</v>
      </c>
      <c r="G38" s="25" t="s">
        <v>8</v>
      </c>
      <c r="H38" s="9">
        <f>SUM(Juin!N37:P37)+SUM(Juin!N56:P56)</f>
        <v>0</v>
      </c>
      <c r="I38" s="1"/>
    </row>
    <row r="39" spans="2:9" x14ac:dyDescent="0.35">
      <c r="B39" s="1"/>
      <c r="C39" s="25" t="s">
        <v>9</v>
      </c>
      <c r="D39" s="9">
        <f>SUM(Avril!Q37:S37)+SUM(Avril!Q56:S56)</f>
        <v>0</v>
      </c>
      <c r="E39" s="25" t="s">
        <v>9</v>
      </c>
      <c r="F39" s="9">
        <f>SUM(Mai!Q37:S37)+SUM(Mai!Q56:S56)</f>
        <v>0</v>
      </c>
      <c r="G39" s="25" t="s">
        <v>9</v>
      </c>
      <c r="H39" s="9">
        <f>SUM(Juin!Q37:S37)+SUM(Juin!Q56:S56)</f>
        <v>0</v>
      </c>
      <c r="I39" s="1"/>
    </row>
    <row r="40" spans="2:9" x14ac:dyDescent="0.35">
      <c r="B40" s="1"/>
      <c r="C40" s="184" t="s">
        <v>20</v>
      </c>
      <c r="D40" s="184"/>
      <c r="E40" s="185" t="s">
        <v>21</v>
      </c>
      <c r="F40" s="185"/>
      <c r="G40" s="184" t="s">
        <v>22</v>
      </c>
      <c r="H40" s="184"/>
      <c r="I40" s="1"/>
    </row>
    <row r="41" spans="2:9" x14ac:dyDescent="0.35">
      <c r="B41" s="1"/>
      <c r="C41" s="26" t="s">
        <v>1</v>
      </c>
      <c r="D41" s="26" t="s">
        <v>26</v>
      </c>
      <c r="E41" s="26" t="s">
        <v>1</v>
      </c>
      <c r="F41" s="26" t="s">
        <v>27</v>
      </c>
      <c r="G41" s="26" t="s">
        <v>1</v>
      </c>
      <c r="H41" s="26" t="s">
        <v>27</v>
      </c>
      <c r="I41" s="1"/>
    </row>
    <row r="42" spans="2:9" x14ac:dyDescent="0.35">
      <c r="B42" s="1"/>
      <c r="C42" s="25" t="s">
        <v>4</v>
      </c>
      <c r="D42" s="9">
        <f>SUM(Juillet!H37:J37)+SUM(Juillet!H56:J56)</f>
        <v>0</v>
      </c>
      <c r="E42" s="25" t="s">
        <v>4</v>
      </c>
      <c r="F42" s="9">
        <f>SUM(Août!H37:J37)+SUM(Août!H56:J56)</f>
        <v>0</v>
      </c>
      <c r="G42" s="25" t="s">
        <v>4</v>
      </c>
      <c r="H42" s="9">
        <f>SUM(Septembre!H37:J37+Septembre!H56:J56)</f>
        <v>0</v>
      </c>
      <c r="I42" s="1"/>
    </row>
    <row r="43" spans="2:9" x14ac:dyDescent="0.35">
      <c r="B43" s="1"/>
      <c r="C43" s="25" t="s">
        <v>6</v>
      </c>
      <c r="D43" s="9">
        <f>SUM(Juillet!K37:M37)+SUM(Juillet!K56:M56)</f>
        <v>0</v>
      </c>
      <c r="E43" s="25" t="s">
        <v>6</v>
      </c>
      <c r="F43" s="9">
        <f>SUM(Août!K37:M37)+SUM(Août!K56:M56)</f>
        <v>0</v>
      </c>
      <c r="G43" s="25" t="s">
        <v>6</v>
      </c>
      <c r="H43" s="9">
        <f>SUM(Septembre!K37:M37)+SUM(Septembre!K56:M56)</f>
        <v>0</v>
      </c>
      <c r="I43" s="1"/>
    </row>
    <row r="44" spans="2:9" x14ac:dyDescent="0.35">
      <c r="B44" s="1"/>
      <c r="C44" s="25" t="s">
        <v>8</v>
      </c>
      <c r="D44" s="9">
        <f>SUM(Juillet!N37:P37)+SUM(Juillet!N56:P56)</f>
        <v>0</v>
      </c>
      <c r="E44" s="25" t="s">
        <v>8</v>
      </c>
      <c r="F44" s="9">
        <f>SUM(Août!N37:P37)+SUM(Août!N56:P56)</f>
        <v>0</v>
      </c>
      <c r="G44" s="25" t="s">
        <v>8</v>
      </c>
      <c r="H44" s="9">
        <f>SUM(Septembre!N37:P37)+SUM(Septembre!N56:P56)</f>
        <v>0</v>
      </c>
      <c r="I44" s="1"/>
    </row>
    <row r="45" spans="2:9" x14ac:dyDescent="0.35">
      <c r="B45" s="1"/>
      <c r="C45" s="25" t="s">
        <v>9</v>
      </c>
      <c r="D45" s="9">
        <f>SUM(Juillet!Q37:S37)+SUM(Juillet!Q56:S56)</f>
        <v>0</v>
      </c>
      <c r="E45" s="25" t="s">
        <v>9</v>
      </c>
      <c r="F45" s="9">
        <f>SUM(Août!Q37:S37)+SUM(Août!Q56:S56)</f>
        <v>0</v>
      </c>
      <c r="G45" s="25" t="s">
        <v>9</v>
      </c>
      <c r="H45" s="9">
        <f>SUM(Septembre!Q37:S37)+SUM(Septembre!Q56:S56)</f>
        <v>0</v>
      </c>
      <c r="I45" s="1"/>
    </row>
    <row r="46" spans="2:9" x14ac:dyDescent="0.35">
      <c r="B46" s="1"/>
      <c r="C46" s="184" t="s">
        <v>23</v>
      </c>
      <c r="D46" s="184"/>
      <c r="E46" s="184" t="s">
        <v>24</v>
      </c>
      <c r="F46" s="184"/>
      <c r="G46" s="184" t="s">
        <v>25</v>
      </c>
      <c r="H46" s="184"/>
      <c r="I46" s="1"/>
    </row>
    <row r="47" spans="2:9" x14ac:dyDescent="0.35">
      <c r="B47" s="1"/>
      <c r="C47" s="26" t="s">
        <v>1</v>
      </c>
      <c r="D47" s="26" t="s">
        <v>26</v>
      </c>
      <c r="E47" s="26" t="s">
        <v>1</v>
      </c>
      <c r="F47" s="26" t="s">
        <v>27</v>
      </c>
      <c r="G47" s="26" t="s">
        <v>1</v>
      </c>
      <c r="H47" s="26" t="s">
        <v>27</v>
      </c>
      <c r="I47" s="1"/>
    </row>
    <row r="48" spans="2:9" x14ac:dyDescent="0.35">
      <c r="B48" s="1"/>
      <c r="C48" s="25" t="s">
        <v>4</v>
      </c>
      <c r="D48" s="9">
        <f>SUM(Octobre!H37:J37)+SUM(Octobre!H56:J56)</f>
        <v>0</v>
      </c>
      <c r="E48" s="25" t="s">
        <v>4</v>
      </c>
      <c r="F48" s="9">
        <f>SUM(Novembre!H37:J37)+SUM(Novembre!H56:J56)</f>
        <v>0</v>
      </c>
      <c r="G48" s="25" t="s">
        <v>4</v>
      </c>
      <c r="H48" s="9">
        <f>SUM(Décembre!H37:J37+Décembre!H56:J56)</f>
        <v>0</v>
      </c>
      <c r="I48" s="1"/>
    </row>
    <row r="49" spans="2:9" x14ac:dyDescent="0.35">
      <c r="B49" s="1"/>
      <c r="C49" s="25" t="s">
        <v>6</v>
      </c>
      <c r="D49" s="9">
        <f>SUM(Octobre!K37:M37)+SUM(Octobre!K56:M56)</f>
        <v>0</v>
      </c>
      <c r="E49" s="25" t="s">
        <v>6</v>
      </c>
      <c r="F49" s="9">
        <f>SUM(Novembre!K37:M37)+SUM(Novembre!K56:M56)</f>
        <v>0</v>
      </c>
      <c r="G49" s="25" t="s">
        <v>6</v>
      </c>
      <c r="H49" s="9">
        <f>SUM(Décembre!K37:M37)+SUM(Décembre!K56:M56)</f>
        <v>0</v>
      </c>
      <c r="I49" s="1"/>
    </row>
    <row r="50" spans="2:9" x14ac:dyDescent="0.35">
      <c r="B50" s="1"/>
      <c r="C50" s="25" t="s">
        <v>8</v>
      </c>
      <c r="D50" s="9">
        <f>SUM(Octobre!N37:P37)+SUM(Octobre!N56:P56)</f>
        <v>0</v>
      </c>
      <c r="E50" s="25" t="s">
        <v>8</v>
      </c>
      <c r="F50" s="9">
        <f>SUM(Août!N37:P37)+SUM(Août!N56:P56)</f>
        <v>0</v>
      </c>
      <c r="G50" s="25" t="s">
        <v>8</v>
      </c>
      <c r="H50" s="9">
        <f>SUM(Décembre!N37:P37)+SUM(Décembre!N56:P56)</f>
        <v>0</v>
      </c>
      <c r="I50" s="1"/>
    </row>
    <row r="51" spans="2:9" x14ac:dyDescent="0.35">
      <c r="B51" s="1"/>
      <c r="C51" s="25" t="s">
        <v>9</v>
      </c>
      <c r="D51" s="9">
        <f>SUM(Octobre!Q37:S37)+SUM(Octobre!Q56:S56)</f>
        <v>0</v>
      </c>
      <c r="E51" s="25" t="s">
        <v>9</v>
      </c>
      <c r="F51" s="9">
        <f>SUM(Novembre!Q37:S37)+SUM(Novembre!Q56:S56)</f>
        <v>0</v>
      </c>
      <c r="G51" s="25" t="s">
        <v>9</v>
      </c>
      <c r="H51" s="9">
        <f>SUM(Décembre!Q37:S37)+SUM(Décembre!Q56:S56)</f>
        <v>0</v>
      </c>
      <c r="I51" s="1"/>
    </row>
    <row r="52" spans="2:9" x14ac:dyDescent="0.35">
      <c r="B52" s="1"/>
      <c r="C52" s="1"/>
      <c r="D52" s="1"/>
      <c r="E52" s="1"/>
      <c r="F52" s="1"/>
      <c r="G52" s="1"/>
      <c r="H52" s="1"/>
      <c r="I52" s="1"/>
    </row>
    <row r="53" spans="2:9" x14ac:dyDescent="0.35">
      <c r="B53" s="1"/>
      <c r="C53" s="1"/>
      <c r="D53" s="1"/>
      <c r="E53" s="1"/>
      <c r="F53" s="1"/>
      <c r="G53" s="1"/>
      <c r="H53" s="1"/>
      <c r="I53" s="1"/>
    </row>
    <row r="54" spans="2:9" x14ac:dyDescent="0.35">
      <c r="B54" s="1"/>
      <c r="C54" s="1"/>
      <c r="D54" s="1"/>
      <c r="E54" s="1"/>
      <c r="F54" s="1"/>
      <c r="G54" s="1"/>
      <c r="H54" s="1"/>
      <c r="I54" s="1"/>
    </row>
    <row r="55" spans="2:9" x14ac:dyDescent="0.35">
      <c r="B55" s="1"/>
      <c r="C55" s="1"/>
      <c r="D55" s="1"/>
      <c r="E55" s="1"/>
      <c r="F55" s="1"/>
      <c r="G55" s="1"/>
      <c r="H55" s="1"/>
      <c r="I55" s="1"/>
    </row>
  </sheetData>
  <mergeCells count="12">
    <mergeCell ref="C28:D28"/>
    <mergeCell ref="E28:F28"/>
    <mergeCell ref="G28:H28"/>
    <mergeCell ref="C34:D34"/>
    <mergeCell ref="E34:F34"/>
    <mergeCell ref="G34:H34"/>
    <mergeCell ref="C40:D40"/>
    <mergeCell ref="E40:F40"/>
    <mergeCell ref="G40:H40"/>
    <mergeCell ref="C46:D46"/>
    <mergeCell ref="E46:F46"/>
    <mergeCell ref="G46:H46"/>
  </mergeCells>
  <conditionalFormatting sqref="G18">
    <cfRule type="cellIs" dxfId="2902" priority="7" operator="between">
      <formula>51%</formula>
      <formula>70%</formula>
    </cfRule>
    <cfRule type="cellIs" dxfId="2901" priority="8" operator="greaterThan">
      <formula>70%</formula>
    </cfRule>
    <cfRule type="cellIs" dxfId="2900" priority="10" operator="lessThan">
      <formula>50%</formula>
    </cfRule>
  </conditionalFormatting>
  <conditionalFormatting sqref="G22">
    <cfRule type="cellIs" dxfId="2899" priority="1" operator="between">
      <formula>50%</formula>
      <formula>70%</formula>
    </cfRule>
    <cfRule type="cellIs" dxfId="2898" priority="2" operator="greaterThan">
      <formula>70%</formula>
    </cfRule>
    <cfRule type="cellIs" dxfId="2897" priority="3" operator="lessThan">
      <formula>50%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G18"/>
  <sheetViews>
    <sheetView topLeftCell="A4" workbookViewId="0">
      <selection activeCell="D6" sqref="D6"/>
    </sheetView>
  </sheetViews>
  <sheetFormatPr baseColWidth="10" defaultRowHeight="17.25" x14ac:dyDescent="0.35"/>
  <cols>
    <col min="3" max="6" width="10.125" customWidth="1"/>
    <col min="7" max="7" width="10.75" customWidth="1"/>
  </cols>
  <sheetData>
    <row r="3" spans="3:7" ht="21" customHeight="1" x14ac:dyDescent="0.35"/>
    <row r="4" spans="3:7" ht="21" customHeight="1" x14ac:dyDescent="0.35">
      <c r="C4" s="292" t="s">
        <v>141</v>
      </c>
      <c r="D4" s="293" t="s">
        <v>142</v>
      </c>
      <c r="E4" s="293" t="s">
        <v>143</v>
      </c>
      <c r="F4" s="293" t="s">
        <v>144</v>
      </c>
      <c r="G4" s="294" t="s">
        <v>145</v>
      </c>
    </row>
    <row r="5" spans="3:7" ht="21" customHeight="1" x14ac:dyDescent="0.35">
      <c r="C5" s="303"/>
      <c r="D5" s="301" t="s">
        <v>146</v>
      </c>
      <c r="E5" s="301" t="s">
        <v>147</v>
      </c>
      <c r="F5" s="301" t="s">
        <v>148</v>
      </c>
      <c r="G5" s="302" t="s">
        <v>129</v>
      </c>
    </row>
    <row r="6" spans="3:7" ht="21" customHeight="1" x14ac:dyDescent="0.35">
      <c r="C6" s="299" t="s">
        <v>12</v>
      </c>
      <c r="D6" s="295"/>
      <c r="E6" s="295"/>
      <c r="F6" s="295"/>
      <c r="G6" s="296"/>
    </row>
    <row r="7" spans="3:7" ht="21" customHeight="1" x14ac:dyDescent="0.35">
      <c r="C7" s="299" t="s">
        <v>13</v>
      </c>
      <c r="D7" s="295"/>
      <c r="E7" s="295"/>
      <c r="F7" s="295"/>
      <c r="G7" s="296"/>
    </row>
    <row r="8" spans="3:7" ht="21" customHeight="1" x14ac:dyDescent="0.35">
      <c r="C8" s="299" t="s">
        <v>15</v>
      </c>
      <c r="D8" s="295"/>
      <c r="E8" s="295"/>
      <c r="F8" s="295"/>
      <c r="G8" s="296"/>
    </row>
    <row r="9" spans="3:7" ht="21" customHeight="1" x14ac:dyDescent="0.35">
      <c r="C9" s="299" t="s">
        <v>17</v>
      </c>
      <c r="D9" s="295"/>
      <c r="E9" s="295"/>
      <c r="F9" s="295"/>
      <c r="G9" s="296"/>
    </row>
    <row r="10" spans="3:7" ht="21" customHeight="1" x14ac:dyDescent="0.35">
      <c r="C10" s="299" t="s">
        <v>18</v>
      </c>
      <c r="D10" s="295"/>
      <c r="E10" s="295"/>
      <c r="F10" s="295"/>
      <c r="G10" s="296"/>
    </row>
    <row r="11" spans="3:7" ht="21" customHeight="1" x14ac:dyDescent="0.35">
      <c r="C11" s="299" t="s">
        <v>19</v>
      </c>
      <c r="D11" s="295"/>
      <c r="E11" s="295"/>
      <c r="F11" s="295"/>
      <c r="G11" s="296"/>
    </row>
    <row r="12" spans="3:7" ht="21" customHeight="1" x14ac:dyDescent="0.35">
      <c r="C12" s="299" t="s">
        <v>20</v>
      </c>
      <c r="D12" s="295"/>
      <c r="E12" s="295"/>
      <c r="F12" s="295"/>
      <c r="G12" s="296"/>
    </row>
    <row r="13" spans="3:7" ht="21" customHeight="1" x14ac:dyDescent="0.35">
      <c r="C13" s="299" t="s">
        <v>21</v>
      </c>
      <c r="D13" s="295"/>
      <c r="E13" s="295"/>
      <c r="F13" s="295"/>
      <c r="G13" s="296"/>
    </row>
    <row r="14" spans="3:7" ht="21" customHeight="1" x14ac:dyDescent="0.35">
      <c r="C14" s="299" t="s">
        <v>22</v>
      </c>
      <c r="D14" s="295"/>
      <c r="E14" s="295"/>
      <c r="F14" s="295"/>
      <c r="G14" s="296"/>
    </row>
    <row r="15" spans="3:7" ht="21" customHeight="1" x14ac:dyDescent="0.35">
      <c r="C15" s="299" t="s">
        <v>23</v>
      </c>
      <c r="D15" s="295"/>
      <c r="E15" s="295"/>
      <c r="F15" s="295"/>
      <c r="G15" s="296"/>
    </row>
    <row r="16" spans="3:7" ht="21" customHeight="1" x14ac:dyDescent="0.35">
      <c r="C16" s="299" t="s">
        <v>24</v>
      </c>
      <c r="D16" s="295"/>
      <c r="E16" s="295"/>
      <c r="F16" s="295"/>
      <c r="G16" s="296"/>
    </row>
    <row r="17" spans="3:7" ht="21" customHeight="1" x14ac:dyDescent="0.35">
      <c r="C17" s="299" t="s">
        <v>25</v>
      </c>
      <c r="D17" s="295"/>
      <c r="E17" s="295"/>
      <c r="F17" s="295"/>
      <c r="G17" s="296"/>
    </row>
    <row r="18" spans="3:7" ht="21" customHeight="1" x14ac:dyDescent="0.35">
      <c r="C18" s="300" t="s">
        <v>149</v>
      </c>
      <c r="D18" s="297">
        <f>SUM(D6:D17)</f>
        <v>0</v>
      </c>
      <c r="E18" s="297">
        <f>SUM(E6:E17)</f>
        <v>0</v>
      </c>
      <c r="F18" s="297">
        <f>SUM(F6:F17)</f>
        <v>0</v>
      </c>
      <c r="G18" s="298">
        <f>SUM(G6:G17)</f>
        <v>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2:Z64"/>
  <sheetViews>
    <sheetView showGridLines="0" tabSelected="1" topLeftCell="A28" zoomScale="75" zoomScaleNormal="75" workbookViewId="0">
      <selection activeCell="X36" sqref="X36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37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136"/>
      <c r="E9" s="136"/>
      <c r="F9" s="181"/>
      <c r="G9" s="136"/>
      <c r="H9" s="174" t="str">
        <f t="shared" ref="H9:H25" si="0">IF(AND(U9&gt;=1,U9&lt;=99999),"3","")</f>
        <v/>
      </c>
      <c r="I9" s="174" t="str">
        <f t="shared" ref="I9:I23" si="1">IF(AND(U9&gt;=100000,U9&lt;=299999),"3","")</f>
        <v/>
      </c>
      <c r="J9" s="174" t="str">
        <f t="shared" ref="J9:J23" si="2">IF(AND(U9&gt;=100000,U9&lt;=299999),"3","")</f>
        <v/>
      </c>
      <c r="K9" s="139" t="s">
        <v>134</v>
      </c>
      <c r="L9" s="175" t="str">
        <f t="shared" ref="L9:L23" si="3">IF(U9&gt;=300000,"3","")</f>
        <v/>
      </c>
      <c r="M9" s="175" t="str">
        <f t="shared" ref="M9:M23" si="4">IF(U9&gt;=300000,"3","")</f>
        <v/>
      </c>
      <c r="N9" s="138" t="s">
        <v>134</v>
      </c>
      <c r="O9" s="138" t="s">
        <v>134</v>
      </c>
      <c r="P9" s="138" t="s">
        <v>134</v>
      </c>
      <c r="Q9" s="175" t="str">
        <f t="shared" ref="Q9:Q23" si="5">IF(U9&gt;=100000,"3","")</f>
        <v/>
      </c>
      <c r="R9" s="175" t="str">
        <f t="shared" ref="R9:R23" si="6">IF(AND(U9&gt;=1,U9&lt;=99999),"3","")</f>
        <v/>
      </c>
      <c r="S9" s="175" t="str">
        <f t="shared" ref="S9:S23" si="7">IF(AND(U9&gt;=1,U9&lt;=99999),"3","")</f>
        <v/>
      </c>
      <c r="T9" s="140" t="s">
        <v>134</v>
      </c>
      <c r="U9" s="140"/>
      <c r="V9" s="141"/>
      <c r="W9" s="176" t="str">
        <f t="shared" ref="W9:W19" si="8">IF(U9&gt;=1,"En cours…", "")</f>
        <v/>
      </c>
      <c r="X9" s="177" t="str">
        <f>IF(W9="Signé 100%",U9,IF(W9="Reporté","RIEN",IF(W9="Abandon","0",IF(ISBLANK(W9),"",IF(W9="En cours…","R.A.S","")))))</f>
        <v/>
      </c>
      <c r="Y9" s="171"/>
      <c r="Z9" s="36"/>
    </row>
    <row r="10" spans="2:26" x14ac:dyDescent="0.35">
      <c r="B10" s="34"/>
      <c r="C10" s="246"/>
      <c r="D10" s="136"/>
      <c r="E10" s="136"/>
      <c r="F10" s="181"/>
      <c r="G10" s="136"/>
      <c r="H10" s="174" t="str">
        <f t="shared" si="0"/>
        <v/>
      </c>
      <c r="I10" s="174" t="str">
        <f t="shared" si="1"/>
        <v/>
      </c>
      <c r="J10" s="174" t="str">
        <f t="shared" si="2"/>
        <v/>
      </c>
      <c r="K10" s="139" t="s">
        <v>134</v>
      </c>
      <c r="L10" s="175" t="str">
        <f t="shared" si="3"/>
        <v/>
      </c>
      <c r="M10" s="175" t="str">
        <f t="shared" si="4"/>
        <v/>
      </c>
      <c r="N10" s="138" t="s">
        <v>134</v>
      </c>
      <c r="O10" s="138" t="s">
        <v>134</v>
      </c>
      <c r="P10" s="138" t="s">
        <v>134</v>
      </c>
      <c r="Q10" s="175" t="str">
        <f t="shared" si="5"/>
        <v/>
      </c>
      <c r="R10" s="175" t="str">
        <f t="shared" si="6"/>
        <v/>
      </c>
      <c r="S10" s="175" t="str">
        <f t="shared" si="7"/>
        <v/>
      </c>
      <c r="T10" s="140" t="s">
        <v>134</v>
      </c>
      <c r="U10" s="140"/>
      <c r="V10" s="141"/>
      <c r="W10" s="176" t="str">
        <f t="shared" si="8"/>
        <v/>
      </c>
      <c r="X10" s="177" t="str">
        <f t="shared" ref="X10:X24" si="9">IF(W10="Signé 100%",U10,IF(W10="Reporté","RIEN",IF(W10="Abandon","0",IF(ISBLANK(W10),"",IF(W10="En cours…","R.A.S","")))))</f>
        <v/>
      </c>
      <c r="Y10" s="171"/>
      <c r="Z10" s="36"/>
    </row>
    <row r="11" spans="2:26" x14ac:dyDescent="0.35">
      <c r="B11" s="34"/>
      <c r="C11" s="246"/>
      <c r="D11" s="136"/>
      <c r="E11" s="136"/>
      <c r="F11" s="181"/>
      <c r="G11" s="136"/>
      <c r="H11" s="174" t="str">
        <f t="shared" si="0"/>
        <v/>
      </c>
      <c r="I11" s="174" t="str">
        <f t="shared" si="1"/>
        <v/>
      </c>
      <c r="J11" s="174" t="str">
        <f t="shared" si="2"/>
        <v/>
      </c>
      <c r="K11" s="139" t="s">
        <v>134</v>
      </c>
      <c r="L11" s="175" t="str">
        <f t="shared" si="3"/>
        <v/>
      </c>
      <c r="M11" s="175" t="str">
        <f t="shared" si="4"/>
        <v/>
      </c>
      <c r="N11" s="138" t="s">
        <v>134</v>
      </c>
      <c r="O11" s="138" t="s">
        <v>134</v>
      </c>
      <c r="P11" s="138" t="s">
        <v>134</v>
      </c>
      <c r="Q11" s="175" t="str">
        <f t="shared" si="5"/>
        <v/>
      </c>
      <c r="R11" s="175" t="str">
        <f t="shared" si="6"/>
        <v/>
      </c>
      <c r="S11" s="175" t="str">
        <f t="shared" si="7"/>
        <v/>
      </c>
      <c r="T11" s="140" t="s">
        <v>134</v>
      </c>
      <c r="U11" s="140"/>
      <c r="V11" s="141"/>
      <c r="W11" s="176" t="str">
        <f t="shared" si="8"/>
        <v/>
      </c>
      <c r="X11" s="177" t="str">
        <f t="shared" si="9"/>
        <v/>
      </c>
      <c r="Y11" s="171"/>
      <c r="Z11" s="36"/>
    </row>
    <row r="12" spans="2:26" x14ac:dyDescent="0.35">
      <c r="B12" s="34"/>
      <c r="C12" s="246"/>
      <c r="D12" s="136"/>
      <c r="E12" s="136"/>
      <c r="F12" s="181"/>
      <c r="G12" s="136"/>
      <c r="H12" s="174" t="str">
        <f t="shared" si="0"/>
        <v/>
      </c>
      <c r="I12" s="174" t="str">
        <f t="shared" si="1"/>
        <v/>
      </c>
      <c r="J12" s="174" t="str">
        <f t="shared" si="2"/>
        <v/>
      </c>
      <c r="K12" s="139" t="s">
        <v>134</v>
      </c>
      <c r="L12" s="175" t="str">
        <f t="shared" si="3"/>
        <v/>
      </c>
      <c r="M12" s="175" t="str">
        <f t="shared" si="4"/>
        <v/>
      </c>
      <c r="N12" s="138" t="s">
        <v>134</v>
      </c>
      <c r="O12" s="138" t="s">
        <v>134</v>
      </c>
      <c r="P12" s="138" t="s">
        <v>134</v>
      </c>
      <c r="Q12" s="175" t="str">
        <f t="shared" si="5"/>
        <v/>
      </c>
      <c r="R12" s="175" t="str">
        <f t="shared" si="6"/>
        <v/>
      </c>
      <c r="S12" s="175" t="str">
        <f t="shared" si="7"/>
        <v/>
      </c>
      <c r="T12" s="140" t="s">
        <v>134</v>
      </c>
      <c r="U12" s="140"/>
      <c r="V12" s="141"/>
      <c r="W12" s="176" t="str">
        <f t="shared" si="8"/>
        <v/>
      </c>
      <c r="X12" s="177" t="str">
        <f t="shared" si="9"/>
        <v/>
      </c>
      <c r="Y12" s="171"/>
      <c r="Z12" s="36"/>
    </row>
    <row r="13" spans="2:26" x14ac:dyDescent="0.35">
      <c r="B13" s="34"/>
      <c r="C13" s="246"/>
      <c r="D13" s="136"/>
      <c r="E13" s="136"/>
      <c r="F13" s="181"/>
      <c r="G13" s="136"/>
      <c r="H13" s="174" t="str">
        <f t="shared" si="0"/>
        <v/>
      </c>
      <c r="I13" s="174" t="str">
        <f t="shared" si="1"/>
        <v/>
      </c>
      <c r="J13" s="174" t="str">
        <f t="shared" si="2"/>
        <v/>
      </c>
      <c r="K13" s="139" t="s">
        <v>134</v>
      </c>
      <c r="L13" s="175" t="str">
        <f t="shared" si="3"/>
        <v/>
      </c>
      <c r="M13" s="175" t="str">
        <f t="shared" si="4"/>
        <v/>
      </c>
      <c r="N13" s="138" t="s">
        <v>134</v>
      </c>
      <c r="O13" s="138" t="s">
        <v>134</v>
      </c>
      <c r="P13" s="138" t="s">
        <v>134</v>
      </c>
      <c r="Q13" s="175" t="str">
        <f t="shared" si="5"/>
        <v/>
      </c>
      <c r="R13" s="175" t="str">
        <f t="shared" si="6"/>
        <v/>
      </c>
      <c r="S13" s="175" t="str">
        <f t="shared" si="7"/>
        <v/>
      </c>
      <c r="T13" s="140" t="s">
        <v>134</v>
      </c>
      <c r="U13" s="140"/>
      <c r="V13" s="141"/>
      <c r="W13" s="176" t="str">
        <f t="shared" si="8"/>
        <v/>
      </c>
      <c r="X13" s="177" t="str">
        <f t="shared" si="9"/>
        <v/>
      </c>
      <c r="Y13" s="171"/>
      <c r="Z13" s="36"/>
    </row>
    <row r="14" spans="2:26" x14ac:dyDescent="0.35">
      <c r="B14" s="34"/>
      <c r="C14" s="246"/>
      <c r="D14" s="136"/>
      <c r="E14" s="136"/>
      <c r="F14" s="181"/>
      <c r="G14" s="136"/>
      <c r="H14" s="174" t="str">
        <f t="shared" si="0"/>
        <v/>
      </c>
      <c r="I14" s="174" t="str">
        <f t="shared" si="1"/>
        <v/>
      </c>
      <c r="J14" s="174" t="str">
        <f t="shared" si="2"/>
        <v/>
      </c>
      <c r="K14" s="139" t="s">
        <v>134</v>
      </c>
      <c r="L14" s="175" t="str">
        <f t="shared" si="3"/>
        <v/>
      </c>
      <c r="M14" s="175" t="str">
        <f t="shared" si="4"/>
        <v/>
      </c>
      <c r="N14" s="138" t="s">
        <v>134</v>
      </c>
      <c r="O14" s="138" t="s">
        <v>134</v>
      </c>
      <c r="P14" s="138" t="s">
        <v>134</v>
      </c>
      <c r="Q14" s="175" t="str">
        <f t="shared" si="5"/>
        <v/>
      </c>
      <c r="R14" s="175" t="str">
        <f t="shared" si="6"/>
        <v/>
      </c>
      <c r="S14" s="175" t="str">
        <f t="shared" si="7"/>
        <v/>
      </c>
      <c r="T14" s="140" t="s">
        <v>134</v>
      </c>
      <c r="U14" s="140"/>
      <c r="V14" s="141"/>
      <c r="W14" s="176" t="str">
        <f t="shared" si="8"/>
        <v/>
      </c>
      <c r="X14" s="177" t="str">
        <f t="shared" si="9"/>
        <v/>
      </c>
      <c r="Y14" s="171"/>
      <c r="Z14" s="36"/>
    </row>
    <row r="15" spans="2:26" x14ac:dyDescent="0.35">
      <c r="B15" s="34"/>
      <c r="C15" s="246"/>
      <c r="D15" s="136"/>
      <c r="E15" s="136"/>
      <c r="F15" s="181"/>
      <c r="G15" s="136"/>
      <c r="H15" s="174" t="str">
        <f t="shared" si="0"/>
        <v/>
      </c>
      <c r="I15" s="174" t="str">
        <f t="shared" si="1"/>
        <v/>
      </c>
      <c r="J15" s="174" t="str">
        <f t="shared" si="2"/>
        <v/>
      </c>
      <c r="K15" s="139" t="s">
        <v>134</v>
      </c>
      <c r="L15" s="175" t="str">
        <f t="shared" si="3"/>
        <v/>
      </c>
      <c r="M15" s="175" t="str">
        <f t="shared" si="4"/>
        <v/>
      </c>
      <c r="N15" s="138" t="s">
        <v>134</v>
      </c>
      <c r="O15" s="138" t="s">
        <v>134</v>
      </c>
      <c r="P15" s="138" t="s">
        <v>134</v>
      </c>
      <c r="Q15" s="175" t="str">
        <f t="shared" si="5"/>
        <v/>
      </c>
      <c r="R15" s="175" t="str">
        <f t="shared" si="6"/>
        <v/>
      </c>
      <c r="S15" s="175" t="str">
        <f t="shared" si="7"/>
        <v/>
      </c>
      <c r="T15" s="140" t="s">
        <v>134</v>
      </c>
      <c r="U15" s="140"/>
      <c r="V15" s="141"/>
      <c r="W15" s="176" t="str">
        <f t="shared" si="8"/>
        <v/>
      </c>
      <c r="X15" s="177" t="str">
        <f t="shared" si="9"/>
        <v/>
      </c>
      <c r="Y15" s="171"/>
      <c r="Z15" s="36"/>
    </row>
    <row r="16" spans="2:26" x14ac:dyDescent="0.35">
      <c r="B16" s="34"/>
      <c r="C16" s="246"/>
      <c r="D16" s="136"/>
      <c r="E16" s="136"/>
      <c r="F16" s="181"/>
      <c r="G16" s="136"/>
      <c r="H16" s="174" t="str">
        <f t="shared" si="0"/>
        <v/>
      </c>
      <c r="I16" s="174" t="str">
        <f t="shared" si="1"/>
        <v/>
      </c>
      <c r="J16" s="174" t="str">
        <f t="shared" si="2"/>
        <v/>
      </c>
      <c r="K16" s="139" t="s">
        <v>134</v>
      </c>
      <c r="L16" s="175" t="str">
        <f t="shared" si="3"/>
        <v/>
      </c>
      <c r="M16" s="175" t="str">
        <f t="shared" si="4"/>
        <v/>
      </c>
      <c r="N16" s="138" t="s">
        <v>134</v>
      </c>
      <c r="O16" s="138" t="s">
        <v>134</v>
      </c>
      <c r="P16" s="138" t="s">
        <v>134</v>
      </c>
      <c r="Q16" s="175" t="str">
        <f t="shared" si="5"/>
        <v/>
      </c>
      <c r="R16" s="175" t="str">
        <f t="shared" si="6"/>
        <v/>
      </c>
      <c r="S16" s="175" t="str">
        <f t="shared" si="7"/>
        <v/>
      </c>
      <c r="T16" s="140" t="s">
        <v>134</v>
      </c>
      <c r="U16" s="140"/>
      <c r="V16" s="141"/>
      <c r="W16" s="176" t="str">
        <f t="shared" si="8"/>
        <v/>
      </c>
      <c r="X16" s="177" t="str">
        <f t="shared" si="9"/>
        <v/>
      </c>
      <c r="Y16" s="171"/>
      <c r="Z16" s="36"/>
    </row>
    <row r="17" spans="2:26" x14ac:dyDescent="0.35">
      <c r="B17" s="34"/>
      <c r="C17" s="246"/>
      <c r="D17" s="136"/>
      <c r="E17" s="136"/>
      <c r="F17" s="181"/>
      <c r="G17" s="136"/>
      <c r="H17" s="174" t="str">
        <f t="shared" si="0"/>
        <v/>
      </c>
      <c r="I17" s="174" t="str">
        <f t="shared" si="1"/>
        <v/>
      </c>
      <c r="J17" s="174" t="str">
        <f t="shared" si="2"/>
        <v/>
      </c>
      <c r="K17" s="139" t="s">
        <v>134</v>
      </c>
      <c r="L17" s="175" t="str">
        <f t="shared" si="3"/>
        <v/>
      </c>
      <c r="M17" s="175" t="str">
        <f t="shared" si="4"/>
        <v/>
      </c>
      <c r="N17" s="138" t="s">
        <v>134</v>
      </c>
      <c r="O17" s="138" t="s">
        <v>134</v>
      </c>
      <c r="P17" s="138" t="s">
        <v>134</v>
      </c>
      <c r="Q17" s="175" t="str">
        <f t="shared" si="5"/>
        <v/>
      </c>
      <c r="R17" s="175" t="str">
        <f t="shared" si="6"/>
        <v/>
      </c>
      <c r="S17" s="175" t="str">
        <f t="shared" si="7"/>
        <v/>
      </c>
      <c r="T17" s="140" t="s">
        <v>134</v>
      </c>
      <c r="U17" s="140"/>
      <c r="V17" s="141"/>
      <c r="W17" s="176" t="str">
        <f t="shared" si="8"/>
        <v/>
      </c>
      <c r="X17" s="177" t="str">
        <f t="shared" si="9"/>
        <v/>
      </c>
      <c r="Y17" s="171"/>
      <c r="Z17" s="36"/>
    </row>
    <row r="18" spans="2:26" x14ac:dyDescent="0.35">
      <c r="B18" s="34"/>
      <c r="C18" s="246"/>
      <c r="D18" s="136"/>
      <c r="E18" s="136"/>
      <c r="F18" s="181"/>
      <c r="G18" s="136"/>
      <c r="H18" s="174" t="str">
        <f t="shared" si="0"/>
        <v/>
      </c>
      <c r="I18" s="174" t="str">
        <f t="shared" si="1"/>
        <v/>
      </c>
      <c r="J18" s="174" t="str">
        <f t="shared" si="2"/>
        <v/>
      </c>
      <c r="K18" s="139" t="s">
        <v>134</v>
      </c>
      <c r="L18" s="175" t="str">
        <f t="shared" si="3"/>
        <v/>
      </c>
      <c r="M18" s="175" t="str">
        <f t="shared" si="4"/>
        <v/>
      </c>
      <c r="N18" s="138" t="s">
        <v>134</v>
      </c>
      <c r="O18" s="138" t="s">
        <v>134</v>
      </c>
      <c r="P18" s="138" t="s">
        <v>134</v>
      </c>
      <c r="Q18" s="175" t="str">
        <f t="shared" si="5"/>
        <v/>
      </c>
      <c r="R18" s="175" t="str">
        <f t="shared" si="6"/>
        <v/>
      </c>
      <c r="S18" s="175" t="str">
        <f t="shared" si="7"/>
        <v/>
      </c>
      <c r="T18" s="140" t="s">
        <v>134</v>
      </c>
      <c r="U18" s="140"/>
      <c r="V18" s="141"/>
      <c r="W18" s="176" t="str">
        <f t="shared" si="8"/>
        <v/>
      </c>
      <c r="X18" s="177" t="str">
        <f t="shared" si="9"/>
        <v/>
      </c>
      <c r="Y18" s="171"/>
      <c r="Z18" s="36"/>
    </row>
    <row r="19" spans="2:26" x14ac:dyDescent="0.35">
      <c r="B19" s="34"/>
      <c r="C19" s="246"/>
      <c r="D19" s="136"/>
      <c r="E19" s="136"/>
      <c r="F19" s="181"/>
      <c r="G19" s="136"/>
      <c r="H19" s="174" t="str">
        <f t="shared" si="0"/>
        <v/>
      </c>
      <c r="I19" s="174" t="str">
        <f t="shared" si="1"/>
        <v/>
      </c>
      <c r="J19" s="174" t="str">
        <f t="shared" si="2"/>
        <v/>
      </c>
      <c r="K19" s="139" t="s">
        <v>134</v>
      </c>
      <c r="L19" s="175" t="str">
        <f t="shared" si="3"/>
        <v/>
      </c>
      <c r="M19" s="175" t="str">
        <f t="shared" si="4"/>
        <v/>
      </c>
      <c r="N19" s="138" t="s">
        <v>134</v>
      </c>
      <c r="O19" s="138" t="s">
        <v>134</v>
      </c>
      <c r="P19" s="138" t="s">
        <v>134</v>
      </c>
      <c r="Q19" s="175" t="str">
        <f t="shared" si="5"/>
        <v/>
      </c>
      <c r="R19" s="175" t="str">
        <f t="shared" si="6"/>
        <v/>
      </c>
      <c r="S19" s="175" t="str">
        <f t="shared" si="7"/>
        <v/>
      </c>
      <c r="T19" s="140" t="s">
        <v>134</v>
      </c>
      <c r="U19" s="140"/>
      <c r="V19" s="141"/>
      <c r="W19" s="176" t="str">
        <f t="shared" si="8"/>
        <v/>
      </c>
      <c r="X19" s="177" t="str">
        <f t="shared" si="9"/>
        <v/>
      </c>
      <c r="Y19" s="171"/>
      <c r="Z19" s="36"/>
    </row>
    <row r="20" spans="2:26" x14ac:dyDescent="0.35">
      <c r="B20" s="34"/>
      <c r="C20" s="246"/>
      <c r="D20" s="136"/>
      <c r="E20" s="136"/>
      <c r="F20" s="181"/>
      <c r="G20" s="136"/>
      <c r="H20" s="174" t="str">
        <f t="shared" si="0"/>
        <v/>
      </c>
      <c r="I20" s="174" t="str">
        <f t="shared" si="1"/>
        <v/>
      </c>
      <c r="J20" s="174" t="str">
        <f t="shared" si="2"/>
        <v/>
      </c>
      <c r="K20" s="139" t="s">
        <v>134</v>
      </c>
      <c r="L20" s="175" t="str">
        <f t="shared" si="3"/>
        <v/>
      </c>
      <c r="M20" s="175" t="str">
        <f t="shared" si="4"/>
        <v/>
      </c>
      <c r="N20" s="138" t="s">
        <v>134</v>
      </c>
      <c r="O20" s="138" t="s">
        <v>134</v>
      </c>
      <c r="P20" s="138" t="s">
        <v>134</v>
      </c>
      <c r="Q20" s="175" t="str">
        <f t="shared" si="5"/>
        <v/>
      </c>
      <c r="R20" s="175" t="str">
        <f t="shared" si="6"/>
        <v/>
      </c>
      <c r="S20" s="175" t="str">
        <f t="shared" si="7"/>
        <v/>
      </c>
      <c r="T20" s="140" t="s">
        <v>134</v>
      </c>
      <c r="U20" s="140"/>
      <c r="V20" s="141"/>
      <c r="W20" s="176" t="str">
        <f t="shared" ref="W20" si="10">IF(U20&gt;=1,"En cours…", "")</f>
        <v/>
      </c>
      <c r="X20" s="177" t="str">
        <f t="shared" si="9"/>
        <v/>
      </c>
      <c r="Y20" s="171"/>
      <c r="Z20" s="36"/>
    </row>
    <row r="21" spans="2:26" x14ac:dyDescent="0.35">
      <c r="B21" s="34"/>
      <c r="C21" s="246"/>
      <c r="D21" s="136"/>
      <c r="E21" s="136"/>
      <c r="F21" s="181"/>
      <c r="G21" s="136"/>
      <c r="H21" s="174" t="str">
        <f t="shared" si="0"/>
        <v/>
      </c>
      <c r="I21" s="174" t="str">
        <f t="shared" si="1"/>
        <v/>
      </c>
      <c r="J21" s="174" t="str">
        <f t="shared" si="2"/>
        <v/>
      </c>
      <c r="K21" s="139" t="s">
        <v>134</v>
      </c>
      <c r="L21" s="175" t="str">
        <f t="shared" si="3"/>
        <v/>
      </c>
      <c r="M21" s="175" t="str">
        <f t="shared" si="4"/>
        <v/>
      </c>
      <c r="N21" s="138" t="s">
        <v>134</v>
      </c>
      <c r="O21" s="138" t="s">
        <v>134</v>
      </c>
      <c r="P21" s="138" t="s">
        <v>134</v>
      </c>
      <c r="Q21" s="175" t="str">
        <f t="shared" si="5"/>
        <v/>
      </c>
      <c r="R21" s="175" t="str">
        <f t="shared" si="6"/>
        <v/>
      </c>
      <c r="S21" s="175" t="str">
        <f t="shared" si="7"/>
        <v/>
      </c>
      <c r="T21" s="140" t="s">
        <v>134</v>
      </c>
      <c r="U21" s="140"/>
      <c r="V21" s="141"/>
      <c r="W21" s="176" t="str">
        <f t="shared" ref="W21:W22" si="11">IF(U21&gt;=1,"En cours…", "")</f>
        <v/>
      </c>
      <c r="X21" s="177" t="str">
        <f t="shared" si="9"/>
        <v/>
      </c>
      <c r="Y21" s="171"/>
      <c r="Z21" s="36"/>
    </row>
    <row r="22" spans="2:26" x14ac:dyDescent="0.35">
      <c r="B22" s="34"/>
      <c r="C22" s="246"/>
      <c r="D22" s="136"/>
      <c r="E22" s="136"/>
      <c r="F22" s="181"/>
      <c r="G22" s="136"/>
      <c r="H22" s="174" t="str">
        <f t="shared" si="0"/>
        <v/>
      </c>
      <c r="I22" s="174" t="str">
        <f t="shared" si="1"/>
        <v/>
      </c>
      <c r="J22" s="174" t="str">
        <f t="shared" si="2"/>
        <v/>
      </c>
      <c r="K22" s="139" t="s">
        <v>134</v>
      </c>
      <c r="L22" s="175" t="str">
        <f t="shared" si="3"/>
        <v/>
      </c>
      <c r="M22" s="175" t="str">
        <f t="shared" si="4"/>
        <v/>
      </c>
      <c r="N22" s="138" t="s">
        <v>134</v>
      </c>
      <c r="O22" s="138" t="s">
        <v>134</v>
      </c>
      <c r="P22" s="138" t="s">
        <v>134</v>
      </c>
      <c r="Q22" s="175" t="str">
        <f t="shared" si="5"/>
        <v/>
      </c>
      <c r="R22" s="175" t="str">
        <f t="shared" si="6"/>
        <v/>
      </c>
      <c r="S22" s="175" t="str">
        <f t="shared" si="7"/>
        <v/>
      </c>
      <c r="T22" s="140" t="s">
        <v>134</v>
      </c>
      <c r="U22" s="140"/>
      <c r="V22" s="141"/>
      <c r="W22" s="176" t="str">
        <f t="shared" si="11"/>
        <v/>
      </c>
      <c r="X22" s="177" t="str">
        <f t="shared" si="9"/>
        <v/>
      </c>
      <c r="Y22" s="171"/>
      <c r="Z22" s="36"/>
    </row>
    <row r="23" spans="2:26" x14ac:dyDescent="0.35">
      <c r="B23" s="34"/>
      <c r="C23" s="246"/>
      <c r="D23" s="136"/>
      <c r="E23" s="136"/>
      <c r="F23" s="181"/>
      <c r="G23" s="136"/>
      <c r="H23" s="174" t="str">
        <f t="shared" si="0"/>
        <v/>
      </c>
      <c r="I23" s="174" t="str">
        <f t="shared" si="1"/>
        <v/>
      </c>
      <c r="J23" s="174" t="str">
        <f t="shared" si="2"/>
        <v/>
      </c>
      <c r="K23" s="139" t="s">
        <v>134</v>
      </c>
      <c r="L23" s="175" t="str">
        <f t="shared" si="3"/>
        <v/>
      </c>
      <c r="M23" s="175" t="str">
        <f t="shared" si="4"/>
        <v/>
      </c>
      <c r="N23" s="138" t="s">
        <v>134</v>
      </c>
      <c r="O23" s="138" t="s">
        <v>134</v>
      </c>
      <c r="P23" s="138" t="s">
        <v>134</v>
      </c>
      <c r="Q23" s="175" t="str">
        <f t="shared" si="5"/>
        <v/>
      </c>
      <c r="R23" s="175" t="str">
        <f t="shared" si="6"/>
        <v/>
      </c>
      <c r="S23" s="175" t="str">
        <f t="shared" si="7"/>
        <v/>
      </c>
      <c r="T23" s="140" t="s">
        <v>134</v>
      </c>
      <c r="U23" s="140"/>
      <c r="V23" s="141"/>
      <c r="W23" s="176" t="str">
        <f t="shared" ref="W23" si="12">IF(U23&gt;=1,"En cours…", "")</f>
        <v/>
      </c>
      <c r="X23" s="177" t="str">
        <f t="shared" si="9"/>
        <v/>
      </c>
      <c r="Y23" s="171"/>
      <c r="Z23" s="36"/>
    </row>
    <row r="24" spans="2:26" x14ac:dyDescent="0.35">
      <c r="B24" s="34"/>
      <c r="C24" s="246"/>
      <c r="D24" s="136"/>
      <c r="E24" s="136"/>
      <c r="F24" s="181"/>
      <c r="G24" s="136"/>
      <c r="H24" s="174" t="str">
        <f t="shared" si="0"/>
        <v/>
      </c>
      <c r="I24" s="174" t="str">
        <f t="shared" ref="I24:I25" si="13">IF(AND(U24&gt;=100000,U24&lt;=299999),"3","")</f>
        <v/>
      </c>
      <c r="J24" s="174" t="str">
        <f t="shared" ref="J24:J25" si="14">IF(AND(U24&gt;=100000,U24&lt;=299999),"3","")</f>
        <v/>
      </c>
      <c r="K24" s="139" t="s">
        <v>134</v>
      </c>
      <c r="L24" s="175" t="str">
        <f t="shared" ref="L24:L25" si="15">IF(U24&gt;=300000,"3","")</f>
        <v/>
      </c>
      <c r="M24" s="175" t="str">
        <f t="shared" ref="M24:M25" si="16">IF(U24&gt;=300000,"3","")</f>
        <v/>
      </c>
      <c r="N24" s="138" t="s">
        <v>134</v>
      </c>
      <c r="O24" s="138" t="s">
        <v>134</v>
      </c>
      <c r="P24" s="138" t="s">
        <v>134</v>
      </c>
      <c r="Q24" s="175" t="str">
        <f t="shared" ref="Q24:Q25" si="17">IF(U24&gt;=100000,"3","")</f>
        <v/>
      </c>
      <c r="R24" s="175" t="str">
        <f t="shared" ref="R24:R25" si="18">IF(AND(U24&gt;=1,U24&lt;=99999),"3","")</f>
        <v/>
      </c>
      <c r="S24" s="175" t="str">
        <f t="shared" ref="S24:S25" si="19">IF(AND(U24&gt;=1,U24&lt;=99999),"3","")</f>
        <v/>
      </c>
      <c r="T24" s="140" t="s">
        <v>134</v>
      </c>
      <c r="U24" s="140"/>
      <c r="V24" s="141"/>
      <c r="W24" s="176" t="str">
        <f t="shared" ref="W24" si="20">IF(U24&gt;=1,"En cours…", "")</f>
        <v/>
      </c>
      <c r="X24" s="177" t="str">
        <f t="shared" si="9"/>
        <v/>
      </c>
      <c r="Y24" s="171"/>
      <c r="Z24" s="36"/>
    </row>
    <row r="25" spans="2:26" x14ac:dyDescent="0.35">
      <c r="B25" s="34"/>
      <c r="C25" s="246"/>
      <c r="D25" s="136"/>
      <c r="E25" s="136"/>
      <c r="F25" s="181"/>
      <c r="G25" s="136"/>
      <c r="H25" s="174" t="str">
        <f t="shared" si="0"/>
        <v/>
      </c>
      <c r="I25" s="174" t="str">
        <f t="shared" si="13"/>
        <v/>
      </c>
      <c r="J25" s="174" t="str">
        <f t="shared" si="14"/>
        <v/>
      </c>
      <c r="K25" s="139" t="s">
        <v>134</v>
      </c>
      <c r="L25" s="175" t="str">
        <f t="shared" si="15"/>
        <v/>
      </c>
      <c r="M25" s="175" t="str">
        <f t="shared" si="16"/>
        <v/>
      </c>
      <c r="N25" s="138" t="s">
        <v>134</v>
      </c>
      <c r="O25" s="138" t="s">
        <v>134</v>
      </c>
      <c r="P25" s="138" t="s">
        <v>134</v>
      </c>
      <c r="Q25" s="175" t="str">
        <f t="shared" si="17"/>
        <v/>
      </c>
      <c r="R25" s="175" t="str">
        <f t="shared" si="18"/>
        <v/>
      </c>
      <c r="S25" s="175" t="str">
        <f t="shared" si="19"/>
        <v/>
      </c>
      <c r="T25" s="140" t="s">
        <v>134</v>
      </c>
      <c r="U25" s="140"/>
      <c r="V25" s="141"/>
      <c r="W25" s="176" t="str">
        <f t="shared" ref="W25:W28" si="21">IF(U25&gt;=1,"En cours…", "")</f>
        <v/>
      </c>
      <c r="X25" s="177" t="str">
        <f t="shared" ref="X25:X28" si="22">IF(W25="Signé 100%",U25,IF(W25="Reporté","RIEN",IF(W25="Abandon","0",IF(ISBLANK(W25),"",IF(W25="En cours…","R.A.S","")))))</f>
        <v/>
      </c>
      <c r="Y25" s="171"/>
      <c r="Z25" s="36"/>
    </row>
    <row r="26" spans="2:26" x14ac:dyDescent="0.35">
      <c r="B26" s="34"/>
      <c r="C26" s="246"/>
      <c r="D26" s="136"/>
      <c r="E26" s="136"/>
      <c r="F26" s="181"/>
      <c r="G26" s="136"/>
      <c r="H26" s="174" t="str">
        <f t="shared" ref="H26:H28" si="23">IF(AND(U26&gt;=1,U26&lt;=99999),"3","")</f>
        <v/>
      </c>
      <c r="I26" s="174" t="str">
        <f t="shared" ref="I26:I28" si="24">IF(AND(U26&gt;=100000,U26&lt;=299999),"3","")</f>
        <v/>
      </c>
      <c r="J26" s="174" t="str">
        <f t="shared" ref="J26:J28" si="25">IF(AND(U26&gt;=100000,U26&lt;=299999),"3","")</f>
        <v/>
      </c>
      <c r="K26" s="139" t="s">
        <v>134</v>
      </c>
      <c r="L26" s="175" t="str">
        <f t="shared" ref="L26:L28" si="26">IF(U26&gt;=300000,"3","")</f>
        <v/>
      </c>
      <c r="M26" s="175" t="str">
        <f t="shared" ref="M26:M28" si="27">IF(U26&gt;=300000,"3","")</f>
        <v/>
      </c>
      <c r="N26" s="138" t="s">
        <v>134</v>
      </c>
      <c r="O26" s="138" t="s">
        <v>134</v>
      </c>
      <c r="P26" s="138" t="s">
        <v>134</v>
      </c>
      <c r="Q26" s="175" t="str">
        <f t="shared" ref="Q26:Q28" si="28">IF(U26&gt;=100000,"3","")</f>
        <v/>
      </c>
      <c r="R26" s="175" t="str">
        <f t="shared" ref="R26:R28" si="29">IF(AND(U26&gt;=1,U26&lt;=99999),"3","")</f>
        <v/>
      </c>
      <c r="S26" s="175" t="str">
        <f t="shared" ref="S26:S28" si="30">IF(AND(U26&gt;=1,U26&lt;=99999),"3","")</f>
        <v/>
      </c>
      <c r="T26" s="140"/>
      <c r="U26" s="140"/>
      <c r="V26" s="158"/>
      <c r="W26" s="176" t="str">
        <f t="shared" si="21"/>
        <v/>
      </c>
      <c r="X26" s="177" t="str">
        <f t="shared" si="22"/>
        <v/>
      </c>
      <c r="Y26" s="171"/>
      <c r="Z26" s="36"/>
    </row>
    <row r="27" spans="2:26" x14ac:dyDescent="0.35">
      <c r="B27" s="34"/>
      <c r="C27" s="246"/>
      <c r="D27" s="136"/>
      <c r="E27" s="136"/>
      <c r="F27" s="181"/>
      <c r="G27" s="136"/>
      <c r="H27" s="174" t="str">
        <f t="shared" si="23"/>
        <v/>
      </c>
      <c r="I27" s="174" t="str">
        <f t="shared" si="24"/>
        <v/>
      </c>
      <c r="J27" s="174" t="str">
        <f t="shared" si="25"/>
        <v/>
      </c>
      <c r="K27" s="139" t="s">
        <v>134</v>
      </c>
      <c r="L27" s="175" t="str">
        <f t="shared" si="26"/>
        <v/>
      </c>
      <c r="M27" s="175" t="str">
        <f t="shared" si="27"/>
        <v/>
      </c>
      <c r="N27" s="138" t="s">
        <v>134</v>
      </c>
      <c r="O27" s="138" t="s">
        <v>134</v>
      </c>
      <c r="P27" s="138" t="s">
        <v>134</v>
      </c>
      <c r="Q27" s="175" t="str">
        <f t="shared" si="28"/>
        <v/>
      </c>
      <c r="R27" s="175" t="str">
        <f t="shared" si="29"/>
        <v/>
      </c>
      <c r="S27" s="175" t="str">
        <f t="shared" si="30"/>
        <v/>
      </c>
      <c r="T27" s="140"/>
      <c r="U27" s="140"/>
      <c r="V27" s="158"/>
      <c r="W27" s="176" t="str">
        <f t="shared" si="21"/>
        <v/>
      </c>
      <c r="X27" s="177" t="str">
        <f t="shared" si="22"/>
        <v/>
      </c>
      <c r="Y27" s="171"/>
      <c r="Z27" s="36"/>
    </row>
    <row r="28" spans="2:26" x14ac:dyDescent="0.35">
      <c r="B28" s="34"/>
      <c r="C28" s="246"/>
      <c r="D28" s="136"/>
      <c r="E28" s="136"/>
      <c r="F28" s="181"/>
      <c r="G28" s="136"/>
      <c r="H28" s="174" t="str">
        <f t="shared" si="23"/>
        <v/>
      </c>
      <c r="I28" s="174" t="str">
        <f t="shared" si="24"/>
        <v/>
      </c>
      <c r="J28" s="174" t="str">
        <f t="shared" si="25"/>
        <v/>
      </c>
      <c r="K28" s="139" t="s">
        <v>134</v>
      </c>
      <c r="L28" s="175" t="str">
        <f t="shared" si="26"/>
        <v/>
      </c>
      <c r="M28" s="175" t="str">
        <f t="shared" si="27"/>
        <v/>
      </c>
      <c r="N28" s="138" t="s">
        <v>134</v>
      </c>
      <c r="O28" s="138" t="s">
        <v>134</v>
      </c>
      <c r="P28" s="138" t="s">
        <v>134</v>
      </c>
      <c r="Q28" s="175" t="str">
        <f t="shared" si="28"/>
        <v/>
      </c>
      <c r="R28" s="175" t="str">
        <f t="shared" si="29"/>
        <v/>
      </c>
      <c r="S28" s="175" t="str">
        <f t="shared" si="30"/>
        <v/>
      </c>
      <c r="T28" s="140"/>
      <c r="U28" s="140"/>
      <c r="V28" s="158"/>
      <c r="W28" s="176" t="str">
        <f t="shared" si="21"/>
        <v/>
      </c>
      <c r="X28" s="177" t="str">
        <f t="shared" si="22"/>
        <v/>
      </c>
      <c r="Y28" s="171"/>
      <c r="Z28" s="36"/>
    </row>
    <row r="29" spans="2:26" x14ac:dyDescent="0.35">
      <c r="B29" s="34"/>
      <c r="C29" s="37"/>
      <c r="D29" s="143"/>
      <c r="E29" s="143"/>
      <c r="F29" s="143"/>
      <c r="G29" s="144">
        <f>COUNTA(G9:G25)</f>
        <v>0</v>
      </c>
      <c r="H29" s="144">
        <f t="shared" ref="H29:S29" si="31">COUNTIF(H9:H25,"2 match")+COUNTIF(H9:H25,"1 facultative")</f>
        <v>0</v>
      </c>
      <c r="I29" s="144">
        <f t="shared" si="31"/>
        <v>0</v>
      </c>
      <c r="J29" s="144">
        <f t="shared" si="31"/>
        <v>0</v>
      </c>
      <c r="K29" s="144">
        <f t="shared" si="31"/>
        <v>0</v>
      </c>
      <c r="L29" s="144">
        <f t="shared" si="31"/>
        <v>0</v>
      </c>
      <c r="M29" s="144">
        <f t="shared" si="31"/>
        <v>0</v>
      </c>
      <c r="N29" s="144">
        <f t="shared" si="31"/>
        <v>0</v>
      </c>
      <c r="O29" s="144">
        <f t="shared" si="31"/>
        <v>0</v>
      </c>
      <c r="P29" s="144">
        <f t="shared" si="31"/>
        <v>0</v>
      </c>
      <c r="Q29" s="144">
        <f t="shared" si="31"/>
        <v>0</v>
      </c>
      <c r="R29" s="144">
        <f t="shared" si="31"/>
        <v>0</v>
      </c>
      <c r="S29" s="144">
        <f t="shared" si="31"/>
        <v>0</v>
      </c>
      <c r="T29" s="145">
        <f>SUM(T9:T25)</f>
        <v>0</v>
      </c>
      <c r="U29" s="145">
        <f>SUM(U9:U25)</f>
        <v>0</v>
      </c>
      <c r="V29" s="146"/>
      <c r="W29" s="146"/>
      <c r="X29" s="146"/>
      <c r="Y29" s="34"/>
      <c r="Z29" s="36"/>
    </row>
    <row r="30" spans="2:26" x14ac:dyDescent="0.35">
      <c r="B30" s="34"/>
      <c r="C30" s="37"/>
      <c r="D30" s="136"/>
      <c r="E30" s="136"/>
      <c r="F30" s="137"/>
      <c r="G30" s="136"/>
      <c r="H30" s="174" t="str">
        <f t="shared" ref="H30" si="32">IF(AND(U30&gt;=1,U30&lt;=99999),"3","")</f>
        <v/>
      </c>
      <c r="I30" s="174" t="str">
        <f t="shared" ref="I30" si="33">IF(AND(U30&gt;=100000,U30&lt;=299999),"3","")</f>
        <v/>
      </c>
      <c r="J30" s="174" t="str">
        <f t="shared" ref="J30" si="34">IF(AND(U30&gt;=100000,U30&lt;=299999),"3","")</f>
        <v/>
      </c>
      <c r="K30" s="139" t="s">
        <v>134</v>
      </c>
      <c r="L30" s="175" t="str">
        <f t="shared" ref="L30" si="35">IF(U30&gt;=300000,"3","")</f>
        <v/>
      </c>
      <c r="M30" s="175" t="str">
        <f t="shared" ref="M30" si="36">IF(U30&gt;=300000,"3","")</f>
        <v/>
      </c>
      <c r="N30" s="138" t="s">
        <v>134</v>
      </c>
      <c r="O30" s="138" t="s">
        <v>134</v>
      </c>
      <c r="P30" s="138" t="s">
        <v>134</v>
      </c>
      <c r="Q30" s="175" t="str">
        <f t="shared" ref="Q30" si="37">IF(U30&gt;=100000,"3","")</f>
        <v/>
      </c>
      <c r="R30" s="175" t="str">
        <f t="shared" ref="R30" si="38">IF(AND(U30&gt;=1,U30&lt;=99999),"3","")</f>
        <v/>
      </c>
      <c r="S30" s="175" t="str">
        <f t="shared" ref="S30" si="39">IF(AND(U30&gt;=1,U30&lt;=99999),"3","")</f>
        <v/>
      </c>
      <c r="T30" s="140" t="s">
        <v>134</v>
      </c>
      <c r="U30" s="140"/>
      <c r="V30" s="141"/>
      <c r="W30" s="176" t="str">
        <f t="shared" ref="W30" si="40">IF(U30&gt;=1,"En cours…", "")</f>
        <v/>
      </c>
      <c r="X30" s="177" t="str">
        <f t="shared" ref="X30" si="4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136"/>
      <c r="E31" s="136"/>
      <c r="F31" s="137"/>
      <c r="G31" s="136"/>
      <c r="H31" s="138"/>
      <c r="I31" s="174" t="str">
        <f t="shared" ref="I31" si="42">IF(AND(U31&gt;=100000,U31&lt;=299999),"3","")</f>
        <v/>
      </c>
      <c r="J31" s="174" t="str">
        <f t="shared" ref="J31" si="43">IF(AND(U31&gt;=100000,U31&lt;=299999),"3","")</f>
        <v/>
      </c>
      <c r="K31" s="139" t="s">
        <v>134</v>
      </c>
      <c r="L31" s="175" t="str">
        <f t="shared" ref="L31" si="44">IF(U31&gt;=300000,"3","")</f>
        <v/>
      </c>
      <c r="M31" s="175" t="str">
        <f t="shared" ref="M31" si="45">IF(U31&gt;=300000,"3","")</f>
        <v/>
      </c>
      <c r="N31" s="138" t="s">
        <v>134</v>
      </c>
      <c r="O31" s="138" t="s">
        <v>134</v>
      </c>
      <c r="P31" s="138" t="s">
        <v>134</v>
      </c>
      <c r="Q31" s="175" t="str">
        <f t="shared" ref="Q31" si="46">IF(U31&gt;=100000,"3","")</f>
        <v/>
      </c>
      <c r="R31" s="175" t="str">
        <f t="shared" ref="R31" si="47">IF(AND(U31&gt;=1,U31&lt;=99999),"3","")</f>
        <v/>
      </c>
      <c r="S31" s="175" t="str">
        <f t="shared" ref="S31" si="48">IF(AND(U31&gt;=1,U31&lt;=99999),"3","")</f>
        <v/>
      </c>
      <c r="T31" s="140" t="s">
        <v>134</v>
      </c>
      <c r="U31" s="140"/>
      <c r="V31" s="141"/>
      <c r="W31" s="176" t="str">
        <f t="shared" ref="W31" si="49">IF(U31&gt;=1,"En cours…", "")</f>
        <v/>
      </c>
      <c r="X31" s="177" t="str">
        <f t="shared" ref="X31:X36" si="50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136"/>
      <c r="E32" s="136"/>
      <c r="F32" s="137"/>
      <c r="G32" s="136"/>
      <c r="H32" s="138"/>
      <c r="I32" s="174" t="str">
        <f t="shared" ref="I32:I36" si="51">IF(AND(U32&gt;=100000,U32&lt;=299999),"3","")</f>
        <v/>
      </c>
      <c r="J32" s="174" t="str">
        <f t="shared" ref="J32:J36" si="52">IF(AND(U32&gt;=100000,U32&lt;=299999),"3","")</f>
        <v/>
      </c>
      <c r="K32" s="139" t="s">
        <v>134</v>
      </c>
      <c r="L32" s="175" t="str">
        <f t="shared" ref="L32:L36" si="53">IF(U32&gt;=300000,"3","")</f>
        <v/>
      </c>
      <c r="M32" s="175" t="str">
        <f t="shared" ref="M32:M36" si="54">IF(U32&gt;=300000,"3","")</f>
        <v/>
      </c>
      <c r="N32" s="138" t="s">
        <v>134</v>
      </c>
      <c r="O32" s="138" t="s">
        <v>134</v>
      </c>
      <c r="P32" s="138" t="s">
        <v>134</v>
      </c>
      <c r="Q32" s="175" t="str">
        <f t="shared" ref="Q32:Q36" si="55">IF(U32&gt;=100000,"3","")</f>
        <v/>
      </c>
      <c r="R32" s="175" t="str">
        <f t="shared" ref="R32:R36" si="56">IF(AND(U32&gt;=1,U32&lt;=99999),"3","")</f>
        <v/>
      </c>
      <c r="S32" s="175" t="str">
        <f t="shared" ref="S32:S36" si="57">IF(AND(U32&gt;=1,U32&lt;=99999),"3","")</f>
        <v/>
      </c>
      <c r="T32" s="140" t="s">
        <v>134</v>
      </c>
      <c r="U32" s="140"/>
      <c r="V32" s="141"/>
      <c r="W32" s="176" t="str">
        <f t="shared" ref="W32" si="58">IF(U32&gt;=1,"En cours…", "")</f>
        <v/>
      </c>
      <c r="X32" s="177" t="str">
        <f t="shared" si="50"/>
        <v/>
      </c>
      <c r="Y32" s="34"/>
      <c r="Z32" s="36"/>
    </row>
    <row r="33" spans="2:26" x14ac:dyDescent="0.35">
      <c r="B33" s="34"/>
      <c r="C33" s="37"/>
      <c r="D33" s="136"/>
      <c r="E33" s="136"/>
      <c r="F33" s="137"/>
      <c r="G33" s="136"/>
      <c r="H33" s="138"/>
      <c r="I33" s="174" t="str">
        <f t="shared" si="51"/>
        <v/>
      </c>
      <c r="J33" s="174" t="str">
        <f t="shared" si="52"/>
        <v/>
      </c>
      <c r="K33" s="139" t="s">
        <v>134</v>
      </c>
      <c r="L33" s="175" t="str">
        <f t="shared" si="53"/>
        <v/>
      </c>
      <c r="M33" s="175" t="str">
        <f t="shared" si="54"/>
        <v/>
      </c>
      <c r="N33" s="138" t="s">
        <v>134</v>
      </c>
      <c r="O33" s="138" t="s">
        <v>134</v>
      </c>
      <c r="P33" s="138" t="s">
        <v>134</v>
      </c>
      <c r="Q33" s="175" t="str">
        <f t="shared" si="55"/>
        <v/>
      </c>
      <c r="R33" s="175" t="str">
        <f t="shared" si="56"/>
        <v/>
      </c>
      <c r="S33" s="175" t="str">
        <f t="shared" si="57"/>
        <v/>
      </c>
      <c r="T33" s="140" t="s">
        <v>134</v>
      </c>
      <c r="U33" s="140"/>
      <c r="V33" s="141"/>
      <c r="W33" s="176" t="str">
        <f t="shared" ref="W33:W36" si="59">IF(U33&gt;=1,"En cours…", "")</f>
        <v/>
      </c>
      <c r="X33" s="177" t="str">
        <f t="shared" si="50"/>
        <v/>
      </c>
      <c r="Y33" s="34"/>
      <c r="Z33" s="36"/>
    </row>
    <row r="34" spans="2:26" x14ac:dyDescent="0.35">
      <c r="B34" s="34"/>
      <c r="C34" s="37"/>
      <c r="D34" s="136"/>
      <c r="E34" s="136"/>
      <c r="F34" s="137"/>
      <c r="G34" s="136"/>
      <c r="H34" s="138"/>
      <c r="I34" s="174" t="str">
        <f t="shared" si="51"/>
        <v/>
      </c>
      <c r="J34" s="174" t="str">
        <f t="shared" si="52"/>
        <v/>
      </c>
      <c r="K34" s="139" t="s">
        <v>134</v>
      </c>
      <c r="L34" s="175" t="str">
        <f t="shared" si="53"/>
        <v/>
      </c>
      <c r="M34" s="175" t="str">
        <f t="shared" si="54"/>
        <v/>
      </c>
      <c r="N34" s="138" t="s">
        <v>134</v>
      </c>
      <c r="O34" s="138" t="s">
        <v>134</v>
      </c>
      <c r="P34" s="138" t="s">
        <v>134</v>
      </c>
      <c r="Q34" s="175" t="str">
        <f t="shared" si="55"/>
        <v/>
      </c>
      <c r="R34" s="175" t="str">
        <f t="shared" si="56"/>
        <v/>
      </c>
      <c r="S34" s="175" t="str">
        <f t="shared" si="57"/>
        <v/>
      </c>
      <c r="T34" s="142" t="s">
        <v>134</v>
      </c>
      <c r="U34" s="140"/>
      <c r="V34" s="141"/>
      <c r="W34" s="176" t="str">
        <f t="shared" si="59"/>
        <v/>
      </c>
      <c r="X34" s="177" t="str">
        <f t="shared" si="50"/>
        <v/>
      </c>
      <c r="Y34" s="34"/>
      <c r="Z34" s="36"/>
    </row>
    <row r="35" spans="2:26" x14ac:dyDescent="0.35">
      <c r="B35" s="34"/>
      <c r="C35" s="37"/>
      <c r="D35" s="136"/>
      <c r="E35" s="136"/>
      <c r="F35" s="137"/>
      <c r="G35" s="136"/>
      <c r="H35" s="138"/>
      <c r="I35" s="174" t="str">
        <f t="shared" si="51"/>
        <v/>
      </c>
      <c r="J35" s="174" t="str">
        <f t="shared" si="52"/>
        <v/>
      </c>
      <c r="K35" s="139" t="s">
        <v>134</v>
      </c>
      <c r="L35" s="175" t="str">
        <f t="shared" si="53"/>
        <v/>
      </c>
      <c r="M35" s="175" t="str">
        <f t="shared" si="54"/>
        <v/>
      </c>
      <c r="N35" s="138" t="s">
        <v>134</v>
      </c>
      <c r="O35" s="138" t="s">
        <v>134</v>
      </c>
      <c r="P35" s="138" t="s">
        <v>134</v>
      </c>
      <c r="Q35" s="175" t="str">
        <f t="shared" si="55"/>
        <v/>
      </c>
      <c r="R35" s="175" t="str">
        <f t="shared" si="56"/>
        <v/>
      </c>
      <c r="S35" s="175" t="str">
        <f t="shared" si="57"/>
        <v/>
      </c>
      <c r="T35" s="140" t="s">
        <v>134</v>
      </c>
      <c r="U35" s="140"/>
      <c r="V35" s="141"/>
      <c r="W35" s="176" t="str">
        <f t="shared" si="59"/>
        <v/>
      </c>
      <c r="X35" s="177" t="str">
        <f t="shared" si="50"/>
        <v/>
      </c>
      <c r="Y35" s="34"/>
      <c r="Z35" s="36"/>
    </row>
    <row r="36" spans="2:26" x14ac:dyDescent="0.35">
      <c r="B36" s="34"/>
      <c r="C36" s="37"/>
      <c r="D36" s="136"/>
      <c r="E36" s="136"/>
      <c r="F36" s="137"/>
      <c r="G36" s="136"/>
      <c r="H36" s="138"/>
      <c r="I36" s="174" t="str">
        <f t="shared" si="51"/>
        <v/>
      </c>
      <c r="J36" s="174" t="str">
        <f t="shared" si="52"/>
        <v/>
      </c>
      <c r="K36" s="139" t="s">
        <v>134</v>
      </c>
      <c r="L36" s="175" t="str">
        <f t="shared" si="53"/>
        <v/>
      </c>
      <c r="M36" s="175" t="str">
        <f t="shared" si="54"/>
        <v/>
      </c>
      <c r="N36" s="138" t="s">
        <v>134</v>
      </c>
      <c r="O36" s="138" t="s">
        <v>134</v>
      </c>
      <c r="P36" s="138" t="s">
        <v>134</v>
      </c>
      <c r="Q36" s="175" t="str">
        <f t="shared" si="55"/>
        <v/>
      </c>
      <c r="R36" s="175" t="str">
        <f t="shared" si="56"/>
        <v/>
      </c>
      <c r="S36" s="175" t="str">
        <f t="shared" si="57"/>
        <v/>
      </c>
      <c r="T36" s="140"/>
      <c r="U36" s="140"/>
      <c r="V36" s="141"/>
      <c r="W36" s="176" t="str">
        <f t="shared" si="59"/>
        <v/>
      </c>
      <c r="X36" s="177" t="str">
        <f t="shared" si="50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60">COUNTIF(H30:H36,"2 match")</f>
        <v>0</v>
      </c>
      <c r="I37" s="91">
        <f t="shared" si="60"/>
        <v>0</v>
      </c>
      <c r="J37" s="91">
        <f t="shared" si="60"/>
        <v>0</v>
      </c>
      <c r="K37" s="91">
        <f t="shared" si="60"/>
        <v>0</v>
      </c>
      <c r="L37" s="91">
        <f t="shared" si="60"/>
        <v>0</v>
      </c>
      <c r="M37" s="91">
        <f t="shared" si="60"/>
        <v>0</v>
      </c>
      <c r="N37" s="91">
        <f t="shared" si="60"/>
        <v>0</v>
      </c>
      <c r="O37" s="91">
        <f t="shared" si="60"/>
        <v>0</v>
      </c>
      <c r="P37" s="91">
        <f t="shared" si="60"/>
        <v>0</v>
      </c>
      <c r="Q37" s="91">
        <f t="shared" si="60"/>
        <v>0</v>
      </c>
      <c r="R37" s="91">
        <f t="shared" si="60"/>
        <v>0</v>
      </c>
      <c r="S37" s="91">
        <f t="shared" si="60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24"/>
      <c r="I38" s="254"/>
      <c r="J38" s="254"/>
      <c r="K38" s="124"/>
      <c r="L38" s="254"/>
      <c r="M38" s="254"/>
      <c r="N38" s="124"/>
      <c r="O38" s="254"/>
      <c r="P38" s="254"/>
      <c r="Q38" s="124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138"/>
      <c r="I44" s="174" t="str">
        <f t="shared" ref="I44:I49" si="61">IF(AND(U44&gt;=100000,U44&lt;=299999),"3","")</f>
        <v/>
      </c>
      <c r="J44" s="174" t="str">
        <f t="shared" ref="J44:J49" si="62">IF(AND(U44&gt;=100000,U44&lt;=299999),"3","")</f>
        <v/>
      </c>
      <c r="K44" s="139" t="s">
        <v>134</v>
      </c>
      <c r="L44" s="175" t="str">
        <f t="shared" ref="L44:L49" si="63">IF(U44&gt;=300000,"3","")</f>
        <v/>
      </c>
      <c r="M44" s="175" t="str">
        <f t="shared" ref="M44:M49" si="64">IF(U44&gt;=300000,"3","")</f>
        <v/>
      </c>
      <c r="N44" s="138" t="s">
        <v>134</v>
      </c>
      <c r="O44" s="138" t="s">
        <v>134</v>
      </c>
      <c r="P44" s="138" t="s">
        <v>134</v>
      </c>
      <c r="Q44" s="175" t="str">
        <f t="shared" ref="Q44:Q49" si="65">IF(U44&gt;=100000,"3","")</f>
        <v/>
      </c>
      <c r="R44" s="175" t="str">
        <f t="shared" ref="R44:R49" si="66">IF(AND(U44&gt;=1,U44&lt;=99999),"3","")</f>
        <v/>
      </c>
      <c r="S44" s="175" t="str">
        <f t="shared" ref="S44:S49" si="67">IF(AND(U44&gt;=1,U44&lt;=99999),"3","")</f>
        <v/>
      </c>
      <c r="T44" s="47" t="s">
        <v>134</v>
      </c>
      <c r="U44" s="47"/>
      <c r="V44" s="50"/>
      <c r="W44" s="48" t="str">
        <f t="shared" ref="W44:W49" si="68">IF(U44&gt;=1,"En cours…", "")</f>
        <v/>
      </c>
      <c r="X44" s="177" t="str">
        <f t="shared" ref="X44:X49" si="69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138"/>
      <c r="I45" s="174" t="str">
        <f t="shared" si="61"/>
        <v/>
      </c>
      <c r="J45" s="174" t="str">
        <f t="shared" si="62"/>
        <v/>
      </c>
      <c r="K45" s="139" t="s">
        <v>134</v>
      </c>
      <c r="L45" s="175" t="str">
        <f t="shared" si="63"/>
        <v/>
      </c>
      <c r="M45" s="175" t="str">
        <f t="shared" si="64"/>
        <v/>
      </c>
      <c r="N45" s="138" t="s">
        <v>134</v>
      </c>
      <c r="O45" s="138" t="s">
        <v>134</v>
      </c>
      <c r="P45" s="138" t="s">
        <v>134</v>
      </c>
      <c r="Q45" s="175" t="str">
        <f t="shared" si="65"/>
        <v/>
      </c>
      <c r="R45" s="175" t="str">
        <f t="shared" si="66"/>
        <v/>
      </c>
      <c r="S45" s="175" t="str">
        <f t="shared" si="67"/>
        <v/>
      </c>
      <c r="T45" s="47" t="s">
        <v>134</v>
      </c>
      <c r="U45" s="47"/>
      <c r="V45" s="50"/>
      <c r="W45" s="48" t="str">
        <f t="shared" si="68"/>
        <v/>
      </c>
      <c r="X45" s="177" t="str">
        <f t="shared" si="69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138"/>
      <c r="I46" s="174" t="str">
        <f t="shared" si="61"/>
        <v/>
      </c>
      <c r="J46" s="174" t="str">
        <f t="shared" si="62"/>
        <v/>
      </c>
      <c r="K46" s="139" t="s">
        <v>134</v>
      </c>
      <c r="L46" s="175" t="str">
        <f t="shared" si="63"/>
        <v/>
      </c>
      <c r="M46" s="175" t="str">
        <f t="shared" si="64"/>
        <v/>
      </c>
      <c r="N46" s="138" t="s">
        <v>134</v>
      </c>
      <c r="O46" s="138" t="s">
        <v>134</v>
      </c>
      <c r="P46" s="138" t="s">
        <v>134</v>
      </c>
      <c r="Q46" s="175" t="str">
        <f t="shared" si="65"/>
        <v/>
      </c>
      <c r="R46" s="175" t="str">
        <f t="shared" si="66"/>
        <v/>
      </c>
      <c r="S46" s="175" t="str">
        <f t="shared" si="67"/>
        <v/>
      </c>
      <c r="T46" s="47" t="s">
        <v>134</v>
      </c>
      <c r="U46" s="47"/>
      <c r="V46" s="50"/>
      <c r="W46" s="48" t="str">
        <f t="shared" si="68"/>
        <v/>
      </c>
      <c r="X46" s="177" t="str">
        <f t="shared" si="69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138"/>
      <c r="I47" s="174" t="str">
        <f t="shared" si="61"/>
        <v/>
      </c>
      <c r="J47" s="174" t="str">
        <f t="shared" si="62"/>
        <v/>
      </c>
      <c r="K47" s="139" t="s">
        <v>134</v>
      </c>
      <c r="L47" s="175" t="str">
        <f t="shared" si="63"/>
        <v/>
      </c>
      <c r="M47" s="175" t="str">
        <f t="shared" si="64"/>
        <v/>
      </c>
      <c r="N47" s="138" t="s">
        <v>134</v>
      </c>
      <c r="O47" s="138" t="s">
        <v>134</v>
      </c>
      <c r="P47" s="138" t="s">
        <v>134</v>
      </c>
      <c r="Q47" s="175" t="str">
        <f t="shared" si="65"/>
        <v/>
      </c>
      <c r="R47" s="175" t="str">
        <f t="shared" si="66"/>
        <v/>
      </c>
      <c r="S47" s="175" t="str">
        <f t="shared" si="67"/>
        <v/>
      </c>
      <c r="T47" s="48" t="s">
        <v>134</v>
      </c>
      <c r="U47" s="47"/>
      <c r="V47" s="50"/>
      <c r="W47" s="48" t="str">
        <f t="shared" si="68"/>
        <v/>
      </c>
      <c r="X47" s="177" t="str">
        <f t="shared" si="69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138"/>
      <c r="I48" s="174" t="str">
        <f t="shared" si="61"/>
        <v/>
      </c>
      <c r="J48" s="174" t="str">
        <f t="shared" si="62"/>
        <v/>
      </c>
      <c r="K48" s="139" t="s">
        <v>134</v>
      </c>
      <c r="L48" s="175" t="str">
        <f t="shared" si="63"/>
        <v/>
      </c>
      <c r="M48" s="175" t="str">
        <f t="shared" si="64"/>
        <v/>
      </c>
      <c r="N48" s="138" t="s">
        <v>134</v>
      </c>
      <c r="O48" s="138" t="s">
        <v>134</v>
      </c>
      <c r="P48" s="138" t="s">
        <v>134</v>
      </c>
      <c r="Q48" s="175" t="str">
        <f t="shared" si="65"/>
        <v/>
      </c>
      <c r="R48" s="175" t="str">
        <f t="shared" si="66"/>
        <v/>
      </c>
      <c r="S48" s="175" t="str">
        <f t="shared" si="67"/>
        <v/>
      </c>
      <c r="T48" s="47" t="s">
        <v>134</v>
      </c>
      <c r="U48" s="47"/>
      <c r="V48" s="50"/>
      <c r="W48" s="48" t="str">
        <f t="shared" si="68"/>
        <v/>
      </c>
      <c r="X48" s="177" t="str">
        <f t="shared" si="69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138"/>
      <c r="I49" s="174" t="str">
        <f t="shared" si="61"/>
        <v/>
      </c>
      <c r="J49" s="174" t="str">
        <f t="shared" si="62"/>
        <v/>
      </c>
      <c r="K49" s="139" t="s">
        <v>134</v>
      </c>
      <c r="L49" s="175" t="str">
        <f t="shared" si="63"/>
        <v/>
      </c>
      <c r="M49" s="175" t="str">
        <f t="shared" si="64"/>
        <v/>
      </c>
      <c r="N49" s="138" t="s">
        <v>134</v>
      </c>
      <c r="O49" s="138" t="s">
        <v>134</v>
      </c>
      <c r="P49" s="138" t="s">
        <v>134</v>
      </c>
      <c r="Q49" s="175" t="str">
        <f t="shared" si="65"/>
        <v/>
      </c>
      <c r="R49" s="175" t="str">
        <f t="shared" si="66"/>
        <v/>
      </c>
      <c r="S49" s="175" t="str">
        <f t="shared" si="67"/>
        <v/>
      </c>
      <c r="T49" s="47" t="s">
        <v>134</v>
      </c>
      <c r="U49" s="47"/>
      <c r="V49" s="50"/>
      <c r="W49" s="48" t="str">
        <f t="shared" si="68"/>
        <v/>
      </c>
      <c r="X49" s="177" t="str">
        <f t="shared" si="69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70">COUNTIF(I44:I49,"2 match")+COUNTIF(I44:I49,"1 facultative")</f>
        <v>0</v>
      </c>
      <c r="J50" s="52">
        <f t="shared" si="70"/>
        <v>0</v>
      </c>
      <c r="K50" s="52">
        <f t="shared" si="70"/>
        <v>0</v>
      </c>
      <c r="L50" s="52">
        <f t="shared" si="70"/>
        <v>0</v>
      </c>
      <c r="M50" s="52">
        <f t="shared" si="70"/>
        <v>0</v>
      </c>
      <c r="N50" s="52">
        <f t="shared" si="70"/>
        <v>0</v>
      </c>
      <c r="O50" s="52">
        <f t="shared" si="70"/>
        <v>0</v>
      </c>
      <c r="P50" s="52">
        <f t="shared" si="70"/>
        <v>0</v>
      </c>
      <c r="Q50" s="52">
        <f t="shared" si="70"/>
        <v>0</v>
      </c>
      <c r="R50" s="52">
        <f t="shared" si="70"/>
        <v>0</v>
      </c>
      <c r="S50" s="52">
        <f t="shared" si="70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138"/>
      <c r="I51" s="174" t="str">
        <f t="shared" ref="I51:I55" si="71">IF(AND(U51&gt;=100000,U51&lt;=299999),"3","")</f>
        <v/>
      </c>
      <c r="J51" s="174" t="str">
        <f t="shared" ref="J51:J55" si="72">IF(AND(U51&gt;=100000,U51&lt;=299999),"3","")</f>
        <v/>
      </c>
      <c r="K51" s="139" t="s">
        <v>134</v>
      </c>
      <c r="L51" s="175" t="str">
        <f t="shared" ref="L51:L55" si="73">IF(U51&gt;=300000,"3","")</f>
        <v/>
      </c>
      <c r="M51" s="175" t="str">
        <f t="shared" ref="M51:M55" si="74">IF(U51&gt;=300000,"3","")</f>
        <v/>
      </c>
      <c r="N51" s="138" t="s">
        <v>134</v>
      </c>
      <c r="O51" s="138" t="s">
        <v>134</v>
      </c>
      <c r="P51" s="138" t="s">
        <v>134</v>
      </c>
      <c r="Q51" s="175" t="str">
        <f t="shared" ref="Q51:Q55" si="75">IF(U51&gt;=100000,"3","")</f>
        <v/>
      </c>
      <c r="R51" s="175" t="str">
        <f t="shared" ref="R51:R55" si="76">IF(AND(U51&gt;=1,U51&lt;=99999),"3","")</f>
        <v/>
      </c>
      <c r="S51" s="175" t="str">
        <f t="shared" ref="S51:S55" si="77">IF(AND(U51&gt;=1,U51&lt;=99999),"3","")</f>
        <v/>
      </c>
      <c r="T51" s="47" t="s">
        <v>134</v>
      </c>
      <c r="U51" s="47"/>
      <c r="V51" s="50"/>
      <c r="W51" s="48" t="str">
        <f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138"/>
      <c r="I52" s="174" t="str">
        <f t="shared" si="71"/>
        <v/>
      </c>
      <c r="J52" s="174" t="str">
        <f t="shared" si="72"/>
        <v/>
      </c>
      <c r="K52" s="139" t="s">
        <v>134</v>
      </c>
      <c r="L52" s="175" t="str">
        <f t="shared" si="73"/>
        <v/>
      </c>
      <c r="M52" s="175" t="str">
        <f t="shared" si="74"/>
        <v/>
      </c>
      <c r="N52" s="138" t="s">
        <v>134</v>
      </c>
      <c r="O52" s="138" t="s">
        <v>134</v>
      </c>
      <c r="P52" s="138" t="s">
        <v>134</v>
      </c>
      <c r="Q52" s="175" t="str">
        <f t="shared" si="75"/>
        <v/>
      </c>
      <c r="R52" s="175" t="str">
        <f t="shared" si="76"/>
        <v/>
      </c>
      <c r="S52" s="175" t="str">
        <f t="shared" si="77"/>
        <v/>
      </c>
      <c r="T52" s="47" t="s">
        <v>134</v>
      </c>
      <c r="U52" s="47"/>
      <c r="V52" s="50"/>
      <c r="W52" s="48" t="str">
        <f>IF(U52&gt;=1,"En cours…", "")</f>
        <v/>
      </c>
      <c r="X52" s="43" t="str">
        <f t="shared" ref="X52:X55" si="78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138"/>
      <c r="I53" s="174" t="str">
        <f t="shared" si="71"/>
        <v/>
      </c>
      <c r="J53" s="174" t="str">
        <f t="shared" si="72"/>
        <v/>
      </c>
      <c r="K53" s="139" t="s">
        <v>134</v>
      </c>
      <c r="L53" s="175" t="str">
        <f t="shared" si="73"/>
        <v/>
      </c>
      <c r="M53" s="175" t="str">
        <f t="shared" si="74"/>
        <v/>
      </c>
      <c r="N53" s="138" t="s">
        <v>134</v>
      </c>
      <c r="O53" s="138" t="s">
        <v>134</v>
      </c>
      <c r="P53" s="138" t="s">
        <v>134</v>
      </c>
      <c r="Q53" s="175" t="str">
        <f t="shared" si="75"/>
        <v/>
      </c>
      <c r="R53" s="175" t="str">
        <f t="shared" si="76"/>
        <v/>
      </c>
      <c r="S53" s="175" t="str">
        <f t="shared" si="77"/>
        <v/>
      </c>
      <c r="T53" s="48" t="s">
        <v>134</v>
      </c>
      <c r="U53" s="47"/>
      <c r="V53" s="50"/>
      <c r="W53" s="48" t="str">
        <f t="shared" ref="W53:W55" si="79">IF(U53&gt;=1,"En cours…", "")</f>
        <v/>
      </c>
      <c r="X53" s="43" t="str">
        <f t="shared" si="78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138"/>
      <c r="I54" s="174" t="str">
        <f t="shared" si="71"/>
        <v/>
      </c>
      <c r="J54" s="174" t="str">
        <f t="shared" si="72"/>
        <v/>
      </c>
      <c r="K54" s="139" t="s">
        <v>134</v>
      </c>
      <c r="L54" s="175" t="str">
        <f t="shared" si="73"/>
        <v/>
      </c>
      <c r="M54" s="175" t="str">
        <f t="shared" si="74"/>
        <v/>
      </c>
      <c r="N54" s="138" t="s">
        <v>134</v>
      </c>
      <c r="O54" s="138" t="s">
        <v>134</v>
      </c>
      <c r="P54" s="138" t="s">
        <v>134</v>
      </c>
      <c r="Q54" s="175" t="str">
        <f t="shared" si="75"/>
        <v/>
      </c>
      <c r="R54" s="175" t="str">
        <f t="shared" si="76"/>
        <v/>
      </c>
      <c r="S54" s="175" t="str">
        <f t="shared" si="77"/>
        <v/>
      </c>
      <c r="T54" s="47" t="s">
        <v>134</v>
      </c>
      <c r="U54" s="47"/>
      <c r="V54" s="50"/>
      <c r="W54" s="48" t="str">
        <f t="shared" si="79"/>
        <v/>
      </c>
      <c r="X54" s="43" t="str">
        <f t="shared" si="78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138"/>
      <c r="I55" s="174" t="str">
        <f t="shared" si="71"/>
        <v/>
      </c>
      <c r="J55" s="174" t="str">
        <f t="shared" si="72"/>
        <v/>
      </c>
      <c r="K55" s="139" t="s">
        <v>134</v>
      </c>
      <c r="L55" s="175" t="str">
        <f t="shared" si="73"/>
        <v/>
      </c>
      <c r="M55" s="175" t="str">
        <f t="shared" si="74"/>
        <v/>
      </c>
      <c r="N55" s="138" t="s">
        <v>134</v>
      </c>
      <c r="O55" s="138" t="s">
        <v>134</v>
      </c>
      <c r="P55" s="138" t="s">
        <v>134</v>
      </c>
      <c r="Q55" s="175" t="str">
        <f t="shared" si="75"/>
        <v/>
      </c>
      <c r="R55" s="175" t="str">
        <f t="shared" si="76"/>
        <v/>
      </c>
      <c r="S55" s="175" t="str">
        <f t="shared" si="77"/>
        <v/>
      </c>
      <c r="T55" s="47"/>
      <c r="U55" s="47"/>
      <c r="V55" s="50"/>
      <c r="W55" s="48" t="str">
        <f t="shared" si="79"/>
        <v/>
      </c>
      <c r="X55" s="43" t="str">
        <f t="shared" si="78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80">COUNTIF(I51:I55,"2 match")</f>
        <v>0</v>
      </c>
      <c r="J56" s="91">
        <f t="shared" si="80"/>
        <v>0</v>
      </c>
      <c r="K56" s="91">
        <f t="shared" si="80"/>
        <v>0</v>
      </c>
      <c r="L56" s="91">
        <f t="shared" si="80"/>
        <v>0</v>
      </c>
      <c r="M56" s="91">
        <f t="shared" si="80"/>
        <v>0</v>
      </c>
      <c r="N56" s="91">
        <f t="shared" si="80"/>
        <v>0</v>
      </c>
      <c r="O56" s="91">
        <f t="shared" si="80"/>
        <v>0</v>
      </c>
      <c r="P56" s="91">
        <f t="shared" si="80"/>
        <v>0</v>
      </c>
      <c r="Q56" s="91">
        <f t="shared" si="80"/>
        <v>0</v>
      </c>
      <c r="R56" s="91">
        <f t="shared" si="80"/>
        <v>0</v>
      </c>
      <c r="S56" s="91">
        <f t="shared" si="80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23"/>
      <c r="I57" s="257"/>
      <c r="J57" s="257"/>
      <c r="K57" s="123"/>
      <c r="L57" s="257"/>
      <c r="M57" s="257"/>
      <c r="N57" s="116"/>
      <c r="O57" s="257"/>
      <c r="P57" s="257"/>
      <c r="Q57" s="123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15" t="s">
        <v>130</v>
      </c>
      <c r="E58" s="213"/>
      <c r="F58" s="214"/>
      <c r="G58" s="61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61" t="s">
        <v>60</v>
      </c>
      <c r="U58" s="62">
        <f>SUM(H50+K50+N50+Q50)</f>
        <v>0</v>
      </c>
      <c r="V58" s="63" t="s">
        <v>61</v>
      </c>
      <c r="W58" s="62">
        <f>SUM(H56+K56+N56+Q56)</f>
        <v>0</v>
      </c>
      <c r="X58" s="35"/>
      <c r="Y58" s="35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125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49"/>
      <c r="Y59" s="37"/>
      <c r="Z59" s="150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125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51"/>
      <c r="Y60" s="37"/>
      <c r="Z60" s="150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59"/>
    </row>
    <row r="62" spans="2:26" x14ac:dyDescent="0.35">
      <c r="B62" s="67"/>
      <c r="C62" s="126">
        <f>COUNTIF(H30:H36,"3")+COUNTIF(H30:H36,"2 match")</f>
        <v>0</v>
      </c>
      <c r="D62" s="192">
        <f>COUNTIFS(J30:J36,"3",I30:I36,"3")+SUM(J37+I37)</f>
        <v>0</v>
      </c>
      <c r="E62" s="192"/>
      <c r="F62" s="126">
        <f>COUNTIF(K30:K36,"3")+COUNTIF(K30:K36,"2 match")</f>
        <v>0</v>
      </c>
      <c r="G62" s="194">
        <f>COUNTIFS(M30:M36,"3",L30:L36,"3")+SUM(L37+M37)</f>
        <v>0</v>
      </c>
      <c r="H62" s="194"/>
      <c r="I62" s="127">
        <f>COUNTIF(N30:N36,"3")+COUNTIF(N30:N36,"2 match")</f>
        <v>0</v>
      </c>
      <c r="J62" s="194">
        <f>COUNTIFS(P30:P36,"3",O30:O36,"3")+SUM(O37+P37)</f>
        <v>0</v>
      </c>
      <c r="K62" s="194"/>
      <c r="L62" s="127">
        <f>COUNTIF(Q30:Q36,"3")+COUNTIF(Q30:Q36,"2 match")</f>
        <v>0</v>
      </c>
      <c r="M62" s="194">
        <f>COUNTIFS(S30:S36,"3",R30:R36,"3")+SUM(R37+S37)</f>
        <v>0</v>
      </c>
      <c r="N62" s="192"/>
      <c r="O62" s="126">
        <f>COUNTIF(H51:H55,"3")+COUNTIF(H51:H55,"2 match")</f>
        <v>0</v>
      </c>
      <c r="P62" s="192">
        <f>COUNTIFS(J51:J55,"3",I51:I55,"3")+SUM(J56+I56)</f>
        <v>0</v>
      </c>
      <c r="Q62" s="192"/>
      <c r="R62" s="126">
        <f>COUNTIF(K51:K55,"3")+COUNTIF(K51:K55,"2 match")</f>
        <v>0</v>
      </c>
      <c r="S62" s="192">
        <f>COUNTIFS(M51:M55,"3",L51:L55,"3")+SUM(L56+M56)</f>
        <v>0</v>
      </c>
      <c r="T62" s="192"/>
      <c r="U62" s="126">
        <f>COUNTIF(N51:N55,"3")+COUNTIF(N51:N55,"2 match")</f>
        <v>0</v>
      </c>
      <c r="V62" s="192">
        <f>COUNTIFS(P51:P55,"3",O51:O55,"3")+SUM(O56+P56)</f>
        <v>0</v>
      </c>
      <c r="W62" s="192"/>
      <c r="X62" s="126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8"/>
      <c r="D64" s="191"/>
      <c r="E64" s="191"/>
      <c r="F64" s="128"/>
      <c r="G64" s="191"/>
      <c r="H64" s="191"/>
      <c r="I64" s="128"/>
      <c r="J64" s="191"/>
      <c r="K64" s="191"/>
      <c r="L64" s="128"/>
      <c r="M64" s="191"/>
      <c r="N64" s="191"/>
    </row>
  </sheetData>
  <sheetProtection selectLockedCells="1"/>
  <protectedRanges>
    <protectedRange sqref="H44:S49 H51:S55 D29:X29 X44:X49 D31:X37 D30:G30 D9:G28 I30:X30 I9:Y28" name="Plage1"/>
    <protectedRange sqref="H30 H9:H28" name="Plage1_1"/>
  </protectedRanges>
  <mergeCells count="82">
    <mergeCell ref="X61:Y61"/>
    <mergeCell ref="I57:J57"/>
    <mergeCell ref="L57:M57"/>
    <mergeCell ref="O57:P57"/>
    <mergeCell ref="R57:S57"/>
    <mergeCell ref="L61:M61"/>
    <mergeCell ref="O61:S61"/>
    <mergeCell ref="Q6:S6"/>
    <mergeCell ref="H7:H8"/>
    <mergeCell ref="I7:J7"/>
    <mergeCell ref="K7:K8"/>
    <mergeCell ref="L7:M7"/>
    <mergeCell ref="N7:N8"/>
    <mergeCell ref="O7:P7"/>
    <mergeCell ref="T5:T8"/>
    <mergeCell ref="U5:U8"/>
    <mergeCell ref="V5:V8"/>
    <mergeCell ref="W5:W8"/>
    <mergeCell ref="X5:X8"/>
    <mergeCell ref="R42:S42"/>
    <mergeCell ref="Q41:S41"/>
    <mergeCell ref="Q7:Q8"/>
    <mergeCell ref="R7:S7"/>
    <mergeCell ref="C8:C28"/>
    <mergeCell ref="D40:G42"/>
    <mergeCell ref="H40:S40"/>
    <mergeCell ref="I38:J38"/>
    <mergeCell ref="L38:M38"/>
    <mergeCell ref="O38:P38"/>
    <mergeCell ref="R38:S38"/>
    <mergeCell ref="D5:G7"/>
    <mergeCell ref="H5:S5"/>
    <mergeCell ref="H6:J6"/>
    <mergeCell ref="K6:M6"/>
    <mergeCell ref="N6:P6"/>
    <mergeCell ref="W40:W43"/>
    <mergeCell ref="X40:X43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T40:T43"/>
    <mergeCell ref="U40:U43"/>
    <mergeCell ref="N42:N43"/>
    <mergeCell ref="O42:P42"/>
    <mergeCell ref="Q42:Q43"/>
    <mergeCell ref="D58:F58"/>
    <mergeCell ref="H58:I58"/>
    <mergeCell ref="J58:K58"/>
    <mergeCell ref="L58:M58"/>
    <mergeCell ref="O58:S58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Y5:Y8"/>
    <mergeCell ref="D64:E64"/>
    <mergeCell ref="G64:H64"/>
    <mergeCell ref="J64:K64"/>
    <mergeCell ref="M64:N64"/>
    <mergeCell ref="S62:T62"/>
    <mergeCell ref="V62:W62"/>
    <mergeCell ref="Y62:Z62"/>
    <mergeCell ref="D62:E62"/>
    <mergeCell ref="G62:H62"/>
    <mergeCell ref="J62:K62"/>
    <mergeCell ref="M62:N62"/>
    <mergeCell ref="P62:Q62"/>
    <mergeCell ref="D61:F61"/>
    <mergeCell ref="H61:I61"/>
    <mergeCell ref="J61:K61"/>
  </mergeCells>
  <conditionalFormatting sqref="G38 C64:D64 C62:D62">
    <cfRule type="containsText" priority="3416" operator="containsText" text="x">
      <formula>NOT(ISERROR(SEARCH("x",C38)))</formula>
    </cfRule>
  </conditionalFormatting>
  <conditionalFormatting sqref="Y29:Y43 D39:X40 D38:G38 T38:X38 D42:X43 D41:Q41 T41:X41 V50:X50 V56:X56 G22:G25 E9:E21 H9:V25 C64:D64 C62:D62 D22:E28 X9:X28 G26:V28">
    <cfRule type="containsText" dxfId="2896" priority="3389" operator="containsText" text="2 match">
      <formula>NOT(ISERROR(SEARCH("2 match",C9)))</formula>
    </cfRule>
    <cfRule type="containsText" dxfId="2895" priority="3390" operator="containsText" text="1 facult">
      <formula>NOT(ISERROR(SEARCH("1 facult",C9)))</formula>
    </cfRule>
  </conditionalFormatting>
  <conditionalFormatting sqref="X37">
    <cfRule type="cellIs" dxfId="2894" priority="1005" operator="equal">
      <formula>10000</formula>
    </cfRule>
    <cfRule type="cellIs" dxfId="2893" priority="1006" operator="lessThan">
      <formula>10000</formula>
    </cfRule>
    <cfRule type="cellIs" dxfId="2892" priority="1007" operator="greaterThan">
      <formula>10000</formula>
    </cfRule>
    <cfRule type="cellIs" dxfId="2891" priority="1008" operator="lessThan">
      <formula>25000</formula>
    </cfRule>
    <cfRule type="cellIs" dxfId="2890" priority="1009" operator="greaterThan">
      <formula>25000</formula>
    </cfRule>
    <cfRule type="cellIs" dxfId="2889" priority="1010" operator="greaterThan">
      <formula>25000</formula>
    </cfRule>
  </conditionalFormatting>
  <conditionalFormatting sqref="D29:F29 V29:X29 D37:F37 T37:X37">
    <cfRule type="containsText" dxfId="2888" priority="1003" operator="containsText" text="2 match">
      <formula>NOT(ISERROR(SEARCH("2 match",D29)))</formula>
    </cfRule>
    <cfRule type="containsText" dxfId="2887" priority="1004" operator="containsText" text="1 facult">
      <formula>NOT(ISERROR(SEARCH("1 facult",D29)))</formula>
    </cfRule>
  </conditionalFormatting>
  <conditionalFormatting sqref="G29:S29">
    <cfRule type="containsText" priority="1002" operator="containsText" text="x">
      <formula>NOT(ISERROR(SEARCH("x",G29)))</formula>
    </cfRule>
  </conditionalFormatting>
  <conditionalFormatting sqref="G29:U29">
    <cfRule type="containsText" dxfId="2886" priority="1000" operator="containsText" text="2 match">
      <formula>NOT(ISERROR(SEARCH("2 match",G29)))</formula>
    </cfRule>
    <cfRule type="containsText" dxfId="2885" priority="1001" operator="containsText" text="1 facult">
      <formula>NOT(ISERROR(SEARCH("1 facult",G29)))</formula>
    </cfRule>
  </conditionalFormatting>
  <conditionalFormatting sqref="K29:M29">
    <cfRule type="containsText" dxfId="2884" priority="999" operator="containsText" text="Néant">
      <formula>NOT(ISERROR(SEARCH("Néant",K29)))</formula>
    </cfRule>
  </conditionalFormatting>
  <conditionalFormatting sqref="G37">
    <cfRule type="containsText" priority="998" operator="containsText" text="x">
      <formula>NOT(ISERROR(SEARCH("x",G37)))</formula>
    </cfRule>
  </conditionalFormatting>
  <conditionalFormatting sqref="G37">
    <cfRule type="containsText" dxfId="2883" priority="996" operator="containsText" text="2 match">
      <formula>NOT(ISERROR(SEARCH("2 match",G37)))</formula>
    </cfRule>
    <cfRule type="containsText" dxfId="2882" priority="997" operator="containsText" text="1 facult">
      <formula>NOT(ISERROR(SEARCH("1 facult",G37)))</formula>
    </cfRule>
  </conditionalFormatting>
  <conditionalFormatting sqref="D32 G32">
    <cfRule type="containsText" dxfId="2881" priority="992" operator="containsText" text="2 match">
      <formula>NOT(ISERROR(SEARCH("2 match",D32)))</formula>
    </cfRule>
    <cfRule type="containsText" dxfId="2880" priority="993" operator="containsText" text="1 facult">
      <formula>NOT(ISERROR(SEARCH("1 facult",D32)))</formula>
    </cfRule>
  </conditionalFormatting>
  <conditionalFormatting sqref="H9:S28">
    <cfRule type="cellIs" dxfId="2879" priority="991" operator="equal">
      <formula>1</formula>
    </cfRule>
  </conditionalFormatting>
  <conditionalFormatting sqref="H9:S28">
    <cfRule type="cellIs" dxfId="2878" priority="990" operator="equal">
      <formula>1</formula>
    </cfRule>
  </conditionalFormatting>
  <conditionalFormatting sqref="H9:S28">
    <cfRule type="containsText" dxfId="2877" priority="989" operator="containsText" text="3">
      <formula>NOT(ISERROR(SEARCH("3",H9)))</formula>
    </cfRule>
  </conditionalFormatting>
  <conditionalFormatting sqref="H9:J28">
    <cfRule type="containsText" dxfId="2876" priority="987" operator="containsText" text="Néant">
      <formula>NOT(ISERROR(SEARCH("Néant",H9)))</formula>
    </cfRule>
  </conditionalFormatting>
  <conditionalFormatting sqref="W9:W28">
    <cfRule type="containsText" dxfId="2875" priority="981" operator="containsText" text="Signé partie">
      <formula>NOT(ISERROR(SEARCH("Signé partie",W9)))</formula>
    </cfRule>
    <cfRule type="containsText" dxfId="2874" priority="982" operator="containsText" text="Reporté">
      <formula>NOT(ISERROR(SEARCH("Reporté",W9)))</formula>
    </cfRule>
    <cfRule type="containsText" dxfId="2873" priority="983" operator="containsText" text="Abandon">
      <formula>NOT(ISERROR(SEARCH("Abandon",W9)))</formula>
    </cfRule>
    <cfRule type="containsText" dxfId="2872" priority="984" operator="containsText" text="Signé 100%">
      <formula>NOT(ISERROR(SEARCH("Signé 100%",W9)))</formula>
    </cfRule>
    <cfRule type="containsBlanks" dxfId="2871" priority="985">
      <formula>LEN(TRIM(W9))=0</formula>
    </cfRule>
    <cfRule type="containsText" dxfId="2870" priority="986" operator="containsText" text="En cours">
      <formula>NOT(ISERROR(SEARCH("En cours",W9)))</formula>
    </cfRule>
  </conditionalFormatting>
  <conditionalFormatting sqref="W32:W36">
    <cfRule type="containsText" dxfId="2869" priority="967" operator="containsText" text="Signé partie">
      <formula>NOT(ISERROR(SEARCH("Signé partie",W32)))</formula>
    </cfRule>
    <cfRule type="containsText" dxfId="2868" priority="968" operator="containsText" text="Reporté">
      <formula>NOT(ISERROR(SEARCH("Reporté",W32)))</formula>
    </cfRule>
    <cfRule type="containsText" dxfId="2867" priority="969" operator="containsText" text="Abandon">
      <formula>NOT(ISERROR(SEARCH("Abandon",W32)))</formula>
    </cfRule>
    <cfRule type="containsText" dxfId="2866" priority="970" operator="containsText" text="Signé 100%">
      <formula>NOT(ISERROR(SEARCH("Signé 100%",W32)))</formula>
    </cfRule>
    <cfRule type="containsBlanks" dxfId="2865" priority="976">
      <formula>LEN(TRIM(W32))=0</formula>
    </cfRule>
    <cfRule type="containsText" dxfId="2864" priority="977" operator="containsText" text="En cours">
      <formula>NOT(ISERROR(SEARCH("En cours",W32)))</formula>
    </cfRule>
  </conditionalFormatting>
  <conditionalFormatting sqref="D33:D36 T33:T36 G33:G36 V33:V36">
    <cfRule type="containsText" dxfId="2863" priority="971" operator="containsText" text="2 match">
      <formula>NOT(ISERROR(SEARCH("2 match",D33)))</formula>
    </cfRule>
    <cfRule type="containsText" dxfId="2862" priority="972" operator="containsText" text="1 facult">
      <formula>NOT(ISERROR(SEARCH("1 facult",D33)))</formula>
    </cfRule>
  </conditionalFormatting>
  <conditionalFormatting sqref="T32 V32">
    <cfRule type="containsText" dxfId="2861" priority="963" operator="containsText" text="2 match">
      <formula>NOT(ISERROR(SEARCH("2 match",T32)))</formula>
    </cfRule>
    <cfRule type="containsText" dxfId="2860" priority="964" operator="containsText" text="1 facult">
      <formula>NOT(ISERROR(SEARCH("1 facult",T32)))</formula>
    </cfRule>
  </conditionalFormatting>
  <conditionalFormatting sqref="D13:D17 G13:G17">
    <cfRule type="containsText" dxfId="2859" priority="951" operator="containsText" text="2 match">
      <formula>NOT(ISERROR(SEARCH("2 match",D13)))</formula>
    </cfRule>
    <cfRule type="containsText" dxfId="2858" priority="952" operator="containsText" text="1 facult">
      <formula>NOT(ISERROR(SEARCH("1 facult",D13)))</formula>
    </cfRule>
  </conditionalFormatting>
  <conditionalFormatting sqref="G12">
    <cfRule type="cellIs" dxfId="2857" priority="936" operator="lessThan">
      <formula>1</formula>
    </cfRule>
  </conditionalFormatting>
  <conditionalFormatting sqref="G11">
    <cfRule type="cellIs" dxfId="2856" priority="935" operator="lessThan">
      <formula>1</formula>
    </cfRule>
  </conditionalFormatting>
  <conditionalFormatting sqref="D9:D10 G9:G10 D18:D21 G18:G21">
    <cfRule type="containsText" dxfId="2855" priority="928" operator="containsText" text="2 match">
      <formula>NOT(ISERROR(SEARCH("2 match",D9)))</formula>
    </cfRule>
    <cfRule type="containsText" dxfId="2854" priority="929" operator="containsText" text="1 facult">
      <formula>NOT(ISERROR(SEARCH("1 facult",D9)))</formula>
    </cfRule>
  </conditionalFormatting>
  <conditionalFormatting sqref="E32:E36">
    <cfRule type="containsText" dxfId="2853" priority="867" operator="containsText" text="2 match">
      <formula>NOT(ISERROR(SEARCH("2 match",E32)))</formula>
    </cfRule>
    <cfRule type="containsText" dxfId="2852" priority="868" operator="containsText" text="1 facult">
      <formula>NOT(ISERROR(SEARCH("1 facult",E32)))</formula>
    </cfRule>
  </conditionalFormatting>
  <conditionalFormatting sqref="G57">
    <cfRule type="containsText" priority="866" operator="containsText" text="x">
      <formula>NOT(ISERROR(SEARCH("x",G57)))</formula>
    </cfRule>
  </conditionalFormatting>
  <conditionalFormatting sqref="X50">
    <cfRule type="cellIs" dxfId="2851" priority="864" operator="equal">
      <formula>10000</formula>
    </cfRule>
    <cfRule type="cellIs" dxfId="2850" priority="865" operator="greaterThan">
      <formula>10000</formula>
    </cfRule>
  </conditionalFormatting>
  <conditionalFormatting sqref="X50">
    <cfRule type="containsBlanks" dxfId="2849" priority="862">
      <formula>LEN(TRIM(X50))=0</formula>
    </cfRule>
    <cfRule type="containsText" dxfId="2848" priority="863" operator="containsText" text="En cours">
      <formula>NOT(ISERROR(SEARCH("En cours",X50)))</formula>
    </cfRule>
  </conditionalFormatting>
  <conditionalFormatting sqref="X56">
    <cfRule type="containsBlanks" dxfId="2847" priority="860">
      <formula>LEN(TRIM(X56))=0</formula>
    </cfRule>
    <cfRule type="containsText" dxfId="2846" priority="861" operator="containsText" text="En cours">
      <formula>NOT(ISERROR(SEARCH("En cours",X56)))</formula>
    </cfRule>
  </conditionalFormatting>
  <conditionalFormatting sqref="D56:F56 D50:F50">
    <cfRule type="containsText" dxfId="2845" priority="858" operator="containsText" text="2 match">
      <formula>NOT(ISERROR(SEARCH("2 match",D50)))</formula>
    </cfRule>
    <cfRule type="containsText" dxfId="2844" priority="859" operator="containsText" text="1 facult">
      <formula>NOT(ISERROR(SEARCH("1 facult",D50)))</formula>
    </cfRule>
  </conditionalFormatting>
  <conditionalFormatting sqref="X56">
    <cfRule type="cellIs" dxfId="2843" priority="854" operator="equal">
      <formula>10000</formula>
    </cfRule>
    <cfRule type="cellIs" dxfId="2842" priority="855" operator="lessThan">
      <formula>10000</formula>
    </cfRule>
    <cfRule type="cellIs" dxfId="2841" priority="856" operator="greaterThan">
      <formula>10000</formula>
    </cfRule>
    <cfRule type="cellIs" dxfId="2840" priority="857" operator="lessThan">
      <formula>25000</formula>
    </cfRule>
  </conditionalFormatting>
  <conditionalFormatting sqref="X57">
    <cfRule type="cellIs" dxfId="2839" priority="848" operator="greaterThan">
      <formula>25000</formula>
    </cfRule>
    <cfRule type="cellIs" dxfId="2838" priority="849" operator="equal">
      <formula>10000</formula>
    </cfRule>
    <cfRule type="cellIs" dxfId="2837" priority="850" operator="lessThan">
      <formula>10000</formula>
    </cfRule>
    <cfRule type="cellIs" dxfId="2836" priority="851" operator="greaterThan">
      <formula>10000</formula>
    </cfRule>
    <cfRule type="cellIs" dxfId="2835" priority="852" operator="lessThan">
      <formula>25000</formula>
    </cfRule>
    <cfRule type="cellIs" dxfId="2834" priority="853" operator="greaterThan">
      <formula>25000</formula>
    </cfRule>
  </conditionalFormatting>
  <conditionalFormatting sqref="X57">
    <cfRule type="cellIs" dxfId="2833" priority="845" operator="equal">
      <formula>0.5</formula>
    </cfRule>
    <cfRule type="cellIs" priority="846" operator="between">
      <formula>30</formula>
      <formula>50</formula>
    </cfRule>
    <cfRule type="cellIs" dxfId="2832" priority="847" operator="greaterThan">
      <formula>0.5</formula>
    </cfRule>
  </conditionalFormatting>
  <conditionalFormatting sqref="G50:S50">
    <cfRule type="containsText" priority="840" operator="containsText" text="x">
      <formula>NOT(ISERROR(SEARCH("x",G50)))</formula>
    </cfRule>
  </conditionalFormatting>
  <conditionalFormatting sqref="G50:U50">
    <cfRule type="containsText" dxfId="2831" priority="838" operator="containsText" text="2 match">
      <formula>NOT(ISERROR(SEARCH("2 match",G50)))</formula>
    </cfRule>
    <cfRule type="containsText" dxfId="2830" priority="839" operator="containsText" text="1 facult">
      <formula>NOT(ISERROR(SEARCH("1 facult",G50)))</formula>
    </cfRule>
  </conditionalFormatting>
  <conditionalFormatting sqref="H50:S50">
    <cfRule type="containsText" priority="837" operator="containsText" text="x">
      <formula>NOT(ISERROR(SEARCH("x",H50)))</formula>
    </cfRule>
  </conditionalFormatting>
  <conditionalFormatting sqref="H50:S50">
    <cfRule type="containsText" priority="836" operator="containsText" text="x">
      <formula>NOT(ISERROR(SEARCH("x",H50)))</formula>
    </cfRule>
  </conditionalFormatting>
  <conditionalFormatting sqref="K50:M50">
    <cfRule type="containsText" dxfId="2829" priority="835" operator="containsText" text="Néant">
      <formula>NOT(ISERROR(SEARCH("Néant",K50)))</formula>
    </cfRule>
  </conditionalFormatting>
  <conditionalFormatting sqref="G56">
    <cfRule type="containsText" priority="834" operator="containsText" text="x">
      <formula>NOT(ISERROR(SEARCH("x",G56)))</formula>
    </cfRule>
  </conditionalFormatting>
  <conditionalFormatting sqref="G56 T56:U56">
    <cfRule type="containsText" dxfId="2828" priority="828" operator="containsText" text="2 match">
      <formula>NOT(ISERROR(SEARCH("2 match",G56)))</formula>
    </cfRule>
    <cfRule type="containsText" dxfId="2827" priority="829" operator="containsText" text="1 facult">
      <formula>NOT(ISERROR(SEARCH("1 facult",G56)))</formula>
    </cfRule>
  </conditionalFormatting>
  <conditionalFormatting sqref="D44:D45 T44 V44 G44:G45 U44:U49">
    <cfRule type="containsText" dxfId="2826" priority="823" operator="containsText" text="2 match">
      <formula>NOT(ISERROR(SEARCH("2 match",D44)))</formula>
    </cfRule>
    <cfRule type="containsText" dxfId="2825" priority="824" operator="containsText" text="1 facult">
      <formula>NOT(ISERROR(SEARCH("1 facult",D44)))</formula>
    </cfRule>
  </conditionalFormatting>
  <conditionalFormatting sqref="D46:D49 T46:T49 G46:G49 V46:V49">
    <cfRule type="containsText" dxfId="2824" priority="802" operator="containsText" text="2 match">
      <formula>NOT(ISERROR(SEARCH("2 match",D46)))</formula>
    </cfRule>
    <cfRule type="containsText" dxfId="2823" priority="803" operator="containsText" text="1 facult">
      <formula>NOT(ISERROR(SEARCH("1 facult",D46)))</formula>
    </cfRule>
  </conditionalFormatting>
  <conditionalFormatting sqref="T45 V45">
    <cfRule type="containsText" dxfId="2822" priority="794" operator="containsText" text="2 match">
      <formula>NOT(ISERROR(SEARCH("2 match",T45)))</formula>
    </cfRule>
    <cfRule type="containsText" dxfId="2821" priority="795" operator="containsText" text="1 facult">
      <formula>NOT(ISERROR(SEARCH("1 facult",T45)))</formula>
    </cfRule>
  </conditionalFormatting>
  <conditionalFormatting sqref="D51 G51 U51:U55">
    <cfRule type="containsText" dxfId="2820" priority="778" operator="containsText" text="2 match">
      <formula>NOT(ISERROR(SEARCH("2 match",D51)))</formula>
    </cfRule>
    <cfRule type="containsText" dxfId="2819" priority="779" operator="containsText" text="1 facult">
      <formula>NOT(ISERROR(SEARCH("1 facult",D51)))</formula>
    </cfRule>
  </conditionalFormatting>
  <conditionalFormatting sqref="D52:D55 T52:T55 G52:G55 V52:V55">
    <cfRule type="containsText" dxfId="2818" priority="757" operator="containsText" text="2 match">
      <formula>NOT(ISERROR(SEARCH("2 match",D52)))</formula>
    </cfRule>
    <cfRule type="containsText" dxfId="2817" priority="758" operator="containsText" text="1 facult">
      <formula>NOT(ISERROR(SEARCH("1 facult",D52)))</formula>
    </cfRule>
  </conditionalFormatting>
  <conditionalFormatting sqref="T51 V51">
    <cfRule type="containsText" dxfId="2816" priority="749" operator="containsText" text="2 match">
      <formula>NOT(ISERROR(SEARCH("2 match",T51)))</formula>
    </cfRule>
    <cfRule type="containsText" dxfId="2815" priority="750" operator="containsText" text="1 facult">
      <formula>NOT(ISERROR(SEARCH("1 facult",T51)))</formula>
    </cfRule>
  </conditionalFormatting>
  <conditionalFormatting sqref="E44:E49">
    <cfRule type="containsText" dxfId="2814" priority="737" operator="containsText" text="2 match">
      <formula>NOT(ISERROR(SEARCH("2 match",E44)))</formula>
    </cfRule>
    <cfRule type="containsText" dxfId="2813" priority="738" operator="containsText" text="1 facult">
      <formula>NOT(ISERROR(SEARCH("1 facult",E44)))</formula>
    </cfRule>
  </conditionalFormatting>
  <conditionalFormatting sqref="E51:E55">
    <cfRule type="containsText" dxfId="2812" priority="735" operator="containsText" text="2 match">
      <formula>NOT(ISERROR(SEARCH("2 match",E51)))</formula>
    </cfRule>
    <cfRule type="containsText" dxfId="2811" priority="736" operator="containsText" text="1 facult">
      <formula>NOT(ISERROR(SEARCH("1 facult",E51)))</formula>
    </cfRule>
  </conditionalFormatting>
  <conditionalFormatting sqref="R57">
    <cfRule type="containsText" priority="707" operator="containsText" text="x">
      <formula>NOT(ISERROR(SEARCH("x",R57)))</formula>
    </cfRule>
  </conditionalFormatting>
  <conditionalFormatting sqref="R57">
    <cfRule type="containsText" dxfId="2810" priority="705" operator="containsText" text="2 match">
      <formula>NOT(ISERROR(SEARCH("2 match",R57)))</formula>
    </cfRule>
    <cfRule type="containsText" dxfId="2809" priority="706" operator="containsText" text="1 facult">
      <formula>NOT(ISERROR(SEARCH("1 facult",R57)))</formula>
    </cfRule>
  </conditionalFormatting>
  <conditionalFormatting sqref="R57">
    <cfRule type="containsText" priority="704" operator="containsText" text="x">
      <formula>NOT(ISERROR(SEARCH("x",R57)))</formula>
    </cfRule>
  </conditionalFormatting>
  <conditionalFormatting sqref="N57:O57">
    <cfRule type="containsText" priority="703" operator="containsText" text="x">
      <formula>NOT(ISERROR(SEARCH("x",N57)))</formula>
    </cfRule>
  </conditionalFormatting>
  <conditionalFormatting sqref="N57:O57">
    <cfRule type="containsText" dxfId="2808" priority="701" operator="containsText" text="2 match">
      <formula>NOT(ISERROR(SEARCH("2 match",N57)))</formula>
    </cfRule>
    <cfRule type="containsText" dxfId="2807" priority="702" operator="containsText" text="1 facult">
      <formula>NOT(ISERROR(SEARCH("1 facult",N57)))</formula>
    </cfRule>
  </conditionalFormatting>
  <conditionalFormatting sqref="N57:O57">
    <cfRule type="containsText" priority="700" operator="containsText" text="x">
      <formula>NOT(ISERROR(SEARCH("x",N57)))</formula>
    </cfRule>
  </conditionalFormatting>
  <conditionalFormatting sqref="K57:L57">
    <cfRule type="containsText" priority="699" operator="containsText" text="x">
      <formula>NOT(ISERROR(SEARCH("x",K57)))</formula>
    </cfRule>
  </conditionalFormatting>
  <conditionalFormatting sqref="K57:L57">
    <cfRule type="containsText" dxfId="2806" priority="697" operator="containsText" text="2 match">
      <formula>NOT(ISERROR(SEARCH("2 match",K57)))</formula>
    </cfRule>
    <cfRule type="containsText" dxfId="2805" priority="698" operator="containsText" text="1 facult">
      <formula>NOT(ISERROR(SEARCH("1 facult",K57)))</formula>
    </cfRule>
  </conditionalFormatting>
  <conditionalFormatting sqref="K57:L57">
    <cfRule type="containsText" priority="696" operator="containsText" text="x">
      <formula>NOT(ISERROR(SEARCH("x",K57)))</formula>
    </cfRule>
  </conditionalFormatting>
  <conditionalFormatting sqref="H57:I57">
    <cfRule type="containsText" priority="695" operator="containsText" text="x">
      <formula>NOT(ISERROR(SEARCH("x",H57)))</formula>
    </cfRule>
  </conditionalFormatting>
  <conditionalFormatting sqref="H57:I57">
    <cfRule type="containsText" dxfId="2804" priority="693" operator="containsText" text="2 match">
      <formula>NOT(ISERROR(SEARCH("2 match",H57)))</formula>
    </cfRule>
    <cfRule type="containsText" dxfId="2803" priority="694" operator="containsText" text="1 facult">
      <formula>NOT(ISERROR(SEARCH("1 facult",H57)))</formula>
    </cfRule>
  </conditionalFormatting>
  <conditionalFormatting sqref="H57:I57">
    <cfRule type="containsText" priority="692" operator="containsText" text="x">
      <formula>NOT(ISERROR(SEARCH("x",H57)))</formula>
    </cfRule>
  </conditionalFormatting>
  <conditionalFormatting sqref="Q57">
    <cfRule type="containsText" priority="691" operator="containsText" text="x">
      <formula>NOT(ISERROR(SEARCH("x",Q57)))</formula>
    </cfRule>
  </conditionalFormatting>
  <conditionalFormatting sqref="Q57">
    <cfRule type="containsText" dxfId="2802" priority="689" operator="containsText" text="2 match">
      <formula>NOT(ISERROR(SEARCH("2 match",Q57)))</formula>
    </cfRule>
    <cfRule type="containsText" dxfId="2801" priority="690" operator="containsText" text="1 facult">
      <formula>NOT(ISERROR(SEARCH("1 facult",Q57)))</formula>
    </cfRule>
  </conditionalFormatting>
  <conditionalFormatting sqref="Q57">
    <cfRule type="containsText" priority="688" operator="containsText" text="x">
      <formula>NOT(ISERROR(SEARCH("x",Q57)))</formula>
    </cfRule>
  </conditionalFormatting>
  <conditionalFormatting sqref="R38">
    <cfRule type="containsText" priority="621" operator="containsText" text="x">
      <formula>NOT(ISERROR(SEARCH("x",R38)))</formula>
    </cfRule>
  </conditionalFormatting>
  <conditionalFormatting sqref="R38">
    <cfRule type="containsText" dxfId="2800" priority="619" operator="containsText" text="2 match">
      <formula>NOT(ISERROR(SEARCH("2 match",R38)))</formula>
    </cfRule>
    <cfRule type="containsText" dxfId="2799" priority="620" operator="containsText" text="1 facult">
      <formula>NOT(ISERROR(SEARCH("1 facult",R38)))</formula>
    </cfRule>
  </conditionalFormatting>
  <conditionalFormatting sqref="R38">
    <cfRule type="containsText" priority="618" operator="containsText" text="x">
      <formula>NOT(ISERROR(SEARCH("x",R38)))</formula>
    </cfRule>
  </conditionalFormatting>
  <conditionalFormatting sqref="N38:O38">
    <cfRule type="containsText" priority="617" operator="containsText" text="x">
      <formula>NOT(ISERROR(SEARCH("x",N38)))</formula>
    </cfRule>
  </conditionalFormatting>
  <conditionalFormatting sqref="N38:O38">
    <cfRule type="containsText" dxfId="2798" priority="615" operator="containsText" text="2 match">
      <formula>NOT(ISERROR(SEARCH("2 match",N38)))</formula>
    </cfRule>
    <cfRule type="containsText" dxfId="2797" priority="616" operator="containsText" text="1 facult">
      <formula>NOT(ISERROR(SEARCH("1 facult",N38)))</formula>
    </cfRule>
  </conditionalFormatting>
  <conditionalFormatting sqref="N38:O38">
    <cfRule type="containsText" priority="614" operator="containsText" text="x">
      <formula>NOT(ISERROR(SEARCH("x",N38)))</formula>
    </cfRule>
  </conditionalFormatting>
  <conditionalFormatting sqref="K38:L38">
    <cfRule type="containsText" priority="613" operator="containsText" text="x">
      <formula>NOT(ISERROR(SEARCH("x",K38)))</formula>
    </cfRule>
  </conditionalFormatting>
  <conditionalFormatting sqref="K38:L38">
    <cfRule type="containsText" dxfId="2796" priority="611" operator="containsText" text="2 match">
      <formula>NOT(ISERROR(SEARCH("2 match",K38)))</formula>
    </cfRule>
    <cfRule type="containsText" dxfId="2795" priority="612" operator="containsText" text="1 facult">
      <formula>NOT(ISERROR(SEARCH("1 facult",K38)))</formula>
    </cfRule>
  </conditionalFormatting>
  <conditionalFormatting sqref="K38:L38">
    <cfRule type="containsText" priority="610" operator="containsText" text="x">
      <formula>NOT(ISERROR(SEARCH("x",K38)))</formula>
    </cfRule>
  </conditionalFormatting>
  <conditionalFormatting sqref="H38:I38 H37:S37">
    <cfRule type="containsText" priority="609" operator="containsText" text="x">
      <formula>NOT(ISERROR(SEARCH("x",H37)))</formula>
    </cfRule>
  </conditionalFormatting>
  <conditionalFormatting sqref="H38:I38 H37:S37">
    <cfRule type="containsText" dxfId="2794" priority="607" operator="containsText" text="2 match">
      <formula>NOT(ISERROR(SEARCH("2 match",H37)))</formula>
    </cfRule>
    <cfRule type="containsText" dxfId="2793" priority="608" operator="containsText" text="1 facult">
      <formula>NOT(ISERROR(SEARCH("1 facult",H37)))</formula>
    </cfRule>
  </conditionalFormatting>
  <conditionalFormatting sqref="H38:I38 H37:S37">
    <cfRule type="containsText" priority="606" operator="containsText" text="x">
      <formula>NOT(ISERROR(SEARCH("x",H37)))</formula>
    </cfRule>
  </conditionalFormatting>
  <conditionalFormatting sqref="Q38">
    <cfRule type="containsText" priority="605" operator="containsText" text="x">
      <formula>NOT(ISERROR(SEARCH("x",Q38)))</formula>
    </cfRule>
  </conditionalFormatting>
  <conditionalFormatting sqref="Q38">
    <cfRule type="containsText" dxfId="2792" priority="603" operator="containsText" text="2 match">
      <formula>NOT(ISERROR(SEARCH("2 match",Q38)))</formula>
    </cfRule>
    <cfRule type="containsText" dxfId="2791" priority="604" operator="containsText" text="1 facult">
      <formula>NOT(ISERROR(SEARCH("1 facult",Q38)))</formula>
    </cfRule>
  </conditionalFormatting>
  <conditionalFormatting sqref="Q38">
    <cfRule type="containsText" priority="602" operator="containsText" text="x">
      <formula>NOT(ISERROR(SEARCH("x",Q38)))</formula>
    </cfRule>
  </conditionalFormatting>
  <conditionalFormatting sqref="M64">
    <cfRule type="containsText" priority="521" operator="containsText" text="x">
      <formula>NOT(ISERROR(SEARCH("x",M64)))</formula>
    </cfRule>
  </conditionalFormatting>
  <conditionalFormatting sqref="M64">
    <cfRule type="containsText" dxfId="2790" priority="519" operator="containsText" text="2 match">
      <formula>NOT(ISERROR(SEARCH("2 match",M64)))</formula>
    </cfRule>
    <cfRule type="containsText" dxfId="2789" priority="520" operator="containsText" text="1 facult">
      <formula>NOT(ISERROR(SEARCH("1 facult",M64)))</formula>
    </cfRule>
  </conditionalFormatting>
  <conditionalFormatting sqref="M64">
    <cfRule type="containsText" priority="518" operator="containsText" text="x">
      <formula>NOT(ISERROR(SEARCH("x",M64)))</formula>
    </cfRule>
  </conditionalFormatting>
  <conditionalFormatting sqref="I64:J64">
    <cfRule type="containsText" priority="517" operator="containsText" text="x">
      <formula>NOT(ISERROR(SEARCH("x",I64)))</formula>
    </cfRule>
  </conditionalFormatting>
  <conditionalFormatting sqref="I64:J64">
    <cfRule type="containsText" dxfId="2788" priority="515" operator="containsText" text="2 match">
      <formula>NOT(ISERROR(SEARCH("2 match",I64)))</formula>
    </cfRule>
    <cfRule type="containsText" dxfId="2787" priority="516" operator="containsText" text="1 facult">
      <formula>NOT(ISERROR(SEARCH("1 facult",I64)))</formula>
    </cfRule>
  </conditionalFormatting>
  <conditionalFormatting sqref="I64:J64">
    <cfRule type="containsText" priority="514" operator="containsText" text="x">
      <formula>NOT(ISERROR(SEARCH("x",I64)))</formula>
    </cfRule>
  </conditionalFormatting>
  <conditionalFormatting sqref="F64:G64">
    <cfRule type="containsText" priority="513" operator="containsText" text="x">
      <formula>NOT(ISERROR(SEARCH("x",F64)))</formula>
    </cfRule>
  </conditionalFormatting>
  <conditionalFormatting sqref="F64:G64">
    <cfRule type="containsText" dxfId="2786" priority="511" operator="containsText" text="2 match">
      <formula>NOT(ISERROR(SEARCH("2 match",F64)))</formula>
    </cfRule>
    <cfRule type="containsText" dxfId="2785" priority="512" operator="containsText" text="1 facult">
      <formula>NOT(ISERROR(SEARCH("1 facult",F64)))</formula>
    </cfRule>
  </conditionalFormatting>
  <conditionalFormatting sqref="F64:G64">
    <cfRule type="containsText" priority="510" operator="containsText" text="x">
      <formula>NOT(ISERROR(SEARCH("x",F64)))</formula>
    </cfRule>
  </conditionalFormatting>
  <conditionalFormatting sqref="L64">
    <cfRule type="containsText" priority="505" operator="containsText" text="x">
      <formula>NOT(ISERROR(SEARCH("x",L64)))</formula>
    </cfRule>
  </conditionalFormatting>
  <conditionalFormatting sqref="L64">
    <cfRule type="containsText" dxfId="2784" priority="503" operator="containsText" text="2 match">
      <formula>NOT(ISERROR(SEARCH("2 match",L64)))</formula>
    </cfRule>
    <cfRule type="containsText" dxfId="2783" priority="504" operator="containsText" text="1 facult">
      <formula>NOT(ISERROR(SEARCH("1 facult",L64)))</formula>
    </cfRule>
  </conditionalFormatting>
  <conditionalFormatting sqref="L64">
    <cfRule type="containsText" priority="502" operator="containsText" text="x">
      <formula>NOT(ISERROR(SEARCH("x",L64)))</formula>
    </cfRule>
  </conditionalFormatting>
  <conditionalFormatting sqref="M62">
    <cfRule type="containsText" priority="481" operator="containsText" text="x">
      <formula>NOT(ISERROR(SEARCH("x",M62)))</formula>
    </cfRule>
  </conditionalFormatting>
  <conditionalFormatting sqref="M62">
    <cfRule type="containsText" dxfId="2782" priority="479" operator="containsText" text="2 match">
      <formula>NOT(ISERROR(SEARCH("2 match",M62)))</formula>
    </cfRule>
    <cfRule type="containsText" dxfId="2781" priority="480" operator="containsText" text="1 facult">
      <formula>NOT(ISERROR(SEARCH("1 facult",M62)))</formula>
    </cfRule>
  </conditionalFormatting>
  <conditionalFormatting sqref="M62">
    <cfRule type="containsText" priority="478" operator="containsText" text="x">
      <formula>NOT(ISERROR(SEARCH("x",M62)))</formula>
    </cfRule>
  </conditionalFormatting>
  <conditionalFormatting sqref="I62:J62">
    <cfRule type="containsText" priority="477" operator="containsText" text="x">
      <formula>NOT(ISERROR(SEARCH("x",I62)))</formula>
    </cfRule>
  </conditionalFormatting>
  <conditionalFormatting sqref="I62:J62">
    <cfRule type="containsText" dxfId="2780" priority="475" operator="containsText" text="2 match">
      <formula>NOT(ISERROR(SEARCH("2 match",I62)))</formula>
    </cfRule>
    <cfRule type="containsText" dxfId="2779" priority="476" operator="containsText" text="1 facult">
      <formula>NOT(ISERROR(SEARCH("1 facult",I62)))</formula>
    </cfRule>
  </conditionalFormatting>
  <conditionalFormatting sqref="I62:J62">
    <cfRule type="containsText" priority="474" operator="containsText" text="x">
      <formula>NOT(ISERROR(SEARCH("x",I62)))</formula>
    </cfRule>
  </conditionalFormatting>
  <conditionalFormatting sqref="F62:G62">
    <cfRule type="containsText" priority="473" operator="containsText" text="x">
      <formula>NOT(ISERROR(SEARCH("x",F62)))</formula>
    </cfRule>
  </conditionalFormatting>
  <conditionalFormatting sqref="F62:G62">
    <cfRule type="containsText" dxfId="2778" priority="471" operator="containsText" text="2 match">
      <formula>NOT(ISERROR(SEARCH("2 match",F62)))</formula>
    </cfRule>
    <cfRule type="containsText" dxfId="2777" priority="472" operator="containsText" text="1 facult">
      <formula>NOT(ISERROR(SEARCH("1 facult",F62)))</formula>
    </cfRule>
  </conditionalFormatting>
  <conditionalFormatting sqref="F62:G62">
    <cfRule type="containsText" priority="470" operator="containsText" text="x">
      <formula>NOT(ISERROR(SEARCH("x",F62)))</formula>
    </cfRule>
  </conditionalFormatting>
  <conditionalFormatting sqref="L62">
    <cfRule type="containsText" priority="465" operator="containsText" text="x">
      <formula>NOT(ISERROR(SEARCH("x",L62)))</formula>
    </cfRule>
  </conditionalFormatting>
  <conditionalFormatting sqref="L62">
    <cfRule type="containsText" dxfId="2776" priority="463" operator="containsText" text="2 match">
      <formula>NOT(ISERROR(SEARCH("2 match",L62)))</formula>
    </cfRule>
    <cfRule type="containsText" dxfId="2775" priority="464" operator="containsText" text="1 facult">
      <formula>NOT(ISERROR(SEARCH("1 facult",L62)))</formula>
    </cfRule>
  </conditionalFormatting>
  <conditionalFormatting sqref="L62">
    <cfRule type="containsText" priority="462" operator="containsText" text="x">
      <formula>NOT(ISERROR(SEARCH("x",L62)))</formula>
    </cfRule>
  </conditionalFormatting>
  <conditionalFormatting sqref="Y62">
    <cfRule type="containsText" priority="461" operator="containsText" text="x">
      <formula>NOT(ISERROR(SEARCH("x",Y62)))</formula>
    </cfRule>
  </conditionalFormatting>
  <conditionalFormatting sqref="Y62">
    <cfRule type="containsText" dxfId="2774" priority="459" operator="containsText" text="2 match">
      <formula>NOT(ISERROR(SEARCH("2 match",Y62)))</formula>
    </cfRule>
    <cfRule type="containsText" dxfId="2773" priority="460" operator="containsText" text="1 facult">
      <formula>NOT(ISERROR(SEARCH("1 facult",Y62)))</formula>
    </cfRule>
  </conditionalFormatting>
  <conditionalFormatting sqref="Y62">
    <cfRule type="containsText" priority="458" operator="containsText" text="x">
      <formula>NOT(ISERROR(SEARCH("x",Y62)))</formula>
    </cfRule>
  </conditionalFormatting>
  <conditionalFormatting sqref="U62:V62">
    <cfRule type="containsText" priority="457" operator="containsText" text="x">
      <formula>NOT(ISERROR(SEARCH("x",U62)))</formula>
    </cfRule>
  </conditionalFormatting>
  <conditionalFormatting sqref="U62:V62">
    <cfRule type="containsText" dxfId="2772" priority="455" operator="containsText" text="2 match">
      <formula>NOT(ISERROR(SEARCH("2 match",U62)))</formula>
    </cfRule>
    <cfRule type="containsText" dxfId="2771" priority="456" operator="containsText" text="1 facult">
      <formula>NOT(ISERROR(SEARCH("1 facult",U62)))</formula>
    </cfRule>
  </conditionalFormatting>
  <conditionalFormatting sqref="U62:V62">
    <cfRule type="containsText" priority="454" operator="containsText" text="x">
      <formula>NOT(ISERROR(SEARCH("x",U62)))</formula>
    </cfRule>
  </conditionalFormatting>
  <conditionalFormatting sqref="R62:S62">
    <cfRule type="containsText" priority="453" operator="containsText" text="x">
      <formula>NOT(ISERROR(SEARCH("x",R62)))</formula>
    </cfRule>
  </conditionalFormatting>
  <conditionalFormatting sqref="R62:S62">
    <cfRule type="containsText" dxfId="2770" priority="451" operator="containsText" text="2 match">
      <formula>NOT(ISERROR(SEARCH("2 match",R62)))</formula>
    </cfRule>
    <cfRule type="containsText" dxfId="2769" priority="452" operator="containsText" text="1 facult">
      <formula>NOT(ISERROR(SEARCH("1 facult",R62)))</formula>
    </cfRule>
  </conditionalFormatting>
  <conditionalFormatting sqref="R62:S62">
    <cfRule type="containsText" priority="450" operator="containsText" text="x">
      <formula>NOT(ISERROR(SEARCH("x",R62)))</formula>
    </cfRule>
  </conditionalFormatting>
  <conditionalFormatting sqref="O62:P62">
    <cfRule type="containsText" priority="449" operator="containsText" text="x">
      <formula>NOT(ISERROR(SEARCH("x",O62)))</formula>
    </cfRule>
  </conditionalFormatting>
  <conditionalFormatting sqref="O62:P62">
    <cfRule type="containsText" dxfId="2768" priority="447" operator="containsText" text="2 match">
      <formula>NOT(ISERROR(SEARCH("2 match",O62)))</formula>
    </cfRule>
    <cfRule type="containsText" dxfId="2767" priority="448" operator="containsText" text="1 facult">
      <formula>NOT(ISERROR(SEARCH("1 facult",O62)))</formula>
    </cfRule>
  </conditionalFormatting>
  <conditionalFormatting sqref="O62:P62">
    <cfRule type="containsText" priority="446" operator="containsText" text="x">
      <formula>NOT(ISERROR(SEARCH("x",O62)))</formula>
    </cfRule>
  </conditionalFormatting>
  <conditionalFormatting sqref="X62">
    <cfRule type="containsText" priority="445" operator="containsText" text="x">
      <formula>NOT(ISERROR(SEARCH("x",X62)))</formula>
    </cfRule>
  </conditionalFormatting>
  <conditionalFormatting sqref="X62">
    <cfRule type="containsText" dxfId="2766" priority="443" operator="containsText" text="2 match">
      <formula>NOT(ISERROR(SEARCH("2 match",X62)))</formula>
    </cfRule>
    <cfRule type="containsText" dxfId="2765" priority="444" operator="containsText" text="1 facult">
      <formula>NOT(ISERROR(SEARCH("1 facult",X62)))</formula>
    </cfRule>
  </conditionalFormatting>
  <conditionalFormatting sqref="X62">
    <cfRule type="containsText" priority="442" operator="containsText" text="x">
      <formula>NOT(ISERROR(SEARCH("x",X62)))</formula>
    </cfRule>
  </conditionalFormatting>
  <conditionalFormatting sqref="U32:U36">
    <cfRule type="containsText" dxfId="2764" priority="438" operator="containsText" text="2 match">
      <formula>NOT(ISERROR(SEARCH("2 match",U32)))</formula>
    </cfRule>
    <cfRule type="containsText" dxfId="2763" priority="439" operator="containsText" text="1 facult">
      <formula>NOT(ISERROR(SEARCH("1 facult",U32)))</formula>
    </cfRule>
  </conditionalFormatting>
  <conditionalFormatting sqref="W44:W49">
    <cfRule type="containsText" dxfId="2762" priority="365" operator="containsText" text="Signé partie">
      <formula>NOT(ISERROR(SEARCH("Signé partie",W44)))</formula>
    </cfRule>
    <cfRule type="containsText" dxfId="2761" priority="366" operator="containsText" text="Reporté">
      <formula>NOT(ISERROR(SEARCH("Reporté",W44)))</formula>
    </cfRule>
    <cfRule type="containsText" dxfId="2760" priority="367" operator="containsText" text="Abandon">
      <formula>NOT(ISERROR(SEARCH("Abandon",W44)))</formula>
    </cfRule>
    <cfRule type="containsText" dxfId="2759" priority="368" operator="containsText" text="Signé 100%">
      <formula>NOT(ISERROR(SEARCH("Signé 100%",W44)))</formula>
    </cfRule>
    <cfRule type="containsBlanks" dxfId="2758" priority="372">
      <formula>LEN(TRIM(W44))=0</formula>
    </cfRule>
    <cfRule type="containsText" dxfId="2757" priority="373" operator="containsText" text="En cours">
      <formula>NOT(ISERROR(SEARCH("En cours",W44)))</formula>
    </cfRule>
  </conditionalFormatting>
  <conditionalFormatting sqref="W51:W52">
    <cfRule type="containsText" dxfId="2756" priority="359" operator="containsText" text="Signé partie">
      <formula>NOT(ISERROR(SEARCH("Signé partie",W51)))</formula>
    </cfRule>
    <cfRule type="containsText" dxfId="2755" priority="360" operator="containsText" text="Reporté">
      <formula>NOT(ISERROR(SEARCH("Reporté",W51)))</formula>
    </cfRule>
    <cfRule type="containsText" dxfId="2754" priority="361" operator="containsText" text="Abandon">
      <formula>NOT(ISERROR(SEARCH("Abandon",W51)))</formula>
    </cfRule>
    <cfRule type="containsText" dxfId="2753" priority="362" operator="containsText" text="Signé 100%">
      <formula>NOT(ISERROR(SEARCH("Signé 100%",W51)))</formula>
    </cfRule>
    <cfRule type="containsBlanks" dxfId="2752" priority="363">
      <formula>LEN(TRIM(W51))=0</formula>
    </cfRule>
    <cfRule type="containsText" dxfId="2751" priority="364" operator="containsText" text="En cours">
      <formula>NOT(ISERROR(SEARCH("En cours",W51)))</formula>
    </cfRule>
  </conditionalFormatting>
  <conditionalFormatting sqref="W53:W55">
    <cfRule type="containsText" dxfId="2750" priority="347" operator="containsText" text="Signé partie">
      <formula>NOT(ISERROR(SEARCH("Signé partie",W53)))</formula>
    </cfRule>
    <cfRule type="containsText" dxfId="2749" priority="348" operator="containsText" text="Reporté">
      <formula>NOT(ISERROR(SEARCH("Reporté",W53)))</formula>
    </cfRule>
    <cfRule type="containsText" dxfId="2748" priority="349" operator="containsText" text="Abandon">
      <formula>NOT(ISERROR(SEARCH("Abandon",W53)))</formula>
    </cfRule>
    <cfRule type="containsText" dxfId="2747" priority="350" operator="containsText" text="Signé 100%">
      <formula>NOT(ISERROR(SEARCH("Signé 100%",W53)))</formula>
    </cfRule>
    <cfRule type="containsBlanks" dxfId="2746" priority="354">
      <formula>LEN(TRIM(W53))=0</formula>
    </cfRule>
    <cfRule type="containsText" dxfId="2745" priority="355" operator="containsText" text="En cours">
      <formula>NOT(ISERROR(SEARCH("En cours",W53)))</formula>
    </cfRule>
  </conditionalFormatting>
  <conditionalFormatting sqref="H32:M36 Q32:S36">
    <cfRule type="containsText" dxfId="2744" priority="315" operator="containsText" text="2 match">
      <formula>NOT(ISERROR(SEARCH("2 match",H32)))</formula>
    </cfRule>
    <cfRule type="containsText" dxfId="2743" priority="316" operator="containsText" text="1 facult">
      <formula>NOT(ISERROR(SEARCH("1 facult",H32)))</formula>
    </cfRule>
  </conditionalFormatting>
  <conditionalFormatting sqref="H32:M36 Q32:S36">
    <cfRule type="cellIs" dxfId="2742" priority="314" operator="equal">
      <formula>1</formula>
    </cfRule>
  </conditionalFormatting>
  <conditionalFormatting sqref="H32:M36 Q32:S36">
    <cfRule type="cellIs" dxfId="2741" priority="313" operator="equal">
      <formula>1</formula>
    </cfRule>
  </conditionalFormatting>
  <conditionalFormatting sqref="H32:M36 Q32:S36">
    <cfRule type="containsText" dxfId="2740" priority="312" operator="containsText" text="3">
      <formula>NOT(ISERROR(SEARCH("3",H32)))</formula>
    </cfRule>
  </conditionalFormatting>
  <conditionalFormatting sqref="H32:J36">
    <cfRule type="containsText" dxfId="2739" priority="310" operator="containsText" text="Néant">
      <formula>NOT(ISERROR(SEARCH("Néant",H32)))</formula>
    </cfRule>
  </conditionalFormatting>
  <conditionalFormatting sqref="H44:S49">
    <cfRule type="containsText" dxfId="2738" priority="308" operator="containsText" text="2 match">
      <formula>NOT(ISERROR(SEARCH("2 match",H44)))</formula>
    </cfRule>
    <cfRule type="containsText" dxfId="2737" priority="309" operator="containsText" text="1 facult">
      <formula>NOT(ISERROR(SEARCH("1 facult",H44)))</formula>
    </cfRule>
  </conditionalFormatting>
  <conditionalFormatting sqref="H44:S49">
    <cfRule type="cellIs" dxfId="2736" priority="307" operator="equal">
      <formula>1</formula>
    </cfRule>
  </conditionalFormatting>
  <conditionalFormatting sqref="H44:S49">
    <cfRule type="cellIs" dxfId="2735" priority="306" operator="equal">
      <formula>1</formula>
    </cfRule>
  </conditionalFormatting>
  <conditionalFormatting sqref="H44:S49">
    <cfRule type="containsText" dxfId="2734" priority="305" operator="containsText" text="3">
      <formula>NOT(ISERROR(SEARCH("3",H44)))</formula>
    </cfRule>
  </conditionalFormatting>
  <conditionalFormatting sqref="H44:J49">
    <cfRule type="containsText" dxfId="2733" priority="303" operator="containsText" text="Néant">
      <formula>NOT(ISERROR(SEARCH("Néant",H44)))</formula>
    </cfRule>
  </conditionalFormatting>
  <conditionalFormatting sqref="H51:S55">
    <cfRule type="containsText" dxfId="2732" priority="301" operator="containsText" text="2 match">
      <formula>NOT(ISERROR(SEARCH("2 match",H51)))</formula>
    </cfRule>
    <cfRule type="containsText" dxfId="2731" priority="302" operator="containsText" text="1 facult">
      <formula>NOT(ISERROR(SEARCH("1 facult",H51)))</formula>
    </cfRule>
  </conditionalFormatting>
  <conditionalFormatting sqref="H51:S55">
    <cfRule type="cellIs" dxfId="2730" priority="300" operator="equal">
      <formula>1</formula>
    </cfRule>
  </conditionalFormatting>
  <conditionalFormatting sqref="H51:S55">
    <cfRule type="cellIs" dxfId="2729" priority="299" operator="equal">
      <formula>1</formula>
    </cfRule>
  </conditionalFormatting>
  <conditionalFormatting sqref="H51:S55">
    <cfRule type="containsText" dxfId="2728" priority="298" operator="containsText" text="3">
      <formula>NOT(ISERROR(SEARCH("3",H51)))</formula>
    </cfRule>
  </conditionalFormatting>
  <conditionalFormatting sqref="H51:J55">
    <cfRule type="containsText" dxfId="2727" priority="296" operator="containsText" text="Néant">
      <formula>NOT(ISERROR(SEARCH("Néant",H51)))</formula>
    </cfRule>
  </conditionalFormatting>
  <conditionalFormatting sqref="N31:P36">
    <cfRule type="containsText" dxfId="2726" priority="258" operator="containsText" text="2 match">
      <formula>NOT(ISERROR(SEARCH("2 match",N31)))</formula>
    </cfRule>
    <cfRule type="containsText" dxfId="2725" priority="259" operator="containsText" text="1 facult">
      <formula>NOT(ISERROR(SEARCH("1 facult",N31)))</formula>
    </cfRule>
  </conditionalFormatting>
  <conditionalFormatting sqref="N31:P36">
    <cfRule type="cellIs" dxfId="2724" priority="257" operator="equal">
      <formula>1</formula>
    </cfRule>
  </conditionalFormatting>
  <conditionalFormatting sqref="N31:P36">
    <cfRule type="cellIs" dxfId="2723" priority="256" operator="equal">
      <formula>1</formula>
    </cfRule>
  </conditionalFormatting>
  <conditionalFormatting sqref="N31:P36">
    <cfRule type="containsText" dxfId="2722" priority="255" operator="containsText" text="3">
      <formula>NOT(ISERROR(SEARCH("3",N31)))</formula>
    </cfRule>
  </conditionalFormatting>
  <conditionalFormatting sqref="H31:M31 E31 Q31:V31">
    <cfRule type="containsText" dxfId="2721" priority="240" operator="containsText" text="2 match">
      <formula>NOT(ISERROR(SEARCH("2 match",E31)))</formula>
    </cfRule>
    <cfRule type="containsText" dxfId="2720" priority="241" operator="containsText" text="1 facult">
      <formula>NOT(ISERROR(SEARCH("1 facult",E31)))</formula>
    </cfRule>
  </conditionalFormatting>
  <conditionalFormatting sqref="H31:M31 Q31:S31">
    <cfRule type="cellIs" dxfId="2719" priority="239" operator="equal">
      <formula>1</formula>
    </cfRule>
  </conditionalFormatting>
  <conditionalFormatting sqref="H31:M31 Q31:S31">
    <cfRule type="cellIs" dxfId="2718" priority="238" operator="equal">
      <formula>1</formula>
    </cfRule>
  </conditionalFormatting>
  <conditionalFormatting sqref="H31:M31 Q31:S31">
    <cfRule type="containsText" dxfId="2717" priority="237" operator="containsText" text="3">
      <formula>NOT(ISERROR(SEARCH("3",H31)))</formula>
    </cfRule>
  </conditionalFormatting>
  <conditionalFormatting sqref="H31:J31">
    <cfRule type="containsText" dxfId="2716" priority="235" operator="containsText" text="Néant">
      <formula>NOT(ISERROR(SEARCH("Néant",H31)))</formula>
    </cfRule>
  </conditionalFormatting>
  <conditionalFormatting sqref="W30:W31">
    <cfRule type="containsText" dxfId="2715" priority="229" operator="containsText" text="Signé partie">
      <formula>NOT(ISERROR(SEARCH("Signé partie",W30)))</formula>
    </cfRule>
    <cfRule type="containsText" dxfId="2714" priority="230" operator="containsText" text="Reporté">
      <formula>NOT(ISERROR(SEARCH("Reporté",W30)))</formula>
    </cfRule>
    <cfRule type="containsText" dxfId="2713" priority="231" operator="containsText" text="Abandon">
      <formula>NOT(ISERROR(SEARCH("Abandon",W30)))</formula>
    </cfRule>
    <cfRule type="containsText" dxfId="2712" priority="232" operator="containsText" text="Signé 100%">
      <formula>NOT(ISERROR(SEARCH("Signé 100%",W30)))</formula>
    </cfRule>
    <cfRule type="containsBlanks" dxfId="2711" priority="233">
      <formula>LEN(TRIM(W30))=0</formula>
    </cfRule>
    <cfRule type="containsText" dxfId="2710" priority="234" operator="containsText" text="En cours">
      <formula>NOT(ISERROR(SEARCH("En cours",W30)))</formula>
    </cfRule>
  </conditionalFormatting>
  <conditionalFormatting sqref="D31 G31">
    <cfRule type="containsText" dxfId="2709" priority="224" operator="containsText" text="2 match">
      <formula>NOT(ISERROR(SEARCH("2 match",D31)))</formula>
    </cfRule>
    <cfRule type="containsText" dxfId="2708" priority="225" operator="containsText" text="1 facult">
      <formula>NOT(ISERROR(SEARCH("1 facult",D31)))</formula>
    </cfRule>
  </conditionalFormatting>
  <conditionalFormatting sqref="X44:X49">
    <cfRule type="containsText" dxfId="2707" priority="166" operator="containsText" text="2 match">
      <formula>NOT(ISERROR(SEARCH("2 match",X44)))</formula>
    </cfRule>
    <cfRule type="containsText" dxfId="2706" priority="167" operator="containsText" text="1 facult">
      <formula>NOT(ISERROR(SEARCH("1 facult",X44)))</formula>
    </cfRule>
  </conditionalFormatting>
  <conditionalFormatting sqref="X30:X36">
    <cfRule type="containsText" dxfId="2705" priority="158" operator="containsText" text="2 match">
      <formula>NOT(ISERROR(SEARCH("2 match",X30)))</formula>
    </cfRule>
    <cfRule type="containsText" dxfId="2704" priority="159" operator="containsText" text="1 facult">
      <formula>NOT(ISERROR(SEARCH("1 facult",X30)))</formula>
    </cfRule>
  </conditionalFormatting>
  <conditionalFormatting sqref="X51:X55">
    <cfRule type="containsText" dxfId="2703" priority="156" operator="containsText" text="2 match">
      <formula>NOT(ISERROR(SEARCH("2 match",X51)))</formula>
    </cfRule>
    <cfRule type="containsText" dxfId="2702" priority="157" operator="containsText" text="1 facult">
      <formula>NOT(ISERROR(SEARCH("1 facult",X51)))</formula>
    </cfRule>
  </conditionalFormatting>
  <conditionalFormatting sqref="X44:X49 X30:X36 X9:X28 X51:X55">
    <cfRule type="cellIs" dxfId="2701" priority="139" operator="between">
      <formula>1</formula>
      <formula>99999999999</formula>
    </cfRule>
    <cfRule type="cellIs" dxfId="2700" priority="140" operator="equal">
      <formula>0</formula>
    </cfRule>
  </conditionalFormatting>
  <conditionalFormatting sqref="X44:X49 X30:X36 X9:X28 X51:X55">
    <cfRule type="cellIs" dxfId="2699" priority="137" operator="equal">
      <formula>0</formula>
    </cfRule>
    <cfRule type="cellIs" dxfId="2698" priority="138" operator="between">
      <formula>1</formula>
      <formula>9999999999</formula>
    </cfRule>
  </conditionalFormatting>
  <conditionalFormatting sqref="H22">
    <cfRule type="containsText" dxfId="2697" priority="114" operator="containsText" text="2 match">
      <formula>NOT(ISERROR(SEARCH("2 match",H22)))</formula>
    </cfRule>
    <cfRule type="containsText" dxfId="2696" priority="115" operator="containsText" text="1 facult">
      <formula>NOT(ISERROR(SEARCH("1 facult",H22)))</formula>
    </cfRule>
  </conditionalFormatting>
  <conditionalFormatting sqref="X44:X49">
    <cfRule type="containsText" dxfId="2695" priority="110" operator="containsText" text="2 match">
      <formula>NOT(ISERROR(SEARCH("2 match",X44)))</formula>
    </cfRule>
    <cfRule type="containsText" dxfId="2694" priority="111" operator="containsText" text="1 facult">
      <formula>NOT(ISERROR(SEARCH("1 facult",X44)))</formula>
    </cfRule>
  </conditionalFormatting>
  <conditionalFormatting sqref="G30:V30 D30:E30">
    <cfRule type="containsText" dxfId="2693" priority="17" operator="containsText" text="2 match">
      <formula>NOT(ISERROR(SEARCH("2 match",D30)))</formula>
    </cfRule>
    <cfRule type="containsText" dxfId="2692" priority="18" operator="containsText" text="1 facult">
      <formula>NOT(ISERROR(SEARCH("1 facult",D30)))</formula>
    </cfRule>
  </conditionalFormatting>
  <conditionalFormatting sqref="H30:S30">
    <cfRule type="cellIs" dxfId="2691" priority="16" operator="equal">
      <formula>1</formula>
    </cfRule>
  </conditionalFormatting>
  <conditionalFormatting sqref="H30:S30">
    <cfRule type="cellIs" dxfId="2690" priority="15" operator="equal">
      <formula>1</formula>
    </cfRule>
  </conditionalFormatting>
  <conditionalFormatting sqref="H30:S30">
    <cfRule type="containsText" dxfId="2689" priority="14" operator="containsText" text="3">
      <formula>NOT(ISERROR(SEARCH("3",H30)))</formula>
    </cfRule>
  </conditionalFormatting>
  <conditionalFormatting sqref="H30:J30">
    <cfRule type="containsText" dxfId="2688" priority="12" operator="containsText" text="Néant">
      <formula>NOT(ISERROR(SEARCH("Néant",H30)))</formula>
    </cfRule>
  </conditionalFormatting>
  <conditionalFormatting sqref="X30:X36 X44:X49 X9:X28 X51:X55">
    <cfRule type="containsBlanks" priority="1">
      <formula>LEN(TRIM(X9))=0</formula>
    </cfRule>
  </conditionalFormatting>
  <dataValidations count="8">
    <dataValidation type="list" allowBlank="1" showInputMessage="1" showErrorMessage="1" sqref="W37">
      <formula1>Stade</formula1>
    </dataValidation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51:W55 W44:W49 W30:W36 W9:W28">
      <formula1>DONNEES0005</formula1>
    </dataValidation>
    <dataValidation type="list" allowBlank="1" showInputMessage="1" showErrorMessage="1" sqref="H51:S55 H44:S49 H31:S36 I30:S30 I9:S28">
      <formula1>DONNEES0006</formula1>
    </dataValidation>
    <dataValidation type="list" allowBlank="1" showInputMessage="1" showErrorMessage="1" sqref="F51:F55 F44:F49 F9:F28 Y9:Y28 F30:F36 Y44:Y49">
      <formula1>DONNEES0002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44:V49 V30:V36 V9:V28">
      <formula1>LISTE01</formula1>
    </dataValidation>
    <dataValidation type="list" allowBlank="1" showInputMessage="1" showErrorMessage="1" sqref="H30 H9:H28">
      <formula1>DONNEES0006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988" operator="containsText" id="{3EE41A48-921E-4CB0-B7ED-FEC828B2FD82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311" operator="containsText" id="{4A075B0B-86E9-4417-A572-83C27EE0E289}">
            <xm:f>NOT(ISERROR(SEARCH(3,I32)))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I32:J36</xm:sqref>
        </x14:conditionalFormatting>
        <x14:conditionalFormatting xmlns:xm="http://schemas.microsoft.com/office/excel/2006/main">
          <x14:cfRule type="containsText" priority="304" operator="containsText" id="{FDEC15C8-7FEC-4AFA-90B4-CEDDD4C8CC17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297" operator="containsText" id="{DF1A504D-D532-4D22-8750-75D44F76E698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  <x14:conditionalFormatting xmlns:xm="http://schemas.microsoft.com/office/excel/2006/main">
          <x14:cfRule type="containsText" priority="236" operator="containsText" id="{E48A822C-8A8A-4950-8167-2E544D98921C}">
            <xm:f>NOT(ISERROR(SEARCH(3,I31)))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I31:J31</xm:sqref>
        </x14:conditionalFormatting>
        <x14:conditionalFormatting xmlns:xm="http://schemas.microsoft.com/office/excel/2006/main">
          <x14:cfRule type="containsText" priority="13" operator="containsText" id="{315E4513-41DD-4074-AEDF-F532EA8570D7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4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 t="s">
        <v>157</v>
      </c>
      <c r="E9" s="43" t="s">
        <v>49</v>
      </c>
      <c r="F9" s="182">
        <v>43221</v>
      </c>
      <c r="G9" s="43" t="s">
        <v>46</v>
      </c>
      <c r="H9" s="45" t="str">
        <f t="shared" ref="H9:H25" si="0">IF(AND(U9&gt;=1,U9&lt;=99999),"3",IF(AND(U9&gt;=300000),"3",""))</f>
        <v>3</v>
      </c>
      <c r="I9" s="45" t="str">
        <f t="shared" ref="I9:I25" si="1">IF(AND(U9&gt;=100000,U9&lt;=299999),"3","")</f>
        <v/>
      </c>
      <c r="J9" s="45" t="str">
        <f t="shared" ref="J9:J25" si="2">IF(AND(U9&gt;=100000,U9&lt;=299999),"3","")</f>
        <v/>
      </c>
      <c r="K9" s="46"/>
      <c r="L9" s="46" t="str">
        <f t="shared" ref="L9:L25" si="3">IF(U9&gt;=300000,"3","")</f>
        <v/>
      </c>
      <c r="M9" s="46" t="str">
        <f t="shared" ref="M9:M25" si="4">IF(U9&gt;=300000,"3","")</f>
        <v/>
      </c>
      <c r="N9" s="45"/>
      <c r="O9" s="45"/>
      <c r="P9" s="45"/>
      <c r="Q9" s="46" t="str">
        <f t="shared" ref="Q9:Q25" si="5">IF(U9&gt;=100000,"3","")</f>
        <v/>
      </c>
      <c r="R9" s="46" t="str">
        <f t="shared" ref="R9:R25" si="6">IF(AND(U9&gt;=1,U9&lt;=99999),"3","")</f>
        <v>3</v>
      </c>
      <c r="S9" s="46" t="s">
        <v>139</v>
      </c>
      <c r="T9" s="47">
        <v>4000000</v>
      </c>
      <c r="U9" s="47">
        <v>1</v>
      </c>
      <c r="V9" s="50" t="s">
        <v>150</v>
      </c>
      <c r="W9" s="48" t="str">
        <f>IF(U9&gt;=1,"En cours…", "")</f>
        <v>En cours…</v>
      </c>
      <c r="X9" s="48" t="str">
        <f>IF(W9="Signé 100%",U9,IF(W9="Reporté","RIEN",IF(W9="Abandon","0",IF(ISBLANK(W9),"",IF(W9="En cours…","R.A.S","")))))</f>
        <v>R.A.S</v>
      </c>
      <c r="Y9" s="171"/>
      <c r="Z9" s="36"/>
    </row>
    <row r="10" spans="2:26" x14ac:dyDescent="0.35">
      <c r="B10" s="34"/>
      <c r="C10" s="246"/>
      <c r="D10" s="43" t="s">
        <v>158</v>
      </c>
      <c r="E10" s="43" t="s">
        <v>49</v>
      </c>
      <c r="F10" s="182">
        <v>43221</v>
      </c>
      <c r="G10" s="43" t="s">
        <v>46</v>
      </c>
      <c r="H10" s="45" t="str">
        <f t="shared" si="0"/>
        <v>3</v>
      </c>
      <c r="I10" s="45" t="str">
        <f t="shared" si="1"/>
        <v/>
      </c>
      <c r="J10" s="45" t="str">
        <f t="shared" si="2"/>
        <v/>
      </c>
      <c r="K10" s="46"/>
      <c r="L10" s="46" t="str">
        <f t="shared" si="3"/>
        <v>3</v>
      </c>
      <c r="M10" s="46" t="str">
        <f t="shared" si="4"/>
        <v>3</v>
      </c>
      <c r="N10" s="45"/>
      <c r="O10" s="45"/>
      <c r="P10" s="45"/>
      <c r="Q10" s="46" t="s">
        <v>139</v>
      </c>
      <c r="R10" s="46" t="str">
        <f t="shared" si="6"/>
        <v/>
      </c>
      <c r="S10" s="46" t="str">
        <f t="shared" ref="S10:S25" si="7">IF(AND(U10&gt;=1,U10&lt;=99999),"3","")</f>
        <v/>
      </c>
      <c r="T10" s="47">
        <v>400000</v>
      </c>
      <c r="U10" s="47">
        <v>400000</v>
      </c>
      <c r="V10" s="50" t="s">
        <v>150</v>
      </c>
      <c r="W10" s="48" t="str">
        <f t="shared" ref="W10:W14" si="8">IF(U10&gt;=1,"En cours…", "")</f>
        <v>En cours…</v>
      </c>
      <c r="X10" s="48" t="str">
        <f t="shared" ref="X10:X27" si="9">IF(W10="Signé 100%",U10,IF(W10="Reporté","RIEN",IF(W10="Abandon","0",IF(ISBLANK(W10),"",IF(W10="En cours…","R.A.S","")))))</f>
        <v>R.A.S</v>
      </c>
      <c r="Y10" s="171"/>
      <c r="Z10" s="36"/>
    </row>
    <row r="11" spans="2:26" x14ac:dyDescent="0.35">
      <c r="B11" s="34"/>
      <c r="C11" s="246"/>
      <c r="D11" s="43" t="s">
        <v>159</v>
      </c>
      <c r="E11" s="43" t="s">
        <v>49</v>
      </c>
      <c r="F11" s="182">
        <v>43191</v>
      </c>
      <c r="G11" s="43" t="s">
        <v>46</v>
      </c>
      <c r="H11" s="45" t="str">
        <f t="shared" si="0"/>
        <v>3</v>
      </c>
      <c r="I11" s="45" t="str">
        <f t="shared" si="1"/>
        <v/>
      </c>
      <c r="J11" s="45" t="str">
        <f t="shared" si="2"/>
        <v/>
      </c>
      <c r="K11" s="46"/>
      <c r="L11" s="46" t="str">
        <f t="shared" si="3"/>
        <v>3</v>
      </c>
      <c r="M11" s="46" t="str">
        <f t="shared" si="4"/>
        <v>3</v>
      </c>
      <c r="N11" s="45"/>
      <c r="O11" s="45"/>
      <c r="P11" s="45"/>
      <c r="Q11" s="46" t="s">
        <v>139</v>
      </c>
      <c r="R11" s="46" t="str">
        <f t="shared" si="6"/>
        <v/>
      </c>
      <c r="S11" s="46" t="str">
        <f t="shared" si="7"/>
        <v/>
      </c>
      <c r="T11" s="47">
        <v>450000</v>
      </c>
      <c r="U11" s="47">
        <v>400000</v>
      </c>
      <c r="V11" s="50" t="s">
        <v>150</v>
      </c>
      <c r="W11" s="48" t="str">
        <f>IF(U11&gt;=1,"En cours…", "")</f>
        <v>En cours…</v>
      </c>
      <c r="X11" s="48" t="str">
        <f t="shared" si="9"/>
        <v>R.A.S</v>
      </c>
      <c r="Y11" s="171"/>
      <c r="Z11" s="36"/>
    </row>
    <row r="12" spans="2:26" x14ac:dyDescent="0.35">
      <c r="B12" s="34"/>
      <c r="C12" s="246"/>
      <c r="D12" s="43"/>
      <c r="E12" s="43"/>
      <c r="F12" s="182"/>
      <c r="G12" s="43"/>
      <c r="H12" s="45" t="str">
        <f t="shared" si="0"/>
        <v/>
      </c>
      <c r="I12" s="45" t="str">
        <f t="shared" si="1"/>
        <v/>
      </c>
      <c r="J12" s="45" t="str">
        <f t="shared" si="2"/>
        <v/>
      </c>
      <c r="K12" s="46"/>
      <c r="L12" s="46" t="str">
        <f t="shared" si="3"/>
        <v/>
      </c>
      <c r="M12" s="46" t="str">
        <f t="shared" si="4"/>
        <v/>
      </c>
      <c r="N12" s="45"/>
      <c r="O12" s="45"/>
      <c r="P12" s="45"/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8"/>
      <c r="U12" s="47"/>
      <c r="V12" s="50"/>
      <c r="W12" s="48" t="str">
        <f t="shared" si="8"/>
        <v/>
      </c>
      <c r="X12" s="48" t="str">
        <f t="shared" si="9"/>
        <v/>
      </c>
      <c r="Y12" s="171"/>
      <c r="Z12" s="36"/>
    </row>
    <row r="13" spans="2:26" x14ac:dyDescent="0.35">
      <c r="B13" s="34"/>
      <c r="C13" s="246"/>
      <c r="D13" s="43"/>
      <c r="E13" s="43"/>
      <c r="F13" s="182"/>
      <c r="G13" s="43"/>
      <c r="H13" s="45" t="str">
        <f t="shared" si="0"/>
        <v/>
      </c>
      <c r="I13" s="45" t="str">
        <f t="shared" si="1"/>
        <v/>
      </c>
      <c r="J13" s="45" t="str">
        <f t="shared" si="2"/>
        <v/>
      </c>
      <c r="K13" s="46"/>
      <c r="L13" s="46" t="str">
        <f t="shared" si="3"/>
        <v/>
      </c>
      <c r="M13" s="46" t="str">
        <f t="shared" si="4"/>
        <v/>
      </c>
      <c r="N13" s="45"/>
      <c r="O13" s="45"/>
      <c r="P13" s="45"/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/>
      <c r="U13" s="47"/>
      <c r="V13" s="50"/>
      <c r="W13" s="48" t="str">
        <f t="shared" si="8"/>
        <v/>
      </c>
      <c r="X13" s="48" t="str">
        <f t="shared" si="9"/>
        <v/>
      </c>
      <c r="Y13" s="171"/>
      <c r="Z13" s="36"/>
    </row>
    <row r="14" spans="2:26" x14ac:dyDescent="0.35">
      <c r="B14" s="34"/>
      <c r="C14" s="246"/>
      <c r="D14" s="43"/>
      <c r="E14" s="43"/>
      <c r="F14" s="182"/>
      <c r="G14" s="43"/>
      <c r="H14" s="45" t="str">
        <f t="shared" si="0"/>
        <v/>
      </c>
      <c r="I14" s="45" t="str">
        <f t="shared" si="1"/>
        <v/>
      </c>
      <c r="J14" s="45" t="str">
        <f t="shared" si="2"/>
        <v/>
      </c>
      <c r="K14" s="46"/>
      <c r="L14" s="46" t="str">
        <f t="shared" si="3"/>
        <v/>
      </c>
      <c r="M14" s="46" t="str">
        <f t="shared" si="4"/>
        <v/>
      </c>
      <c r="N14" s="45"/>
      <c r="O14" s="45"/>
      <c r="P14" s="45"/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/>
      <c r="U14" s="47"/>
      <c r="V14" s="50"/>
      <c r="W14" s="48" t="str">
        <f t="shared" si="8"/>
        <v/>
      </c>
      <c r="X14" s="48" t="str">
        <f t="shared" si="9"/>
        <v/>
      </c>
      <c r="Y14" s="171"/>
      <c r="Z14" s="36"/>
    </row>
    <row r="15" spans="2:26" x14ac:dyDescent="0.35">
      <c r="B15" s="34"/>
      <c r="C15" s="246"/>
      <c r="D15" s="43"/>
      <c r="E15" s="43"/>
      <c r="F15" s="182"/>
      <c r="G15" s="43"/>
      <c r="H15" s="45" t="str">
        <f t="shared" si="0"/>
        <v/>
      </c>
      <c r="I15" s="45" t="str">
        <f t="shared" si="1"/>
        <v/>
      </c>
      <c r="J15" s="45" t="str">
        <f t="shared" si="2"/>
        <v/>
      </c>
      <c r="K15" s="46"/>
      <c r="L15" s="46" t="str">
        <f t="shared" si="3"/>
        <v/>
      </c>
      <c r="M15" s="46" t="str">
        <f t="shared" si="4"/>
        <v/>
      </c>
      <c r="N15" s="45"/>
      <c r="O15" s="45"/>
      <c r="P15" s="45"/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/>
      <c r="U15" s="47"/>
      <c r="V15" s="50"/>
      <c r="W15" s="48" t="str">
        <f>IF(U15&gt;=1,"En cours…", "")</f>
        <v/>
      </c>
      <c r="X15" s="48" t="str">
        <f t="shared" si="9"/>
        <v/>
      </c>
      <c r="Y15" s="171"/>
      <c r="Z15" s="36"/>
    </row>
    <row r="16" spans="2:26" x14ac:dyDescent="0.35">
      <c r="B16" s="34"/>
      <c r="C16" s="246"/>
      <c r="D16" s="43"/>
      <c r="E16" s="43"/>
      <c r="F16" s="182"/>
      <c r="G16" s="43"/>
      <c r="H16" s="45" t="str">
        <f t="shared" si="0"/>
        <v/>
      </c>
      <c r="I16" s="45" t="str">
        <f t="shared" si="1"/>
        <v/>
      </c>
      <c r="J16" s="45" t="str">
        <f t="shared" si="2"/>
        <v/>
      </c>
      <c r="K16" s="46"/>
      <c r="L16" s="46" t="str">
        <f t="shared" si="3"/>
        <v/>
      </c>
      <c r="M16" s="46" t="str">
        <f t="shared" si="4"/>
        <v/>
      </c>
      <c r="N16" s="45"/>
      <c r="O16" s="45"/>
      <c r="P16" s="45"/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/>
      <c r="U16" s="47"/>
      <c r="V16" s="49"/>
      <c r="W16" s="48" t="str">
        <f>IF(U16&gt;=1,"En cours…", "")</f>
        <v/>
      </c>
      <c r="X16" s="48" t="str">
        <f t="shared" si="9"/>
        <v/>
      </c>
      <c r="Y16" s="171"/>
      <c r="Z16" s="36"/>
    </row>
    <row r="17" spans="2:26" x14ac:dyDescent="0.35">
      <c r="B17" s="34"/>
      <c r="C17" s="246"/>
      <c r="D17" s="43"/>
      <c r="E17" s="43"/>
      <c r="F17" s="182"/>
      <c r="G17" s="43"/>
      <c r="H17" s="45" t="str">
        <f t="shared" si="0"/>
        <v/>
      </c>
      <c r="I17" s="45" t="str">
        <f t="shared" si="1"/>
        <v/>
      </c>
      <c r="J17" s="45" t="str">
        <f t="shared" si="2"/>
        <v/>
      </c>
      <c r="K17" s="46"/>
      <c r="L17" s="46" t="str">
        <f t="shared" si="3"/>
        <v/>
      </c>
      <c r="M17" s="46" t="str">
        <f t="shared" si="4"/>
        <v/>
      </c>
      <c r="N17" s="45"/>
      <c r="O17" s="45"/>
      <c r="P17" s="45"/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/>
      <c r="U17" s="47"/>
      <c r="V17" s="50"/>
      <c r="W17" s="48" t="str">
        <f t="shared" ref="W17:W18" si="10">IF(U17&gt;=1,"En cours…", "")</f>
        <v/>
      </c>
      <c r="X17" s="48" t="str">
        <f t="shared" si="9"/>
        <v/>
      </c>
      <c r="Y17" s="171"/>
      <c r="Z17" s="36"/>
    </row>
    <row r="18" spans="2:26" x14ac:dyDescent="0.35">
      <c r="B18" s="34"/>
      <c r="C18" s="246"/>
      <c r="D18" s="43"/>
      <c r="E18" s="43"/>
      <c r="F18" s="182"/>
      <c r="G18" s="43"/>
      <c r="H18" s="45" t="str">
        <f t="shared" si="0"/>
        <v/>
      </c>
      <c r="I18" s="45" t="str">
        <f t="shared" si="1"/>
        <v/>
      </c>
      <c r="J18" s="45" t="str">
        <f t="shared" si="2"/>
        <v/>
      </c>
      <c r="K18" s="46"/>
      <c r="L18" s="46" t="str">
        <f t="shared" si="3"/>
        <v/>
      </c>
      <c r="M18" s="46" t="str">
        <f t="shared" si="4"/>
        <v/>
      </c>
      <c r="N18" s="45"/>
      <c r="O18" s="45"/>
      <c r="P18" s="45"/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/>
      <c r="U18" s="47"/>
      <c r="V18" s="50"/>
      <c r="W18" s="48" t="str">
        <f t="shared" si="10"/>
        <v/>
      </c>
      <c r="X18" s="48" t="str">
        <f t="shared" si="9"/>
        <v/>
      </c>
      <c r="Y18" s="171"/>
      <c r="Z18" s="36"/>
    </row>
    <row r="19" spans="2:26" x14ac:dyDescent="0.35">
      <c r="B19" s="34"/>
      <c r="C19" s="246"/>
      <c r="D19" s="43"/>
      <c r="E19" s="43"/>
      <c r="F19" s="182"/>
      <c r="G19" s="43"/>
      <c r="H19" s="45" t="str">
        <f t="shared" si="0"/>
        <v/>
      </c>
      <c r="I19" s="45" t="str">
        <f t="shared" si="1"/>
        <v/>
      </c>
      <c r="J19" s="45" t="str">
        <f t="shared" si="2"/>
        <v/>
      </c>
      <c r="K19" s="46"/>
      <c r="L19" s="46" t="str">
        <f t="shared" si="3"/>
        <v/>
      </c>
      <c r="M19" s="46" t="str">
        <f t="shared" si="4"/>
        <v/>
      </c>
      <c r="N19" s="45"/>
      <c r="O19" s="45"/>
      <c r="P19" s="45"/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/>
      <c r="U19" s="47"/>
      <c r="V19" s="50"/>
      <c r="W19" s="48" t="str">
        <f>IF(U19&gt;=1,"En cours…", "")</f>
        <v/>
      </c>
      <c r="X19" s="48" t="str">
        <f t="shared" si="9"/>
        <v/>
      </c>
      <c r="Y19" s="171"/>
      <c r="Z19" s="36"/>
    </row>
    <row r="20" spans="2:26" x14ac:dyDescent="0.35">
      <c r="B20" s="34"/>
      <c r="C20" s="246"/>
      <c r="D20" s="43"/>
      <c r="E20" s="43"/>
      <c r="F20" s="182"/>
      <c r="G20" s="43"/>
      <c r="H20" s="45" t="str">
        <f t="shared" si="0"/>
        <v/>
      </c>
      <c r="I20" s="45" t="str">
        <f t="shared" si="1"/>
        <v/>
      </c>
      <c r="J20" s="45" t="str">
        <f t="shared" si="2"/>
        <v/>
      </c>
      <c r="K20" s="46"/>
      <c r="L20" s="46" t="str">
        <f t="shared" si="3"/>
        <v/>
      </c>
      <c r="M20" s="46" t="str">
        <f t="shared" si="4"/>
        <v/>
      </c>
      <c r="N20" s="45"/>
      <c r="O20" s="45"/>
      <c r="P20" s="45"/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/>
      <c r="U20" s="47"/>
      <c r="V20" s="50"/>
      <c r="W20" s="48" t="str">
        <f t="shared" ref="W20" si="11">IF(U20&gt;=1,"En cours…", "")</f>
        <v/>
      </c>
      <c r="X20" s="48" t="str">
        <f t="shared" si="9"/>
        <v/>
      </c>
      <c r="Y20" s="171"/>
      <c r="Z20" s="36"/>
    </row>
    <row r="21" spans="2:26" x14ac:dyDescent="0.35">
      <c r="B21" s="34"/>
      <c r="C21" s="246"/>
      <c r="D21" s="43"/>
      <c r="E21" s="43"/>
      <c r="F21" s="182"/>
      <c r="G21" s="43"/>
      <c r="H21" s="45" t="str">
        <f t="shared" si="0"/>
        <v/>
      </c>
      <c r="I21" s="45" t="str">
        <f t="shared" si="1"/>
        <v/>
      </c>
      <c r="J21" s="45" t="str">
        <f t="shared" si="2"/>
        <v/>
      </c>
      <c r="K21" s="46"/>
      <c r="L21" s="46" t="str">
        <f t="shared" si="3"/>
        <v/>
      </c>
      <c r="M21" s="46" t="str">
        <f t="shared" si="4"/>
        <v/>
      </c>
      <c r="N21" s="45"/>
      <c r="O21" s="45"/>
      <c r="P21" s="45"/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/>
      <c r="U21" s="47"/>
      <c r="V21" s="50"/>
      <c r="W21" s="48" t="str">
        <f>IF(U21&gt;=1,"En cours…", "")</f>
        <v/>
      </c>
      <c r="X21" s="48" t="str">
        <f t="shared" si="9"/>
        <v/>
      </c>
      <c r="Y21" s="171"/>
      <c r="Z21" s="36"/>
    </row>
    <row r="22" spans="2:26" x14ac:dyDescent="0.35">
      <c r="B22" s="34"/>
      <c r="C22" s="246"/>
      <c r="D22" s="43"/>
      <c r="E22" s="43"/>
      <c r="F22" s="182"/>
      <c r="G22" s="43"/>
      <c r="H22" s="45" t="str">
        <f t="shared" si="0"/>
        <v/>
      </c>
      <c r="I22" s="45" t="str">
        <f t="shared" si="1"/>
        <v/>
      </c>
      <c r="J22" s="45" t="str">
        <f t="shared" si="2"/>
        <v/>
      </c>
      <c r="K22" s="46"/>
      <c r="L22" s="46" t="str">
        <f t="shared" si="3"/>
        <v/>
      </c>
      <c r="M22" s="46" t="str">
        <f t="shared" si="4"/>
        <v/>
      </c>
      <c r="N22" s="45"/>
      <c r="O22" s="45"/>
      <c r="P22" s="45"/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/>
      <c r="U22" s="47"/>
      <c r="V22" s="50"/>
      <c r="W22" s="48" t="str">
        <f t="shared" ref="W22:W27" si="12">IF(U22&gt;=1,"En cours…", "")</f>
        <v/>
      </c>
      <c r="X22" s="48" t="str">
        <f t="shared" si="9"/>
        <v/>
      </c>
      <c r="Y22" s="171"/>
      <c r="Z22" s="36"/>
    </row>
    <row r="23" spans="2:26" x14ac:dyDescent="0.35">
      <c r="B23" s="34"/>
      <c r="C23" s="246"/>
      <c r="D23" s="43"/>
      <c r="E23" s="43"/>
      <c r="F23" s="182"/>
      <c r="G23" s="43"/>
      <c r="H23" s="45" t="str">
        <f t="shared" si="0"/>
        <v/>
      </c>
      <c r="I23" s="45" t="str">
        <f t="shared" si="1"/>
        <v/>
      </c>
      <c r="J23" s="45" t="str">
        <f t="shared" si="2"/>
        <v/>
      </c>
      <c r="K23" s="46"/>
      <c r="L23" s="46" t="str">
        <f t="shared" si="3"/>
        <v/>
      </c>
      <c r="M23" s="46" t="str">
        <f t="shared" si="4"/>
        <v/>
      </c>
      <c r="N23" s="45"/>
      <c r="O23" s="45"/>
      <c r="P23" s="45"/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8"/>
      <c r="U23" s="47"/>
      <c r="V23" s="50"/>
      <c r="W23" s="48" t="str">
        <f t="shared" si="12"/>
        <v/>
      </c>
      <c r="X23" s="48" t="str">
        <f t="shared" si="9"/>
        <v/>
      </c>
      <c r="Y23" s="171"/>
      <c r="Z23" s="36"/>
    </row>
    <row r="24" spans="2:26" x14ac:dyDescent="0.35">
      <c r="B24" s="34"/>
      <c r="C24" s="246"/>
      <c r="D24" s="43"/>
      <c r="E24" s="43"/>
      <c r="F24" s="182"/>
      <c r="G24" s="43"/>
      <c r="H24" s="45" t="str">
        <f t="shared" si="0"/>
        <v/>
      </c>
      <c r="I24" s="45" t="str">
        <f t="shared" si="1"/>
        <v/>
      </c>
      <c r="J24" s="45" t="str">
        <f t="shared" si="2"/>
        <v/>
      </c>
      <c r="K24" s="46"/>
      <c r="L24" s="46" t="str">
        <f t="shared" si="3"/>
        <v/>
      </c>
      <c r="M24" s="46" t="str">
        <f t="shared" si="4"/>
        <v/>
      </c>
      <c r="N24" s="45"/>
      <c r="O24" s="45"/>
      <c r="P24" s="45"/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/>
      <c r="U24" s="47"/>
      <c r="V24" s="50"/>
      <c r="W24" s="48" t="str">
        <f t="shared" si="12"/>
        <v/>
      </c>
      <c r="X24" s="48" t="str">
        <f t="shared" si="9"/>
        <v/>
      </c>
      <c r="Y24" s="171"/>
      <c r="Z24" s="36"/>
    </row>
    <row r="25" spans="2:26" x14ac:dyDescent="0.35">
      <c r="B25" s="34"/>
      <c r="C25" s="246"/>
      <c r="D25" s="43"/>
      <c r="E25" s="43"/>
      <c r="F25" s="182"/>
      <c r="G25" s="43"/>
      <c r="H25" s="45" t="str">
        <f t="shared" si="0"/>
        <v/>
      </c>
      <c r="I25" s="45" t="str">
        <f t="shared" si="1"/>
        <v/>
      </c>
      <c r="J25" s="45" t="str">
        <f t="shared" si="2"/>
        <v/>
      </c>
      <c r="K25" s="46"/>
      <c r="L25" s="46" t="str">
        <f t="shared" si="3"/>
        <v/>
      </c>
      <c r="M25" s="46" t="str">
        <f t="shared" si="4"/>
        <v/>
      </c>
      <c r="N25" s="45"/>
      <c r="O25" s="45"/>
      <c r="P25" s="45"/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/>
      <c r="U25" s="47"/>
      <c r="V25" s="50"/>
      <c r="W25" s="48" t="str">
        <f t="shared" si="12"/>
        <v/>
      </c>
      <c r="X25" s="48" t="str">
        <f t="shared" si="9"/>
        <v/>
      </c>
      <c r="Y25" s="171"/>
      <c r="Z25" s="36"/>
    </row>
    <row r="26" spans="2:26" x14ac:dyDescent="0.35">
      <c r="B26" s="34"/>
      <c r="C26" s="246"/>
      <c r="D26" s="43"/>
      <c r="E26" s="43"/>
      <c r="F26" s="182"/>
      <c r="G26" s="43"/>
      <c r="H26" s="45" t="str">
        <f>IF(AND(U26&gt;=1,U26&lt;=99999),"3",IF(AND(U26&gt;=300000),"3",""))</f>
        <v/>
      </c>
      <c r="I26" s="45" t="str">
        <f>IF(AND(U26&gt;=100000,U26&lt;=299999),"3","")</f>
        <v/>
      </c>
      <c r="J26" s="45" t="str">
        <f>IF(AND(U26&gt;=100000,U26&lt;=299999),"3","")</f>
        <v/>
      </c>
      <c r="K26" s="46"/>
      <c r="L26" s="46" t="str">
        <f>IF(U26&gt;=300000,"3","")</f>
        <v/>
      </c>
      <c r="M26" s="46" t="str">
        <f>IF(U26&gt;=300000,"3","")</f>
        <v/>
      </c>
      <c r="N26" s="45"/>
      <c r="O26" s="45"/>
      <c r="P26" s="45"/>
      <c r="Q26" s="46" t="str">
        <f>IF(U26&gt;=100000,"3","")</f>
        <v/>
      </c>
      <c r="R26" s="46" t="str">
        <f>IF(AND(U26&gt;=1,U26&lt;=99999),"3","")</f>
        <v/>
      </c>
      <c r="S26" s="46" t="str">
        <f>IF(AND(U26&gt;=1,U26&lt;=99999),"3","")</f>
        <v/>
      </c>
      <c r="T26" s="47"/>
      <c r="U26" s="47"/>
      <c r="V26" s="50"/>
      <c r="W26" s="48" t="str">
        <f t="shared" si="12"/>
        <v/>
      </c>
      <c r="X26" s="48" t="str">
        <f t="shared" si="9"/>
        <v/>
      </c>
      <c r="Y26" s="171"/>
      <c r="Z26" s="36"/>
    </row>
    <row r="27" spans="2:26" x14ac:dyDescent="0.35">
      <c r="B27" s="34"/>
      <c r="C27" s="246"/>
      <c r="D27" s="43"/>
      <c r="E27" s="43"/>
      <c r="F27" s="182"/>
      <c r="G27" s="43"/>
      <c r="H27" s="45" t="str">
        <f>IF(AND(U27&gt;=1,U27&lt;=99999),"3",IF(AND(U27&gt;=300000),"3",""))</f>
        <v/>
      </c>
      <c r="I27" s="45" t="str">
        <f>IF(AND(U27&gt;=100000,U27&lt;=299999),"3","")</f>
        <v/>
      </c>
      <c r="J27" s="45" t="str">
        <f>IF(AND(U27&gt;=100000,U27&lt;=299999),"3","")</f>
        <v/>
      </c>
      <c r="K27" s="46"/>
      <c r="L27" s="46" t="str">
        <f>IF(U27&gt;=300000,"3","")</f>
        <v/>
      </c>
      <c r="M27" s="46" t="str">
        <f>IF(U27&gt;=300000,"3","")</f>
        <v/>
      </c>
      <c r="N27" s="45"/>
      <c r="O27" s="45"/>
      <c r="P27" s="45"/>
      <c r="Q27" s="46" t="str">
        <f>IF(U27&gt;=100000,"3","")</f>
        <v/>
      </c>
      <c r="R27" s="46" t="str">
        <f>IF(AND(U27&gt;=1,U27&lt;=99999),"3","")</f>
        <v/>
      </c>
      <c r="S27" s="46" t="str">
        <f>IF(AND(U27&gt;=1,U27&lt;=99999),"3","")</f>
        <v/>
      </c>
      <c r="T27" s="47"/>
      <c r="U27" s="47"/>
      <c r="V27" s="50"/>
      <c r="W27" s="48" t="str">
        <f t="shared" si="12"/>
        <v/>
      </c>
      <c r="X27" s="48" t="str">
        <f t="shared" si="9"/>
        <v/>
      </c>
      <c r="Y27" s="171"/>
      <c r="Z27" s="36"/>
    </row>
    <row r="28" spans="2:26" x14ac:dyDescent="0.35">
      <c r="B28" s="34"/>
      <c r="C28" s="246"/>
      <c r="D28" s="43"/>
      <c r="E28" s="43"/>
      <c r="F28" s="182"/>
      <c r="G28" s="43"/>
      <c r="H28" s="45"/>
      <c r="I28" s="45"/>
      <c r="J28" s="45"/>
      <c r="K28" s="46"/>
      <c r="L28" s="46"/>
      <c r="M28" s="46"/>
      <c r="N28" s="45"/>
      <c r="O28" s="45"/>
      <c r="P28" s="45"/>
      <c r="Q28" s="46"/>
      <c r="R28" s="46"/>
      <c r="S28" s="46"/>
      <c r="T28" s="47"/>
      <c r="U28" s="47"/>
      <c r="V28" s="49"/>
      <c r="W28" s="305"/>
      <c r="X28" s="305"/>
      <c r="Y28" s="171"/>
      <c r="Z28" s="36"/>
    </row>
    <row r="29" spans="2:26" x14ac:dyDescent="0.35">
      <c r="B29" s="34"/>
      <c r="C29" s="37"/>
      <c r="D29" s="143"/>
      <c r="E29" s="143"/>
      <c r="F29" s="143"/>
      <c r="G29" s="179">
        <f>COUNTA(G9:G27)</f>
        <v>3</v>
      </c>
      <c r="H29" s="179">
        <f>COUNTIF(H9:H24,"2 match")+COUNTIF(H9:H24,"1 facultative")</f>
        <v>0</v>
      </c>
      <c r="I29" s="179">
        <f>COUNTIF(I9:I24,"2 match")+COUNTIF(I9:I24,"1 facultative")</f>
        <v>0</v>
      </c>
      <c r="J29" s="179">
        <f>COUNTIF(J9:J24,"2 match")+COUNTIF(J9:J24,"1 facultative")</f>
        <v>0</v>
      </c>
      <c r="K29" s="179">
        <f>COUNTIF(K9:K24,"2 match")+COUNTIF(K9:K24,"1 facultative")</f>
        <v>0</v>
      </c>
      <c r="L29" s="179">
        <f>COUNTIF(L9:L24,"2 match")+COUNTIF(L9:L24,"1 facultative")</f>
        <v>0</v>
      </c>
      <c r="M29" s="179">
        <f>COUNTIF(M9:M24,"2 match")+COUNTIF(M9:M24,"1 facultative")</f>
        <v>0</v>
      </c>
      <c r="N29" s="179">
        <f>COUNTIF(N9:N24,"2 match")+COUNTIF(N9:N24,"1 facultative")</f>
        <v>0</v>
      </c>
      <c r="O29" s="179">
        <f>COUNTIF(O9:O24,"2 match")+COUNTIF(O9:O24,"1 facultative")</f>
        <v>0</v>
      </c>
      <c r="P29" s="179">
        <f>COUNTIF(P9:P24,"2 match")+COUNTIF(P9:P24,"1 facultative")</f>
        <v>0</v>
      </c>
      <c r="Q29" s="179">
        <f>COUNTIF(Q9:Q24,"2 match")+COUNTIF(Q9:Q24,"1 facultative")</f>
        <v>2</v>
      </c>
      <c r="R29" s="179">
        <f>COUNTIF(R9:R24,"2 match")+COUNTIF(R9:R24,"1 facultative")</f>
        <v>0</v>
      </c>
      <c r="S29" s="179">
        <f>COUNTIF(S9:S24,"2 match")+COUNTIF(S9:S24,"1 facultative")</f>
        <v>1</v>
      </c>
      <c r="T29" s="180">
        <f>SUM(T9:T27)</f>
        <v>4850000</v>
      </c>
      <c r="U29" s="178">
        <f>SUM(U9:U27)</f>
        <v>800001</v>
      </c>
      <c r="V29" s="146"/>
      <c r="W29" s="146"/>
      <c r="X29" s="146"/>
      <c r="Y29" s="34"/>
      <c r="Z29" s="36"/>
    </row>
    <row r="30" spans="2:26" x14ac:dyDescent="0.35">
      <c r="B30" s="34"/>
      <c r="C30" s="37"/>
      <c r="D30" s="43" t="s">
        <v>160</v>
      </c>
      <c r="E30" s="43" t="s">
        <v>49</v>
      </c>
      <c r="F30" s="182">
        <v>43160</v>
      </c>
      <c r="G30" s="43" t="s">
        <v>46</v>
      </c>
      <c r="H30" s="45" t="str">
        <f t="shared" ref="H30" si="13">IF(AND(U30&gt;=1,U30&lt;=99999),"3",IF(AND(U30&gt;=300000),"3",""))</f>
        <v/>
      </c>
      <c r="I30" s="45" t="str">
        <f t="shared" ref="I30" si="14">IF(AND(U30&gt;=100000,U30&lt;=299999),"3","")</f>
        <v>3</v>
      </c>
      <c r="J30" s="45" t="str">
        <f t="shared" ref="J30" si="15">IF(AND(U30&gt;=100000,U30&lt;=299999),"3","")</f>
        <v>3</v>
      </c>
      <c r="K30" s="46"/>
      <c r="L30" s="46" t="str">
        <f t="shared" ref="L30" si="16">IF(U30&gt;=300000,"3","")</f>
        <v/>
      </c>
      <c r="M30" s="46" t="str">
        <f t="shared" ref="M30" si="17">IF(U30&gt;=300000,"3","")</f>
        <v/>
      </c>
      <c r="N30" s="45"/>
      <c r="O30" s="45"/>
      <c r="P30" s="45"/>
      <c r="Q30" s="46" t="s">
        <v>139</v>
      </c>
      <c r="R30" s="46" t="str">
        <f t="shared" ref="R30" si="18">IF(AND(U30&gt;=1,U30&lt;=99999),"3","")</f>
        <v/>
      </c>
      <c r="S30" s="46" t="str">
        <f t="shared" ref="S30" si="19">IF(AND(U30&gt;=1,U30&lt;=99999),"3","")</f>
        <v/>
      </c>
      <c r="T30" s="47">
        <v>350000</v>
      </c>
      <c r="U30" s="47">
        <v>100000</v>
      </c>
      <c r="V30" s="50" t="s">
        <v>47</v>
      </c>
      <c r="W30" s="48" t="str">
        <f t="shared" ref="W30" si="20">IF(U30&gt;=1,"En cours…", "")</f>
        <v>En cours…</v>
      </c>
      <c r="X30" s="48" t="str">
        <f t="shared" ref="X30" si="21">IF(W30="Signé 100%",U30,IF(W30="Reporté","RIEN",IF(W30="Abandon","0",IF(ISBLANK(W30),"",IF(W30="En cours…","R.A.S","")))))</f>
        <v>R.A.S</v>
      </c>
      <c r="Y30" s="34"/>
      <c r="Z30" s="36"/>
    </row>
    <row r="31" spans="2:26" x14ac:dyDescent="0.35">
      <c r="B31" s="34"/>
      <c r="C31" s="37"/>
      <c r="D31" s="136"/>
      <c r="E31" s="136"/>
      <c r="F31" s="137"/>
      <c r="G31" s="136"/>
      <c r="H31" s="174" t="str">
        <f t="shared" ref="H30:H36" si="22">IF(AND(U31&gt;=1,U31&lt;=99999),"3","")</f>
        <v/>
      </c>
      <c r="I31" s="174" t="str">
        <f t="shared" ref="I31:I36" si="23">IF(AND(U31&gt;=100000,U31&lt;=299999),"3","")</f>
        <v/>
      </c>
      <c r="J31" s="174" t="str">
        <f t="shared" ref="J31:J36" si="24">IF(AND(U31&gt;=100000,U31&lt;=299999),"3","")</f>
        <v/>
      </c>
      <c r="K31" s="139" t="s">
        <v>134</v>
      </c>
      <c r="L31" s="175" t="str">
        <f t="shared" ref="L31:L36" si="25">IF(U31&gt;=300000,"3","")</f>
        <v/>
      </c>
      <c r="M31" s="175" t="str">
        <f t="shared" ref="M31:M36" si="26">IF(U31&gt;=300000,"3","")</f>
        <v/>
      </c>
      <c r="N31" s="138" t="s">
        <v>134</v>
      </c>
      <c r="O31" s="138" t="s">
        <v>134</v>
      </c>
      <c r="P31" s="138" t="s">
        <v>134</v>
      </c>
      <c r="Q31" s="175" t="str">
        <f t="shared" ref="Q31:Q36" si="27">IF(U31&gt;=100000,"3","")</f>
        <v/>
      </c>
      <c r="R31" s="175" t="str">
        <f t="shared" ref="R31:R36" si="28">IF(AND(U31&gt;=1,U31&lt;=99999),"3","")</f>
        <v/>
      </c>
      <c r="S31" s="175" t="str">
        <f t="shared" ref="S31:S36" si="29">IF(AND(U31&gt;=1,U31&lt;=99999),"3","")</f>
        <v/>
      </c>
      <c r="T31" s="140" t="s">
        <v>134</v>
      </c>
      <c r="U31" s="140"/>
      <c r="V31" s="141"/>
      <c r="W31" s="176" t="str">
        <f t="shared" ref="W31:W32" si="30">IF(U31&gt;=1,"En cours…", "")</f>
        <v/>
      </c>
      <c r="X31" s="177" t="str">
        <f t="shared" ref="X31:X36" si="31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136"/>
      <c r="E32" s="136"/>
      <c r="F32" s="137"/>
      <c r="G32" s="136"/>
      <c r="H32" s="174" t="str">
        <f t="shared" si="22"/>
        <v/>
      </c>
      <c r="I32" s="174" t="str">
        <f t="shared" si="23"/>
        <v/>
      </c>
      <c r="J32" s="174" t="str">
        <f t="shared" si="24"/>
        <v/>
      </c>
      <c r="K32" s="139" t="s">
        <v>134</v>
      </c>
      <c r="L32" s="175" t="str">
        <f t="shared" si="25"/>
        <v/>
      </c>
      <c r="M32" s="175" t="str">
        <f t="shared" si="26"/>
        <v/>
      </c>
      <c r="N32" s="138" t="s">
        <v>134</v>
      </c>
      <c r="O32" s="138" t="s">
        <v>134</v>
      </c>
      <c r="P32" s="138" t="s">
        <v>134</v>
      </c>
      <c r="Q32" s="175" t="str">
        <f t="shared" si="27"/>
        <v/>
      </c>
      <c r="R32" s="175" t="str">
        <f t="shared" si="28"/>
        <v/>
      </c>
      <c r="S32" s="175" t="str">
        <f t="shared" si="29"/>
        <v/>
      </c>
      <c r="T32" s="140" t="s">
        <v>134</v>
      </c>
      <c r="U32" s="140"/>
      <c r="V32" s="141"/>
      <c r="W32" s="176" t="str">
        <f t="shared" si="30"/>
        <v/>
      </c>
      <c r="X32" s="177" t="str">
        <f t="shared" si="31"/>
        <v/>
      </c>
      <c r="Y32" s="34"/>
      <c r="Z32" s="36"/>
    </row>
    <row r="33" spans="2:26" x14ac:dyDescent="0.35">
      <c r="B33" s="34"/>
      <c r="C33" s="37"/>
      <c r="D33" s="136"/>
      <c r="E33" s="136"/>
      <c r="F33" s="137"/>
      <c r="G33" s="136"/>
      <c r="H33" s="174" t="str">
        <f t="shared" si="22"/>
        <v/>
      </c>
      <c r="I33" s="174" t="str">
        <f t="shared" si="23"/>
        <v/>
      </c>
      <c r="J33" s="174" t="str">
        <f t="shared" si="24"/>
        <v/>
      </c>
      <c r="K33" s="139" t="s">
        <v>134</v>
      </c>
      <c r="L33" s="175" t="str">
        <f t="shared" si="25"/>
        <v/>
      </c>
      <c r="M33" s="175" t="str">
        <f t="shared" si="26"/>
        <v/>
      </c>
      <c r="N33" s="138" t="s">
        <v>134</v>
      </c>
      <c r="O33" s="138" t="s">
        <v>134</v>
      </c>
      <c r="P33" s="138" t="s">
        <v>134</v>
      </c>
      <c r="Q33" s="175" t="str">
        <f t="shared" si="27"/>
        <v/>
      </c>
      <c r="R33" s="175" t="str">
        <f t="shared" si="28"/>
        <v/>
      </c>
      <c r="S33" s="175" t="str">
        <f t="shared" si="29"/>
        <v/>
      </c>
      <c r="T33" s="140" t="s">
        <v>134</v>
      </c>
      <c r="U33" s="140"/>
      <c r="V33" s="141"/>
      <c r="W33" s="176" t="str">
        <f t="shared" ref="W33:W36" si="32">IF(U33&gt;=1,"En cours…", "")</f>
        <v/>
      </c>
      <c r="X33" s="177" t="str">
        <f t="shared" si="31"/>
        <v/>
      </c>
      <c r="Y33" s="34"/>
      <c r="Z33" s="36"/>
    </row>
    <row r="34" spans="2:26" x14ac:dyDescent="0.35">
      <c r="B34" s="34"/>
      <c r="C34" s="37"/>
      <c r="D34" s="136"/>
      <c r="E34" s="136"/>
      <c r="F34" s="137"/>
      <c r="G34" s="136"/>
      <c r="H34" s="174" t="str">
        <f t="shared" si="22"/>
        <v/>
      </c>
      <c r="I34" s="174" t="str">
        <f t="shared" si="23"/>
        <v/>
      </c>
      <c r="J34" s="174" t="str">
        <f t="shared" si="24"/>
        <v/>
      </c>
      <c r="K34" s="139" t="s">
        <v>134</v>
      </c>
      <c r="L34" s="175" t="str">
        <f t="shared" si="25"/>
        <v/>
      </c>
      <c r="M34" s="175" t="str">
        <f t="shared" si="26"/>
        <v/>
      </c>
      <c r="N34" s="138" t="s">
        <v>134</v>
      </c>
      <c r="O34" s="138" t="s">
        <v>134</v>
      </c>
      <c r="P34" s="138" t="s">
        <v>134</v>
      </c>
      <c r="Q34" s="175" t="str">
        <f t="shared" si="27"/>
        <v/>
      </c>
      <c r="R34" s="175" t="str">
        <f t="shared" si="28"/>
        <v/>
      </c>
      <c r="S34" s="175" t="str">
        <f t="shared" si="29"/>
        <v/>
      </c>
      <c r="T34" s="142" t="s">
        <v>134</v>
      </c>
      <c r="U34" s="140"/>
      <c r="V34" s="141"/>
      <c r="W34" s="176" t="str">
        <f t="shared" si="32"/>
        <v/>
      </c>
      <c r="X34" s="177" t="str">
        <f t="shared" si="31"/>
        <v/>
      </c>
      <c r="Y34" s="34"/>
      <c r="Z34" s="36"/>
    </row>
    <row r="35" spans="2:26" x14ac:dyDescent="0.35">
      <c r="B35" s="34"/>
      <c r="C35" s="37"/>
      <c r="D35" s="136"/>
      <c r="E35" s="136"/>
      <c r="F35" s="137"/>
      <c r="G35" s="136"/>
      <c r="H35" s="174" t="str">
        <f t="shared" si="22"/>
        <v/>
      </c>
      <c r="I35" s="174" t="str">
        <f t="shared" si="23"/>
        <v/>
      </c>
      <c r="J35" s="174" t="str">
        <f t="shared" si="24"/>
        <v/>
      </c>
      <c r="K35" s="139" t="s">
        <v>134</v>
      </c>
      <c r="L35" s="175" t="str">
        <f t="shared" si="25"/>
        <v/>
      </c>
      <c r="M35" s="175" t="str">
        <f t="shared" si="26"/>
        <v/>
      </c>
      <c r="N35" s="138" t="s">
        <v>134</v>
      </c>
      <c r="O35" s="138" t="s">
        <v>134</v>
      </c>
      <c r="P35" s="138" t="s">
        <v>134</v>
      </c>
      <c r="Q35" s="175" t="str">
        <f t="shared" si="27"/>
        <v/>
      </c>
      <c r="R35" s="175" t="str">
        <f t="shared" si="28"/>
        <v/>
      </c>
      <c r="S35" s="175" t="str">
        <f t="shared" si="29"/>
        <v/>
      </c>
      <c r="T35" s="140" t="s">
        <v>134</v>
      </c>
      <c r="U35" s="140"/>
      <c r="V35" s="141"/>
      <c r="W35" s="176" t="str">
        <f t="shared" ref="W35" si="33">IF(U35&gt;=1,"En cours…", "")</f>
        <v/>
      </c>
      <c r="X35" s="177" t="str">
        <f t="shared" si="31"/>
        <v/>
      </c>
      <c r="Y35" s="34"/>
      <c r="Z35" s="36"/>
    </row>
    <row r="36" spans="2:26" x14ac:dyDescent="0.35">
      <c r="B36" s="34"/>
      <c r="C36" s="37"/>
      <c r="D36" s="136"/>
      <c r="E36" s="136"/>
      <c r="F36" s="137"/>
      <c r="G36" s="136"/>
      <c r="H36" s="174" t="str">
        <f t="shared" si="22"/>
        <v/>
      </c>
      <c r="I36" s="174" t="str">
        <f t="shared" si="23"/>
        <v/>
      </c>
      <c r="J36" s="174" t="str">
        <f t="shared" si="24"/>
        <v/>
      </c>
      <c r="K36" s="139"/>
      <c r="L36" s="175" t="str">
        <f t="shared" si="25"/>
        <v/>
      </c>
      <c r="M36" s="175" t="str">
        <f t="shared" si="26"/>
        <v/>
      </c>
      <c r="N36" s="138" t="s">
        <v>134</v>
      </c>
      <c r="O36" s="138" t="s">
        <v>134</v>
      </c>
      <c r="P36" s="138" t="s">
        <v>134</v>
      </c>
      <c r="Q36" s="175" t="str">
        <f t="shared" si="27"/>
        <v/>
      </c>
      <c r="R36" s="175" t="str">
        <f t="shared" si="28"/>
        <v/>
      </c>
      <c r="S36" s="175" t="str">
        <f t="shared" si="29"/>
        <v/>
      </c>
      <c r="T36" s="140"/>
      <c r="U36" s="140"/>
      <c r="V36" s="141"/>
      <c r="W36" s="176" t="str">
        <f t="shared" si="32"/>
        <v/>
      </c>
      <c r="X36" s="177" t="str">
        <f t="shared" si="31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1</v>
      </c>
      <c r="H37" s="91">
        <f t="shared" ref="H37:S37" si="34">COUNTIF(H30:H36,"2 match")</f>
        <v>0</v>
      </c>
      <c r="I37" s="91">
        <f t="shared" si="34"/>
        <v>0</v>
      </c>
      <c r="J37" s="91">
        <f t="shared" si="34"/>
        <v>0</v>
      </c>
      <c r="K37" s="91">
        <f t="shared" si="34"/>
        <v>0</v>
      </c>
      <c r="L37" s="91">
        <f t="shared" si="34"/>
        <v>0</v>
      </c>
      <c r="M37" s="91">
        <f t="shared" si="34"/>
        <v>0</v>
      </c>
      <c r="N37" s="91">
        <f t="shared" si="34"/>
        <v>0</v>
      </c>
      <c r="O37" s="91">
        <f t="shared" si="34"/>
        <v>0</v>
      </c>
      <c r="P37" s="91">
        <f t="shared" si="34"/>
        <v>0</v>
      </c>
      <c r="Q37" s="91">
        <f t="shared" si="34"/>
        <v>1</v>
      </c>
      <c r="R37" s="91">
        <f t="shared" si="34"/>
        <v>0</v>
      </c>
      <c r="S37" s="91">
        <f t="shared" si="34"/>
        <v>0</v>
      </c>
      <c r="T37" s="53">
        <f>SUM(T30:T36)</f>
        <v>350000</v>
      </c>
      <c r="U37" s="53">
        <f>SUM(U30:U36)</f>
        <v>100000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24"/>
      <c r="I38" s="254"/>
      <c r="J38" s="254"/>
      <c r="K38" s="124"/>
      <c r="L38" s="254"/>
      <c r="M38" s="254"/>
      <c r="N38" s="124"/>
      <c r="O38" s="254"/>
      <c r="P38" s="254"/>
      <c r="Q38" s="124"/>
      <c r="R38" s="254"/>
      <c r="S38" s="254"/>
      <c r="T38" s="57"/>
      <c r="U38" s="57"/>
      <c r="V38" s="57"/>
      <c r="W38" s="57"/>
      <c r="X38" s="58">
        <f>(X37/U37)</f>
        <v>0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152</v>
      </c>
      <c r="E44" s="43" t="s">
        <v>49</v>
      </c>
      <c r="F44" s="182">
        <v>43252</v>
      </c>
      <c r="G44" s="43" t="s">
        <v>46</v>
      </c>
      <c r="H44" s="45" t="str">
        <f t="shared" ref="H44:H49" si="35">IF(AND(U44&gt;=1,U44&lt;=99999),"3",IF(AND(U44&gt;=300000),"3",""))</f>
        <v>3</v>
      </c>
      <c r="I44" s="45" t="str">
        <f t="shared" ref="I44:I49" si="36">IF(AND(U44&gt;=100000,U44&lt;=299999),"3","")</f>
        <v/>
      </c>
      <c r="J44" s="45" t="str">
        <f t="shared" ref="J44:J49" si="37">IF(AND(U44&gt;=100000,U44&lt;=299999),"3","")</f>
        <v/>
      </c>
      <c r="K44" s="46"/>
      <c r="L44" s="46" t="str">
        <f t="shared" ref="L44:L49" si="38">IF(U44&gt;=300000,"3","")</f>
        <v/>
      </c>
      <c r="M44" s="46" t="str">
        <f t="shared" ref="M44:M49" si="39">IF(U44&gt;=300000,"3","")</f>
        <v/>
      </c>
      <c r="N44" s="45"/>
      <c r="O44" s="45"/>
      <c r="P44" s="45"/>
      <c r="Q44" s="46" t="s">
        <v>140</v>
      </c>
      <c r="R44" s="46" t="str">
        <f t="shared" ref="R44:R49" si="40">IF(AND(U44&gt;=1,U44&lt;=99999),"3","")</f>
        <v>3</v>
      </c>
      <c r="S44" s="46" t="str">
        <f t="shared" ref="S44:S49" si="41">IF(AND(U44&gt;=1,U44&lt;=99999),"3","")</f>
        <v>3</v>
      </c>
      <c r="T44" s="47">
        <v>200000</v>
      </c>
      <c r="U44" s="47">
        <v>50000</v>
      </c>
      <c r="V44" s="50" t="s">
        <v>150</v>
      </c>
      <c r="W44" s="48" t="str">
        <f t="shared" ref="W44" si="42">IF(U44&gt;=1,"En cours…", "")</f>
        <v>En cours…</v>
      </c>
      <c r="X44" s="304" t="s">
        <v>151</v>
      </c>
      <c r="Y44" s="172"/>
      <c r="Z44" s="36"/>
    </row>
    <row r="45" spans="2:26" x14ac:dyDescent="0.35">
      <c r="B45" s="34"/>
      <c r="C45" s="35"/>
      <c r="D45" s="43" t="s">
        <v>153</v>
      </c>
      <c r="E45" s="43" t="s">
        <v>49</v>
      </c>
      <c r="F45" s="182">
        <v>43252</v>
      </c>
      <c r="G45" s="43" t="s">
        <v>50</v>
      </c>
      <c r="H45" s="45" t="str">
        <f t="shared" si="35"/>
        <v/>
      </c>
      <c r="I45" s="45" t="str">
        <f t="shared" si="36"/>
        <v>3</v>
      </c>
      <c r="J45" s="45" t="str">
        <f t="shared" si="37"/>
        <v>3</v>
      </c>
      <c r="K45" s="46"/>
      <c r="L45" s="46" t="str">
        <f t="shared" si="38"/>
        <v/>
      </c>
      <c r="M45" s="46" t="str">
        <f t="shared" si="39"/>
        <v/>
      </c>
      <c r="N45" s="45"/>
      <c r="O45" s="45"/>
      <c r="P45" s="45"/>
      <c r="Q45" s="46" t="str">
        <f t="shared" ref="Q45:Q49" si="43">IF(U45&gt;=100000,"3","")</f>
        <v>3</v>
      </c>
      <c r="R45" s="46" t="str">
        <f t="shared" si="40"/>
        <v/>
      </c>
      <c r="S45" s="46" t="str">
        <f t="shared" si="41"/>
        <v/>
      </c>
      <c r="T45" s="47">
        <v>150000</v>
      </c>
      <c r="U45" s="47">
        <v>100000</v>
      </c>
      <c r="V45" s="50" t="s">
        <v>150</v>
      </c>
      <c r="W45" s="48" t="str">
        <f>IF(U45&gt;=1,"En cours…", "")</f>
        <v>En cours…</v>
      </c>
      <c r="X45" s="304" t="s">
        <v>151</v>
      </c>
      <c r="Y45" s="172"/>
      <c r="Z45" s="36"/>
    </row>
    <row r="46" spans="2:26" x14ac:dyDescent="0.35">
      <c r="B46" s="34"/>
      <c r="C46" s="35"/>
      <c r="D46" s="43" t="s">
        <v>154</v>
      </c>
      <c r="E46" s="43" t="s">
        <v>49</v>
      </c>
      <c r="F46" s="182">
        <v>43252</v>
      </c>
      <c r="G46" s="43" t="s">
        <v>46</v>
      </c>
      <c r="H46" s="45" t="str">
        <f t="shared" si="35"/>
        <v/>
      </c>
      <c r="I46" s="45" t="str">
        <f t="shared" si="36"/>
        <v>3</v>
      </c>
      <c r="J46" s="45" t="str">
        <f t="shared" si="37"/>
        <v>3</v>
      </c>
      <c r="K46" s="46"/>
      <c r="L46" s="46" t="str">
        <f t="shared" si="38"/>
        <v/>
      </c>
      <c r="M46" s="46" t="str">
        <f t="shared" si="39"/>
        <v/>
      </c>
      <c r="N46" s="45"/>
      <c r="O46" s="45"/>
      <c r="P46" s="45"/>
      <c r="Q46" s="46" t="str">
        <f t="shared" si="43"/>
        <v>3</v>
      </c>
      <c r="R46" s="46" t="str">
        <f t="shared" si="40"/>
        <v/>
      </c>
      <c r="S46" s="46" t="str">
        <f t="shared" si="41"/>
        <v/>
      </c>
      <c r="T46" s="47">
        <v>170000</v>
      </c>
      <c r="U46" s="47">
        <v>170000</v>
      </c>
      <c r="V46" s="50" t="s">
        <v>150</v>
      </c>
      <c r="W46" s="48" t="str">
        <f t="shared" ref="W46:W49" si="44">IF(U46&gt;=1,"En cours…", "")</f>
        <v>En cours…</v>
      </c>
      <c r="X46" s="304" t="s">
        <v>151</v>
      </c>
      <c r="Y46" s="172"/>
      <c r="Z46" s="36"/>
    </row>
    <row r="47" spans="2:26" x14ac:dyDescent="0.35">
      <c r="B47" s="34"/>
      <c r="C47" s="35"/>
      <c r="D47" s="43" t="s">
        <v>155</v>
      </c>
      <c r="E47" s="43" t="s">
        <v>49</v>
      </c>
      <c r="F47" s="182">
        <v>43255</v>
      </c>
      <c r="G47" s="43"/>
      <c r="H47" s="45" t="str">
        <f t="shared" si="35"/>
        <v>3</v>
      </c>
      <c r="I47" s="45" t="str">
        <f t="shared" si="36"/>
        <v/>
      </c>
      <c r="J47" s="45" t="str">
        <f t="shared" si="37"/>
        <v/>
      </c>
      <c r="K47" s="46"/>
      <c r="L47" s="46" t="str">
        <f t="shared" si="38"/>
        <v/>
      </c>
      <c r="M47" s="46" t="str">
        <f t="shared" si="39"/>
        <v/>
      </c>
      <c r="N47" s="45"/>
      <c r="O47" s="45"/>
      <c r="P47" s="45"/>
      <c r="Q47" s="46" t="str">
        <f t="shared" si="43"/>
        <v/>
      </c>
      <c r="R47" s="46" t="str">
        <f t="shared" si="40"/>
        <v>3</v>
      </c>
      <c r="S47" s="46" t="str">
        <f t="shared" si="41"/>
        <v>3</v>
      </c>
      <c r="T47" s="48">
        <v>1000000</v>
      </c>
      <c r="U47" s="47">
        <v>40000</v>
      </c>
      <c r="V47" s="50" t="s">
        <v>150</v>
      </c>
      <c r="W47" s="48" t="str">
        <f t="shared" si="44"/>
        <v>En cours…</v>
      </c>
      <c r="X47" s="304" t="s">
        <v>151</v>
      </c>
      <c r="Y47" s="172"/>
      <c r="Z47" s="36"/>
    </row>
    <row r="48" spans="2:26" x14ac:dyDescent="0.35">
      <c r="B48" s="34"/>
      <c r="C48" s="35"/>
      <c r="D48" s="43" t="s">
        <v>156</v>
      </c>
      <c r="E48" s="43" t="s">
        <v>49</v>
      </c>
      <c r="F48" s="182">
        <v>43252</v>
      </c>
      <c r="G48" s="43"/>
      <c r="H48" s="45" t="str">
        <f t="shared" si="35"/>
        <v>3</v>
      </c>
      <c r="I48" s="45" t="str">
        <f t="shared" si="36"/>
        <v/>
      </c>
      <c r="J48" s="45" t="str">
        <f t="shared" si="37"/>
        <v/>
      </c>
      <c r="K48" s="46"/>
      <c r="L48" s="46" t="str">
        <f t="shared" si="38"/>
        <v/>
      </c>
      <c r="M48" s="46" t="str">
        <f t="shared" si="39"/>
        <v/>
      </c>
      <c r="N48" s="45"/>
      <c r="O48" s="45"/>
      <c r="P48" s="45"/>
      <c r="Q48" s="46" t="str">
        <f t="shared" si="43"/>
        <v/>
      </c>
      <c r="R48" s="46" t="str">
        <f t="shared" si="40"/>
        <v>3</v>
      </c>
      <c r="S48" s="46" t="str">
        <f t="shared" si="41"/>
        <v>3</v>
      </c>
      <c r="T48" s="47"/>
      <c r="U48" s="47">
        <v>50000</v>
      </c>
      <c r="V48" s="50"/>
      <c r="W48" s="48" t="str">
        <f t="shared" si="44"/>
        <v>En cours…</v>
      </c>
      <c r="X48" s="304" t="s">
        <v>151</v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 t="str">
        <f t="shared" si="35"/>
        <v/>
      </c>
      <c r="I49" s="45" t="str">
        <f t="shared" si="36"/>
        <v/>
      </c>
      <c r="J49" s="45" t="str">
        <f t="shared" si="37"/>
        <v/>
      </c>
      <c r="K49" s="46"/>
      <c r="L49" s="46" t="str">
        <f t="shared" si="38"/>
        <v/>
      </c>
      <c r="M49" s="46" t="str">
        <f t="shared" si="39"/>
        <v/>
      </c>
      <c r="N49" s="45"/>
      <c r="O49" s="45"/>
      <c r="P49" s="45"/>
      <c r="Q49" s="46" t="str">
        <f t="shared" si="43"/>
        <v/>
      </c>
      <c r="R49" s="46" t="str">
        <f t="shared" si="40"/>
        <v/>
      </c>
      <c r="S49" s="46" t="str">
        <f t="shared" si="41"/>
        <v/>
      </c>
      <c r="T49" s="47"/>
      <c r="U49" s="47"/>
      <c r="V49" s="50"/>
      <c r="W49" s="48" t="str">
        <f t="shared" si="44"/>
        <v/>
      </c>
      <c r="X49" s="44"/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3</v>
      </c>
      <c r="H50" s="52">
        <f>COUNTIF(H44:H49,"2 match")+COUNTIF(H44:H49,"1 facultative")</f>
        <v>0</v>
      </c>
      <c r="I50" s="52">
        <f t="shared" ref="I50:S50" si="45">COUNTIF(I44:I49,"2 match")+COUNTIF(I44:I49,"1 facultative")</f>
        <v>0</v>
      </c>
      <c r="J50" s="52">
        <f t="shared" si="45"/>
        <v>0</v>
      </c>
      <c r="K50" s="52">
        <f t="shared" si="45"/>
        <v>0</v>
      </c>
      <c r="L50" s="52">
        <f t="shared" si="45"/>
        <v>0</v>
      </c>
      <c r="M50" s="52">
        <f t="shared" si="45"/>
        <v>0</v>
      </c>
      <c r="N50" s="52">
        <f t="shared" si="45"/>
        <v>0</v>
      </c>
      <c r="O50" s="52">
        <f t="shared" si="45"/>
        <v>0</v>
      </c>
      <c r="P50" s="52">
        <f t="shared" si="45"/>
        <v>0</v>
      </c>
      <c r="Q50" s="52">
        <f t="shared" si="45"/>
        <v>1</v>
      </c>
      <c r="R50" s="52">
        <f t="shared" si="45"/>
        <v>0</v>
      </c>
      <c r="S50" s="52">
        <f t="shared" si="45"/>
        <v>0</v>
      </c>
      <c r="T50" s="53">
        <f>SUM(T44:T49)</f>
        <v>1520000</v>
      </c>
      <c r="U50" s="53">
        <f>SUM(U44:U49)</f>
        <v>410000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138"/>
      <c r="I51" s="174" t="str">
        <f t="shared" ref="I51:I55" si="46">IF(AND(U51&gt;=100000,U51&lt;=299999),"3","")</f>
        <v/>
      </c>
      <c r="J51" s="174" t="str">
        <f t="shared" ref="J51:J55" si="47">IF(AND(U51&gt;=100000,U51&lt;=299999),"3","")</f>
        <v/>
      </c>
      <c r="K51" s="139" t="s">
        <v>134</v>
      </c>
      <c r="L51" s="175" t="str">
        <f t="shared" ref="L51:L55" si="48">IF(U51&gt;=300000,"3","")</f>
        <v/>
      </c>
      <c r="M51" s="175" t="str">
        <f t="shared" ref="M51:M55" si="49">IF(U51&gt;=300000,"3","")</f>
        <v/>
      </c>
      <c r="N51" s="138" t="s">
        <v>134</v>
      </c>
      <c r="O51" s="138" t="s">
        <v>134</v>
      </c>
      <c r="P51" s="138" t="s">
        <v>134</v>
      </c>
      <c r="Q51" s="175" t="str">
        <f t="shared" ref="Q51:Q55" si="50">IF(U51&gt;=100000,"3","")</f>
        <v/>
      </c>
      <c r="R51" s="175" t="str">
        <f t="shared" ref="R51:R55" si="51">IF(AND(U51&gt;=1,U51&lt;=99999),"3","")</f>
        <v/>
      </c>
      <c r="S51" s="175" t="str">
        <f t="shared" ref="S51:S55" si="52">IF(AND(U51&gt;=1,U51&lt;=99999),"3","")</f>
        <v/>
      </c>
      <c r="T51" s="47" t="s">
        <v>134</v>
      </c>
      <c r="U51" s="47"/>
      <c r="V51" s="50"/>
      <c r="W51" s="48" t="str">
        <f t="shared" ref="W51" si="5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138"/>
      <c r="I52" s="174" t="str">
        <f t="shared" si="46"/>
        <v/>
      </c>
      <c r="J52" s="174" t="str">
        <f t="shared" si="47"/>
        <v/>
      </c>
      <c r="K52" s="139" t="s">
        <v>134</v>
      </c>
      <c r="L52" s="175" t="str">
        <f t="shared" si="48"/>
        <v/>
      </c>
      <c r="M52" s="175" t="str">
        <f t="shared" si="49"/>
        <v/>
      </c>
      <c r="N52" s="138" t="s">
        <v>134</v>
      </c>
      <c r="O52" s="138" t="s">
        <v>134</v>
      </c>
      <c r="P52" s="138" t="s">
        <v>134</v>
      </c>
      <c r="Q52" s="175" t="str">
        <f t="shared" si="50"/>
        <v/>
      </c>
      <c r="R52" s="175" t="str">
        <f t="shared" si="51"/>
        <v/>
      </c>
      <c r="S52" s="175" t="str">
        <f t="shared" si="52"/>
        <v/>
      </c>
      <c r="T52" s="47" t="s">
        <v>134</v>
      </c>
      <c r="U52" s="47"/>
      <c r="V52" s="50"/>
      <c r="W52" s="48" t="str">
        <f t="shared" ref="W52:W55" si="54">IF(U52&gt;=1,"En cours…", "")</f>
        <v/>
      </c>
      <c r="X52" s="43" t="str">
        <f t="shared" ref="X52:X55" si="55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138"/>
      <c r="I53" s="174" t="str">
        <f t="shared" si="46"/>
        <v/>
      </c>
      <c r="J53" s="174" t="str">
        <f t="shared" si="47"/>
        <v/>
      </c>
      <c r="K53" s="139" t="s">
        <v>134</v>
      </c>
      <c r="L53" s="175" t="str">
        <f t="shared" si="48"/>
        <v/>
      </c>
      <c r="M53" s="175" t="str">
        <f t="shared" si="49"/>
        <v/>
      </c>
      <c r="N53" s="138" t="s">
        <v>134</v>
      </c>
      <c r="O53" s="138" t="s">
        <v>134</v>
      </c>
      <c r="P53" s="138" t="s">
        <v>134</v>
      </c>
      <c r="Q53" s="175" t="str">
        <f t="shared" si="50"/>
        <v/>
      </c>
      <c r="R53" s="175" t="str">
        <f t="shared" si="51"/>
        <v/>
      </c>
      <c r="S53" s="175" t="str">
        <f t="shared" si="52"/>
        <v/>
      </c>
      <c r="T53" s="48" t="s">
        <v>134</v>
      </c>
      <c r="U53" s="47"/>
      <c r="V53" s="50"/>
      <c r="W53" s="48" t="str">
        <f t="shared" si="54"/>
        <v/>
      </c>
      <c r="X53" s="43" t="str">
        <f t="shared" si="55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138"/>
      <c r="I54" s="174" t="str">
        <f t="shared" si="46"/>
        <v/>
      </c>
      <c r="J54" s="174" t="str">
        <f t="shared" si="47"/>
        <v/>
      </c>
      <c r="K54" s="139" t="s">
        <v>134</v>
      </c>
      <c r="L54" s="175" t="str">
        <f t="shared" si="48"/>
        <v/>
      </c>
      <c r="M54" s="175" t="str">
        <f t="shared" si="49"/>
        <v/>
      </c>
      <c r="N54" s="138" t="s">
        <v>134</v>
      </c>
      <c r="O54" s="138" t="s">
        <v>134</v>
      </c>
      <c r="P54" s="138" t="s">
        <v>134</v>
      </c>
      <c r="Q54" s="175" t="str">
        <f t="shared" si="50"/>
        <v/>
      </c>
      <c r="R54" s="175" t="str">
        <f t="shared" si="51"/>
        <v/>
      </c>
      <c r="S54" s="175" t="str">
        <f t="shared" si="52"/>
        <v/>
      </c>
      <c r="T54" s="47" t="s">
        <v>134</v>
      </c>
      <c r="U54" s="47"/>
      <c r="V54" s="50"/>
      <c r="W54" s="48" t="str">
        <f t="shared" si="54"/>
        <v/>
      </c>
      <c r="X54" s="43" t="str">
        <f t="shared" si="55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138"/>
      <c r="I55" s="174" t="str">
        <f t="shared" si="46"/>
        <v/>
      </c>
      <c r="J55" s="174" t="str">
        <f t="shared" si="47"/>
        <v/>
      </c>
      <c r="K55" s="139"/>
      <c r="L55" s="175" t="str">
        <f t="shared" si="48"/>
        <v/>
      </c>
      <c r="M55" s="175" t="str">
        <f t="shared" si="49"/>
        <v/>
      </c>
      <c r="N55" s="138" t="s">
        <v>134</v>
      </c>
      <c r="O55" s="138" t="s">
        <v>134</v>
      </c>
      <c r="P55" s="138" t="s">
        <v>134</v>
      </c>
      <c r="Q55" s="175" t="str">
        <f t="shared" si="50"/>
        <v/>
      </c>
      <c r="R55" s="175" t="str">
        <f t="shared" si="51"/>
        <v/>
      </c>
      <c r="S55" s="175" t="str">
        <f t="shared" si="52"/>
        <v/>
      </c>
      <c r="T55" s="47"/>
      <c r="U55" s="47"/>
      <c r="V55" s="50"/>
      <c r="W55" s="48" t="str">
        <f t="shared" si="54"/>
        <v/>
      </c>
      <c r="X55" s="43" t="str">
        <f t="shared" si="55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52">
        <f>COUNTA(G51:G55)</f>
        <v>0</v>
      </c>
      <c r="H56" s="91">
        <f>COUNTIF(H51:H55,"2 match")</f>
        <v>0</v>
      </c>
      <c r="I56" s="91">
        <f t="shared" ref="I56:S56" si="56">COUNTIF(I51:I55,"2 match")</f>
        <v>0</v>
      </c>
      <c r="J56" s="91">
        <f t="shared" si="56"/>
        <v>0</v>
      </c>
      <c r="K56" s="91">
        <f t="shared" si="56"/>
        <v>0</v>
      </c>
      <c r="L56" s="91">
        <f t="shared" si="56"/>
        <v>0</v>
      </c>
      <c r="M56" s="91">
        <f t="shared" si="56"/>
        <v>0</v>
      </c>
      <c r="N56" s="91">
        <f t="shared" si="56"/>
        <v>0</v>
      </c>
      <c r="O56" s="91">
        <f t="shared" si="56"/>
        <v>0</v>
      </c>
      <c r="P56" s="91">
        <f t="shared" si="56"/>
        <v>0</v>
      </c>
      <c r="Q56" s="91">
        <f t="shared" si="56"/>
        <v>0</v>
      </c>
      <c r="R56" s="91">
        <f t="shared" si="56"/>
        <v>0</v>
      </c>
      <c r="S56" s="91">
        <f t="shared" si="56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35"/>
      <c r="H57" s="123"/>
      <c r="I57" s="257"/>
      <c r="J57" s="257"/>
      <c r="K57" s="123"/>
      <c r="L57" s="257"/>
      <c r="M57" s="257"/>
      <c r="N57" s="116"/>
      <c r="O57" s="257"/>
      <c r="P57" s="257"/>
      <c r="Q57" s="123"/>
      <c r="R57" s="257"/>
      <c r="S57" s="257"/>
      <c r="T57" s="32"/>
      <c r="U57" s="32"/>
      <c r="V57" s="32"/>
      <c r="W57" s="32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61" t="s">
        <v>60</v>
      </c>
      <c r="H58" s="216">
        <f>SUM(H29+K29+N29+Q29)</f>
        <v>2</v>
      </c>
      <c r="I58" s="217"/>
      <c r="J58" s="218" t="s">
        <v>61</v>
      </c>
      <c r="K58" s="219"/>
      <c r="L58" s="216">
        <f>SUM(H37+K37+N37+Q37)</f>
        <v>1</v>
      </c>
      <c r="M58" s="220"/>
      <c r="N58" s="97"/>
      <c r="O58" s="221" t="s">
        <v>62</v>
      </c>
      <c r="P58" s="221"/>
      <c r="Q58" s="221"/>
      <c r="R58" s="221"/>
      <c r="S58" s="219"/>
      <c r="T58" s="61" t="s">
        <v>60</v>
      </c>
      <c r="U58" s="62">
        <f>SUM(H50+K50+N50+Q50)</f>
        <v>1</v>
      </c>
      <c r="V58" s="63" t="s">
        <v>61</v>
      </c>
      <c r="W58" s="62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125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54"/>
      <c r="Y59" s="155"/>
      <c r="Z59" s="156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1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125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57"/>
      <c r="Y60" s="155"/>
      <c r="Z60" s="156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3</v>
      </c>
      <c r="I61" s="199"/>
      <c r="J61" s="200" t="s">
        <v>61</v>
      </c>
      <c r="K61" s="201"/>
      <c r="L61" s="198">
        <f>SUM(L58:M60)</f>
        <v>1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1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56"/>
    </row>
    <row r="62" spans="2:26" x14ac:dyDescent="0.35">
      <c r="B62" s="67"/>
      <c r="C62" s="126">
        <f>COUNTIF(H30:H36,"3")+COUNTIF(H30:H36,"2 match")</f>
        <v>0</v>
      </c>
      <c r="D62" s="192">
        <f>COUNTIFS(J30:J36,"3",I30:I36,"3")+SUM(J37+I37)</f>
        <v>1</v>
      </c>
      <c r="E62" s="192"/>
      <c r="F62" s="126">
        <f>COUNTIF(K30:K36,"3")+COUNTIF(K30:K36,"2 match")</f>
        <v>0</v>
      </c>
      <c r="G62" s="194">
        <f>COUNTIFS(M30:M36,"3",L30:L36,"3")+SUM(L37+M37)</f>
        <v>0</v>
      </c>
      <c r="H62" s="194"/>
      <c r="I62" s="127">
        <f>COUNTIF(N30:N36,"3")+COUNTIF(N30:N36,"2 match")</f>
        <v>0</v>
      </c>
      <c r="J62" s="194">
        <f>COUNTIFS(P30:P36,"3",O30:O36,"3")+SUM(O37+P37)</f>
        <v>0</v>
      </c>
      <c r="K62" s="194"/>
      <c r="L62" s="127">
        <f>COUNTIF(Q30:Q36,"3")+COUNTIF(Q30:Q36,"2 match")</f>
        <v>1</v>
      </c>
      <c r="M62" s="194">
        <f>COUNTIFS(S30:S36,"3",R30:R36,"3")+SUM(R37+S37)</f>
        <v>0</v>
      </c>
      <c r="N62" s="192"/>
      <c r="O62" s="114">
        <f>COUNTIF(H51:H55,"3")+COUNTIF(H51:H55,"2 match")</f>
        <v>0</v>
      </c>
      <c r="P62" s="192">
        <f>COUNTIFS(J51:J55,"3",I51:I55,"3")+SUM(J56+I56)</f>
        <v>0</v>
      </c>
      <c r="Q62" s="192"/>
      <c r="R62" s="126">
        <f>COUNTIF(K51:K55,"3")+COUNTIF(K51:K55,"2 match")</f>
        <v>0</v>
      </c>
      <c r="S62" s="192">
        <f>COUNTIFS(M51:M55,"3",L51:L55,"3")+SUM(L56+M56)</f>
        <v>0</v>
      </c>
      <c r="T62" s="192"/>
      <c r="U62" s="126">
        <f>COUNTIF(N51:N55,"3")+COUNTIF(N51:N55,"2 match")</f>
        <v>0</v>
      </c>
      <c r="V62" s="192">
        <f>COUNTIFS(P51:P55,"3",O51:O55,"3")+SUM(O56+P56)</f>
        <v>0</v>
      </c>
      <c r="W62" s="192"/>
      <c r="X62" s="126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8"/>
      <c r="D64" s="191"/>
      <c r="E64" s="191"/>
      <c r="F64" s="128"/>
      <c r="G64" s="191"/>
      <c r="H64" s="191"/>
      <c r="I64" s="128"/>
      <c r="J64" s="191"/>
      <c r="K64" s="191"/>
      <c r="L64" s="128"/>
      <c r="M64" s="191"/>
      <c r="N64" s="191"/>
    </row>
  </sheetData>
  <sheetProtection selectLockedCells="1"/>
  <protectedRanges>
    <protectedRange sqref="H44:S49 H51:S55 H31:S36 U31:U36 X44:X49 X31:X36 D30:X30 Y9:Y28 D9:X27 D28:X28" name="Plage1_1"/>
  </protectedRanges>
  <mergeCells count="82">
    <mergeCell ref="X61:Y61"/>
    <mergeCell ref="I57:J57"/>
    <mergeCell ref="L57:M57"/>
    <mergeCell ref="O57:P57"/>
    <mergeCell ref="R57:S57"/>
    <mergeCell ref="D61:F61"/>
    <mergeCell ref="H61:I61"/>
    <mergeCell ref="J61:K61"/>
    <mergeCell ref="L61:M61"/>
    <mergeCell ref="O61:S61"/>
    <mergeCell ref="D59:F59"/>
    <mergeCell ref="H59:I59"/>
    <mergeCell ref="J59:K59"/>
    <mergeCell ref="L59:M59"/>
    <mergeCell ref="O59:S59"/>
    <mergeCell ref="D60:F60"/>
    <mergeCell ref="H60:I60"/>
    <mergeCell ref="J60:K60"/>
    <mergeCell ref="L60:M60"/>
    <mergeCell ref="O60:S60"/>
    <mergeCell ref="D58:F58"/>
    <mergeCell ref="H58:I58"/>
    <mergeCell ref="J58:K58"/>
    <mergeCell ref="L58:M58"/>
    <mergeCell ref="O58:S58"/>
    <mergeCell ref="Y40:Y43"/>
    <mergeCell ref="H41:J41"/>
    <mergeCell ref="K41:M41"/>
    <mergeCell ref="N41:P41"/>
    <mergeCell ref="H42:H43"/>
    <mergeCell ref="I42:J42"/>
    <mergeCell ref="K42:K43"/>
    <mergeCell ref="L42:M42"/>
    <mergeCell ref="V40:V43"/>
    <mergeCell ref="Q41:S41"/>
    <mergeCell ref="T40:T43"/>
    <mergeCell ref="U40:U43"/>
    <mergeCell ref="N42:N43"/>
    <mergeCell ref="O42:P42"/>
    <mergeCell ref="R42:S42"/>
    <mergeCell ref="W40:W43"/>
    <mergeCell ref="X40:X43"/>
    <mergeCell ref="T5:T8"/>
    <mergeCell ref="U5:U8"/>
    <mergeCell ref="V5:V8"/>
    <mergeCell ref="C8:C28"/>
    <mergeCell ref="D40:G42"/>
    <mergeCell ref="H40:S40"/>
    <mergeCell ref="H7:H8"/>
    <mergeCell ref="I7:J7"/>
    <mergeCell ref="K7:K8"/>
    <mergeCell ref="L7:M7"/>
    <mergeCell ref="N7:N8"/>
    <mergeCell ref="I38:J38"/>
    <mergeCell ref="L38:M38"/>
    <mergeCell ref="O38:P38"/>
    <mergeCell ref="R38:S38"/>
    <mergeCell ref="Q42:Q43"/>
    <mergeCell ref="O7:P7"/>
    <mergeCell ref="Q7:Q8"/>
    <mergeCell ref="K6:M6"/>
    <mergeCell ref="N6:P6"/>
    <mergeCell ref="Q6:S6"/>
    <mergeCell ref="R7:S7"/>
    <mergeCell ref="S62:T62"/>
    <mergeCell ref="V62:W62"/>
    <mergeCell ref="Y62:Z62"/>
    <mergeCell ref="D62:E62"/>
    <mergeCell ref="G62:H62"/>
    <mergeCell ref="J62:K62"/>
    <mergeCell ref="M62:N62"/>
    <mergeCell ref="D64:E64"/>
    <mergeCell ref="G64:H64"/>
    <mergeCell ref="J64:K64"/>
    <mergeCell ref="M64:N64"/>
    <mergeCell ref="P62:Q62"/>
    <mergeCell ref="X5:X8"/>
    <mergeCell ref="H6:J6"/>
    <mergeCell ref="D5:G7"/>
    <mergeCell ref="H5:S5"/>
    <mergeCell ref="Y5:Y8"/>
    <mergeCell ref="W5:W8"/>
  </mergeCells>
  <conditionalFormatting sqref="G38 C64:D64 C62:D62">
    <cfRule type="containsText" priority="1772" operator="containsText" text="x">
      <formula>NOT(ISERROR(SEARCH("x",C38)))</formula>
    </cfRule>
  </conditionalFormatting>
  <conditionalFormatting sqref="G57">
    <cfRule type="containsText" priority="1771" operator="containsText" text="x">
      <formula>NOT(ISERROR(SEARCH("x",G57)))</formula>
    </cfRule>
  </conditionalFormatting>
  <conditionalFormatting sqref="X50">
    <cfRule type="cellIs" dxfId="2681" priority="1769" operator="equal">
      <formula>10000</formula>
    </cfRule>
    <cfRule type="cellIs" dxfId="2680" priority="1770" operator="greaterThan">
      <formula>10000</formula>
    </cfRule>
  </conditionalFormatting>
  <conditionalFormatting sqref="X37">
    <cfRule type="cellIs" dxfId="2679" priority="1763" operator="equal">
      <formula>10000</formula>
    </cfRule>
    <cfRule type="cellIs" dxfId="2678" priority="1764" operator="lessThan">
      <formula>10000</formula>
    </cfRule>
    <cfRule type="cellIs" dxfId="2677" priority="1765" operator="greaterThan">
      <formula>10000</formula>
    </cfRule>
    <cfRule type="cellIs" dxfId="2676" priority="1766" operator="lessThan">
      <formula>25000</formula>
    </cfRule>
    <cfRule type="cellIs" dxfId="2675" priority="1767" operator="greaterThan">
      <formula>25000</formula>
    </cfRule>
    <cfRule type="cellIs" dxfId="2674" priority="1768" operator="greaterThan">
      <formula>25000</formula>
    </cfRule>
  </conditionalFormatting>
  <conditionalFormatting sqref="X50">
    <cfRule type="containsBlanks" dxfId="2673" priority="1761">
      <formula>LEN(TRIM(X50))=0</formula>
    </cfRule>
    <cfRule type="containsText" dxfId="2672" priority="1762" operator="containsText" text="En cours">
      <formula>NOT(ISERROR(SEARCH("En cours",X50)))</formula>
    </cfRule>
  </conditionalFormatting>
  <conditionalFormatting sqref="X56">
    <cfRule type="containsBlanks" dxfId="2671" priority="1759">
      <formula>LEN(TRIM(X56))=0</formula>
    </cfRule>
    <cfRule type="containsText" dxfId="2670" priority="1760" operator="containsText" text="En cours">
      <formula>NOT(ISERROR(SEARCH("En cours",X56)))</formula>
    </cfRule>
  </conditionalFormatting>
  <conditionalFormatting sqref="Y29:Y43 D29:F29 D39:X40 D56:F56 D42:X43 D41:Q41 T41:X41 D50:F50 V29:X29 D37:F37 D38:G38 T37:X38 V50:X50 V56:X56 C64:D64 C62:D62">
    <cfRule type="containsText" dxfId="2669" priority="1757" operator="containsText" text="2 match">
      <formula>NOT(ISERROR(SEARCH("2 match",C29)))</formula>
    </cfRule>
    <cfRule type="containsText" dxfId="2668" priority="1758" operator="containsText" text="1 facult">
      <formula>NOT(ISERROR(SEARCH("1 facult",C29)))</formula>
    </cfRule>
  </conditionalFormatting>
  <conditionalFormatting sqref="X56">
    <cfRule type="cellIs" dxfId="2667" priority="1753" operator="equal">
      <formula>10000</formula>
    </cfRule>
    <cfRule type="cellIs" dxfId="2666" priority="1754" operator="lessThan">
      <formula>10000</formula>
    </cfRule>
    <cfRule type="cellIs" dxfId="2665" priority="1755" operator="greaterThan">
      <formula>10000</formula>
    </cfRule>
    <cfRule type="cellIs" dxfId="2664" priority="1756" operator="lessThan">
      <formula>25000</formula>
    </cfRule>
  </conditionalFormatting>
  <conditionalFormatting sqref="X57">
    <cfRule type="cellIs" dxfId="2663" priority="1747" operator="greaterThan">
      <formula>25000</formula>
    </cfRule>
    <cfRule type="cellIs" dxfId="2662" priority="1748" operator="equal">
      <formula>10000</formula>
    </cfRule>
    <cfRule type="cellIs" dxfId="2661" priority="1749" operator="lessThan">
      <formula>10000</formula>
    </cfRule>
    <cfRule type="cellIs" dxfId="2660" priority="1750" operator="greaterThan">
      <formula>10000</formula>
    </cfRule>
    <cfRule type="cellIs" dxfId="2659" priority="1751" operator="lessThan">
      <formula>25000</formula>
    </cfRule>
    <cfRule type="cellIs" dxfId="2658" priority="1752" operator="greaterThan">
      <formula>25000</formula>
    </cfRule>
  </conditionalFormatting>
  <conditionalFormatting sqref="X57">
    <cfRule type="cellIs" dxfId="2657" priority="1744" operator="equal">
      <formula>0.5</formula>
    </cfRule>
    <cfRule type="cellIs" priority="1745" operator="between">
      <formula>30</formula>
      <formula>50</formula>
    </cfRule>
    <cfRule type="cellIs" dxfId="2656" priority="1746" operator="greaterThan">
      <formula>0.5</formula>
    </cfRule>
  </conditionalFormatting>
  <conditionalFormatting sqref="G29:S29">
    <cfRule type="containsText" priority="1739" operator="containsText" text="x">
      <formula>NOT(ISERROR(SEARCH("x",G29)))</formula>
    </cfRule>
  </conditionalFormatting>
  <conditionalFormatting sqref="G29:U29">
    <cfRule type="containsText" dxfId="2655" priority="1737" operator="containsText" text="2 match">
      <formula>NOT(ISERROR(SEARCH("2 match",G29)))</formula>
    </cfRule>
    <cfRule type="containsText" dxfId="2654" priority="1738" operator="containsText" text="1 facult">
      <formula>NOT(ISERROR(SEARCH("1 facult",G29)))</formula>
    </cfRule>
  </conditionalFormatting>
  <conditionalFormatting sqref="K29:M29">
    <cfRule type="containsText" dxfId="2653" priority="1736" operator="containsText" text="Néant">
      <formula>NOT(ISERROR(SEARCH("Néant",K29)))</formula>
    </cfRule>
  </conditionalFormatting>
  <conditionalFormatting sqref="G37">
    <cfRule type="containsText" priority="1735" operator="containsText" text="x">
      <formula>NOT(ISERROR(SEARCH("x",G37)))</formula>
    </cfRule>
  </conditionalFormatting>
  <conditionalFormatting sqref="G37">
    <cfRule type="containsText" dxfId="2652" priority="1733" operator="containsText" text="2 match">
      <formula>NOT(ISERROR(SEARCH("2 match",G37)))</formula>
    </cfRule>
    <cfRule type="containsText" dxfId="2651" priority="1734" operator="containsText" text="1 facult">
      <formula>NOT(ISERROR(SEARCH("1 facult",G37)))</formula>
    </cfRule>
  </conditionalFormatting>
  <conditionalFormatting sqref="G50:S50">
    <cfRule type="containsText" priority="1730" operator="containsText" text="x">
      <formula>NOT(ISERROR(SEARCH("x",G50)))</formula>
    </cfRule>
  </conditionalFormatting>
  <conditionalFormatting sqref="G50:U50">
    <cfRule type="containsText" dxfId="2650" priority="1728" operator="containsText" text="2 match">
      <formula>NOT(ISERROR(SEARCH("2 match",G50)))</formula>
    </cfRule>
    <cfRule type="containsText" dxfId="2649" priority="1729" operator="containsText" text="1 facult">
      <formula>NOT(ISERROR(SEARCH("1 facult",G50)))</formula>
    </cfRule>
  </conditionalFormatting>
  <conditionalFormatting sqref="H50:S50">
    <cfRule type="containsText" priority="1727" operator="containsText" text="x">
      <formula>NOT(ISERROR(SEARCH("x",H50)))</formula>
    </cfRule>
  </conditionalFormatting>
  <conditionalFormatting sqref="H50:S50">
    <cfRule type="containsText" priority="1726" operator="containsText" text="x">
      <formula>NOT(ISERROR(SEARCH("x",H50)))</formula>
    </cfRule>
  </conditionalFormatting>
  <conditionalFormatting sqref="K50:M50">
    <cfRule type="containsText" dxfId="2648" priority="1725" operator="containsText" text="Néant">
      <formula>NOT(ISERROR(SEARCH("Néant",K50)))</formula>
    </cfRule>
  </conditionalFormatting>
  <conditionalFormatting sqref="G56">
    <cfRule type="containsText" priority="1724" operator="containsText" text="x">
      <formula>NOT(ISERROR(SEARCH("x",G56)))</formula>
    </cfRule>
  </conditionalFormatting>
  <conditionalFormatting sqref="H9:S28">
    <cfRule type="cellIs" dxfId="2647" priority="1632" operator="equal">
      <formula>1</formula>
    </cfRule>
  </conditionalFormatting>
  <conditionalFormatting sqref="H9:S28">
    <cfRule type="cellIs" dxfId="2646" priority="1631" operator="equal">
      <formula>1</formula>
    </cfRule>
  </conditionalFormatting>
  <conditionalFormatting sqref="G56 T56:U56">
    <cfRule type="containsText" dxfId="2645" priority="1718" operator="containsText" text="2 match">
      <formula>NOT(ISERROR(SEARCH("2 match",G56)))</formula>
    </cfRule>
    <cfRule type="containsText" dxfId="2644" priority="1719" operator="containsText" text="1 facult">
      <formula>NOT(ISERROR(SEARCH("1 facult",G56)))</formula>
    </cfRule>
  </conditionalFormatting>
  <conditionalFormatting sqref="D31:D32 G31:G32 T31">
    <cfRule type="containsText" dxfId="2643" priority="1670" operator="containsText" text="2 match">
      <formula>NOT(ISERROR(SEARCH("2 match",D31)))</formula>
    </cfRule>
    <cfRule type="containsText" dxfId="2642" priority="1671" operator="containsText" text="1 facult">
      <formula>NOT(ISERROR(SEARCH("1 facult",D31)))</formula>
    </cfRule>
  </conditionalFormatting>
  <conditionalFormatting sqref="W31 W12:W16 W28">
    <cfRule type="containsText" dxfId="2641" priority="1659" operator="containsText" text="Signé partie">
      <formula>NOT(ISERROR(SEARCH("Signé partie",W12)))</formula>
    </cfRule>
    <cfRule type="containsText" dxfId="2640" priority="1660" operator="containsText" text="Reporté">
      <formula>NOT(ISERROR(SEARCH("Reporté",W12)))</formula>
    </cfRule>
    <cfRule type="containsText" dxfId="2639" priority="1661" operator="containsText" text="Abandon">
      <formula>NOT(ISERROR(SEARCH("Abandon",W12)))</formula>
    </cfRule>
    <cfRule type="containsText" dxfId="2638" priority="1662" operator="containsText" text="Signé 100%">
      <formula>NOT(ISERROR(SEARCH("Signé 100%",W12)))</formula>
    </cfRule>
    <cfRule type="containsBlanks" dxfId="2637" priority="1663">
      <formula>LEN(TRIM(W12))=0</formula>
    </cfRule>
    <cfRule type="containsText" dxfId="2636" priority="1664" operator="containsText" text="En cours">
      <formula>NOT(ISERROR(SEARCH("En cours",W12)))</formula>
    </cfRule>
  </conditionalFormatting>
  <conditionalFormatting sqref="W32:W36">
    <cfRule type="containsText" dxfId="2635" priority="1645" operator="containsText" text="Signé partie">
      <formula>NOT(ISERROR(SEARCH("Signé partie",W32)))</formula>
    </cfRule>
    <cfRule type="containsText" dxfId="2634" priority="1646" operator="containsText" text="Reporté">
      <formula>NOT(ISERROR(SEARCH("Reporté",W32)))</formula>
    </cfRule>
    <cfRule type="containsText" dxfId="2633" priority="1647" operator="containsText" text="Abandon">
      <formula>NOT(ISERROR(SEARCH("Abandon",W32)))</formula>
    </cfRule>
    <cfRule type="containsText" dxfId="2632" priority="1648" operator="containsText" text="Signé 100%">
      <formula>NOT(ISERROR(SEARCH("Signé 100%",W32)))</formula>
    </cfRule>
    <cfRule type="containsBlanks" dxfId="2631" priority="1654">
      <formula>LEN(TRIM(W32))=0</formula>
    </cfRule>
    <cfRule type="containsText" dxfId="2630" priority="1655" operator="containsText" text="En cours">
      <formula>NOT(ISERROR(SEARCH("En cours",W32)))</formula>
    </cfRule>
  </conditionalFormatting>
  <conditionalFormatting sqref="D33:D36 T33:T36 G33:G36">
    <cfRule type="containsText" dxfId="2629" priority="1649" operator="containsText" text="2 match">
      <formula>NOT(ISERROR(SEARCH("2 match",D33)))</formula>
    </cfRule>
    <cfRule type="containsText" dxfId="2628" priority="1650" operator="containsText" text="1 facult">
      <formula>NOT(ISERROR(SEARCH("1 facult",D33)))</formula>
    </cfRule>
  </conditionalFormatting>
  <conditionalFormatting sqref="T32">
    <cfRule type="containsText" dxfId="2627" priority="1641" operator="containsText" text="2 match">
      <formula>NOT(ISERROR(SEARCH("2 match",T32)))</formula>
    </cfRule>
    <cfRule type="containsText" dxfId="2626" priority="1642" operator="containsText" text="1 facult">
      <formula>NOT(ISERROR(SEARCH("1 facult",T32)))</formula>
    </cfRule>
  </conditionalFormatting>
  <conditionalFormatting sqref="T51 V51:V55">
    <cfRule type="containsText" dxfId="2625" priority="1555" operator="containsText" text="2 match">
      <formula>NOT(ISERROR(SEARCH("2 match",T51)))</formula>
    </cfRule>
    <cfRule type="containsText" dxfId="2624" priority="1556" operator="containsText" text="1 facult">
      <formula>NOT(ISERROR(SEARCH("1 facult",T51)))</formula>
    </cfRule>
  </conditionalFormatting>
  <conditionalFormatting sqref="D51 G51 U51:U55">
    <cfRule type="containsText" dxfId="2623" priority="1584" operator="containsText" text="2 match">
      <formula>NOT(ISERROR(SEARCH("2 match",D51)))</formula>
    </cfRule>
    <cfRule type="containsText" dxfId="2622" priority="1585" operator="containsText" text="1 facult">
      <formula>NOT(ISERROR(SEARCH("1 facult",D51)))</formula>
    </cfRule>
  </conditionalFormatting>
  <conditionalFormatting sqref="D52:D55 T52:T55 G52:G55">
    <cfRule type="containsText" dxfId="2621" priority="1563" operator="containsText" text="2 match">
      <formula>NOT(ISERROR(SEARCH("2 match",D52)))</formula>
    </cfRule>
    <cfRule type="containsText" dxfId="2620" priority="1564" operator="containsText" text="1 facult">
      <formula>NOT(ISERROR(SEARCH("1 facult",D52)))</formula>
    </cfRule>
  </conditionalFormatting>
  <conditionalFormatting sqref="E31:E36">
    <cfRule type="containsText" dxfId="2619" priority="1459" operator="containsText" text="2 match">
      <formula>NOT(ISERROR(SEARCH("2 match",E31)))</formula>
    </cfRule>
    <cfRule type="containsText" dxfId="2618" priority="1460" operator="containsText" text="1 facult">
      <formula>NOT(ISERROR(SEARCH("1 facult",E31)))</formula>
    </cfRule>
  </conditionalFormatting>
  <conditionalFormatting sqref="E51:E55">
    <cfRule type="containsText" dxfId="2617" priority="1455" operator="containsText" text="2 match">
      <formula>NOT(ISERROR(SEARCH("2 match",E51)))</formula>
    </cfRule>
    <cfRule type="containsText" dxfId="2616" priority="1456" operator="containsText" text="1 facult">
      <formula>NOT(ISERROR(SEARCH("1 facult",E51)))</formula>
    </cfRule>
  </conditionalFormatting>
  <conditionalFormatting sqref="Q38:R38">
    <cfRule type="containsText" priority="1448" operator="containsText" text="x">
      <formula>NOT(ISERROR(SEARCH("x",Q38)))</formula>
    </cfRule>
  </conditionalFormatting>
  <conditionalFormatting sqref="Q38:R38">
    <cfRule type="containsText" dxfId="2615" priority="1446" operator="containsText" text="2 match">
      <formula>NOT(ISERROR(SEARCH("2 match",Q38)))</formula>
    </cfRule>
    <cfRule type="containsText" dxfId="2614" priority="1447" operator="containsText" text="1 facult">
      <formula>NOT(ISERROR(SEARCH("1 facult",Q38)))</formula>
    </cfRule>
  </conditionalFormatting>
  <conditionalFormatting sqref="Q38:R38">
    <cfRule type="containsText" priority="1445" operator="containsText" text="x">
      <formula>NOT(ISERROR(SEARCH("x",Q38)))</formula>
    </cfRule>
  </conditionalFormatting>
  <conditionalFormatting sqref="N38:O38">
    <cfRule type="containsText" priority="1444" operator="containsText" text="x">
      <formula>NOT(ISERROR(SEARCH("x",N38)))</formula>
    </cfRule>
  </conditionalFormatting>
  <conditionalFormatting sqref="N38:O38">
    <cfRule type="containsText" dxfId="2613" priority="1442" operator="containsText" text="2 match">
      <formula>NOT(ISERROR(SEARCH("2 match",N38)))</formula>
    </cfRule>
    <cfRule type="containsText" dxfId="2612" priority="1443" operator="containsText" text="1 facult">
      <formula>NOT(ISERROR(SEARCH("1 facult",N38)))</formula>
    </cfRule>
  </conditionalFormatting>
  <conditionalFormatting sqref="N38:O38">
    <cfRule type="containsText" priority="1441" operator="containsText" text="x">
      <formula>NOT(ISERROR(SEARCH("x",N38)))</formula>
    </cfRule>
  </conditionalFormatting>
  <conditionalFormatting sqref="K38:L38">
    <cfRule type="containsText" priority="1440" operator="containsText" text="x">
      <formula>NOT(ISERROR(SEARCH("x",K38)))</formula>
    </cfRule>
  </conditionalFormatting>
  <conditionalFormatting sqref="K38:L38">
    <cfRule type="containsText" dxfId="2611" priority="1438" operator="containsText" text="2 match">
      <formula>NOT(ISERROR(SEARCH("2 match",K38)))</formula>
    </cfRule>
    <cfRule type="containsText" dxfId="2610" priority="1439" operator="containsText" text="1 facult">
      <formula>NOT(ISERROR(SEARCH("1 facult",K38)))</formula>
    </cfRule>
  </conditionalFormatting>
  <conditionalFormatting sqref="K38:L38">
    <cfRule type="containsText" priority="1437" operator="containsText" text="x">
      <formula>NOT(ISERROR(SEARCH("x",K38)))</formula>
    </cfRule>
  </conditionalFormatting>
  <conditionalFormatting sqref="H38:I38">
    <cfRule type="containsText" priority="1436" operator="containsText" text="x">
      <formula>NOT(ISERROR(SEARCH("x",H38)))</formula>
    </cfRule>
  </conditionalFormatting>
  <conditionalFormatting sqref="H38:I38">
    <cfRule type="containsText" dxfId="2609" priority="1434" operator="containsText" text="2 match">
      <formula>NOT(ISERROR(SEARCH("2 match",H38)))</formula>
    </cfRule>
    <cfRule type="containsText" dxfId="2608" priority="1435" operator="containsText" text="1 facult">
      <formula>NOT(ISERROR(SEARCH("1 facult",H38)))</formula>
    </cfRule>
  </conditionalFormatting>
  <conditionalFormatting sqref="H38:I38">
    <cfRule type="containsText" priority="1433" operator="containsText" text="x">
      <formula>NOT(ISERROR(SEARCH("x",H38)))</formula>
    </cfRule>
  </conditionalFormatting>
  <conditionalFormatting sqref="Q57:R57">
    <cfRule type="containsText" priority="1432" operator="containsText" text="x">
      <formula>NOT(ISERROR(SEARCH("x",Q57)))</formula>
    </cfRule>
  </conditionalFormatting>
  <conditionalFormatting sqref="Q57:R57">
    <cfRule type="containsText" dxfId="2607" priority="1430" operator="containsText" text="2 match">
      <formula>NOT(ISERROR(SEARCH("2 match",Q57)))</formula>
    </cfRule>
    <cfRule type="containsText" dxfId="2606" priority="1431" operator="containsText" text="1 facult">
      <formula>NOT(ISERROR(SEARCH("1 facult",Q57)))</formula>
    </cfRule>
  </conditionalFormatting>
  <conditionalFormatting sqref="Q57:R57">
    <cfRule type="containsText" priority="1429" operator="containsText" text="x">
      <formula>NOT(ISERROR(SEARCH("x",Q57)))</formula>
    </cfRule>
  </conditionalFormatting>
  <conditionalFormatting sqref="N57:O57">
    <cfRule type="containsText" priority="1428" operator="containsText" text="x">
      <formula>NOT(ISERROR(SEARCH("x",N57)))</formula>
    </cfRule>
  </conditionalFormatting>
  <conditionalFormatting sqref="N57:O57">
    <cfRule type="containsText" dxfId="2605" priority="1426" operator="containsText" text="2 match">
      <formula>NOT(ISERROR(SEARCH("2 match",N57)))</formula>
    </cfRule>
    <cfRule type="containsText" dxfId="2604" priority="1427" operator="containsText" text="1 facult">
      <formula>NOT(ISERROR(SEARCH("1 facult",N57)))</formula>
    </cfRule>
  </conditionalFormatting>
  <conditionalFormatting sqref="N57:O57">
    <cfRule type="containsText" priority="1425" operator="containsText" text="x">
      <formula>NOT(ISERROR(SEARCH("x",N57)))</formula>
    </cfRule>
  </conditionalFormatting>
  <conditionalFormatting sqref="K57:L57">
    <cfRule type="containsText" priority="1424" operator="containsText" text="x">
      <formula>NOT(ISERROR(SEARCH("x",K57)))</formula>
    </cfRule>
  </conditionalFormatting>
  <conditionalFormatting sqref="K57:L57">
    <cfRule type="containsText" dxfId="2603" priority="1422" operator="containsText" text="2 match">
      <formula>NOT(ISERROR(SEARCH("2 match",K57)))</formula>
    </cfRule>
    <cfRule type="containsText" dxfId="2602" priority="1423" operator="containsText" text="1 facult">
      <formula>NOT(ISERROR(SEARCH("1 facult",K57)))</formula>
    </cfRule>
  </conditionalFormatting>
  <conditionalFormatting sqref="K57:L57">
    <cfRule type="containsText" priority="1421" operator="containsText" text="x">
      <formula>NOT(ISERROR(SEARCH("x",K57)))</formula>
    </cfRule>
  </conditionalFormatting>
  <conditionalFormatting sqref="H57:I57">
    <cfRule type="containsText" priority="1420" operator="containsText" text="x">
      <formula>NOT(ISERROR(SEARCH("x",H57)))</formula>
    </cfRule>
  </conditionalFormatting>
  <conditionalFormatting sqref="H57:I57">
    <cfRule type="containsText" dxfId="2601" priority="1418" operator="containsText" text="2 match">
      <formula>NOT(ISERROR(SEARCH("2 match",H57)))</formula>
    </cfRule>
    <cfRule type="containsText" dxfId="2600" priority="1419" operator="containsText" text="1 facult">
      <formula>NOT(ISERROR(SEARCH("1 facult",H57)))</formula>
    </cfRule>
  </conditionalFormatting>
  <conditionalFormatting sqref="H57:I57">
    <cfRule type="containsText" priority="1417" operator="containsText" text="x">
      <formula>NOT(ISERROR(SEARCH("x",H57)))</formula>
    </cfRule>
  </conditionalFormatting>
  <conditionalFormatting sqref="H37:S37">
    <cfRule type="containsText" priority="1404" operator="containsText" text="x">
      <formula>NOT(ISERROR(SEARCH("x",H37)))</formula>
    </cfRule>
  </conditionalFormatting>
  <conditionalFormatting sqref="H37:S37">
    <cfRule type="containsText" dxfId="2599" priority="1402" operator="containsText" text="2 match">
      <formula>NOT(ISERROR(SEARCH("2 match",H37)))</formula>
    </cfRule>
    <cfRule type="containsText" dxfId="2598" priority="1403" operator="containsText" text="1 facult">
      <formula>NOT(ISERROR(SEARCH("1 facult",H37)))</formula>
    </cfRule>
  </conditionalFormatting>
  <conditionalFormatting sqref="H37:S37">
    <cfRule type="containsText" priority="1401" operator="containsText" text="x">
      <formula>NOT(ISERROR(SEARCH("x",H37)))</formula>
    </cfRule>
  </conditionalFormatting>
  <conditionalFormatting sqref="R62:S62">
    <cfRule type="containsText" dxfId="2597" priority="734" operator="containsText" text="2 match">
      <formula>NOT(ISERROR(SEARCH("2 match",R62)))</formula>
    </cfRule>
    <cfRule type="containsText" dxfId="2596" priority="735" operator="containsText" text="1 facult">
      <formula>NOT(ISERROR(SEARCH("1 facult",R62)))</formula>
    </cfRule>
  </conditionalFormatting>
  <conditionalFormatting sqref="L64:M64">
    <cfRule type="containsText" priority="828" operator="containsText" text="x">
      <formula>NOT(ISERROR(SEARCH("x",L64)))</formula>
    </cfRule>
  </conditionalFormatting>
  <conditionalFormatting sqref="L64:M64">
    <cfRule type="containsText" dxfId="2595" priority="826" operator="containsText" text="2 match">
      <formula>NOT(ISERROR(SEARCH("2 match",L64)))</formula>
    </cfRule>
    <cfRule type="containsText" dxfId="2594" priority="827" operator="containsText" text="1 facult">
      <formula>NOT(ISERROR(SEARCH("1 facult",L64)))</formula>
    </cfRule>
  </conditionalFormatting>
  <conditionalFormatting sqref="L64:M64">
    <cfRule type="containsText" priority="825" operator="containsText" text="x">
      <formula>NOT(ISERROR(SEARCH("x",L64)))</formula>
    </cfRule>
  </conditionalFormatting>
  <conditionalFormatting sqref="I64:J64">
    <cfRule type="containsText" priority="824" operator="containsText" text="x">
      <formula>NOT(ISERROR(SEARCH("x",I64)))</formula>
    </cfRule>
  </conditionalFormatting>
  <conditionalFormatting sqref="I64:J64">
    <cfRule type="containsText" dxfId="2593" priority="822" operator="containsText" text="2 match">
      <formula>NOT(ISERROR(SEARCH("2 match",I64)))</formula>
    </cfRule>
    <cfRule type="containsText" dxfId="2592" priority="823" operator="containsText" text="1 facult">
      <formula>NOT(ISERROR(SEARCH("1 facult",I64)))</formula>
    </cfRule>
  </conditionalFormatting>
  <conditionalFormatting sqref="I64:J64">
    <cfRule type="containsText" priority="821" operator="containsText" text="x">
      <formula>NOT(ISERROR(SEARCH("x",I64)))</formula>
    </cfRule>
  </conditionalFormatting>
  <conditionalFormatting sqref="F64:G64">
    <cfRule type="containsText" priority="820" operator="containsText" text="x">
      <formula>NOT(ISERROR(SEARCH("x",F64)))</formula>
    </cfRule>
  </conditionalFormatting>
  <conditionalFormatting sqref="F64:G64">
    <cfRule type="containsText" dxfId="2591" priority="818" operator="containsText" text="2 match">
      <formula>NOT(ISERROR(SEARCH("2 match",F64)))</formula>
    </cfRule>
    <cfRule type="containsText" dxfId="2590" priority="819" operator="containsText" text="1 facult">
      <formula>NOT(ISERROR(SEARCH("1 facult",F64)))</formula>
    </cfRule>
  </conditionalFormatting>
  <conditionalFormatting sqref="F64:G64">
    <cfRule type="containsText" priority="817" operator="containsText" text="x">
      <formula>NOT(ISERROR(SEARCH("x",F64)))</formula>
    </cfRule>
  </conditionalFormatting>
  <conditionalFormatting sqref="L62:M62">
    <cfRule type="containsText" priority="796" operator="containsText" text="x">
      <formula>NOT(ISERROR(SEARCH("x",L62)))</formula>
    </cfRule>
  </conditionalFormatting>
  <conditionalFormatting sqref="L62:M62">
    <cfRule type="containsText" dxfId="2589" priority="794" operator="containsText" text="2 match">
      <formula>NOT(ISERROR(SEARCH("2 match",L62)))</formula>
    </cfRule>
    <cfRule type="containsText" dxfId="2588" priority="795" operator="containsText" text="1 facult">
      <formula>NOT(ISERROR(SEARCH("1 facult",L62)))</formula>
    </cfRule>
  </conditionalFormatting>
  <conditionalFormatting sqref="L62:M62">
    <cfRule type="containsText" priority="793" operator="containsText" text="x">
      <formula>NOT(ISERROR(SEARCH("x",L62)))</formula>
    </cfRule>
  </conditionalFormatting>
  <conditionalFormatting sqref="I62:J62">
    <cfRule type="containsText" priority="792" operator="containsText" text="x">
      <formula>NOT(ISERROR(SEARCH("x",I62)))</formula>
    </cfRule>
  </conditionalFormatting>
  <conditionalFormatting sqref="I62:J62">
    <cfRule type="containsText" dxfId="2587" priority="790" operator="containsText" text="2 match">
      <formula>NOT(ISERROR(SEARCH("2 match",I62)))</formula>
    </cfRule>
    <cfRule type="containsText" dxfId="2586" priority="791" operator="containsText" text="1 facult">
      <formula>NOT(ISERROR(SEARCH("1 facult",I62)))</formula>
    </cfRule>
  </conditionalFormatting>
  <conditionalFormatting sqref="I62:J62">
    <cfRule type="containsText" priority="789" operator="containsText" text="x">
      <formula>NOT(ISERROR(SEARCH("x",I62)))</formula>
    </cfRule>
  </conditionalFormatting>
  <conditionalFormatting sqref="F62:G62">
    <cfRule type="containsText" priority="788" operator="containsText" text="x">
      <formula>NOT(ISERROR(SEARCH("x",F62)))</formula>
    </cfRule>
  </conditionalFormatting>
  <conditionalFormatting sqref="F62:G62">
    <cfRule type="containsText" dxfId="2585" priority="786" operator="containsText" text="2 match">
      <formula>NOT(ISERROR(SEARCH("2 match",F62)))</formula>
    </cfRule>
    <cfRule type="containsText" dxfId="2584" priority="787" operator="containsText" text="1 facult">
      <formula>NOT(ISERROR(SEARCH("1 facult",F62)))</formula>
    </cfRule>
  </conditionalFormatting>
  <conditionalFormatting sqref="F62:G62">
    <cfRule type="containsText" priority="785" operator="containsText" text="x">
      <formula>NOT(ISERROR(SEARCH("x",F62)))</formula>
    </cfRule>
  </conditionalFormatting>
  <conditionalFormatting sqref="Y62">
    <cfRule type="containsText" priority="744" operator="containsText" text="x">
      <formula>NOT(ISERROR(SEARCH("x",Y62)))</formula>
    </cfRule>
  </conditionalFormatting>
  <conditionalFormatting sqref="Y62">
    <cfRule type="containsText" dxfId="2583" priority="742" operator="containsText" text="2 match">
      <formula>NOT(ISERROR(SEARCH("2 match",Y62)))</formula>
    </cfRule>
    <cfRule type="containsText" dxfId="2582" priority="743" operator="containsText" text="1 facult">
      <formula>NOT(ISERROR(SEARCH("1 facult",Y62)))</formula>
    </cfRule>
  </conditionalFormatting>
  <conditionalFormatting sqref="Y62">
    <cfRule type="containsText" priority="741" operator="containsText" text="x">
      <formula>NOT(ISERROR(SEARCH("x",Y62)))</formula>
    </cfRule>
  </conditionalFormatting>
  <conditionalFormatting sqref="U62:V62">
    <cfRule type="containsText" priority="740" operator="containsText" text="x">
      <formula>NOT(ISERROR(SEARCH("x",U62)))</formula>
    </cfRule>
  </conditionalFormatting>
  <conditionalFormatting sqref="U62:V62">
    <cfRule type="containsText" dxfId="2581" priority="738" operator="containsText" text="2 match">
      <formula>NOT(ISERROR(SEARCH("2 match",U62)))</formula>
    </cfRule>
    <cfRule type="containsText" dxfId="2580" priority="739" operator="containsText" text="1 facult">
      <formula>NOT(ISERROR(SEARCH("1 facult",U62)))</formula>
    </cfRule>
  </conditionalFormatting>
  <conditionalFormatting sqref="U62:V62">
    <cfRule type="containsText" priority="737" operator="containsText" text="x">
      <formula>NOT(ISERROR(SEARCH("x",U62)))</formula>
    </cfRule>
  </conditionalFormatting>
  <conditionalFormatting sqref="R62:S62">
    <cfRule type="containsText" priority="736" operator="containsText" text="x">
      <formula>NOT(ISERROR(SEARCH("x",R62)))</formula>
    </cfRule>
  </conditionalFormatting>
  <conditionalFormatting sqref="R62:S62">
    <cfRule type="containsText" priority="733" operator="containsText" text="x">
      <formula>NOT(ISERROR(SEARCH("x",R62)))</formula>
    </cfRule>
  </conditionalFormatting>
  <conditionalFormatting sqref="O62:P62">
    <cfRule type="containsText" priority="732" operator="containsText" text="x">
      <formula>NOT(ISERROR(SEARCH("x",O62)))</formula>
    </cfRule>
  </conditionalFormatting>
  <conditionalFormatting sqref="O62:P62">
    <cfRule type="containsText" dxfId="2579" priority="730" operator="containsText" text="2 match">
      <formula>NOT(ISERROR(SEARCH("2 match",O62)))</formula>
    </cfRule>
    <cfRule type="containsText" dxfId="2578" priority="731" operator="containsText" text="1 facult">
      <formula>NOT(ISERROR(SEARCH("1 facult",O62)))</formula>
    </cfRule>
  </conditionalFormatting>
  <conditionalFormatting sqref="O62:P62">
    <cfRule type="containsText" priority="729" operator="containsText" text="x">
      <formula>NOT(ISERROR(SEARCH("x",O62)))</formula>
    </cfRule>
  </conditionalFormatting>
  <conditionalFormatting sqref="X62">
    <cfRule type="containsText" priority="728" operator="containsText" text="x">
      <formula>NOT(ISERROR(SEARCH("x",X62)))</formula>
    </cfRule>
  </conditionalFormatting>
  <conditionalFormatting sqref="X62">
    <cfRule type="containsText" dxfId="2577" priority="726" operator="containsText" text="2 match">
      <formula>NOT(ISERROR(SEARCH("2 match",X62)))</formula>
    </cfRule>
    <cfRule type="containsText" dxfId="2576" priority="727" operator="containsText" text="1 facult">
      <formula>NOT(ISERROR(SEARCH("1 facult",X62)))</formula>
    </cfRule>
  </conditionalFormatting>
  <conditionalFormatting sqref="X62">
    <cfRule type="containsText" priority="725" operator="containsText" text="x">
      <formula>NOT(ISERROR(SEARCH("x",X62)))</formula>
    </cfRule>
  </conditionalFormatting>
  <conditionalFormatting sqref="V31:V36">
    <cfRule type="containsText" dxfId="2575" priority="566" operator="containsText" text="2 match">
      <formula>NOT(ISERROR(SEARCH("2 match",V31)))</formula>
    </cfRule>
    <cfRule type="containsText" dxfId="2574" priority="567" operator="containsText" text="1 facult">
      <formula>NOT(ISERROR(SEARCH("1 facult",V31)))</formula>
    </cfRule>
  </conditionalFormatting>
  <conditionalFormatting sqref="W51:W55">
    <cfRule type="containsText" dxfId="2573" priority="475" operator="containsText" text="Signé partie">
      <formula>NOT(ISERROR(SEARCH("Signé partie",W51)))</formula>
    </cfRule>
    <cfRule type="containsText" dxfId="2572" priority="476" operator="containsText" text="Reporté">
      <formula>NOT(ISERROR(SEARCH("Reporté",W51)))</formula>
    </cfRule>
    <cfRule type="containsText" dxfId="2571" priority="477" operator="containsText" text="Abandon">
      <formula>NOT(ISERROR(SEARCH("Abandon",W51)))</formula>
    </cfRule>
    <cfRule type="containsText" dxfId="2570" priority="478" operator="containsText" text="Signé 100%">
      <formula>NOT(ISERROR(SEARCH("Signé 100%",W51)))</formula>
    </cfRule>
    <cfRule type="containsBlanks" dxfId="2569" priority="482">
      <formula>LEN(TRIM(W51))=0</formula>
    </cfRule>
    <cfRule type="containsText" dxfId="2568" priority="483" operator="containsText" text="En cours">
      <formula>NOT(ISERROR(SEARCH("En cours",W51)))</formula>
    </cfRule>
  </conditionalFormatting>
  <conditionalFormatting sqref="H9:S28">
    <cfRule type="containsText" dxfId="2567" priority="237" operator="containsText" text="3">
      <formula>NOT(ISERROR(SEARCH("3",H9)))</formula>
    </cfRule>
  </conditionalFormatting>
  <conditionalFormatting sqref="H9:J28">
    <cfRule type="containsText" dxfId="2566" priority="235" operator="containsText" text="Néant">
      <formula>NOT(ISERROR(SEARCH("Néant",H9)))</formula>
    </cfRule>
  </conditionalFormatting>
  <conditionalFormatting sqref="I31:M36 Q31:S36">
    <cfRule type="containsText" dxfId="2565" priority="305" operator="containsText" text="2 match">
      <formula>NOT(ISERROR(SEARCH("2 match",I31)))</formula>
    </cfRule>
    <cfRule type="containsText" dxfId="2564" priority="306" operator="containsText" text="1 facult">
      <formula>NOT(ISERROR(SEARCH("1 facult",I31)))</formula>
    </cfRule>
  </conditionalFormatting>
  <conditionalFormatting sqref="I31:M36 Q31:S36">
    <cfRule type="cellIs" dxfId="2563" priority="304" operator="equal">
      <formula>1</formula>
    </cfRule>
  </conditionalFormatting>
  <conditionalFormatting sqref="I31:M36 Q31:S36">
    <cfRule type="cellIs" dxfId="2562" priority="303" operator="equal">
      <formula>1</formula>
    </cfRule>
  </conditionalFormatting>
  <conditionalFormatting sqref="I31:M36 Q31:S36">
    <cfRule type="containsText" dxfId="2561" priority="302" operator="containsText" text="3">
      <formula>NOT(ISERROR(SEARCH("3",I31)))</formula>
    </cfRule>
  </conditionalFormatting>
  <conditionalFormatting sqref="I31:J36">
    <cfRule type="containsText" dxfId="2560" priority="300" operator="containsText" text="Néant">
      <formula>NOT(ISERROR(SEARCH("Néant",I31)))</formula>
    </cfRule>
  </conditionalFormatting>
  <conditionalFormatting sqref="H51:S55">
    <cfRule type="containsText" dxfId="2559" priority="291" operator="containsText" text="2 match">
      <formula>NOT(ISERROR(SEARCH("2 match",H51)))</formula>
    </cfRule>
    <cfRule type="containsText" dxfId="2558" priority="292" operator="containsText" text="1 facult">
      <formula>NOT(ISERROR(SEARCH("1 facult",H51)))</formula>
    </cfRule>
  </conditionalFormatting>
  <conditionalFormatting sqref="H51:S55">
    <cfRule type="cellIs" dxfId="2557" priority="290" operator="equal">
      <formula>1</formula>
    </cfRule>
  </conditionalFormatting>
  <conditionalFormatting sqref="H51:S55">
    <cfRule type="cellIs" dxfId="2556" priority="289" operator="equal">
      <formula>1</formula>
    </cfRule>
  </conditionalFormatting>
  <conditionalFormatting sqref="H51:S55">
    <cfRule type="containsText" dxfId="2555" priority="288" operator="containsText" text="3">
      <formula>NOT(ISERROR(SEARCH("3",H51)))</formula>
    </cfRule>
  </conditionalFormatting>
  <conditionalFormatting sqref="H51:J55">
    <cfRule type="containsText" dxfId="2554" priority="286" operator="containsText" text="Néant">
      <formula>NOT(ISERROR(SEARCH("Néant",H51)))</formula>
    </cfRule>
  </conditionalFormatting>
  <conditionalFormatting sqref="N31:P36">
    <cfRule type="containsText" dxfId="2553" priority="235" operator="containsText" text="2 match">
      <formula>NOT(ISERROR(SEARCH("2 match",N31)))</formula>
    </cfRule>
    <cfRule type="containsText" dxfId="2552" priority="236" operator="containsText" text="1 facult">
      <formula>NOT(ISERROR(SEARCH("1 facult",N31)))</formula>
    </cfRule>
  </conditionalFormatting>
  <conditionalFormatting sqref="N31:P36">
    <cfRule type="cellIs" dxfId="2551" priority="247" operator="equal">
      <formula>1</formula>
    </cfRule>
  </conditionalFormatting>
  <conditionalFormatting sqref="N31:P36">
    <cfRule type="cellIs" dxfId="2550" priority="246" operator="equal">
      <formula>1</formula>
    </cfRule>
  </conditionalFormatting>
  <conditionalFormatting sqref="N31:P36">
    <cfRule type="containsText" dxfId="2549" priority="234" operator="containsText" text="3">
      <formula>NOT(ISERROR(SEARCH("3",N31)))</formula>
    </cfRule>
  </conditionalFormatting>
  <conditionalFormatting sqref="X31:X36">
    <cfRule type="containsText" dxfId="2548" priority="120" operator="containsText" text="2 match">
      <formula>NOT(ISERROR(SEARCH("2 match",X31)))</formula>
    </cfRule>
    <cfRule type="containsText" dxfId="2547" priority="121" operator="containsText" text="1 facult">
      <formula>NOT(ISERROR(SEARCH("1 facult",X31)))</formula>
    </cfRule>
  </conditionalFormatting>
  <conditionalFormatting sqref="X31:X36">
    <cfRule type="cellIs" dxfId="2546" priority="117" operator="between">
      <formula>1</formula>
      <formula>9999999999</formula>
    </cfRule>
  </conditionalFormatting>
  <conditionalFormatting sqref="X31:X36">
    <cfRule type="cellIs" dxfId="2545" priority="116" operator="equal">
      <formula>0</formula>
    </cfRule>
  </conditionalFormatting>
  <conditionalFormatting sqref="H31:H36 U31:U36">
    <cfRule type="containsText" dxfId="2544" priority="114" operator="containsText" text="2 match">
      <formula>NOT(ISERROR(SEARCH("2 match",H31)))</formula>
    </cfRule>
    <cfRule type="containsText" dxfId="2543" priority="115" operator="containsText" text="1 facult">
      <formula>NOT(ISERROR(SEARCH("1 facult",H31)))</formula>
    </cfRule>
  </conditionalFormatting>
  <conditionalFormatting sqref="H31:H36">
    <cfRule type="cellIs" dxfId="2542" priority="113" operator="equal">
      <formula>1</formula>
    </cfRule>
  </conditionalFormatting>
  <conditionalFormatting sqref="H31:H36">
    <cfRule type="cellIs" dxfId="2541" priority="112" operator="equal">
      <formula>1</formula>
    </cfRule>
  </conditionalFormatting>
  <conditionalFormatting sqref="H31:H36">
    <cfRule type="containsText" dxfId="2540" priority="105" operator="containsText" text="3">
      <formula>NOT(ISERROR(SEARCH("3",H31)))</formula>
    </cfRule>
  </conditionalFormatting>
  <conditionalFormatting sqref="H31:H36">
    <cfRule type="containsText" dxfId="2539" priority="103" operator="containsText" text="Néant">
      <formula>NOT(ISERROR(SEARCH("Néant",H31)))</formula>
    </cfRule>
  </conditionalFormatting>
  <conditionalFormatting sqref="X51:X55 H9:S16 U9:U27 D12:E14 T12:T14 G12:G14 V12:V14 D28:E28 G28:V28">
    <cfRule type="containsText" dxfId="2538" priority="95" operator="containsText" text="2 match">
      <formula>NOT(ISERROR(SEARCH("2 match",D9)))</formula>
    </cfRule>
    <cfRule type="containsText" dxfId="2537" priority="96" operator="containsText" text="1 facultative">
      <formula>NOT(ISERROR(SEARCH("1 facultative",D9)))</formula>
    </cfRule>
  </conditionalFormatting>
  <conditionalFormatting sqref="X31:X36 X51:X55">
    <cfRule type="containsBlanks" priority="92">
      <formula>LEN(TRIM(X31))=0</formula>
    </cfRule>
  </conditionalFormatting>
  <conditionalFormatting sqref="D9:E11 T9:T10 V9:V10 G9:G11 D27:E27 G27">
    <cfRule type="containsText" dxfId="2533" priority="90" operator="containsText" text="2 match">
      <formula>NOT(ISERROR(SEARCH("2 match",D9)))</formula>
    </cfRule>
    <cfRule type="containsText" dxfId="2532" priority="91" operator="containsText" text="1 facultative">
      <formula>NOT(ISERROR(SEARCH("1 facultative",D9)))</formula>
    </cfRule>
  </conditionalFormatting>
  <conditionalFormatting sqref="X9:X28">
    <cfRule type="cellIs" dxfId="2531" priority="76" operator="between">
      <formula>1</formula>
      <formula>10000000000</formula>
    </cfRule>
    <cfRule type="containsBlanks" dxfId="2530" priority="77">
      <formula>LEN(TRIM(X9))=0</formula>
    </cfRule>
    <cfRule type="cellIs" dxfId="2529" priority="78" operator="between">
      <formula>0</formula>
      <formula>0</formula>
    </cfRule>
  </conditionalFormatting>
  <conditionalFormatting sqref="W9:W11">
    <cfRule type="containsText" dxfId="2528" priority="79" operator="containsText" text="Signé partie">
      <formula>NOT(ISERROR(SEARCH("Signé partie",W9)))</formula>
    </cfRule>
    <cfRule type="containsText" dxfId="2527" priority="80" operator="containsText" text="Reporté">
      <formula>NOT(ISERROR(SEARCH("Reporté",W9)))</formula>
    </cfRule>
    <cfRule type="containsText" dxfId="2526" priority="81" operator="containsText" text="Abandon">
      <formula>NOT(ISERROR(SEARCH("Abandon",W9)))</formula>
    </cfRule>
    <cfRule type="containsText" dxfId="2525" priority="82" operator="containsText" text="Signé 100%">
      <formula>NOT(ISERROR(SEARCH("Signé 100%",W9)))</formula>
    </cfRule>
    <cfRule type="containsBlanks" dxfId="2524" priority="83">
      <formula>LEN(TRIM(W9))=0</formula>
    </cfRule>
    <cfRule type="containsText" dxfId="2523" priority="84" operator="containsText" text="En cours">
      <formula>NOT(ISERROR(SEARCH("En cours",W9)))</formula>
    </cfRule>
  </conditionalFormatting>
  <conditionalFormatting sqref="D26:E26 G26">
    <cfRule type="containsText" dxfId="2522" priority="74" operator="containsText" text="2 match">
      <formula>NOT(ISERROR(SEARCH("2 match",D26)))</formula>
    </cfRule>
    <cfRule type="containsText" dxfId="2521" priority="75" operator="containsText" text="1 facultative">
      <formula>NOT(ISERROR(SEARCH("1 facultative",D26)))</formula>
    </cfRule>
  </conditionalFormatting>
  <conditionalFormatting sqref="D17:E21 G17:T17 T18:T20 G18:G21 V17:V20 H18:S27">
    <cfRule type="containsText" dxfId="2520" priority="72" operator="containsText" text="2 match">
      <formula>NOT(ISERROR(SEARCH("2 match",D17)))</formula>
    </cfRule>
    <cfRule type="containsText" dxfId="2519" priority="73" operator="containsText" text="1 facultative">
      <formula>NOT(ISERROR(SEARCH("1 facultative",D17)))</formula>
    </cfRule>
  </conditionalFormatting>
  <conditionalFormatting sqref="W17:W21">
    <cfRule type="containsText" dxfId="2518" priority="66" operator="containsText" text="Signé partie">
      <formula>NOT(ISERROR(SEARCH("Signé partie",W17)))</formula>
    </cfRule>
    <cfRule type="containsText" dxfId="2517" priority="67" operator="containsText" text="Reporté">
      <formula>NOT(ISERROR(SEARCH("Reporté",W17)))</formula>
    </cfRule>
    <cfRule type="containsText" dxfId="2516" priority="68" operator="containsText" text="Abandon">
      <formula>NOT(ISERROR(SEARCH("Abandon",W17)))</formula>
    </cfRule>
    <cfRule type="containsText" dxfId="2515" priority="69" operator="containsText" text="Signé 100%">
      <formula>NOT(ISERROR(SEARCH("Signé 100%",W17)))</formula>
    </cfRule>
    <cfRule type="containsBlanks" dxfId="2514" priority="70">
      <formula>LEN(TRIM(W17))=0</formula>
    </cfRule>
    <cfRule type="containsText" dxfId="2513" priority="71" operator="containsText" text="En cours">
      <formula>NOT(ISERROR(SEARCH("En cours",W17)))</formula>
    </cfRule>
  </conditionalFormatting>
  <conditionalFormatting sqref="E16 G16">
    <cfRule type="cellIs" dxfId="2512" priority="65" operator="lessThan">
      <formula>1</formula>
    </cfRule>
  </conditionalFormatting>
  <conditionalFormatting sqref="E15 G15">
    <cfRule type="cellIs" dxfId="2511" priority="64" operator="lessThan">
      <formula>1</formula>
    </cfRule>
  </conditionalFormatting>
  <conditionalFormatting sqref="W22:W27">
    <cfRule type="containsText" dxfId="2510" priority="56" operator="containsText" text="Signé partie">
      <formula>NOT(ISERROR(SEARCH("Signé partie",W22)))</formula>
    </cfRule>
    <cfRule type="containsText" dxfId="2509" priority="57" operator="containsText" text="Reporté">
      <formula>NOT(ISERROR(SEARCH("Reporté",W22)))</formula>
    </cfRule>
    <cfRule type="containsText" dxfId="2508" priority="58" operator="containsText" text="Abandon">
      <formula>NOT(ISERROR(SEARCH("Abandon",W22)))</formula>
    </cfRule>
    <cfRule type="containsText" dxfId="2507" priority="59" operator="containsText" text="Signé 100%">
      <formula>NOT(ISERROR(SEARCH("Signé 100%",W22)))</formula>
    </cfRule>
    <cfRule type="containsBlanks" dxfId="2506" priority="62">
      <formula>LEN(TRIM(W22))=0</formula>
    </cfRule>
    <cfRule type="containsText" dxfId="2505" priority="63" operator="containsText" text="En cours">
      <formula>NOT(ISERROR(SEARCH("En cours",W22)))</formula>
    </cfRule>
  </conditionalFormatting>
  <conditionalFormatting sqref="D22:E25 G22:G25 T22:T27 V22:V27">
    <cfRule type="containsText" dxfId="2504" priority="60" operator="containsText" text="2 match">
      <formula>NOT(ISERROR(SEARCH("2 match",D22)))</formula>
    </cfRule>
    <cfRule type="containsText" dxfId="2503" priority="61" operator="containsText" text="1 facultative">
      <formula>NOT(ISERROR(SEARCH("1 facultative",D22)))</formula>
    </cfRule>
  </conditionalFormatting>
  <conditionalFormatting sqref="T11 V11 T21 V21">
    <cfRule type="containsText" dxfId="2502" priority="54" operator="containsText" text="2 match">
      <formula>NOT(ISERROR(SEARCH("2 match",T11)))</formula>
    </cfRule>
    <cfRule type="containsText" dxfId="2501" priority="55" operator="containsText" text="1 facultative">
      <formula>NOT(ISERROR(SEARCH("1 facultative",T11)))</formula>
    </cfRule>
  </conditionalFormatting>
  <conditionalFormatting sqref="D44:E45 T44 V44 G44:G45 H44:S49 U44:U49">
    <cfRule type="containsText" dxfId="2500" priority="52" operator="containsText" text="2 match">
      <formula>NOT(ISERROR(SEARCH("2 match",D44)))</formula>
    </cfRule>
    <cfRule type="containsText" dxfId="2499" priority="53" operator="containsText" text="1 facultative">
      <formula>NOT(ISERROR(SEARCH("1 facultative",D44)))</formula>
    </cfRule>
  </conditionalFormatting>
  <conditionalFormatting sqref="H44:S49">
    <cfRule type="cellIs" dxfId="2498" priority="51" operator="equal">
      <formula>1</formula>
    </cfRule>
  </conditionalFormatting>
  <conditionalFormatting sqref="H44:S49">
    <cfRule type="cellIs" dxfId="2497" priority="50" operator="equal">
      <formula>1</formula>
    </cfRule>
  </conditionalFormatting>
  <conditionalFormatting sqref="H44:S49">
    <cfRule type="containsText" dxfId="2496" priority="49" operator="containsText" text="3">
      <formula>NOT(ISERROR(SEARCH("3",H44)))</formula>
    </cfRule>
  </conditionalFormatting>
  <conditionalFormatting sqref="H44:J49">
    <cfRule type="containsText" dxfId="2495" priority="47" operator="containsText" text="Néant">
      <formula>NOT(ISERROR(SEARCH("Néant",H44)))</formula>
    </cfRule>
  </conditionalFormatting>
  <conditionalFormatting sqref="W44:W45">
    <cfRule type="containsText" dxfId="2494" priority="41" operator="containsText" text="Signé partie">
      <formula>NOT(ISERROR(SEARCH("Signé partie",W44)))</formula>
    </cfRule>
    <cfRule type="containsText" dxfId="2493" priority="42" operator="containsText" text="Reporté">
      <formula>NOT(ISERROR(SEARCH("Reporté",W44)))</formula>
    </cfRule>
    <cfRule type="containsText" dxfId="2492" priority="43" operator="containsText" text="Abandon">
      <formula>NOT(ISERROR(SEARCH("Abandon",W44)))</formula>
    </cfRule>
    <cfRule type="containsText" dxfId="2491" priority="44" operator="containsText" text="Signé 100%">
      <formula>NOT(ISERROR(SEARCH("Signé 100%",W44)))</formula>
    </cfRule>
    <cfRule type="containsBlanks" dxfId="2490" priority="45">
      <formula>LEN(TRIM(W44))=0</formula>
    </cfRule>
    <cfRule type="containsText" dxfId="2489" priority="46" operator="containsText" text="En cours">
      <formula>NOT(ISERROR(SEARCH("En cours",W44)))</formula>
    </cfRule>
  </conditionalFormatting>
  <conditionalFormatting sqref="W46:W49">
    <cfRule type="containsText" dxfId="2488" priority="33" operator="containsText" text="Signé partie">
      <formula>NOT(ISERROR(SEARCH("Signé partie",W46)))</formula>
    </cfRule>
    <cfRule type="containsText" dxfId="2487" priority="34" operator="containsText" text="Reporté">
      <formula>NOT(ISERROR(SEARCH("Reporté",W46)))</formula>
    </cfRule>
    <cfRule type="containsText" dxfId="2486" priority="35" operator="containsText" text="Abandon">
      <formula>NOT(ISERROR(SEARCH("Abandon",W46)))</formula>
    </cfRule>
    <cfRule type="containsText" dxfId="2485" priority="36" operator="containsText" text="Signé 100%">
      <formula>NOT(ISERROR(SEARCH("Signé 100%",W46)))</formula>
    </cfRule>
    <cfRule type="containsBlanks" dxfId="2484" priority="39">
      <formula>LEN(TRIM(W46))=0</formula>
    </cfRule>
    <cfRule type="containsText" dxfId="2483" priority="40" operator="containsText" text="En cours">
      <formula>NOT(ISERROR(SEARCH("En cours",W46)))</formula>
    </cfRule>
  </conditionalFormatting>
  <conditionalFormatting sqref="D46:E49 T46:T49 G46:G49 V46:V49">
    <cfRule type="containsText" dxfId="2482" priority="37" operator="containsText" text="2 match">
      <formula>NOT(ISERROR(SEARCH("2 match",D46)))</formula>
    </cfRule>
    <cfRule type="containsText" dxfId="2481" priority="38" operator="containsText" text="1 facultative">
      <formula>NOT(ISERROR(SEARCH("1 facultative",D46)))</formula>
    </cfRule>
  </conditionalFormatting>
  <conditionalFormatting sqref="N44:P49">
    <cfRule type="cellIs" dxfId="2480" priority="32" operator="equal">
      <formula>1</formula>
    </cfRule>
  </conditionalFormatting>
  <conditionalFormatting sqref="N44:P49">
    <cfRule type="cellIs" dxfId="2479" priority="31" operator="equal">
      <formula>1</formula>
    </cfRule>
  </conditionalFormatting>
  <conditionalFormatting sqref="T45 V45">
    <cfRule type="containsText" dxfId="2478" priority="29" operator="containsText" text="2 match">
      <formula>NOT(ISERROR(SEARCH("2 match",T45)))</formula>
    </cfRule>
    <cfRule type="containsText" dxfId="2477" priority="30" operator="containsText" text="1 facultative">
      <formula>NOT(ISERROR(SEARCH("1 facultative",T45)))</formula>
    </cfRule>
  </conditionalFormatting>
  <conditionalFormatting sqref="N44:P49">
    <cfRule type="cellIs" dxfId="2476" priority="28" operator="equal">
      <formula>1</formula>
    </cfRule>
  </conditionalFormatting>
  <conditionalFormatting sqref="N44:P49">
    <cfRule type="cellIs" dxfId="2475" priority="27" operator="equal">
      <formula>1</formula>
    </cfRule>
  </conditionalFormatting>
  <conditionalFormatting sqref="N44:P49">
    <cfRule type="cellIs" dxfId="2474" priority="26" operator="equal">
      <formula>1</formula>
    </cfRule>
  </conditionalFormatting>
  <conditionalFormatting sqref="N44:P49">
    <cfRule type="cellIs" dxfId="2473" priority="25" operator="equal">
      <formula>1</formula>
    </cfRule>
  </conditionalFormatting>
  <conditionalFormatting sqref="J44:J49">
    <cfRule type="cellIs" dxfId="2472" priority="20" operator="equal">
      <formula>1</formula>
    </cfRule>
  </conditionalFormatting>
  <conditionalFormatting sqref="J44:J49">
    <cfRule type="cellIs" dxfId="2471" priority="19" operator="equal">
      <formula>1</formula>
    </cfRule>
  </conditionalFormatting>
  <conditionalFormatting sqref="J44:J49">
    <cfRule type="cellIs" dxfId="2470" priority="24" operator="equal">
      <formula>1</formula>
    </cfRule>
  </conditionalFormatting>
  <conditionalFormatting sqref="J44:J49">
    <cfRule type="cellIs" dxfId="2469" priority="23" operator="equal">
      <formula>1</formula>
    </cfRule>
  </conditionalFormatting>
  <conditionalFormatting sqref="J44:J49">
    <cfRule type="cellIs" dxfId="2468" priority="22" operator="equal">
      <formula>1</formula>
    </cfRule>
  </conditionalFormatting>
  <conditionalFormatting sqref="J44:J49">
    <cfRule type="cellIs" dxfId="2467" priority="21" operator="equal">
      <formula>1</formula>
    </cfRule>
  </conditionalFormatting>
  <conditionalFormatting sqref="H30:S30 U30">
    <cfRule type="containsText" dxfId="2465" priority="17" operator="containsText" text="2 match">
      <formula>NOT(ISERROR(SEARCH("2 match",H30)))</formula>
    </cfRule>
    <cfRule type="containsText" dxfId="2464" priority="18" operator="containsText" text="1 facultative">
      <formula>NOT(ISERROR(SEARCH("1 facultative",H30)))</formula>
    </cfRule>
  </conditionalFormatting>
  <conditionalFormatting sqref="X30">
    <cfRule type="cellIs" dxfId="2463" priority="9" operator="between">
      <formula>1</formula>
      <formula>10000000000</formula>
    </cfRule>
    <cfRule type="containsBlanks" dxfId="2462" priority="10">
      <formula>LEN(TRIM(X30))=0</formula>
    </cfRule>
    <cfRule type="cellIs" dxfId="2461" priority="11" operator="between">
      <formula>0</formula>
      <formula>0</formula>
    </cfRule>
  </conditionalFormatting>
  <conditionalFormatting sqref="H30:S30">
    <cfRule type="cellIs" dxfId="2460" priority="16" operator="equal">
      <formula>1</formula>
    </cfRule>
  </conditionalFormatting>
  <conditionalFormatting sqref="H30:S30">
    <cfRule type="cellIs" dxfId="2459" priority="15" operator="equal">
      <formula>1</formula>
    </cfRule>
  </conditionalFormatting>
  <conditionalFormatting sqref="H30:S30">
    <cfRule type="containsText" dxfId="2458" priority="14" operator="containsText" text="3">
      <formula>NOT(ISERROR(SEARCH("3",H30)))</formula>
    </cfRule>
  </conditionalFormatting>
  <conditionalFormatting sqref="H30:J30">
    <cfRule type="containsText" dxfId="2457" priority="12" operator="containsText" text="Néant">
      <formula>NOT(ISERROR(SEARCH("Néant",H30)))</formula>
    </cfRule>
  </conditionalFormatting>
  <conditionalFormatting sqref="W30">
    <cfRule type="containsText" dxfId="2456" priority="1" operator="containsText" text="Signé partie">
      <formula>NOT(ISERROR(SEARCH("Signé partie",W30)))</formula>
    </cfRule>
    <cfRule type="containsText" dxfId="2455" priority="2" operator="containsText" text="Reporté">
      <formula>NOT(ISERROR(SEARCH("Reporté",W30)))</formula>
    </cfRule>
    <cfRule type="containsText" dxfId="2454" priority="3" operator="containsText" text="Abandon">
      <formula>NOT(ISERROR(SEARCH("Abandon",W30)))</formula>
    </cfRule>
    <cfRule type="containsText" dxfId="2453" priority="4" operator="containsText" text="Signé 100%">
      <formula>NOT(ISERROR(SEARCH("Signé 100%",W30)))</formula>
    </cfRule>
    <cfRule type="containsBlanks" dxfId="2452" priority="7">
      <formula>LEN(TRIM(W30))=0</formula>
    </cfRule>
    <cfRule type="containsText" dxfId="2451" priority="8" operator="containsText" text="En cours">
      <formula>NOT(ISERROR(SEARCH("En cours",W30)))</formula>
    </cfRule>
  </conditionalFormatting>
  <conditionalFormatting sqref="D30:E30 T30 G30 V30">
    <cfRule type="containsText" dxfId="2450" priority="5" operator="containsText" text="2 match">
      <formula>NOT(ISERROR(SEARCH("2 match",D30)))</formula>
    </cfRule>
    <cfRule type="containsText" dxfId="2449" priority="6" operator="containsText" text="1 facultative">
      <formula>NOT(ISERROR(SEARCH("1 facultative",D30)))</formula>
    </cfRule>
  </conditionalFormatting>
  <dataValidations count="12">
    <dataValidation type="list" allowBlank="1" showInputMessage="1" showErrorMessage="1" sqref="W37">
      <formula1>Stade</formula1>
    </dataValidation>
    <dataValidation type="list" allowBlank="1" showInputMessage="1" showErrorMessage="1" sqref="F51:F55 Y44:Y49 Y9:Y28 F31:F36">
      <formula1>DONNEES0002</formula1>
    </dataValidation>
    <dataValidation type="list" allowBlank="1" showInputMessage="1" showErrorMessage="1" sqref="H51:S55 H31:S36">
      <formula1>DONNEES0006</formula1>
    </dataValidation>
    <dataValidation type="list" allowBlank="1" showInputMessage="1" showErrorMessage="1" sqref="W51:W55 W31:W36">
      <formula1>DONNEES0005</formula1>
    </dataValidation>
    <dataValidation type="list" allowBlank="1" showInputMessage="1" showErrorMessage="1" sqref="E51:E55 E31:E36">
      <formula1>DONNEES00001</formula1>
    </dataValidation>
    <dataValidation type="list" allowBlank="1" showInputMessage="1" showErrorMessage="1" sqref="G51:G55 G31:G36">
      <formula1>Liiste</formula1>
    </dataValidation>
    <dataValidation type="list" allowBlank="1" showInputMessage="1" showErrorMessage="1" sqref="V51:V55 V44:V49 V30:V36 V9:V28">
      <formula1>LISTE01</formula1>
    </dataValidation>
    <dataValidation type="list" allowBlank="1" showInputMessage="1" showErrorMessage="1" sqref="W44:W49 W30 W9:W28">
      <formula1>DONNEES5</formula1>
    </dataValidation>
    <dataValidation type="list" allowBlank="1" showInputMessage="1" showErrorMessage="1" sqref="H44:S49 H30:S30 H9:S28">
      <formula1>DONNEES6</formula1>
    </dataValidation>
    <dataValidation type="list" allowBlank="1" showInputMessage="1" showErrorMessage="1" sqref="G44:G49 G30 G9:G28">
      <formula1>DONNEES3</formula1>
    </dataValidation>
    <dataValidation type="list" allowBlank="1" showInputMessage="1" showErrorMessage="1" sqref="F44:F49 X44:X49 F30 X30 X9:X28 F9:F28">
      <formula1>DONNEES02</formula1>
    </dataValidation>
    <dataValidation type="list" allowBlank="1" showInputMessage="1" showErrorMessage="1" sqref="E44:E49 E30 E9:E28">
      <formula1>DONNEES01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6" operator="containsText" id="{7A3D05FE-90F5-482C-A965-F3761F0D235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301" operator="containsText" id="{B4F8F28A-B499-4A27-A5B1-60B2A81DD313}">
            <xm:f>NOT(ISERROR(SEARCH(3,I31)))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I31:J36</xm:sqref>
        </x14:conditionalFormatting>
        <x14:conditionalFormatting xmlns:xm="http://schemas.microsoft.com/office/excel/2006/main">
          <x14:cfRule type="containsText" priority="287" operator="containsText" id="{B8DBB840-3724-4A76-A198-6DAD5314B751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  <x14:conditionalFormatting xmlns:xm="http://schemas.microsoft.com/office/excel/2006/main">
          <x14:cfRule type="containsText" priority="48" operator="containsText" id="{87499B5E-4057-4D71-92B3-789B99537453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3" operator="containsText" id="{B8AABBC6-3484-444A-902B-2F7069301AF5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I30:J30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Z64"/>
  <sheetViews>
    <sheetView showGridLines="0" topLeftCell="C1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 t="s">
        <v>157</v>
      </c>
      <c r="E9" s="43" t="s">
        <v>49</v>
      </c>
      <c r="F9" s="182">
        <v>43221</v>
      </c>
      <c r="G9" s="43" t="s">
        <v>46</v>
      </c>
      <c r="H9" s="45" t="str">
        <f t="shared" ref="H9:H25" si="0">IF(AND(U9&gt;=1,U9&lt;=99999),"3",IF(AND(U9&gt;=300000),"3",""))</f>
        <v>3</v>
      </c>
      <c r="I9" s="45" t="str">
        <f t="shared" ref="I9:I25" si="1">IF(AND(U9&gt;=100000,U9&lt;=299999),"3","")</f>
        <v/>
      </c>
      <c r="J9" s="45" t="str">
        <f t="shared" ref="J9:J25" si="2">IF(AND(U9&gt;=100000,U9&lt;=299999),"3","")</f>
        <v/>
      </c>
      <c r="K9" s="46"/>
      <c r="L9" s="46" t="str">
        <f t="shared" ref="L9:L25" si="3">IF(U9&gt;=300000,"3","")</f>
        <v/>
      </c>
      <c r="M9" s="46" t="str">
        <f t="shared" ref="M9:M25" si="4">IF(U9&gt;=300000,"3","")</f>
        <v/>
      </c>
      <c r="N9" s="45"/>
      <c r="O9" s="45"/>
      <c r="P9" s="45"/>
      <c r="Q9" s="46" t="str">
        <f t="shared" ref="Q9:Q25" si="5">IF(U9&gt;=100000,"3","")</f>
        <v/>
      </c>
      <c r="R9" s="46" t="str">
        <f t="shared" ref="R9:R25" si="6">IF(AND(U9&gt;=1,U9&lt;=99999),"3","")</f>
        <v>3</v>
      </c>
      <c r="S9" s="46" t="s">
        <v>139</v>
      </c>
      <c r="T9" s="47">
        <v>4000000</v>
      </c>
      <c r="U9" s="47">
        <v>1</v>
      </c>
      <c r="V9" s="50" t="s">
        <v>150</v>
      </c>
      <c r="W9" s="48" t="str">
        <f>IF(U9&gt;=1,"En cours…", "")</f>
        <v>En cours…</v>
      </c>
      <c r="X9" s="48" t="str">
        <f>IF(W9="Signé 100%",U9,IF(W9="Reporté","RIEN",IF(W9="Abandon","0",IF(ISBLANK(W9),"",IF(W9="En cours…","R.A.S","")))))</f>
        <v>R.A.S</v>
      </c>
      <c r="Y9" s="171"/>
      <c r="Z9" s="36"/>
    </row>
    <row r="10" spans="2:26" x14ac:dyDescent="0.35">
      <c r="B10" s="34"/>
      <c r="C10" s="246"/>
      <c r="D10" s="43" t="s">
        <v>158</v>
      </c>
      <c r="E10" s="43" t="s">
        <v>49</v>
      </c>
      <c r="F10" s="182">
        <v>43221</v>
      </c>
      <c r="G10" s="43" t="s">
        <v>46</v>
      </c>
      <c r="H10" s="45" t="str">
        <f t="shared" si="0"/>
        <v>3</v>
      </c>
      <c r="I10" s="45" t="str">
        <f t="shared" si="1"/>
        <v/>
      </c>
      <c r="J10" s="45" t="str">
        <f t="shared" si="2"/>
        <v/>
      </c>
      <c r="K10" s="46"/>
      <c r="L10" s="46" t="str">
        <f t="shared" si="3"/>
        <v>3</v>
      </c>
      <c r="M10" s="46" t="str">
        <f t="shared" si="4"/>
        <v>3</v>
      </c>
      <c r="N10" s="45"/>
      <c r="O10" s="45"/>
      <c r="P10" s="45"/>
      <c r="Q10" s="46" t="s">
        <v>139</v>
      </c>
      <c r="R10" s="46" t="str">
        <f t="shared" si="6"/>
        <v/>
      </c>
      <c r="S10" s="46" t="str">
        <f t="shared" ref="S10:S25" si="7">IF(AND(U10&gt;=1,U10&lt;=99999),"3","")</f>
        <v/>
      </c>
      <c r="T10" s="47">
        <v>400000</v>
      </c>
      <c r="U10" s="47">
        <v>400000</v>
      </c>
      <c r="V10" s="50" t="s">
        <v>150</v>
      </c>
      <c r="W10" s="48" t="str">
        <f t="shared" ref="W10:W14" si="8">IF(U10&gt;=1,"En cours…", "")</f>
        <v>En cours…</v>
      </c>
      <c r="X10" s="48" t="str">
        <f t="shared" ref="X10:X27" si="9">IF(W10="Signé 100%",U10,IF(W10="Reporté","RIEN",IF(W10="Abandon","0",IF(ISBLANK(W10),"",IF(W10="En cours…","R.A.S","")))))</f>
        <v>R.A.S</v>
      </c>
      <c r="Y10" s="171"/>
      <c r="Z10" s="36"/>
    </row>
    <row r="11" spans="2:26" x14ac:dyDescent="0.35">
      <c r="B11" s="34"/>
      <c r="C11" s="246"/>
      <c r="D11" s="43" t="s">
        <v>159</v>
      </c>
      <c r="E11" s="43" t="s">
        <v>49</v>
      </c>
      <c r="F11" s="182">
        <v>43191</v>
      </c>
      <c r="G11" s="43" t="s">
        <v>46</v>
      </c>
      <c r="H11" s="45" t="str">
        <f t="shared" si="0"/>
        <v>3</v>
      </c>
      <c r="I11" s="45" t="str">
        <f t="shared" si="1"/>
        <v/>
      </c>
      <c r="J11" s="45" t="str">
        <f t="shared" si="2"/>
        <v/>
      </c>
      <c r="K11" s="46"/>
      <c r="L11" s="46" t="str">
        <f t="shared" si="3"/>
        <v>3</v>
      </c>
      <c r="M11" s="46" t="str">
        <f t="shared" si="4"/>
        <v>3</v>
      </c>
      <c r="N11" s="45"/>
      <c r="O11" s="45"/>
      <c r="P11" s="45"/>
      <c r="Q11" s="46" t="s">
        <v>139</v>
      </c>
      <c r="R11" s="46" t="str">
        <f t="shared" si="6"/>
        <v/>
      </c>
      <c r="S11" s="46" t="str">
        <f t="shared" si="7"/>
        <v/>
      </c>
      <c r="T11" s="47">
        <v>450000</v>
      </c>
      <c r="U11" s="47">
        <v>400000</v>
      </c>
      <c r="V11" s="50" t="s">
        <v>150</v>
      </c>
      <c r="W11" s="48" t="str">
        <f>IF(U11&gt;=1,"En cours…", "")</f>
        <v>En cours…</v>
      </c>
      <c r="X11" s="48" t="str">
        <f t="shared" si="9"/>
        <v>R.A.S</v>
      </c>
      <c r="Y11" s="171"/>
      <c r="Z11" s="36"/>
    </row>
    <row r="12" spans="2:26" x14ac:dyDescent="0.35">
      <c r="B12" s="34"/>
      <c r="C12" s="246"/>
      <c r="D12" s="43" t="s">
        <v>152</v>
      </c>
      <c r="E12" s="43" t="s">
        <v>49</v>
      </c>
      <c r="F12" s="182">
        <v>43252</v>
      </c>
      <c r="G12" s="43" t="s">
        <v>46</v>
      </c>
      <c r="H12" s="45" t="str">
        <f t="shared" si="0"/>
        <v>3</v>
      </c>
      <c r="I12" s="45" t="str">
        <f t="shared" si="1"/>
        <v/>
      </c>
      <c r="J12" s="45" t="str">
        <f t="shared" si="2"/>
        <v/>
      </c>
      <c r="K12" s="46"/>
      <c r="L12" s="46" t="str">
        <f t="shared" si="3"/>
        <v/>
      </c>
      <c r="M12" s="46" t="str">
        <f t="shared" si="4"/>
        <v/>
      </c>
      <c r="N12" s="45"/>
      <c r="O12" s="45"/>
      <c r="P12" s="45"/>
      <c r="Q12" s="46" t="s">
        <v>140</v>
      </c>
      <c r="R12" s="46" t="str">
        <f t="shared" si="6"/>
        <v>3</v>
      </c>
      <c r="S12" s="46" t="str">
        <f t="shared" si="7"/>
        <v>3</v>
      </c>
      <c r="T12" s="47">
        <v>200000</v>
      </c>
      <c r="U12" s="47">
        <v>50000</v>
      </c>
      <c r="V12" s="50" t="s">
        <v>150</v>
      </c>
      <c r="W12" s="48" t="str">
        <f t="shared" ref="W12" si="10">IF(U12&gt;=1,"En cours…", "")</f>
        <v>En cours…</v>
      </c>
      <c r="X12" s="304" t="s">
        <v>151</v>
      </c>
      <c r="Y12" s="171"/>
      <c r="Z12" s="36"/>
    </row>
    <row r="13" spans="2:26" x14ac:dyDescent="0.35">
      <c r="B13" s="34"/>
      <c r="C13" s="246"/>
      <c r="D13" s="43" t="s">
        <v>153</v>
      </c>
      <c r="E13" s="43" t="s">
        <v>49</v>
      </c>
      <c r="F13" s="182">
        <v>43252</v>
      </c>
      <c r="G13" s="43" t="s">
        <v>50</v>
      </c>
      <c r="H13" s="45" t="str">
        <f t="shared" si="0"/>
        <v/>
      </c>
      <c r="I13" s="45" t="str">
        <f t="shared" si="1"/>
        <v>3</v>
      </c>
      <c r="J13" s="45" t="str">
        <f t="shared" si="2"/>
        <v>3</v>
      </c>
      <c r="K13" s="46"/>
      <c r="L13" s="46" t="str">
        <f t="shared" si="3"/>
        <v/>
      </c>
      <c r="M13" s="46" t="str">
        <f t="shared" si="4"/>
        <v/>
      </c>
      <c r="N13" s="45"/>
      <c r="O13" s="45"/>
      <c r="P13" s="45"/>
      <c r="Q13" s="46" t="str">
        <f t="shared" ref="Q13:Q17" si="11">IF(U13&gt;=100000,"3","")</f>
        <v>3</v>
      </c>
      <c r="R13" s="46" t="str">
        <f t="shared" si="6"/>
        <v/>
      </c>
      <c r="S13" s="46" t="str">
        <f t="shared" si="7"/>
        <v/>
      </c>
      <c r="T13" s="47">
        <v>150000</v>
      </c>
      <c r="U13" s="47">
        <v>100000</v>
      </c>
      <c r="V13" s="50" t="s">
        <v>150</v>
      </c>
      <c r="W13" s="48" t="str">
        <f>IF(U13&gt;=1,"En cours…", "")</f>
        <v>En cours…</v>
      </c>
      <c r="X13" s="304" t="s">
        <v>151</v>
      </c>
      <c r="Y13" s="171"/>
      <c r="Z13" s="36"/>
    </row>
    <row r="14" spans="2:26" x14ac:dyDescent="0.35">
      <c r="B14" s="34"/>
      <c r="C14" s="246"/>
      <c r="D14" s="43" t="s">
        <v>154</v>
      </c>
      <c r="E14" s="43" t="s">
        <v>49</v>
      </c>
      <c r="F14" s="182">
        <v>43252</v>
      </c>
      <c r="G14" s="43" t="s">
        <v>46</v>
      </c>
      <c r="H14" s="45" t="str">
        <f t="shared" si="0"/>
        <v/>
      </c>
      <c r="I14" s="45" t="str">
        <f t="shared" si="1"/>
        <v>3</v>
      </c>
      <c r="J14" s="45" t="str">
        <f t="shared" si="2"/>
        <v>3</v>
      </c>
      <c r="K14" s="46"/>
      <c r="L14" s="46" t="str">
        <f t="shared" si="3"/>
        <v/>
      </c>
      <c r="M14" s="46" t="str">
        <f t="shared" si="4"/>
        <v/>
      </c>
      <c r="N14" s="45"/>
      <c r="O14" s="45"/>
      <c r="P14" s="45"/>
      <c r="Q14" s="46" t="str">
        <f t="shared" si="11"/>
        <v>3</v>
      </c>
      <c r="R14" s="46" t="str">
        <f t="shared" si="6"/>
        <v/>
      </c>
      <c r="S14" s="46" t="str">
        <f t="shared" si="7"/>
        <v/>
      </c>
      <c r="T14" s="47">
        <v>170000</v>
      </c>
      <c r="U14" s="47">
        <v>170000</v>
      </c>
      <c r="V14" s="50" t="s">
        <v>150</v>
      </c>
      <c r="W14" s="48" t="str">
        <f t="shared" ref="W14:W17" si="12">IF(U14&gt;=1,"En cours…", "")</f>
        <v>En cours…</v>
      </c>
      <c r="X14" s="304" t="s">
        <v>151</v>
      </c>
      <c r="Y14" s="171"/>
      <c r="Z14" s="36"/>
    </row>
    <row r="15" spans="2:26" x14ac:dyDescent="0.35">
      <c r="B15" s="34"/>
      <c r="C15" s="246"/>
      <c r="D15" s="43" t="s">
        <v>155</v>
      </c>
      <c r="E15" s="43" t="s">
        <v>49</v>
      </c>
      <c r="F15" s="182">
        <v>43255</v>
      </c>
      <c r="G15" s="43"/>
      <c r="H15" s="45" t="str">
        <f t="shared" si="0"/>
        <v>3</v>
      </c>
      <c r="I15" s="45" t="str">
        <f t="shared" si="1"/>
        <v/>
      </c>
      <c r="J15" s="45" t="str">
        <f t="shared" si="2"/>
        <v/>
      </c>
      <c r="K15" s="46"/>
      <c r="L15" s="46" t="str">
        <f t="shared" si="3"/>
        <v/>
      </c>
      <c r="M15" s="46" t="str">
        <f t="shared" si="4"/>
        <v/>
      </c>
      <c r="N15" s="45"/>
      <c r="O15" s="45"/>
      <c r="P15" s="45"/>
      <c r="Q15" s="46" t="str">
        <f t="shared" si="11"/>
        <v/>
      </c>
      <c r="R15" s="46" t="str">
        <f t="shared" si="6"/>
        <v>3</v>
      </c>
      <c r="S15" s="46" t="str">
        <f t="shared" si="7"/>
        <v>3</v>
      </c>
      <c r="T15" s="48">
        <v>1000000</v>
      </c>
      <c r="U15" s="47">
        <v>40000</v>
      </c>
      <c r="V15" s="50" t="s">
        <v>150</v>
      </c>
      <c r="W15" s="48" t="str">
        <f t="shared" si="12"/>
        <v>En cours…</v>
      </c>
      <c r="X15" s="304" t="s">
        <v>151</v>
      </c>
      <c r="Y15" s="171"/>
      <c r="Z15" s="36"/>
    </row>
    <row r="16" spans="2:26" x14ac:dyDescent="0.35">
      <c r="B16" s="34"/>
      <c r="C16" s="246"/>
      <c r="D16" s="43" t="s">
        <v>156</v>
      </c>
      <c r="E16" s="43" t="s">
        <v>49</v>
      </c>
      <c r="F16" s="182">
        <v>43252</v>
      </c>
      <c r="G16" s="43"/>
      <c r="H16" s="45" t="str">
        <f t="shared" si="0"/>
        <v>3</v>
      </c>
      <c r="I16" s="45" t="str">
        <f t="shared" si="1"/>
        <v/>
      </c>
      <c r="J16" s="45" t="str">
        <f t="shared" si="2"/>
        <v/>
      </c>
      <c r="K16" s="46"/>
      <c r="L16" s="46" t="str">
        <f t="shared" si="3"/>
        <v/>
      </c>
      <c r="M16" s="46" t="str">
        <f t="shared" si="4"/>
        <v/>
      </c>
      <c r="N16" s="45"/>
      <c r="O16" s="45"/>
      <c r="P16" s="45"/>
      <c r="Q16" s="46" t="str">
        <f t="shared" si="11"/>
        <v/>
      </c>
      <c r="R16" s="46" t="str">
        <f t="shared" si="6"/>
        <v>3</v>
      </c>
      <c r="S16" s="46" t="str">
        <f t="shared" si="7"/>
        <v>3</v>
      </c>
      <c r="T16" s="47"/>
      <c r="U16" s="47">
        <v>50000</v>
      </c>
      <c r="V16" s="50"/>
      <c r="W16" s="48" t="str">
        <f t="shared" si="12"/>
        <v>En cours…</v>
      </c>
      <c r="X16" s="304" t="s">
        <v>151</v>
      </c>
      <c r="Y16" s="171"/>
      <c r="Z16" s="36"/>
    </row>
    <row r="17" spans="2:26" x14ac:dyDescent="0.35">
      <c r="B17" s="34"/>
      <c r="C17" s="246"/>
      <c r="D17" s="43"/>
      <c r="E17" s="43"/>
      <c r="F17" s="182"/>
      <c r="G17" s="43"/>
      <c r="H17" s="45" t="str">
        <f t="shared" si="0"/>
        <v/>
      </c>
      <c r="I17" s="45" t="str">
        <f t="shared" si="1"/>
        <v/>
      </c>
      <c r="J17" s="45" t="str">
        <f t="shared" si="2"/>
        <v/>
      </c>
      <c r="K17" s="46"/>
      <c r="L17" s="46" t="str">
        <f t="shared" si="3"/>
        <v/>
      </c>
      <c r="M17" s="46" t="str">
        <f t="shared" si="4"/>
        <v/>
      </c>
      <c r="N17" s="45"/>
      <c r="O17" s="45"/>
      <c r="P17" s="45"/>
      <c r="Q17" s="46" t="str">
        <f t="shared" si="11"/>
        <v/>
      </c>
      <c r="R17" s="46" t="str">
        <f t="shared" si="6"/>
        <v/>
      </c>
      <c r="S17" s="46" t="str">
        <f t="shared" si="7"/>
        <v/>
      </c>
      <c r="T17" s="47"/>
      <c r="U17" s="47"/>
      <c r="V17" s="50"/>
      <c r="W17" s="48" t="str">
        <f t="shared" si="12"/>
        <v/>
      </c>
      <c r="X17" s="44"/>
      <c r="Y17" s="171"/>
      <c r="Z17" s="36"/>
    </row>
    <row r="18" spans="2:26" x14ac:dyDescent="0.35">
      <c r="B18" s="34"/>
      <c r="C18" s="246"/>
      <c r="D18" s="43"/>
      <c r="E18" s="43"/>
      <c r="F18" s="182"/>
      <c r="G18" s="43"/>
      <c r="H18" s="45" t="str">
        <f t="shared" si="0"/>
        <v/>
      </c>
      <c r="I18" s="45" t="str">
        <f t="shared" si="1"/>
        <v/>
      </c>
      <c r="J18" s="45" t="str">
        <f t="shared" si="2"/>
        <v/>
      </c>
      <c r="K18" s="46"/>
      <c r="L18" s="46" t="str">
        <f t="shared" si="3"/>
        <v/>
      </c>
      <c r="M18" s="46" t="str">
        <f t="shared" si="4"/>
        <v/>
      </c>
      <c r="N18" s="45"/>
      <c r="O18" s="45"/>
      <c r="P18" s="45"/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/>
      <c r="U18" s="47"/>
      <c r="V18" s="50"/>
      <c r="W18" s="48" t="str">
        <f t="shared" ref="W17:W18" si="13">IF(U18&gt;=1,"En cours…", "")</f>
        <v/>
      </c>
      <c r="X18" s="48" t="str">
        <f t="shared" si="9"/>
        <v/>
      </c>
      <c r="Y18" s="171"/>
      <c r="Z18" s="36"/>
    </row>
    <row r="19" spans="2:26" x14ac:dyDescent="0.35">
      <c r="B19" s="34"/>
      <c r="C19" s="246"/>
      <c r="D19" s="43"/>
      <c r="E19" s="43"/>
      <c r="F19" s="182"/>
      <c r="G19" s="43"/>
      <c r="H19" s="45" t="str">
        <f t="shared" si="0"/>
        <v/>
      </c>
      <c r="I19" s="45" t="str">
        <f t="shared" si="1"/>
        <v/>
      </c>
      <c r="J19" s="45" t="str">
        <f t="shared" si="2"/>
        <v/>
      </c>
      <c r="K19" s="46"/>
      <c r="L19" s="46" t="str">
        <f t="shared" si="3"/>
        <v/>
      </c>
      <c r="M19" s="46" t="str">
        <f t="shared" si="4"/>
        <v/>
      </c>
      <c r="N19" s="45"/>
      <c r="O19" s="45"/>
      <c r="P19" s="45"/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/>
      <c r="U19" s="47"/>
      <c r="V19" s="50"/>
      <c r="W19" s="48" t="str">
        <f>IF(U19&gt;=1,"En cours…", "")</f>
        <v/>
      </c>
      <c r="X19" s="48" t="str">
        <f t="shared" si="9"/>
        <v/>
      </c>
      <c r="Y19" s="171"/>
      <c r="Z19" s="36"/>
    </row>
    <row r="20" spans="2:26" x14ac:dyDescent="0.35">
      <c r="B20" s="34"/>
      <c r="C20" s="246"/>
      <c r="D20" s="43"/>
      <c r="E20" s="43"/>
      <c r="F20" s="182"/>
      <c r="G20" s="43"/>
      <c r="H20" s="45" t="str">
        <f t="shared" si="0"/>
        <v/>
      </c>
      <c r="I20" s="45" t="str">
        <f t="shared" si="1"/>
        <v/>
      </c>
      <c r="J20" s="45" t="str">
        <f t="shared" si="2"/>
        <v/>
      </c>
      <c r="K20" s="46"/>
      <c r="L20" s="46" t="str">
        <f t="shared" si="3"/>
        <v/>
      </c>
      <c r="M20" s="46" t="str">
        <f t="shared" si="4"/>
        <v/>
      </c>
      <c r="N20" s="45"/>
      <c r="O20" s="45"/>
      <c r="P20" s="45"/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/>
      <c r="U20" s="47"/>
      <c r="V20" s="50"/>
      <c r="W20" s="48" t="str">
        <f t="shared" ref="W20" si="14">IF(U20&gt;=1,"En cours…", "")</f>
        <v/>
      </c>
      <c r="X20" s="48" t="str">
        <f t="shared" si="9"/>
        <v/>
      </c>
      <c r="Y20" s="171"/>
      <c r="Z20" s="36"/>
    </row>
    <row r="21" spans="2:26" x14ac:dyDescent="0.35">
      <c r="B21" s="34"/>
      <c r="C21" s="246"/>
      <c r="D21" s="43"/>
      <c r="E21" s="43"/>
      <c r="F21" s="182"/>
      <c r="G21" s="43"/>
      <c r="H21" s="45" t="str">
        <f t="shared" si="0"/>
        <v/>
      </c>
      <c r="I21" s="45" t="str">
        <f t="shared" si="1"/>
        <v/>
      </c>
      <c r="J21" s="45" t="str">
        <f t="shared" si="2"/>
        <v/>
      </c>
      <c r="K21" s="46"/>
      <c r="L21" s="46" t="str">
        <f t="shared" si="3"/>
        <v/>
      </c>
      <c r="M21" s="46" t="str">
        <f t="shared" si="4"/>
        <v/>
      </c>
      <c r="N21" s="45"/>
      <c r="O21" s="45"/>
      <c r="P21" s="45"/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/>
      <c r="U21" s="47"/>
      <c r="V21" s="50"/>
      <c r="W21" s="48" t="str">
        <f>IF(U21&gt;=1,"En cours…", "")</f>
        <v/>
      </c>
      <c r="X21" s="48" t="str">
        <f t="shared" si="9"/>
        <v/>
      </c>
      <c r="Y21" s="171"/>
      <c r="Z21" s="36"/>
    </row>
    <row r="22" spans="2:26" x14ac:dyDescent="0.35">
      <c r="B22" s="34"/>
      <c r="C22" s="246"/>
      <c r="D22" s="43"/>
      <c r="E22" s="43"/>
      <c r="F22" s="182"/>
      <c r="G22" s="43"/>
      <c r="H22" s="45" t="str">
        <f t="shared" si="0"/>
        <v/>
      </c>
      <c r="I22" s="45" t="str">
        <f t="shared" si="1"/>
        <v/>
      </c>
      <c r="J22" s="45" t="str">
        <f t="shared" si="2"/>
        <v/>
      </c>
      <c r="K22" s="46"/>
      <c r="L22" s="46" t="str">
        <f t="shared" si="3"/>
        <v/>
      </c>
      <c r="M22" s="46" t="str">
        <f t="shared" si="4"/>
        <v/>
      </c>
      <c r="N22" s="45"/>
      <c r="O22" s="45"/>
      <c r="P22" s="45"/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/>
      <c r="U22" s="47"/>
      <c r="V22" s="50"/>
      <c r="W22" s="48" t="str">
        <f t="shared" ref="W22:W27" si="15">IF(U22&gt;=1,"En cours…", "")</f>
        <v/>
      </c>
      <c r="X22" s="48" t="str">
        <f t="shared" si="9"/>
        <v/>
      </c>
      <c r="Y22" s="171"/>
      <c r="Z22" s="36"/>
    </row>
    <row r="23" spans="2:26" x14ac:dyDescent="0.35">
      <c r="B23" s="34"/>
      <c r="C23" s="246"/>
      <c r="D23" s="43"/>
      <c r="E23" s="43"/>
      <c r="F23" s="182"/>
      <c r="G23" s="43"/>
      <c r="H23" s="45" t="str">
        <f t="shared" si="0"/>
        <v/>
      </c>
      <c r="I23" s="45" t="str">
        <f t="shared" si="1"/>
        <v/>
      </c>
      <c r="J23" s="45" t="str">
        <f t="shared" si="2"/>
        <v/>
      </c>
      <c r="K23" s="46"/>
      <c r="L23" s="46" t="str">
        <f t="shared" si="3"/>
        <v/>
      </c>
      <c r="M23" s="46" t="str">
        <f t="shared" si="4"/>
        <v/>
      </c>
      <c r="N23" s="45"/>
      <c r="O23" s="45"/>
      <c r="P23" s="45"/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8"/>
      <c r="U23" s="47"/>
      <c r="V23" s="50"/>
      <c r="W23" s="48" t="str">
        <f t="shared" si="15"/>
        <v/>
      </c>
      <c r="X23" s="48" t="str">
        <f t="shared" si="9"/>
        <v/>
      </c>
      <c r="Y23" s="171"/>
      <c r="Z23" s="36"/>
    </row>
    <row r="24" spans="2:26" x14ac:dyDescent="0.35">
      <c r="B24" s="34"/>
      <c r="C24" s="246"/>
      <c r="D24" s="43"/>
      <c r="E24" s="43"/>
      <c r="F24" s="182"/>
      <c r="G24" s="43"/>
      <c r="H24" s="45" t="str">
        <f t="shared" si="0"/>
        <v/>
      </c>
      <c r="I24" s="45" t="str">
        <f t="shared" si="1"/>
        <v/>
      </c>
      <c r="J24" s="45" t="str">
        <f t="shared" si="2"/>
        <v/>
      </c>
      <c r="K24" s="46"/>
      <c r="L24" s="46" t="str">
        <f t="shared" si="3"/>
        <v/>
      </c>
      <c r="M24" s="46" t="str">
        <f t="shared" si="4"/>
        <v/>
      </c>
      <c r="N24" s="45"/>
      <c r="O24" s="45"/>
      <c r="P24" s="45"/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/>
      <c r="U24" s="47"/>
      <c r="V24" s="50"/>
      <c r="W24" s="48" t="str">
        <f t="shared" si="15"/>
        <v/>
      </c>
      <c r="X24" s="48" t="str">
        <f t="shared" si="9"/>
        <v/>
      </c>
      <c r="Y24" s="171"/>
      <c r="Z24" s="36"/>
    </row>
    <row r="25" spans="2:26" x14ac:dyDescent="0.35">
      <c r="B25" s="34"/>
      <c r="C25" s="246"/>
      <c r="D25" s="43"/>
      <c r="E25" s="43"/>
      <c r="F25" s="182"/>
      <c r="G25" s="43"/>
      <c r="H25" s="45" t="str">
        <f t="shared" si="0"/>
        <v/>
      </c>
      <c r="I25" s="45" t="str">
        <f t="shared" si="1"/>
        <v/>
      </c>
      <c r="J25" s="45" t="str">
        <f t="shared" si="2"/>
        <v/>
      </c>
      <c r="K25" s="46"/>
      <c r="L25" s="46" t="str">
        <f t="shared" si="3"/>
        <v/>
      </c>
      <c r="M25" s="46" t="str">
        <f t="shared" si="4"/>
        <v/>
      </c>
      <c r="N25" s="45"/>
      <c r="O25" s="45"/>
      <c r="P25" s="45"/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/>
      <c r="U25" s="47"/>
      <c r="V25" s="50"/>
      <c r="W25" s="48" t="str">
        <f t="shared" si="15"/>
        <v/>
      </c>
      <c r="X25" s="48" t="str">
        <f t="shared" si="9"/>
        <v/>
      </c>
      <c r="Y25" s="171"/>
      <c r="Z25" s="36"/>
    </row>
    <row r="26" spans="2:26" x14ac:dyDescent="0.35">
      <c r="B26" s="34"/>
      <c r="C26" s="246"/>
      <c r="D26" s="43"/>
      <c r="E26" s="43"/>
      <c r="F26" s="182"/>
      <c r="G26" s="43"/>
      <c r="H26" s="45" t="str">
        <f>IF(AND(U26&gt;=1,U26&lt;=99999),"3",IF(AND(U26&gt;=300000),"3",""))</f>
        <v/>
      </c>
      <c r="I26" s="45" t="str">
        <f>IF(AND(U26&gt;=100000,U26&lt;=299999),"3","")</f>
        <v/>
      </c>
      <c r="J26" s="45" t="str">
        <f>IF(AND(U26&gt;=100000,U26&lt;=299999),"3","")</f>
        <v/>
      </c>
      <c r="K26" s="46"/>
      <c r="L26" s="46" t="str">
        <f>IF(U26&gt;=300000,"3","")</f>
        <v/>
      </c>
      <c r="M26" s="46" t="str">
        <f>IF(U26&gt;=300000,"3","")</f>
        <v/>
      </c>
      <c r="N26" s="45"/>
      <c r="O26" s="45"/>
      <c r="P26" s="45"/>
      <c r="Q26" s="46" t="str">
        <f>IF(U26&gt;=100000,"3","")</f>
        <v/>
      </c>
      <c r="R26" s="46" t="str">
        <f>IF(AND(U26&gt;=1,U26&lt;=99999),"3","")</f>
        <v/>
      </c>
      <c r="S26" s="46" t="str">
        <f>IF(AND(U26&gt;=1,U26&lt;=99999),"3","")</f>
        <v/>
      </c>
      <c r="T26" s="47"/>
      <c r="U26" s="47"/>
      <c r="V26" s="50"/>
      <c r="W26" s="48" t="str">
        <f t="shared" si="15"/>
        <v/>
      </c>
      <c r="X26" s="48" t="str">
        <f t="shared" si="9"/>
        <v/>
      </c>
      <c r="Y26" s="171"/>
      <c r="Z26" s="36"/>
    </row>
    <row r="27" spans="2:26" x14ac:dyDescent="0.35">
      <c r="B27" s="34"/>
      <c r="C27" s="246"/>
      <c r="D27" s="43"/>
      <c r="E27" s="43"/>
      <c r="F27" s="182"/>
      <c r="G27" s="43"/>
      <c r="H27" s="45" t="str">
        <f>IF(AND(U27&gt;=1,U27&lt;=99999),"3",IF(AND(U27&gt;=300000),"3",""))</f>
        <v/>
      </c>
      <c r="I27" s="45" t="str">
        <f>IF(AND(U27&gt;=100000,U27&lt;=299999),"3","")</f>
        <v/>
      </c>
      <c r="J27" s="45" t="str">
        <f>IF(AND(U27&gt;=100000,U27&lt;=299999),"3","")</f>
        <v/>
      </c>
      <c r="K27" s="46"/>
      <c r="L27" s="46" t="str">
        <f>IF(U27&gt;=300000,"3","")</f>
        <v/>
      </c>
      <c r="M27" s="46" t="str">
        <f>IF(U27&gt;=300000,"3","")</f>
        <v/>
      </c>
      <c r="N27" s="45"/>
      <c r="O27" s="45"/>
      <c r="P27" s="45"/>
      <c r="Q27" s="46" t="str">
        <f>IF(U27&gt;=100000,"3","")</f>
        <v/>
      </c>
      <c r="R27" s="46" t="str">
        <f>IF(AND(U27&gt;=1,U27&lt;=99999),"3","")</f>
        <v/>
      </c>
      <c r="S27" s="46" t="str">
        <f>IF(AND(U27&gt;=1,U27&lt;=99999),"3","")</f>
        <v/>
      </c>
      <c r="T27" s="47"/>
      <c r="U27" s="47"/>
      <c r="V27" s="50"/>
      <c r="W27" s="48" t="str">
        <f t="shared" si="15"/>
        <v/>
      </c>
      <c r="X27" s="48" t="str">
        <f t="shared" si="9"/>
        <v/>
      </c>
      <c r="Y27" s="171"/>
      <c r="Z27" s="36"/>
    </row>
    <row r="28" spans="2:26" x14ac:dyDescent="0.35">
      <c r="B28" s="34"/>
      <c r="C28" s="246"/>
      <c r="D28" s="43"/>
      <c r="E28" s="43"/>
      <c r="F28" s="182"/>
      <c r="G28" s="43"/>
      <c r="H28" s="45"/>
      <c r="I28" s="45"/>
      <c r="J28" s="45"/>
      <c r="K28" s="46"/>
      <c r="L28" s="46"/>
      <c r="M28" s="46"/>
      <c r="N28" s="45"/>
      <c r="O28" s="45"/>
      <c r="P28" s="45"/>
      <c r="Q28" s="46"/>
      <c r="R28" s="46"/>
      <c r="S28" s="46"/>
      <c r="T28" s="47"/>
      <c r="U28" s="47"/>
      <c r="V28" s="49"/>
      <c r="W28" s="305"/>
      <c r="X28" s="305"/>
      <c r="Y28" s="171"/>
      <c r="Z28" s="36"/>
    </row>
    <row r="29" spans="2:26" x14ac:dyDescent="0.35">
      <c r="B29" s="34"/>
      <c r="C29" s="37"/>
      <c r="D29" s="143"/>
      <c r="E29" s="143"/>
      <c r="F29" s="143"/>
      <c r="G29" s="144">
        <f>COUNTA(G9:G28)</f>
        <v>6</v>
      </c>
      <c r="H29" s="144">
        <f>COUNTIF(H9:H28,"2 match")+COUNTIF(H9:H28,"1 facultative")</f>
        <v>0</v>
      </c>
      <c r="I29" s="144">
        <f t="shared" ref="I29:S29" si="16">COUNTIF(I9:I28,"2 match")+COUNTIF(I9:I28,"1 facultative")</f>
        <v>0</v>
      </c>
      <c r="J29" s="144">
        <f t="shared" si="16"/>
        <v>0</v>
      </c>
      <c r="K29" s="144">
        <f t="shared" si="16"/>
        <v>0</v>
      </c>
      <c r="L29" s="144">
        <f t="shared" si="16"/>
        <v>0</v>
      </c>
      <c r="M29" s="144">
        <f t="shared" si="16"/>
        <v>0</v>
      </c>
      <c r="N29" s="144">
        <f t="shared" si="16"/>
        <v>0</v>
      </c>
      <c r="O29" s="144">
        <f t="shared" si="16"/>
        <v>0</v>
      </c>
      <c r="P29" s="144">
        <f t="shared" si="16"/>
        <v>0</v>
      </c>
      <c r="Q29" s="144">
        <f t="shared" si="16"/>
        <v>3</v>
      </c>
      <c r="R29" s="144">
        <f t="shared" si="16"/>
        <v>0</v>
      </c>
      <c r="S29" s="144">
        <f t="shared" si="16"/>
        <v>1</v>
      </c>
      <c r="T29" s="145">
        <f>SUM(T9:T28)</f>
        <v>6370000</v>
      </c>
      <c r="U29" s="145">
        <f>SUM(U9:U28)</f>
        <v>1210001</v>
      </c>
      <c r="V29" s="146"/>
      <c r="W29" s="146"/>
      <c r="X29" s="146"/>
      <c r="Y29" s="34"/>
      <c r="Z29" s="36"/>
    </row>
    <row r="30" spans="2:26" x14ac:dyDescent="0.35">
      <c r="B30" s="34"/>
      <c r="C30" s="37"/>
      <c r="D30" s="136"/>
      <c r="E30" s="136"/>
      <c r="F30" s="137"/>
      <c r="G30" s="136"/>
      <c r="H30" s="138"/>
      <c r="I30" s="174" t="str">
        <f t="shared" ref="I30:I36" si="17">IF(AND(U30&gt;=100000,U30&lt;=299999),"3","")</f>
        <v/>
      </c>
      <c r="J30" s="174" t="str">
        <f t="shared" ref="J30:J36" si="18">IF(AND(U30&gt;=100000,U30&lt;=299999),"3","")</f>
        <v/>
      </c>
      <c r="K30" s="139" t="s">
        <v>134</v>
      </c>
      <c r="L30" s="175" t="str">
        <f t="shared" ref="L30:L36" si="19">IF(U30&gt;=300000,"3","")</f>
        <v/>
      </c>
      <c r="M30" s="175" t="str">
        <f t="shared" ref="M30:M36" si="20">IF(U30&gt;=300000,"3","")</f>
        <v/>
      </c>
      <c r="N30" s="138" t="s">
        <v>134</v>
      </c>
      <c r="O30" s="138" t="s">
        <v>134</v>
      </c>
      <c r="P30" s="138" t="s">
        <v>134</v>
      </c>
      <c r="Q30" s="175" t="str">
        <f t="shared" ref="Q30:Q36" si="21">IF(U30&gt;=100000,"3","")</f>
        <v/>
      </c>
      <c r="R30" s="175" t="str">
        <f t="shared" ref="R30:R36" si="22">IF(AND(U30&gt;=1,U30&lt;=99999),"3","")</f>
        <v/>
      </c>
      <c r="S30" s="175" t="str">
        <f t="shared" ref="S30:S36" si="23">IF(AND(U30&gt;=1,U30&lt;=99999),"3","")</f>
        <v/>
      </c>
      <c r="T30" s="140" t="s">
        <v>134</v>
      </c>
      <c r="U30" s="140"/>
      <c r="V30" s="141"/>
      <c r="W30" s="176" t="str">
        <f t="shared" ref="W30" si="24">IF(U30&gt;=1,"En cours…", "")</f>
        <v/>
      </c>
      <c r="X30" s="177" t="str">
        <f t="shared" ref="X30" si="25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136"/>
      <c r="E31" s="136"/>
      <c r="F31" s="137"/>
      <c r="G31" s="136"/>
      <c r="H31" s="138"/>
      <c r="I31" s="174" t="str">
        <f t="shared" si="17"/>
        <v/>
      </c>
      <c r="J31" s="174" t="str">
        <f t="shared" si="18"/>
        <v/>
      </c>
      <c r="K31" s="139" t="s">
        <v>134</v>
      </c>
      <c r="L31" s="175" t="str">
        <f t="shared" si="19"/>
        <v/>
      </c>
      <c r="M31" s="175" t="str">
        <f t="shared" si="20"/>
        <v/>
      </c>
      <c r="N31" s="138" t="s">
        <v>134</v>
      </c>
      <c r="O31" s="138" t="s">
        <v>134</v>
      </c>
      <c r="P31" s="138" t="s">
        <v>134</v>
      </c>
      <c r="Q31" s="175" t="str">
        <f t="shared" si="21"/>
        <v/>
      </c>
      <c r="R31" s="175" t="str">
        <f t="shared" si="22"/>
        <v/>
      </c>
      <c r="S31" s="175" t="str">
        <f t="shared" si="23"/>
        <v/>
      </c>
      <c r="T31" s="140" t="s">
        <v>134</v>
      </c>
      <c r="U31" s="140"/>
      <c r="V31" s="141"/>
      <c r="W31" s="176" t="str">
        <f t="shared" ref="W31:W32" si="26">IF(U31&gt;=1,"En cours…", "")</f>
        <v/>
      </c>
      <c r="X31" s="177" t="str">
        <f t="shared" ref="X31:X36" si="27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136"/>
      <c r="E32" s="136"/>
      <c r="F32" s="137"/>
      <c r="G32" s="136"/>
      <c r="H32" s="138"/>
      <c r="I32" s="174" t="str">
        <f t="shared" si="17"/>
        <v/>
      </c>
      <c r="J32" s="174" t="str">
        <f t="shared" si="18"/>
        <v/>
      </c>
      <c r="K32" s="139" t="s">
        <v>134</v>
      </c>
      <c r="L32" s="175" t="str">
        <f t="shared" si="19"/>
        <v/>
      </c>
      <c r="M32" s="175" t="str">
        <f t="shared" si="20"/>
        <v/>
      </c>
      <c r="N32" s="138" t="s">
        <v>134</v>
      </c>
      <c r="O32" s="138" t="s">
        <v>134</v>
      </c>
      <c r="P32" s="138" t="s">
        <v>134</v>
      </c>
      <c r="Q32" s="175" t="str">
        <f t="shared" si="21"/>
        <v/>
      </c>
      <c r="R32" s="175" t="str">
        <f t="shared" si="22"/>
        <v/>
      </c>
      <c r="S32" s="175" t="str">
        <f t="shared" si="23"/>
        <v/>
      </c>
      <c r="T32" s="140" t="s">
        <v>134</v>
      </c>
      <c r="U32" s="140"/>
      <c r="V32" s="141"/>
      <c r="W32" s="176" t="str">
        <f t="shared" si="26"/>
        <v/>
      </c>
      <c r="X32" s="177" t="str">
        <f t="shared" si="27"/>
        <v/>
      </c>
      <c r="Y32" s="34"/>
      <c r="Z32" s="36"/>
    </row>
    <row r="33" spans="2:26" x14ac:dyDescent="0.35">
      <c r="B33" s="34"/>
      <c r="C33" s="37"/>
      <c r="D33" s="136"/>
      <c r="E33" s="136"/>
      <c r="F33" s="137"/>
      <c r="G33" s="136"/>
      <c r="H33" s="138"/>
      <c r="I33" s="174" t="str">
        <f t="shared" si="17"/>
        <v/>
      </c>
      <c r="J33" s="174" t="str">
        <f t="shared" si="18"/>
        <v/>
      </c>
      <c r="K33" s="139" t="s">
        <v>134</v>
      </c>
      <c r="L33" s="175" t="str">
        <f t="shared" si="19"/>
        <v/>
      </c>
      <c r="M33" s="175" t="str">
        <f t="shared" si="20"/>
        <v/>
      </c>
      <c r="N33" s="138" t="s">
        <v>134</v>
      </c>
      <c r="O33" s="138" t="s">
        <v>134</v>
      </c>
      <c r="P33" s="138" t="s">
        <v>134</v>
      </c>
      <c r="Q33" s="175" t="str">
        <f t="shared" si="21"/>
        <v/>
      </c>
      <c r="R33" s="175" t="str">
        <f t="shared" si="22"/>
        <v/>
      </c>
      <c r="S33" s="175" t="str">
        <f t="shared" si="23"/>
        <v/>
      </c>
      <c r="T33" s="140" t="s">
        <v>134</v>
      </c>
      <c r="U33" s="140"/>
      <c r="V33" s="141"/>
      <c r="W33" s="176" t="str">
        <f t="shared" ref="W33:W36" si="28">IF(U33&gt;=1,"En cours…", "")</f>
        <v/>
      </c>
      <c r="X33" s="177" t="str">
        <f t="shared" si="27"/>
        <v/>
      </c>
      <c r="Y33" s="34"/>
      <c r="Z33" s="36"/>
    </row>
    <row r="34" spans="2:26" x14ac:dyDescent="0.35">
      <c r="B34" s="34"/>
      <c r="C34" s="37"/>
      <c r="D34" s="136"/>
      <c r="E34" s="136"/>
      <c r="F34" s="137"/>
      <c r="G34" s="136"/>
      <c r="H34" s="138"/>
      <c r="I34" s="174" t="str">
        <f t="shared" si="17"/>
        <v/>
      </c>
      <c r="J34" s="174" t="str">
        <f t="shared" si="18"/>
        <v/>
      </c>
      <c r="K34" s="139" t="s">
        <v>134</v>
      </c>
      <c r="L34" s="175" t="str">
        <f t="shared" si="19"/>
        <v/>
      </c>
      <c r="M34" s="175" t="str">
        <f t="shared" si="20"/>
        <v/>
      </c>
      <c r="N34" s="138" t="s">
        <v>134</v>
      </c>
      <c r="O34" s="138" t="s">
        <v>134</v>
      </c>
      <c r="P34" s="138" t="s">
        <v>134</v>
      </c>
      <c r="Q34" s="175" t="str">
        <f t="shared" si="21"/>
        <v/>
      </c>
      <c r="R34" s="175" t="str">
        <f t="shared" si="22"/>
        <v/>
      </c>
      <c r="S34" s="175" t="str">
        <f t="shared" si="23"/>
        <v/>
      </c>
      <c r="T34" s="142" t="s">
        <v>134</v>
      </c>
      <c r="U34" s="140"/>
      <c r="V34" s="141"/>
      <c r="W34" s="176" t="str">
        <f t="shared" si="28"/>
        <v/>
      </c>
      <c r="X34" s="177" t="str">
        <f t="shared" si="27"/>
        <v/>
      </c>
      <c r="Y34" s="34"/>
      <c r="Z34" s="36"/>
    </row>
    <row r="35" spans="2:26" x14ac:dyDescent="0.35">
      <c r="B35" s="34"/>
      <c r="C35" s="37"/>
      <c r="D35" s="136"/>
      <c r="E35" s="136"/>
      <c r="F35" s="137"/>
      <c r="G35" s="136"/>
      <c r="H35" s="138"/>
      <c r="I35" s="174" t="str">
        <f t="shared" si="17"/>
        <v/>
      </c>
      <c r="J35" s="174" t="str">
        <f t="shared" si="18"/>
        <v/>
      </c>
      <c r="K35" s="139" t="s">
        <v>134</v>
      </c>
      <c r="L35" s="175" t="str">
        <f t="shared" si="19"/>
        <v/>
      </c>
      <c r="M35" s="175" t="str">
        <f t="shared" si="20"/>
        <v/>
      </c>
      <c r="N35" s="138" t="s">
        <v>134</v>
      </c>
      <c r="O35" s="138" t="s">
        <v>134</v>
      </c>
      <c r="P35" s="138" t="s">
        <v>134</v>
      </c>
      <c r="Q35" s="175" t="str">
        <f t="shared" si="21"/>
        <v/>
      </c>
      <c r="R35" s="175" t="str">
        <f t="shared" si="22"/>
        <v/>
      </c>
      <c r="S35" s="175" t="str">
        <f t="shared" si="23"/>
        <v/>
      </c>
      <c r="T35" s="140" t="s">
        <v>134</v>
      </c>
      <c r="U35" s="140"/>
      <c r="V35" s="141"/>
      <c r="W35" s="176" t="str">
        <f t="shared" si="28"/>
        <v/>
      </c>
      <c r="X35" s="177" t="str">
        <f t="shared" si="27"/>
        <v/>
      </c>
      <c r="Y35" s="34"/>
      <c r="Z35" s="36"/>
    </row>
    <row r="36" spans="2:26" x14ac:dyDescent="0.35">
      <c r="B36" s="34"/>
      <c r="C36" s="37"/>
      <c r="D36" s="136"/>
      <c r="E36" s="136"/>
      <c r="F36" s="137"/>
      <c r="G36" s="136"/>
      <c r="H36" s="138"/>
      <c r="I36" s="174" t="str">
        <f t="shared" si="17"/>
        <v/>
      </c>
      <c r="J36" s="174" t="str">
        <f t="shared" si="18"/>
        <v/>
      </c>
      <c r="K36" s="139" t="s">
        <v>134</v>
      </c>
      <c r="L36" s="175" t="str">
        <f t="shared" si="19"/>
        <v/>
      </c>
      <c r="M36" s="175" t="str">
        <f t="shared" si="20"/>
        <v/>
      </c>
      <c r="N36" s="138" t="s">
        <v>134</v>
      </c>
      <c r="O36" s="138" t="s">
        <v>134</v>
      </c>
      <c r="P36" s="138" t="s">
        <v>134</v>
      </c>
      <c r="Q36" s="175" t="str">
        <f t="shared" si="21"/>
        <v/>
      </c>
      <c r="R36" s="175" t="str">
        <f t="shared" si="22"/>
        <v/>
      </c>
      <c r="S36" s="175" t="str">
        <f t="shared" si="23"/>
        <v/>
      </c>
      <c r="T36" s="140"/>
      <c r="U36" s="140"/>
      <c r="V36" s="141"/>
      <c r="W36" s="176" t="str">
        <f t="shared" si="28"/>
        <v/>
      </c>
      <c r="X36" s="177" t="str">
        <f t="shared" si="27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9">COUNTIF(H30:H36,"2 match")</f>
        <v>0</v>
      </c>
      <c r="I37" s="91">
        <f t="shared" si="29"/>
        <v>0</v>
      </c>
      <c r="J37" s="91">
        <f t="shared" si="29"/>
        <v>0</v>
      </c>
      <c r="K37" s="91">
        <f t="shared" si="29"/>
        <v>0</v>
      </c>
      <c r="L37" s="91">
        <f t="shared" si="29"/>
        <v>0</v>
      </c>
      <c r="M37" s="91">
        <f t="shared" si="29"/>
        <v>0</v>
      </c>
      <c r="N37" s="91">
        <f t="shared" si="29"/>
        <v>0</v>
      </c>
      <c r="O37" s="91">
        <f t="shared" si="29"/>
        <v>0</v>
      </c>
      <c r="P37" s="91">
        <f t="shared" si="29"/>
        <v>0</v>
      </c>
      <c r="Q37" s="91">
        <f t="shared" si="29"/>
        <v>0</v>
      </c>
      <c r="R37" s="91">
        <f t="shared" si="29"/>
        <v>0</v>
      </c>
      <c r="S37" s="91">
        <f t="shared" si="29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29"/>
      <c r="I38" s="266"/>
      <c r="J38" s="266"/>
      <c r="K38" s="129"/>
      <c r="L38" s="266"/>
      <c r="M38" s="266"/>
      <c r="N38" s="129"/>
      <c r="O38" s="266"/>
      <c r="P38" s="266"/>
      <c r="Q38" s="129"/>
      <c r="R38" s="266"/>
      <c r="S38" s="266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136" t="s">
        <v>134</v>
      </c>
      <c r="E44" s="136"/>
      <c r="F44" s="181"/>
      <c r="G44" s="136"/>
      <c r="H44" s="138"/>
      <c r="I44" s="174" t="str">
        <f t="shared" ref="I44:I49" si="30">IF(AND(U44&gt;=100000,U44&lt;=299999),"3","")</f>
        <v/>
      </c>
      <c r="J44" s="174" t="str">
        <f t="shared" ref="J44:J49" si="31">IF(AND(U44&gt;=100000,U44&lt;=299999),"3","")</f>
        <v/>
      </c>
      <c r="K44" s="139" t="s">
        <v>134</v>
      </c>
      <c r="L44" s="175" t="str">
        <f t="shared" ref="L44:L49" si="32">IF(U44&gt;=300000,"3","")</f>
        <v/>
      </c>
      <c r="M44" s="175" t="str">
        <f t="shared" ref="M44:M49" si="33">IF(U44&gt;=300000,"3","")</f>
        <v/>
      </c>
      <c r="N44" s="138" t="s">
        <v>134</v>
      </c>
      <c r="O44" s="138" t="s">
        <v>134</v>
      </c>
      <c r="P44" s="138" t="s">
        <v>134</v>
      </c>
      <c r="Q44" s="175" t="str">
        <f t="shared" ref="Q44:Q49" si="34">IF(U44&gt;=100000,"3","")</f>
        <v/>
      </c>
      <c r="R44" s="175" t="str">
        <f t="shared" ref="R44:R49" si="35">IF(AND(U44&gt;=1,U44&lt;=99999),"3","")</f>
        <v/>
      </c>
      <c r="S44" s="175" t="str">
        <f t="shared" ref="S44:S49" si="36">IF(AND(U44&gt;=1,U44&lt;=99999),"3","")</f>
        <v/>
      </c>
      <c r="T44" s="140" t="s">
        <v>134</v>
      </c>
      <c r="U44" s="140"/>
      <c r="V44" s="141"/>
      <c r="W44" s="176" t="str">
        <f t="shared" ref="W44:W49" si="37">IF(U44&gt;=1,"En cours…", "")</f>
        <v/>
      </c>
      <c r="X44" s="177" t="str">
        <f t="shared" ref="X44:X49" si="38">IF(W44="Signé 100%",U44,IF(W44="Reporté","RIEN",IF(W44="Abandon","0",IF(ISBLANK(W44),"",IF(W44="En cours…","R.A.S","")))))</f>
        <v/>
      </c>
      <c r="Y44" s="171"/>
      <c r="Z44" s="36"/>
    </row>
    <row r="45" spans="2:26" x14ac:dyDescent="0.35">
      <c r="B45" s="34"/>
      <c r="C45" s="35"/>
      <c r="D45" s="136"/>
      <c r="E45" s="136"/>
      <c r="F45" s="181"/>
      <c r="G45" s="136"/>
      <c r="H45" s="138"/>
      <c r="I45" s="174" t="str">
        <f t="shared" si="30"/>
        <v/>
      </c>
      <c r="J45" s="174" t="str">
        <f t="shared" si="31"/>
        <v/>
      </c>
      <c r="K45" s="139" t="s">
        <v>134</v>
      </c>
      <c r="L45" s="175" t="str">
        <f t="shared" si="32"/>
        <v/>
      </c>
      <c r="M45" s="175" t="str">
        <f t="shared" si="33"/>
        <v/>
      </c>
      <c r="N45" s="138" t="s">
        <v>134</v>
      </c>
      <c r="O45" s="138" t="s">
        <v>134</v>
      </c>
      <c r="P45" s="138" t="s">
        <v>134</v>
      </c>
      <c r="Q45" s="175" t="str">
        <f t="shared" si="34"/>
        <v/>
      </c>
      <c r="R45" s="175" t="str">
        <f t="shared" si="35"/>
        <v/>
      </c>
      <c r="S45" s="175" t="str">
        <f t="shared" si="36"/>
        <v/>
      </c>
      <c r="T45" s="140" t="s">
        <v>134</v>
      </c>
      <c r="U45" s="140"/>
      <c r="V45" s="141"/>
      <c r="W45" s="176" t="str">
        <f t="shared" si="37"/>
        <v/>
      </c>
      <c r="X45" s="177" t="str">
        <f t="shared" si="38"/>
        <v/>
      </c>
      <c r="Y45" s="171"/>
      <c r="Z45" s="36"/>
    </row>
    <row r="46" spans="2:26" x14ac:dyDescent="0.35">
      <c r="B46" s="34"/>
      <c r="C46" s="35"/>
      <c r="D46" s="136"/>
      <c r="E46" s="136"/>
      <c r="F46" s="181"/>
      <c r="G46" s="136"/>
      <c r="H46" s="138"/>
      <c r="I46" s="174" t="str">
        <f t="shared" si="30"/>
        <v/>
      </c>
      <c r="J46" s="174" t="str">
        <f t="shared" si="31"/>
        <v/>
      </c>
      <c r="K46" s="139" t="s">
        <v>134</v>
      </c>
      <c r="L46" s="175" t="str">
        <f t="shared" si="32"/>
        <v/>
      </c>
      <c r="M46" s="175" t="str">
        <f t="shared" si="33"/>
        <v/>
      </c>
      <c r="N46" s="138" t="s">
        <v>134</v>
      </c>
      <c r="O46" s="138" t="s">
        <v>134</v>
      </c>
      <c r="P46" s="138" t="s">
        <v>134</v>
      </c>
      <c r="Q46" s="175" t="str">
        <f t="shared" si="34"/>
        <v/>
      </c>
      <c r="R46" s="175" t="str">
        <f t="shared" si="35"/>
        <v/>
      </c>
      <c r="S46" s="175" t="str">
        <f t="shared" si="36"/>
        <v/>
      </c>
      <c r="T46" s="140" t="s">
        <v>134</v>
      </c>
      <c r="U46" s="140"/>
      <c r="V46" s="141"/>
      <c r="W46" s="176" t="str">
        <f t="shared" si="37"/>
        <v/>
      </c>
      <c r="X46" s="177" t="str">
        <f t="shared" si="38"/>
        <v/>
      </c>
      <c r="Y46" s="171"/>
      <c r="Z46" s="36"/>
    </row>
    <row r="47" spans="2:26" x14ac:dyDescent="0.35">
      <c r="B47" s="34"/>
      <c r="C47" s="35"/>
      <c r="D47" s="136"/>
      <c r="E47" s="136"/>
      <c r="F47" s="181"/>
      <c r="G47" s="136"/>
      <c r="H47" s="138"/>
      <c r="I47" s="174" t="str">
        <f t="shared" si="30"/>
        <v/>
      </c>
      <c r="J47" s="174" t="str">
        <f t="shared" si="31"/>
        <v/>
      </c>
      <c r="K47" s="139" t="s">
        <v>134</v>
      </c>
      <c r="L47" s="175" t="str">
        <f t="shared" si="32"/>
        <v/>
      </c>
      <c r="M47" s="175" t="str">
        <f t="shared" si="33"/>
        <v/>
      </c>
      <c r="N47" s="138" t="s">
        <v>134</v>
      </c>
      <c r="O47" s="138" t="s">
        <v>134</v>
      </c>
      <c r="P47" s="138" t="s">
        <v>134</v>
      </c>
      <c r="Q47" s="175" t="str">
        <f t="shared" si="34"/>
        <v/>
      </c>
      <c r="R47" s="175" t="str">
        <f t="shared" si="35"/>
        <v/>
      </c>
      <c r="S47" s="175" t="str">
        <f t="shared" si="36"/>
        <v/>
      </c>
      <c r="T47" s="142" t="s">
        <v>134</v>
      </c>
      <c r="U47" s="140"/>
      <c r="V47" s="141"/>
      <c r="W47" s="176" t="str">
        <f t="shared" si="37"/>
        <v/>
      </c>
      <c r="X47" s="177" t="str">
        <f t="shared" si="38"/>
        <v/>
      </c>
      <c r="Y47" s="171"/>
      <c r="Z47" s="36"/>
    </row>
    <row r="48" spans="2:26" x14ac:dyDescent="0.35">
      <c r="B48" s="34"/>
      <c r="C48" s="35"/>
      <c r="D48" s="136"/>
      <c r="E48" s="136"/>
      <c r="F48" s="181"/>
      <c r="G48" s="136"/>
      <c r="H48" s="138"/>
      <c r="I48" s="174" t="str">
        <f t="shared" si="30"/>
        <v/>
      </c>
      <c r="J48" s="174" t="str">
        <f t="shared" si="31"/>
        <v/>
      </c>
      <c r="K48" s="139" t="s">
        <v>134</v>
      </c>
      <c r="L48" s="175" t="str">
        <f t="shared" si="32"/>
        <v/>
      </c>
      <c r="M48" s="175" t="str">
        <f t="shared" si="33"/>
        <v/>
      </c>
      <c r="N48" s="138" t="s">
        <v>134</v>
      </c>
      <c r="O48" s="138" t="s">
        <v>134</v>
      </c>
      <c r="P48" s="138" t="s">
        <v>134</v>
      </c>
      <c r="Q48" s="175" t="str">
        <f t="shared" si="34"/>
        <v/>
      </c>
      <c r="R48" s="175" t="str">
        <f t="shared" si="35"/>
        <v/>
      </c>
      <c r="S48" s="175" t="str">
        <f t="shared" si="36"/>
        <v/>
      </c>
      <c r="T48" s="140" t="s">
        <v>134</v>
      </c>
      <c r="U48" s="140"/>
      <c r="V48" s="141"/>
      <c r="W48" s="176" t="str">
        <f t="shared" si="37"/>
        <v/>
      </c>
      <c r="X48" s="177" t="str">
        <f t="shared" si="38"/>
        <v/>
      </c>
      <c r="Y48" s="171"/>
      <c r="Z48" s="36"/>
    </row>
    <row r="49" spans="2:26" x14ac:dyDescent="0.35">
      <c r="B49" s="34"/>
      <c r="C49" s="35"/>
      <c r="D49" s="136"/>
      <c r="E49" s="136"/>
      <c r="F49" s="181"/>
      <c r="G49" s="136"/>
      <c r="H49" s="138"/>
      <c r="I49" s="174" t="str">
        <f t="shared" si="30"/>
        <v/>
      </c>
      <c r="J49" s="174" t="str">
        <f t="shared" si="31"/>
        <v/>
      </c>
      <c r="K49" s="139" t="s">
        <v>134</v>
      </c>
      <c r="L49" s="175" t="str">
        <f t="shared" si="32"/>
        <v/>
      </c>
      <c r="M49" s="175" t="str">
        <f t="shared" si="33"/>
        <v/>
      </c>
      <c r="N49" s="138" t="s">
        <v>134</v>
      </c>
      <c r="O49" s="138" t="s">
        <v>134</v>
      </c>
      <c r="P49" s="138" t="s">
        <v>134</v>
      </c>
      <c r="Q49" s="175" t="str">
        <f t="shared" si="34"/>
        <v/>
      </c>
      <c r="R49" s="175" t="str">
        <f t="shared" si="35"/>
        <v/>
      </c>
      <c r="S49" s="175" t="str">
        <f t="shared" si="36"/>
        <v/>
      </c>
      <c r="T49" s="140" t="s">
        <v>134</v>
      </c>
      <c r="U49" s="140"/>
      <c r="V49" s="141"/>
      <c r="W49" s="176" t="str">
        <f t="shared" si="37"/>
        <v/>
      </c>
      <c r="X49" s="177" t="str">
        <f t="shared" si="38"/>
        <v/>
      </c>
      <c r="Y49" s="171"/>
      <c r="Z49" s="36"/>
    </row>
    <row r="50" spans="2:26" x14ac:dyDescent="0.35">
      <c r="B50" s="34"/>
      <c r="C50" s="35"/>
      <c r="D50" s="147"/>
      <c r="E50" s="147"/>
      <c r="F50" s="148"/>
      <c r="G50" s="144">
        <f>COUNTA(G44:G49)</f>
        <v>0</v>
      </c>
      <c r="H50" s="144">
        <f>COUNTIF(H44:H49,"2 match")+COUNTIF(H44:H49,"1 facultative")</f>
        <v>0</v>
      </c>
      <c r="I50" s="144">
        <f t="shared" ref="I50:S50" si="39">COUNTIF(I44:I49,"2 match")+COUNTIF(I44:I49,"1 facultative")</f>
        <v>0</v>
      </c>
      <c r="J50" s="144">
        <f t="shared" si="39"/>
        <v>0</v>
      </c>
      <c r="K50" s="144">
        <f t="shared" si="39"/>
        <v>0</v>
      </c>
      <c r="L50" s="144">
        <f t="shared" si="39"/>
        <v>0</v>
      </c>
      <c r="M50" s="144">
        <f t="shared" si="39"/>
        <v>0</v>
      </c>
      <c r="N50" s="144">
        <f t="shared" si="39"/>
        <v>0</v>
      </c>
      <c r="O50" s="144">
        <f t="shared" si="39"/>
        <v>0</v>
      </c>
      <c r="P50" s="144">
        <f t="shared" si="39"/>
        <v>0</v>
      </c>
      <c r="Q50" s="144">
        <f t="shared" si="39"/>
        <v>0</v>
      </c>
      <c r="R50" s="144">
        <f t="shared" si="39"/>
        <v>0</v>
      </c>
      <c r="S50" s="144">
        <f t="shared" si="39"/>
        <v>0</v>
      </c>
      <c r="T50" s="145">
        <f>SUM(T44:T49)</f>
        <v>0</v>
      </c>
      <c r="U50" s="145">
        <f>SUM(U44:U49)</f>
        <v>0</v>
      </c>
      <c r="V50" s="147"/>
      <c r="W50" s="147"/>
      <c r="X50" s="173"/>
      <c r="Y50" s="31"/>
      <c r="Z50" s="36"/>
    </row>
    <row r="51" spans="2:26" x14ac:dyDescent="0.35">
      <c r="B51" s="34"/>
      <c r="C51" s="35"/>
      <c r="D51" s="136"/>
      <c r="E51" s="136"/>
      <c r="F51" s="137"/>
      <c r="G51" s="136"/>
      <c r="H51" s="138"/>
      <c r="I51" s="174" t="str">
        <f t="shared" ref="I51:I55" si="40">IF(AND(U51&gt;=100000,U51&lt;=299999),"3","")</f>
        <v/>
      </c>
      <c r="J51" s="174" t="str">
        <f t="shared" ref="J51:J55" si="41">IF(AND(U51&gt;=100000,U51&lt;=299999),"3","")</f>
        <v/>
      </c>
      <c r="K51" s="139" t="s">
        <v>134</v>
      </c>
      <c r="L51" s="175" t="str">
        <f t="shared" ref="L51:L55" si="42">IF(U51&gt;=300000,"3","")</f>
        <v/>
      </c>
      <c r="M51" s="175" t="str">
        <f t="shared" ref="M51:M55" si="43">IF(U51&gt;=300000,"3","")</f>
        <v/>
      </c>
      <c r="N51" s="138" t="s">
        <v>134</v>
      </c>
      <c r="O51" s="138" t="s">
        <v>134</v>
      </c>
      <c r="P51" s="138" t="s">
        <v>134</v>
      </c>
      <c r="Q51" s="175" t="str">
        <f t="shared" ref="Q51:Q55" si="44">IF(U51&gt;=100000,"3","")</f>
        <v/>
      </c>
      <c r="R51" s="175" t="str">
        <f t="shared" ref="R51:R55" si="45">IF(AND(U51&gt;=1,U51&lt;=99999),"3","")</f>
        <v/>
      </c>
      <c r="S51" s="175" t="str">
        <f t="shared" ref="S51:S55" si="46">IF(AND(U51&gt;=1,U51&lt;=99999),"3","")</f>
        <v/>
      </c>
      <c r="T51" s="140" t="s">
        <v>134</v>
      </c>
      <c r="U51" s="140"/>
      <c r="V51" s="141"/>
      <c r="W51" s="176" t="str">
        <f t="shared" ref="W51:W55" si="47">IF(U51&gt;=1,"En cours…", "")</f>
        <v/>
      </c>
      <c r="X51" s="177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136"/>
      <c r="E52" s="136"/>
      <c r="F52" s="137"/>
      <c r="G52" s="136"/>
      <c r="H52" s="138"/>
      <c r="I52" s="174" t="str">
        <f t="shared" si="40"/>
        <v/>
      </c>
      <c r="J52" s="174" t="str">
        <f t="shared" si="41"/>
        <v/>
      </c>
      <c r="K52" s="139" t="s">
        <v>134</v>
      </c>
      <c r="L52" s="175" t="str">
        <f t="shared" si="42"/>
        <v/>
      </c>
      <c r="M52" s="175" t="str">
        <f t="shared" si="43"/>
        <v/>
      </c>
      <c r="N52" s="138" t="s">
        <v>134</v>
      </c>
      <c r="O52" s="138" t="s">
        <v>134</v>
      </c>
      <c r="P52" s="138" t="s">
        <v>134</v>
      </c>
      <c r="Q52" s="175" t="str">
        <f t="shared" si="44"/>
        <v/>
      </c>
      <c r="R52" s="175" t="str">
        <f t="shared" si="45"/>
        <v/>
      </c>
      <c r="S52" s="175" t="str">
        <f t="shared" si="46"/>
        <v/>
      </c>
      <c r="T52" s="140" t="s">
        <v>134</v>
      </c>
      <c r="U52" s="140"/>
      <c r="V52" s="141"/>
      <c r="W52" s="176" t="str">
        <f t="shared" si="47"/>
        <v/>
      </c>
      <c r="X52" s="177" t="str">
        <f t="shared" ref="X52:X55" si="48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136"/>
      <c r="E53" s="136"/>
      <c r="F53" s="137"/>
      <c r="G53" s="136"/>
      <c r="H53" s="138"/>
      <c r="I53" s="174" t="str">
        <f t="shared" si="40"/>
        <v/>
      </c>
      <c r="J53" s="174" t="str">
        <f t="shared" si="41"/>
        <v/>
      </c>
      <c r="K53" s="139" t="s">
        <v>134</v>
      </c>
      <c r="L53" s="175" t="str">
        <f t="shared" si="42"/>
        <v/>
      </c>
      <c r="M53" s="175" t="str">
        <f t="shared" si="43"/>
        <v/>
      </c>
      <c r="N53" s="138" t="s">
        <v>134</v>
      </c>
      <c r="O53" s="138" t="s">
        <v>134</v>
      </c>
      <c r="P53" s="138" t="s">
        <v>134</v>
      </c>
      <c r="Q53" s="175" t="str">
        <f t="shared" si="44"/>
        <v/>
      </c>
      <c r="R53" s="175" t="str">
        <f t="shared" si="45"/>
        <v/>
      </c>
      <c r="S53" s="175" t="str">
        <f t="shared" si="46"/>
        <v/>
      </c>
      <c r="T53" s="142" t="s">
        <v>134</v>
      </c>
      <c r="U53" s="140"/>
      <c r="V53" s="141"/>
      <c r="W53" s="176" t="str">
        <f t="shared" si="47"/>
        <v/>
      </c>
      <c r="X53" s="177" t="str">
        <f t="shared" si="48"/>
        <v/>
      </c>
      <c r="Y53" s="34"/>
      <c r="Z53" s="36"/>
    </row>
    <row r="54" spans="2:26" x14ac:dyDescent="0.35">
      <c r="B54" s="34"/>
      <c r="C54" s="35"/>
      <c r="D54" s="136"/>
      <c r="E54" s="136"/>
      <c r="F54" s="137"/>
      <c r="G54" s="136"/>
      <c r="H54" s="138"/>
      <c r="I54" s="174" t="str">
        <f t="shared" si="40"/>
        <v/>
      </c>
      <c r="J54" s="174" t="str">
        <f t="shared" si="41"/>
        <v/>
      </c>
      <c r="K54" s="139" t="s">
        <v>134</v>
      </c>
      <c r="L54" s="175" t="str">
        <f t="shared" si="42"/>
        <v/>
      </c>
      <c r="M54" s="175" t="str">
        <f t="shared" si="43"/>
        <v/>
      </c>
      <c r="N54" s="138" t="s">
        <v>134</v>
      </c>
      <c r="O54" s="138" t="s">
        <v>134</v>
      </c>
      <c r="P54" s="138" t="s">
        <v>134</v>
      </c>
      <c r="Q54" s="175" t="str">
        <f t="shared" si="44"/>
        <v/>
      </c>
      <c r="R54" s="175" t="str">
        <f t="shared" si="45"/>
        <v/>
      </c>
      <c r="S54" s="175" t="str">
        <f t="shared" si="46"/>
        <v/>
      </c>
      <c r="T54" s="140" t="s">
        <v>134</v>
      </c>
      <c r="U54" s="140"/>
      <c r="V54" s="141"/>
      <c r="W54" s="176" t="str">
        <f t="shared" si="47"/>
        <v/>
      </c>
      <c r="X54" s="177" t="str">
        <f t="shared" si="48"/>
        <v/>
      </c>
      <c r="Y54" s="34"/>
      <c r="Z54" s="36"/>
    </row>
    <row r="55" spans="2:26" x14ac:dyDescent="0.35">
      <c r="B55" s="34"/>
      <c r="C55" s="35"/>
      <c r="D55" s="136"/>
      <c r="E55" s="136"/>
      <c r="F55" s="137"/>
      <c r="G55" s="136"/>
      <c r="H55" s="138"/>
      <c r="I55" s="174" t="str">
        <f t="shared" si="40"/>
        <v/>
      </c>
      <c r="J55" s="174" t="str">
        <f t="shared" si="41"/>
        <v/>
      </c>
      <c r="K55" s="139" t="s">
        <v>134</v>
      </c>
      <c r="L55" s="175" t="str">
        <f t="shared" si="42"/>
        <v/>
      </c>
      <c r="M55" s="175" t="str">
        <f t="shared" si="43"/>
        <v/>
      </c>
      <c r="N55" s="138" t="s">
        <v>134</v>
      </c>
      <c r="O55" s="138" t="s">
        <v>134</v>
      </c>
      <c r="P55" s="138" t="s">
        <v>134</v>
      </c>
      <c r="Q55" s="175" t="str">
        <f t="shared" si="44"/>
        <v/>
      </c>
      <c r="R55" s="175" t="str">
        <f t="shared" si="45"/>
        <v/>
      </c>
      <c r="S55" s="175" t="str">
        <f t="shared" si="46"/>
        <v/>
      </c>
      <c r="T55" s="140"/>
      <c r="U55" s="140"/>
      <c r="V55" s="141"/>
      <c r="W55" s="176" t="str">
        <f t="shared" si="47"/>
        <v/>
      </c>
      <c r="X55" s="177" t="str">
        <f t="shared" si="48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9">COUNTIF(I51:I55,"2 match")</f>
        <v>0</v>
      </c>
      <c r="J56" s="91">
        <f t="shared" si="49"/>
        <v>0</v>
      </c>
      <c r="K56" s="91">
        <f t="shared" si="49"/>
        <v>0</v>
      </c>
      <c r="L56" s="91">
        <f t="shared" si="49"/>
        <v>0</v>
      </c>
      <c r="M56" s="91">
        <f t="shared" si="49"/>
        <v>0</v>
      </c>
      <c r="N56" s="91">
        <f t="shared" si="49"/>
        <v>0</v>
      </c>
      <c r="O56" s="91">
        <f t="shared" si="49"/>
        <v>0</v>
      </c>
      <c r="P56" s="91">
        <f t="shared" si="49"/>
        <v>0</v>
      </c>
      <c r="Q56" s="91">
        <f t="shared" si="49"/>
        <v>0</v>
      </c>
      <c r="R56" s="91">
        <f t="shared" si="49"/>
        <v>0</v>
      </c>
      <c r="S56" s="91">
        <f t="shared" si="49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23"/>
      <c r="I57" s="257"/>
      <c r="J57" s="257"/>
      <c r="K57" s="123"/>
      <c r="L57" s="257"/>
      <c r="M57" s="257"/>
      <c r="N57" s="116"/>
      <c r="O57" s="257"/>
      <c r="P57" s="257"/>
      <c r="Q57" s="123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3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125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1"/>
      <c r="Z59" s="162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1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125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0"/>
      <c r="Y60" s="161"/>
      <c r="Z60" s="162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4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2"/>
    </row>
    <row r="62" spans="2:26" x14ac:dyDescent="0.35">
      <c r="B62" s="67"/>
      <c r="C62" s="130">
        <f>COUNTIF(H30:H36,"3")+COUNTIF(H30:H36,"2 match")</f>
        <v>0</v>
      </c>
      <c r="D62" s="262">
        <f>COUNTIFS(J30:J36,"3",I30:I36,"3")+SUM(J37+I37)</f>
        <v>0</v>
      </c>
      <c r="E62" s="262"/>
      <c r="F62" s="130">
        <f>COUNTIF(K30:K36,"3")+COUNTIF(K30:K36,"2 match")</f>
        <v>0</v>
      </c>
      <c r="G62" s="265">
        <f>COUNTIFS(M30:M36,"3",L30:L36,"3")+SUM(L37+M37)</f>
        <v>0</v>
      </c>
      <c r="H62" s="265"/>
      <c r="I62" s="132">
        <f>COUNTIF(N30:N36,"3")+COUNTIF(N30:N36,"2 match")</f>
        <v>0</v>
      </c>
      <c r="J62" s="265">
        <f>COUNTIFS(P30:P36,"3",O30:O36,"3")+SUM(O37+P37)</f>
        <v>0</v>
      </c>
      <c r="K62" s="265"/>
      <c r="L62" s="132">
        <f>COUNTIF(Q30:Q36,"3")+COUNTIF(Q30:Q36,"2 match")</f>
        <v>0</v>
      </c>
      <c r="M62" s="265">
        <f>COUNTIFS(S30:S36,"3",R30:R36,"3")+SUM(R37+S37)</f>
        <v>0</v>
      </c>
      <c r="N62" s="262"/>
      <c r="O62" s="130">
        <f>COUNTIF(H51:H55,"3")+COUNTIF(H51:H55,"2 match")</f>
        <v>0</v>
      </c>
      <c r="P62" s="262">
        <f>COUNTIFS(J51:J55,"3",I51:I55,"3")+SUM(J56+I56)</f>
        <v>0</v>
      </c>
      <c r="Q62" s="262"/>
      <c r="R62" s="130">
        <f>COUNTIF(K51:K55,"3")+COUNTIF(K51:K55,"2 match")</f>
        <v>0</v>
      </c>
      <c r="S62" s="262">
        <f>COUNTIFS(M51:M55,"3",L51:L55,"3")+SUM(L56+M56)</f>
        <v>0</v>
      </c>
      <c r="T62" s="262"/>
      <c r="U62" s="130">
        <f>COUNTIF(N51:N55,"3")+COUNTIF(N51:N55,"2 match")</f>
        <v>0</v>
      </c>
      <c r="V62" s="262">
        <f>COUNTIFS(P51:P55,"3",O51:O55,"3")+SUM(O56+P56)</f>
        <v>0</v>
      </c>
      <c r="W62" s="262"/>
      <c r="X62" s="130">
        <f>COUNTIF(Q51:Q55,"3")+COUNTIF(Q51:Q55,"2 match")</f>
        <v>0</v>
      </c>
      <c r="Y62" s="262">
        <f>COUNTIFS(S51:S55,"3",R51:R55,"3")+SUM(R56+S56)</f>
        <v>0</v>
      </c>
      <c r="Z62" s="263"/>
    </row>
    <row r="64" spans="2:26" x14ac:dyDescent="0.35">
      <c r="B64" s="121"/>
      <c r="C64" s="131"/>
      <c r="D64" s="264"/>
      <c r="E64" s="264"/>
      <c r="F64" s="131"/>
      <c r="G64" s="264"/>
      <c r="H64" s="264"/>
      <c r="I64" s="131"/>
      <c r="J64" s="264"/>
      <c r="K64" s="264"/>
      <c r="L64" s="131"/>
      <c r="M64" s="264"/>
      <c r="N64" s="264"/>
    </row>
  </sheetData>
  <sheetProtection selectLockedCells="1"/>
  <protectedRanges>
    <protectedRange sqref="D9:X11 D18:X28" name="Plage1_1"/>
    <protectedRange sqref="H12:S17 X12:X17" name="Plage1_1_1"/>
  </protectedRanges>
  <mergeCells count="82">
    <mergeCell ref="I57:J57"/>
    <mergeCell ref="L57:M57"/>
    <mergeCell ref="O57:P57"/>
    <mergeCell ref="R57:S57"/>
    <mergeCell ref="D5:G7"/>
    <mergeCell ref="H5:S5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C8:C28"/>
    <mergeCell ref="D40:G42"/>
    <mergeCell ref="H40:S40"/>
    <mergeCell ref="R38:S38"/>
    <mergeCell ref="O38:P38"/>
    <mergeCell ref="L38:M38"/>
    <mergeCell ref="I38:J38"/>
    <mergeCell ref="Q42:Q43"/>
    <mergeCell ref="R42:S42"/>
    <mergeCell ref="Q41:S41"/>
    <mergeCell ref="Q7:Q8"/>
    <mergeCell ref="R7:S7"/>
    <mergeCell ref="H41:J41"/>
    <mergeCell ref="K41:M41"/>
    <mergeCell ref="N41:P41"/>
    <mergeCell ref="H42:H43"/>
    <mergeCell ref="I42:J42"/>
    <mergeCell ref="K42:K43"/>
    <mergeCell ref="L42:M42"/>
    <mergeCell ref="N42:N43"/>
    <mergeCell ref="O42:P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P62:Q62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40:W43"/>
    <mergeCell ref="X40:X43"/>
    <mergeCell ref="Y40:Y43"/>
    <mergeCell ref="V40:V43"/>
    <mergeCell ref="T40:T43"/>
    <mergeCell ref="U40:U43"/>
    <mergeCell ref="T5:T8"/>
    <mergeCell ref="U5:U8"/>
    <mergeCell ref="V5:V8"/>
    <mergeCell ref="W5:W8"/>
    <mergeCell ref="X5:X8"/>
  </mergeCells>
  <conditionalFormatting sqref="G38">
    <cfRule type="containsText" priority="10408" operator="containsText" text="x">
      <formula>NOT(ISERROR(SEARCH("x",G38)))</formula>
    </cfRule>
  </conditionalFormatting>
  <conditionalFormatting sqref="Y29:Y43 D39:X40 D42:X43 D41:Q41 T41:X41 D38:G38 T38:X38 V50:X50 V56:X56">
    <cfRule type="containsText" dxfId="2447" priority="10381" operator="containsText" text="2 match">
      <formula>NOT(ISERROR(SEARCH("2 match",D29)))</formula>
    </cfRule>
    <cfRule type="containsText" dxfId="2446" priority="10382" operator="containsText" text="1 facultative">
      <formula>NOT(ISERROR(SEARCH("1 facultative",D29)))</formula>
    </cfRule>
  </conditionalFormatting>
  <conditionalFormatting sqref="X37">
    <cfRule type="cellIs" dxfId="2445" priority="805" operator="equal">
      <formula>10000</formula>
    </cfRule>
    <cfRule type="cellIs" dxfId="2444" priority="806" operator="lessThan">
      <formula>10000</formula>
    </cfRule>
    <cfRule type="cellIs" dxfId="2443" priority="807" operator="greaterThan">
      <formula>10000</formula>
    </cfRule>
    <cfRule type="cellIs" dxfId="2442" priority="808" operator="lessThan">
      <formula>25000</formula>
    </cfRule>
    <cfRule type="cellIs" dxfId="2441" priority="809" operator="greaterThan">
      <formula>25000</formula>
    </cfRule>
    <cfRule type="cellIs" dxfId="2440" priority="810" operator="greaterThan">
      <formula>25000</formula>
    </cfRule>
  </conditionalFormatting>
  <conditionalFormatting sqref="D29:F29 V29:X29 D37:F37 T37:X37">
    <cfRule type="containsText" dxfId="2439" priority="803" operator="containsText" text="2 match">
      <formula>NOT(ISERROR(SEARCH("2 match",D29)))</formula>
    </cfRule>
    <cfRule type="containsText" dxfId="2438" priority="804" operator="containsText" text="1 facultative">
      <formula>NOT(ISERROR(SEARCH("1 facultative",D29)))</formula>
    </cfRule>
  </conditionalFormatting>
  <conditionalFormatting sqref="G29:S29">
    <cfRule type="containsText" priority="802" operator="containsText" text="x">
      <formula>NOT(ISERROR(SEARCH("x",G29)))</formula>
    </cfRule>
  </conditionalFormatting>
  <conditionalFormatting sqref="G29:U29">
    <cfRule type="containsText" dxfId="2437" priority="800" operator="containsText" text="2 match">
      <formula>NOT(ISERROR(SEARCH("2 match",G29)))</formula>
    </cfRule>
    <cfRule type="containsText" dxfId="2436" priority="801" operator="containsText" text="1 facultative">
      <formula>NOT(ISERROR(SEARCH("1 facultative",G29)))</formula>
    </cfRule>
  </conditionalFormatting>
  <conditionalFormatting sqref="K29:M29">
    <cfRule type="containsText" dxfId="2435" priority="799" operator="containsText" text="Néant">
      <formula>NOT(ISERROR(SEARCH("Néant",K29)))</formula>
    </cfRule>
  </conditionalFormatting>
  <conditionalFormatting sqref="G37">
    <cfRule type="containsText" priority="798" operator="containsText" text="x">
      <formula>NOT(ISERROR(SEARCH("x",G37)))</formula>
    </cfRule>
  </conditionalFormatting>
  <conditionalFormatting sqref="G37">
    <cfRule type="containsText" dxfId="2434" priority="796" operator="containsText" text="2 match">
      <formula>NOT(ISERROR(SEARCH("2 match",G37)))</formula>
    </cfRule>
    <cfRule type="containsText" dxfId="2433" priority="797" operator="containsText" text="1 facultative">
      <formula>NOT(ISERROR(SEARCH("1 facultative",G37)))</formula>
    </cfRule>
  </conditionalFormatting>
  <conditionalFormatting sqref="D31:D32 T31 G31:G32 V31">
    <cfRule type="containsText" dxfId="2432" priority="792" operator="containsText" text="2 match">
      <formula>NOT(ISERROR(SEARCH("2 match",D31)))</formula>
    </cfRule>
    <cfRule type="containsText" dxfId="2431" priority="793" operator="containsText" text="1 facultative">
      <formula>NOT(ISERROR(SEARCH("1 facultative",D31)))</formula>
    </cfRule>
  </conditionalFormatting>
  <conditionalFormatting sqref="W30:W31">
    <cfRule type="containsText" dxfId="2426" priority="781" operator="containsText" text="Signé partie">
      <formula>NOT(ISERROR(SEARCH("Signé partie",W30)))</formula>
    </cfRule>
    <cfRule type="containsText" dxfId="2425" priority="782" operator="containsText" text="Reporté">
      <formula>NOT(ISERROR(SEARCH("Reporté",W30)))</formula>
    </cfRule>
    <cfRule type="containsText" dxfId="2424" priority="783" operator="containsText" text="Abandon">
      <formula>NOT(ISERROR(SEARCH("Abandon",W30)))</formula>
    </cfRule>
    <cfRule type="containsText" dxfId="2423" priority="784" operator="containsText" text="Signé 100%">
      <formula>NOT(ISERROR(SEARCH("Signé 100%",W30)))</formula>
    </cfRule>
    <cfRule type="containsBlanks" dxfId="2422" priority="785">
      <formula>LEN(TRIM(W30))=0</formula>
    </cfRule>
    <cfRule type="containsText" dxfId="2421" priority="786" operator="containsText" text="En cours">
      <formula>NOT(ISERROR(SEARCH("En cours",W30)))</formula>
    </cfRule>
  </conditionalFormatting>
  <conditionalFormatting sqref="W32:W36">
    <cfRule type="containsText" dxfId="2420" priority="767" operator="containsText" text="Signé partie">
      <formula>NOT(ISERROR(SEARCH("Signé partie",W32)))</formula>
    </cfRule>
    <cfRule type="containsText" dxfId="2419" priority="768" operator="containsText" text="Reporté">
      <formula>NOT(ISERROR(SEARCH("Reporté",W32)))</formula>
    </cfRule>
    <cfRule type="containsText" dxfId="2418" priority="769" operator="containsText" text="Abandon">
      <formula>NOT(ISERROR(SEARCH("Abandon",W32)))</formula>
    </cfRule>
    <cfRule type="containsText" dxfId="2417" priority="770" operator="containsText" text="Signé 100%">
      <formula>NOT(ISERROR(SEARCH("Signé 100%",W32)))</formula>
    </cfRule>
    <cfRule type="containsBlanks" dxfId="2416" priority="776">
      <formula>LEN(TRIM(W32))=0</formula>
    </cfRule>
    <cfRule type="containsText" dxfId="2415" priority="777" operator="containsText" text="En cours">
      <formula>NOT(ISERROR(SEARCH("En cours",W32)))</formula>
    </cfRule>
  </conditionalFormatting>
  <conditionalFormatting sqref="D33:D36 T33:T36 G33:G36 V33:V36">
    <cfRule type="containsText" dxfId="2414" priority="771" operator="containsText" text="2 match">
      <formula>NOT(ISERROR(SEARCH("2 match",D33)))</formula>
    </cfRule>
    <cfRule type="containsText" dxfId="2413" priority="772" operator="containsText" text="1 facultative">
      <formula>NOT(ISERROR(SEARCH("1 facultative",D33)))</formula>
    </cfRule>
  </conditionalFormatting>
  <conditionalFormatting sqref="T32 V32">
    <cfRule type="containsText" dxfId="2412" priority="763" operator="containsText" text="2 match">
      <formula>NOT(ISERROR(SEARCH("2 match",T32)))</formula>
    </cfRule>
    <cfRule type="containsText" dxfId="2411" priority="764" operator="containsText" text="1 facultative">
      <formula>NOT(ISERROR(SEARCH("1 facultative",T32)))</formula>
    </cfRule>
  </conditionalFormatting>
  <conditionalFormatting sqref="E31:E36">
    <cfRule type="containsText" dxfId="2410" priority="667" operator="containsText" text="2 match">
      <formula>NOT(ISERROR(SEARCH("2 match",E31)))</formula>
    </cfRule>
    <cfRule type="containsText" dxfId="2409" priority="668" operator="containsText" text="1 facultative">
      <formula>NOT(ISERROR(SEARCH("1 facultative",E31)))</formula>
    </cfRule>
  </conditionalFormatting>
  <conditionalFormatting sqref="G57">
    <cfRule type="containsText" priority="666" operator="containsText" text="x">
      <formula>NOT(ISERROR(SEARCH("x",G57)))</formula>
    </cfRule>
  </conditionalFormatting>
  <conditionalFormatting sqref="X50">
    <cfRule type="cellIs" dxfId="2408" priority="664" operator="equal">
      <formula>10000</formula>
    </cfRule>
    <cfRule type="cellIs" dxfId="2407" priority="665" operator="greaterThan">
      <formula>10000</formula>
    </cfRule>
  </conditionalFormatting>
  <conditionalFormatting sqref="X50">
    <cfRule type="containsBlanks" dxfId="2406" priority="662">
      <formula>LEN(TRIM(X50))=0</formula>
    </cfRule>
    <cfRule type="containsText" dxfId="2405" priority="663" operator="containsText" text="En cours">
      <formula>NOT(ISERROR(SEARCH("En cours",X50)))</formula>
    </cfRule>
  </conditionalFormatting>
  <conditionalFormatting sqref="X56">
    <cfRule type="containsBlanks" dxfId="2404" priority="660">
      <formula>LEN(TRIM(X56))=0</formula>
    </cfRule>
    <cfRule type="containsText" dxfId="2403" priority="661" operator="containsText" text="En cours">
      <formula>NOT(ISERROR(SEARCH("En cours",X56)))</formula>
    </cfRule>
  </conditionalFormatting>
  <conditionalFormatting sqref="D56:F56 D50:F50">
    <cfRule type="containsText" dxfId="2402" priority="658" operator="containsText" text="2 match">
      <formula>NOT(ISERROR(SEARCH("2 match",D50)))</formula>
    </cfRule>
    <cfRule type="containsText" dxfId="2401" priority="659" operator="containsText" text="1 facultative">
      <formula>NOT(ISERROR(SEARCH("1 facultative",D50)))</formula>
    </cfRule>
  </conditionalFormatting>
  <conditionalFormatting sqref="X56">
    <cfRule type="cellIs" dxfId="2400" priority="654" operator="equal">
      <formula>10000</formula>
    </cfRule>
    <cfRule type="cellIs" dxfId="2399" priority="655" operator="lessThan">
      <formula>10000</formula>
    </cfRule>
    <cfRule type="cellIs" dxfId="2398" priority="656" operator="greaterThan">
      <formula>10000</formula>
    </cfRule>
    <cfRule type="cellIs" dxfId="2397" priority="657" operator="lessThan">
      <formula>25000</formula>
    </cfRule>
  </conditionalFormatting>
  <conditionalFormatting sqref="X57">
    <cfRule type="cellIs" dxfId="2396" priority="648" operator="greaterThan">
      <formula>25000</formula>
    </cfRule>
    <cfRule type="cellIs" dxfId="2395" priority="649" operator="equal">
      <formula>10000</formula>
    </cfRule>
    <cfRule type="cellIs" dxfId="2394" priority="650" operator="lessThan">
      <formula>10000</formula>
    </cfRule>
    <cfRule type="cellIs" dxfId="2393" priority="651" operator="greaterThan">
      <formula>10000</formula>
    </cfRule>
    <cfRule type="cellIs" dxfId="2392" priority="652" operator="lessThan">
      <formula>25000</formula>
    </cfRule>
    <cfRule type="cellIs" dxfId="2391" priority="653" operator="greaterThan">
      <formula>25000</formula>
    </cfRule>
  </conditionalFormatting>
  <conditionalFormatting sqref="X57">
    <cfRule type="cellIs" dxfId="2390" priority="645" operator="equal">
      <formula>0.5</formula>
    </cfRule>
    <cfRule type="cellIs" priority="646" operator="between">
      <formula>30</formula>
      <formula>50</formula>
    </cfRule>
    <cfRule type="cellIs" dxfId="2389" priority="647" operator="greaterThan">
      <formula>0.5</formula>
    </cfRule>
  </conditionalFormatting>
  <conditionalFormatting sqref="G50:S50">
    <cfRule type="containsText" priority="640" operator="containsText" text="x">
      <formula>NOT(ISERROR(SEARCH("x",G50)))</formula>
    </cfRule>
  </conditionalFormatting>
  <conditionalFormatting sqref="G50:U50">
    <cfRule type="containsText" dxfId="2388" priority="638" operator="containsText" text="2 match">
      <formula>NOT(ISERROR(SEARCH("2 match",G50)))</formula>
    </cfRule>
    <cfRule type="containsText" dxfId="2387" priority="639" operator="containsText" text="1 facultative">
      <formula>NOT(ISERROR(SEARCH("1 facultative",G50)))</formula>
    </cfRule>
  </conditionalFormatting>
  <conditionalFormatting sqref="H50:S50">
    <cfRule type="containsText" priority="637" operator="containsText" text="x">
      <formula>NOT(ISERROR(SEARCH("x",H50)))</formula>
    </cfRule>
  </conditionalFormatting>
  <conditionalFormatting sqref="H50:S50">
    <cfRule type="containsText" priority="636" operator="containsText" text="x">
      <formula>NOT(ISERROR(SEARCH("x",H50)))</formula>
    </cfRule>
  </conditionalFormatting>
  <conditionalFormatting sqref="K50:M50">
    <cfRule type="containsText" dxfId="2386" priority="635" operator="containsText" text="Néant">
      <formula>NOT(ISERROR(SEARCH("Néant",K50)))</formula>
    </cfRule>
  </conditionalFormatting>
  <conditionalFormatting sqref="G56">
    <cfRule type="containsText" priority="634" operator="containsText" text="x">
      <formula>NOT(ISERROR(SEARCH("x",G56)))</formula>
    </cfRule>
  </conditionalFormatting>
  <conditionalFormatting sqref="G56 T56:U56">
    <cfRule type="containsText" dxfId="2385" priority="628" operator="containsText" text="2 match">
      <formula>NOT(ISERROR(SEARCH("2 match",G56)))</formula>
    </cfRule>
    <cfRule type="containsText" dxfId="2384" priority="629" operator="containsText" text="1 facultative">
      <formula>NOT(ISERROR(SEARCH("1 facultative",G56)))</formula>
    </cfRule>
  </conditionalFormatting>
  <conditionalFormatting sqref="D44:D45 T44 V44 G44:G45 U44:U49">
    <cfRule type="containsText" dxfId="2383" priority="623" operator="containsText" text="2 match">
      <formula>NOT(ISERROR(SEARCH("2 match",D44)))</formula>
    </cfRule>
    <cfRule type="containsText" dxfId="2382" priority="624" operator="containsText" text="1 facultative">
      <formula>NOT(ISERROR(SEARCH("1 facultative",D44)))</formula>
    </cfRule>
  </conditionalFormatting>
  <conditionalFormatting sqref="D46:D49 T46:T49 G46:G49 V46:V49">
    <cfRule type="containsText" dxfId="2381" priority="602" operator="containsText" text="2 match">
      <formula>NOT(ISERROR(SEARCH("2 match",D46)))</formula>
    </cfRule>
    <cfRule type="containsText" dxfId="2380" priority="603" operator="containsText" text="1 facultative">
      <formula>NOT(ISERROR(SEARCH("1 facultative",D46)))</formula>
    </cfRule>
  </conditionalFormatting>
  <conditionalFormatting sqref="T45 V45">
    <cfRule type="containsText" dxfId="2379" priority="594" operator="containsText" text="2 match">
      <formula>NOT(ISERROR(SEARCH("2 match",T45)))</formula>
    </cfRule>
    <cfRule type="containsText" dxfId="2378" priority="595" operator="containsText" text="1 facultative">
      <formula>NOT(ISERROR(SEARCH("1 facultative",T45)))</formula>
    </cfRule>
  </conditionalFormatting>
  <conditionalFormatting sqref="D51 G51 U51:U55">
    <cfRule type="containsText" dxfId="2377" priority="578" operator="containsText" text="2 match">
      <formula>NOT(ISERROR(SEARCH("2 match",D51)))</formula>
    </cfRule>
    <cfRule type="containsText" dxfId="2376" priority="579" operator="containsText" text="1 facultative">
      <formula>NOT(ISERROR(SEARCH("1 facultative",D51)))</formula>
    </cfRule>
  </conditionalFormatting>
  <conditionalFormatting sqref="D52:D55 T52:T55 G52:G55 V52:V55">
    <cfRule type="containsText" dxfId="2375" priority="557" operator="containsText" text="2 match">
      <formula>NOT(ISERROR(SEARCH("2 match",D52)))</formula>
    </cfRule>
    <cfRule type="containsText" dxfId="2374" priority="558" operator="containsText" text="1 facultative">
      <formula>NOT(ISERROR(SEARCH("1 facultative",D52)))</formula>
    </cfRule>
  </conditionalFormatting>
  <conditionalFormatting sqref="T51 V51">
    <cfRule type="containsText" dxfId="2373" priority="549" operator="containsText" text="2 match">
      <formula>NOT(ISERROR(SEARCH("2 match",T51)))</formula>
    </cfRule>
    <cfRule type="containsText" dxfId="2372" priority="550" operator="containsText" text="1 facultative">
      <formula>NOT(ISERROR(SEARCH("1 facultative",T51)))</formula>
    </cfRule>
  </conditionalFormatting>
  <conditionalFormatting sqref="E44:E49">
    <cfRule type="containsText" dxfId="2371" priority="537" operator="containsText" text="2 match">
      <formula>NOT(ISERROR(SEARCH("2 match",E44)))</formula>
    </cfRule>
    <cfRule type="containsText" dxfId="2370" priority="538" operator="containsText" text="1 facultative">
      <formula>NOT(ISERROR(SEARCH("1 facultative",E44)))</formula>
    </cfRule>
  </conditionalFormatting>
  <conditionalFormatting sqref="E51:E55">
    <cfRule type="containsText" dxfId="2369" priority="535" operator="containsText" text="2 match">
      <formula>NOT(ISERROR(SEARCH("2 match",E51)))</formula>
    </cfRule>
    <cfRule type="containsText" dxfId="2368" priority="536" operator="containsText" text="1 facultative">
      <formula>NOT(ISERROR(SEARCH("1 facultative",E51)))</formula>
    </cfRule>
  </conditionalFormatting>
  <conditionalFormatting sqref="H37:S37">
    <cfRule type="containsText" priority="520" operator="containsText" text="x">
      <formula>NOT(ISERROR(SEARCH("x",H37)))</formula>
    </cfRule>
  </conditionalFormatting>
  <conditionalFormatting sqref="H37:S37">
    <cfRule type="containsText" dxfId="2367" priority="518" operator="containsText" text="2 match">
      <formula>NOT(ISERROR(SEARCH("2 match",H37)))</formula>
    </cfRule>
    <cfRule type="containsText" dxfId="2366" priority="519" operator="containsText" text="1 facultative">
      <formula>NOT(ISERROR(SEARCH("1 facultative",H37)))</formula>
    </cfRule>
  </conditionalFormatting>
  <conditionalFormatting sqref="H37:S37">
    <cfRule type="containsText" priority="517" operator="containsText" text="x">
      <formula>NOT(ISERROR(SEARCH("x",H37)))</formula>
    </cfRule>
  </conditionalFormatting>
  <conditionalFormatting sqref="Q57:R57">
    <cfRule type="containsText" priority="507" operator="containsText" text="x">
      <formula>NOT(ISERROR(SEARCH("x",Q57)))</formula>
    </cfRule>
  </conditionalFormatting>
  <conditionalFormatting sqref="Q57:R57">
    <cfRule type="containsText" dxfId="2365" priority="505" operator="containsText" text="2 match">
      <formula>NOT(ISERROR(SEARCH("2 match",Q57)))</formula>
    </cfRule>
    <cfRule type="containsText" dxfId="2364" priority="506" operator="containsText" text="1 facultative">
      <formula>NOT(ISERROR(SEARCH("1 facultative",Q57)))</formula>
    </cfRule>
  </conditionalFormatting>
  <conditionalFormatting sqref="Q57:R57">
    <cfRule type="containsText" priority="504" operator="containsText" text="x">
      <formula>NOT(ISERROR(SEARCH("x",Q57)))</formula>
    </cfRule>
  </conditionalFormatting>
  <conditionalFormatting sqref="N57:O57">
    <cfRule type="containsText" priority="503" operator="containsText" text="x">
      <formula>NOT(ISERROR(SEARCH("x",N57)))</formula>
    </cfRule>
  </conditionalFormatting>
  <conditionalFormatting sqref="N57:O57">
    <cfRule type="containsText" dxfId="2363" priority="501" operator="containsText" text="2 match">
      <formula>NOT(ISERROR(SEARCH("2 match",N57)))</formula>
    </cfRule>
    <cfRule type="containsText" dxfId="2362" priority="502" operator="containsText" text="1 facultative">
      <formula>NOT(ISERROR(SEARCH("1 facultative",N57)))</formula>
    </cfRule>
  </conditionalFormatting>
  <conditionalFormatting sqref="N57:O57">
    <cfRule type="containsText" priority="500" operator="containsText" text="x">
      <formula>NOT(ISERROR(SEARCH("x",N57)))</formula>
    </cfRule>
  </conditionalFormatting>
  <conditionalFormatting sqref="K57:L57">
    <cfRule type="containsText" priority="499" operator="containsText" text="x">
      <formula>NOT(ISERROR(SEARCH("x",K57)))</formula>
    </cfRule>
  </conditionalFormatting>
  <conditionalFormatting sqref="K57:L57">
    <cfRule type="containsText" dxfId="2361" priority="497" operator="containsText" text="2 match">
      <formula>NOT(ISERROR(SEARCH("2 match",K57)))</formula>
    </cfRule>
    <cfRule type="containsText" dxfId="2360" priority="498" operator="containsText" text="1 facultative">
      <formula>NOT(ISERROR(SEARCH("1 facultative",K57)))</formula>
    </cfRule>
  </conditionalFormatting>
  <conditionalFormatting sqref="K57:L57">
    <cfRule type="containsText" priority="496" operator="containsText" text="x">
      <formula>NOT(ISERROR(SEARCH("x",K57)))</formula>
    </cfRule>
  </conditionalFormatting>
  <conditionalFormatting sqref="H57:I57">
    <cfRule type="containsText" priority="495" operator="containsText" text="x">
      <formula>NOT(ISERROR(SEARCH("x",H57)))</formula>
    </cfRule>
  </conditionalFormatting>
  <conditionalFormatting sqref="H57:I57">
    <cfRule type="containsText" dxfId="2359" priority="493" operator="containsText" text="2 match">
      <formula>NOT(ISERROR(SEARCH("2 match",H57)))</formula>
    </cfRule>
    <cfRule type="containsText" dxfId="2358" priority="494" operator="containsText" text="1 facultative">
      <formula>NOT(ISERROR(SEARCH("1 facultative",H57)))</formula>
    </cfRule>
  </conditionalFormatting>
  <conditionalFormatting sqref="H57:I57">
    <cfRule type="containsText" priority="492" operator="containsText" text="x">
      <formula>NOT(ISERROR(SEARCH("x",H57)))</formula>
    </cfRule>
  </conditionalFormatting>
  <conditionalFormatting sqref="U31:U36">
    <cfRule type="containsText" dxfId="2345" priority="301" operator="containsText" text="2 match">
      <formula>NOT(ISERROR(SEARCH("2 match",U31)))</formula>
    </cfRule>
    <cfRule type="containsText" dxfId="2344" priority="302" operator="containsText" text="1 facultative">
      <formula>NOT(ISERROR(SEARCH("1 facultative",U31)))</formula>
    </cfRule>
  </conditionalFormatting>
  <conditionalFormatting sqref="W44:W49">
    <cfRule type="containsText" dxfId="2343" priority="228" operator="containsText" text="Signé partie">
      <formula>NOT(ISERROR(SEARCH("Signé partie",W44)))</formula>
    </cfRule>
    <cfRule type="containsText" dxfId="2342" priority="229" operator="containsText" text="Reporté">
      <formula>NOT(ISERROR(SEARCH("Reporté",W44)))</formula>
    </cfRule>
    <cfRule type="containsText" dxfId="2341" priority="230" operator="containsText" text="Abandon">
      <formula>NOT(ISERROR(SEARCH("Abandon",W44)))</formula>
    </cfRule>
    <cfRule type="containsText" dxfId="2340" priority="231" operator="containsText" text="Signé 100%">
      <formula>NOT(ISERROR(SEARCH("Signé 100%",W44)))</formula>
    </cfRule>
    <cfRule type="containsBlanks" dxfId="2339" priority="235">
      <formula>LEN(TRIM(W44))=0</formula>
    </cfRule>
    <cfRule type="containsText" dxfId="2338" priority="236" operator="containsText" text="En cours">
      <formula>NOT(ISERROR(SEARCH("En cours",W44)))</formula>
    </cfRule>
  </conditionalFormatting>
  <conditionalFormatting sqref="W51:W55">
    <cfRule type="containsText" dxfId="2337" priority="210" operator="containsText" text="Signé partie">
      <formula>NOT(ISERROR(SEARCH("Signé partie",W51)))</formula>
    </cfRule>
    <cfRule type="containsText" dxfId="2336" priority="211" operator="containsText" text="Reporté">
      <formula>NOT(ISERROR(SEARCH("Reporté",W51)))</formula>
    </cfRule>
    <cfRule type="containsText" dxfId="2335" priority="212" operator="containsText" text="Abandon">
      <formula>NOT(ISERROR(SEARCH("Abandon",W51)))</formula>
    </cfRule>
    <cfRule type="containsText" dxfId="2334" priority="213" operator="containsText" text="Signé 100%">
      <formula>NOT(ISERROR(SEARCH("Signé 100%",W51)))</formula>
    </cfRule>
    <cfRule type="containsBlanks" dxfId="2333" priority="217">
      <formula>LEN(TRIM(W51))=0</formula>
    </cfRule>
    <cfRule type="containsText" dxfId="2332" priority="218" operator="containsText" text="En cours">
      <formula>NOT(ISERROR(SEARCH("En cours",W51)))</formula>
    </cfRule>
  </conditionalFormatting>
  <conditionalFormatting sqref="E30 U30">
    <cfRule type="containsText" dxfId="2331" priority="208" operator="containsText" text="2 match">
      <formula>NOT(ISERROR(SEARCH("2 match",E30)))</formula>
    </cfRule>
    <cfRule type="containsText" dxfId="2330" priority="209" operator="containsText" text="1 facultative">
      <formula>NOT(ISERROR(SEARCH("1 facultative",E30)))</formula>
    </cfRule>
  </conditionalFormatting>
  <conditionalFormatting sqref="T30 V30">
    <cfRule type="containsText" dxfId="2329" priority="201" operator="containsText" text="2 match">
      <formula>NOT(ISERROR(SEARCH("2 match",T30)))</formula>
    </cfRule>
    <cfRule type="containsText" dxfId="2328" priority="202" operator="containsText" text="1 facultative">
      <formula>NOT(ISERROR(SEARCH("1 facultative",T30)))</formula>
    </cfRule>
  </conditionalFormatting>
  <conditionalFormatting sqref="D30 G30">
    <cfRule type="containsText" dxfId="2327" priority="187" operator="containsText" text="2 match">
      <formula>NOT(ISERROR(SEARCH("2 match",D30)))</formula>
    </cfRule>
    <cfRule type="containsText" dxfId="2326" priority="188" operator="containsText" text="1 facultative">
      <formula>NOT(ISERROR(SEARCH("1 facultative",D30)))</formula>
    </cfRule>
  </conditionalFormatting>
  <conditionalFormatting sqref="H30:S36">
    <cfRule type="containsText" dxfId="2325" priority="176" operator="containsText" text="2 match">
      <formula>NOT(ISERROR(SEARCH("2 match",H30)))</formula>
    </cfRule>
    <cfRule type="containsText" dxfId="2324" priority="177" operator="containsText" text="1 facultative">
      <formula>NOT(ISERROR(SEARCH("1 facultative",H30)))</formula>
    </cfRule>
  </conditionalFormatting>
  <conditionalFormatting sqref="H30:S36">
    <cfRule type="cellIs" dxfId="2323" priority="175" operator="equal">
      <formula>1</formula>
    </cfRule>
  </conditionalFormatting>
  <conditionalFormatting sqref="H30:S36">
    <cfRule type="cellIs" dxfId="2322" priority="174" operator="equal">
      <formula>1</formula>
    </cfRule>
  </conditionalFormatting>
  <conditionalFormatting sqref="H30:S36">
    <cfRule type="containsText" dxfId="2321" priority="173" operator="containsText" text="3">
      <formula>NOT(ISERROR(SEARCH("3",H30)))</formula>
    </cfRule>
  </conditionalFormatting>
  <conditionalFormatting sqref="H30:J36">
    <cfRule type="containsText" dxfId="2320" priority="171" operator="containsText" text="Néant">
      <formula>NOT(ISERROR(SEARCH("Néant",H30)))</formula>
    </cfRule>
  </conditionalFormatting>
  <conditionalFormatting sqref="H44:S49">
    <cfRule type="containsText" dxfId="2319" priority="169" operator="containsText" text="2 match">
      <formula>NOT(ISERROR(SEARCH("2 match",H44)))</formula>
    </cfRule>
    <cfRule type="containsText" dxfId="2318" priority="170" operator="containsText" text="1 facultative">
      <formula>NOT(ISERROR(SEARCH("1 facultative",H44)))</formula>
    </cfRule>
  </conditionalFormatting>
  <conditionalFormatting sqref="H44:S49">
    <cfRule type="cellIs" dxfId="2317" priority="168" operator="equal">
      <formula>1</formula>
    </cfRule>
  </conditionalFormatting>
  <conditionalFormatting sqref="H44:S49">
    <cfRule type="cellIs" dxfId="2316" priority="167" operator="equal">
      <formula>1</formula>
    </cfRule>
  </conditionalFormatting>
  <conditionalFormatting sqref="H44:S49">
    <cfRule type="containsText" dxfId="2315" priority="166" operator="containsText" text="3">
      <formula>NOT(ISERROR(SEARCH("3",H44)))</formula>
    </cfRule>
  </conditionalFormatting>
  <conditionalFormatting sqref="H44:J49">
    <cfRule type="containsText" dxfId="2314" priority="164" operator="containsText" text="Néant">
      <formula>NOT(ISERROR(SEARCH("Néant",H44)))</formula>
    </cfRule>
  </conditionalFormatting>
  <conditionalFormatting sqref="H51:S55">
    <cfRule type="containsText" dxfId="2313" priority="162" operator="containsText" text="2 match">
      <formula>NOT(ISERROR(SEARCH("2 match",H51)))</formula>
    </cfRule>
    <cfRule type="containsText" dxfId="2312" priority="163" operator="containsText" text="1 facult">
      <formula>NOT(ISERROR(SEARCH("1 facult",H51)))</formula>
    </cfRule>
  </conditionalFormatting>
  <conditionalFormatting sqref="H51:S55">
    <cfRule type="cellIs" dxfId="2311" priority="161" operator="equal">
      <formula>1</formula>
    </cfRule>
  </conditionalFormatting>
  <conditionalFormatting sqref="H51:S55">
    <cfRule type="cellIs" dxfId="2310" priority="160" operator="equal">
      <formula>1</formula>
    </cfRule>
  </conditionalFormatting>
  <conditionalFormatting sqref="H51:S55">
    <cfRule type="containsText" dxfId="2309" priority="159" operator="containsText" text="3">
      <formula>NOT(ISERROR(SEARCH("3",H51)))</formula>
    </cfRule>
  </conditionalFormatting>
  <conditionalFormatting sqref="H51:J55">
    <cfRule type="containsText" dxfId="2308" priority="157" operator="containsText" text="Néant">
      <formula>NOT(ISERROR(SEARCH("Néant",H51)))</formula>
    </cfRule>
  </conditionalFormatting>
  <conditionalFormatting sqref="H44:S49 H51:S55 H30:S36">
    <cfRule type="cellIs" dxfId="2307" priority="155" operator="equal">
      <formula>1</formula>
    </cfRule>
    <cfRule type="colorScale" priority="156">
      <colorScale>
        <cfvo type="min"/>
        <cfvo type="max"/>
        <color rgb="FFFF7128"/>
        <color rgb="FFFFEF9C"/>
      </colorScale>
    </cfRule>
  </conditionalFormatting>
  <conditionalFormatting sqref="X30:X36">
    <cfRule type="containsText" dxfId="2304" priority="86" operator="containsText" text="2 match">
      <formula>NOT(ISERROR(SEARCH("2 match",X30)))</formula>
    </cfRule>
    <cfRule type="containsText" dxfId="2303" priority="87" operator="containsText" text="1 facultative">
      <formula>NOT(ISERROR(SEARCH("1 facultative",X30)))</formula>
    </cfRule>
  </conditionalFormatting>
  <conditionalFormatting sqref="X51:X55">
    <cfRule type="containsText" dxfId="2302" priority="84" operator="containsText" text="2 match">
      <formula>NOT(ISERROR(SEARCH("2 match",X51)))</formula>
    </cfRule>
    <cfRule type="containsText" dxfId="2301" priority="85" operator="containsText" text="1 facultative">
      <formula>NOT(ISERROR(SEARCH("1 facultative",X51)))</formula>
    </cfRule>
  </conditionalFormatting>
  <conditionalFormatting sqref="X44:X49">
    <cfRule type="containsText" dxfId="2300" priority="82" operator="containsText" text="2 match">
      <formula>NOT(ISERROR(SEARCH("2 match",X44)))</formula>
    </cfRule>
    <cfRule type="containsText" dxfId="2299" priority="83" operator="containsText" text="1 facultative">
      <formula>NOT(ISERROR(SEARCH("1 facultative",X44)))</formula>
    </cfRule>
  </conditionalFormatting>
  <conditionalFormatting sqref="H9:S11 H18:S28">
    <cfRule type="cellIs" dxfId="80" priority="75" operator="equal">
      <formula>1</formula>
    </cfRule>
  </conditionalFormatting>
  <conditionalFormatting sqref="H9:S11 H18:S28">
    <cfRule type="cellIs" dxfId="79" priority="74" operator="equal">
      <formula>1</formula>
    </cfRule>
  </conditionalFormatting>
  <conditionalFormatting sqref="W28">
    <cfRule type="containsText" dxfId="78" priority="76" operator="containsText" text="Signé partie">
      <formula>NOT(ISERROR(SEARCH("Signé partie",W28)))</formula>
    </cfRule>
    <cfRule type="containsText" dxfId="77" priority="77" operator="containsText" text="Reporté">
      <formula>NOT(ISERROR(SEARCH("Reporté",W28)))</formula>
    </cfRule>
    <cfRule type="containsText" dxfId="76" priority="78" operator="containsText" text="Abandon">
      <formula>NOT(ISERROR(SEARCH("Abandon",W28)))</formula>
    </cfRule>
    <cfRule type="containsText" dxfId="75" priority="79" operator="containsText" text="Signé 100%">
      <formula>NOT(ISERROR(SEARCH("Signé 100%",W28)))</formula>
    </cfRule>
    <cfRule type="containsBlanks" dxfId="74" priority="80">
      <formula>LEN(TRIM(W28))=0</formula>
    </cfRule>
    <cfRule type="containsText" dxfId="73" priority="81" operator="containsText" text="En cours">
      <formula>NOT(ISERROR(SEARCH("En cours",W28)))</formula>
    </cfRule>
  </conditionalFormatting>
  <conditionalFormatting sqref="H9:S11 H18:S28">
    <cfRule type="containsText" dxfId="72" priority="73" operator="containsText" text="3">
      <formula>NOT(ISERROR(SEARCH("3",H9)))</formula>
    </cfRule>
  </conditionalFormatting>
  <conditionalFormatting sqref="H9:J11 H18:J28">
    <cfRule type="containsText" dxfId="71" priority="71" operator="containsText" text="Néant">
      <formula>NOT(ISERROR(SEARCH("Néant",H9)))</formula>
    </cfRule>
  </conditionalFormatting>
  <conditionalFormatting sqref="H9:S11 U9:U11 D28:E28 G28:V28 U18:U27">
    <cfRule type="containsText" dxfId="70" priority="69" operator="containsText" text="2 match">
      <formula>NOT(ISERROR(SEARCH("2 match",D9)))</formula>
    </cfRule>
    <cfRule type="containsText" dxfId="69" priority="70" operator="containsText" text="1 facultative">
      <formula>NOT(ISERROR(SEARCH("1 facultative",D9)))</formula>
    </cfRule>
  </conditionalFormatting>
  <conditionalFormatting sqref="D9:E11 T9:T10 V9:V10 G9:G11 D27:E27 G27">
    <cfRule type="containsText" dxfId="67" priority="67" operator="containsText" text="2 match">
      <formula>NOT(ISERROR(SEARCH("2 match",D9)))</formula>
    </cfRule>
    <cfRule type="containsText" dxfId="66" priority="68" operator="containsText" text="1 facultative">
      <formula>NOT(ISERROR(SEARCH("1 facultative",D9)))</formula>
    </cfRule>
  </conditionalFormatting>
  <conditionalFormatting sqref="X9:X11 X18:X28">
    <cfRule type="cellIs" dxfId="65" priority="58" operator="between">
      <formula>1</formula>
      <formula>10000000000</formula>
    </cfRule>
    <cfRule type="containsBlanks" dxfId="64" priority="59">
      <formula>LEN(TRIM(X9))=0</formula>
    </cfRule>
    <cfRule type="cellIs" dxfId="63" priority="60" operator="between">
      <formula>0</formula>
      <formula>0</formula>
    </cfRule>
  </conditionalFormatting>
  <conditionalFormatting sqref="W9:W11">
    <cfRule type="containsText" dxfId="62" priority="61" operator="containsText" text="Signé partie">
      <formula>NOT(ISERROR(SEARCH("Signé partie",W9)))</formula>
    </cfRule>
    <cfRule type="containsText" dxfId="61" priority="62" operator="containsText" text="Reporté">
      <formula>NOT(ISERROR(SEARCH("Reporté",W9)))</formula>
    </cfRule>
    <cfRule type="containsText" dxfId="60" priority="63" operator="containsText" text="Abandon">
      <formula>NOT(ISERROR(SEARCH("Abandon",W9)))</formula>
    </cfRule>
    <cfRule type="containsText" dxfId="59" priority="64" operator="containsText" text="Signé 100%">
      <formula>NOT(ISERROR(SEARCH("Signé 100%",W9)))</formula>
    </cfRule>
    <cfRule type="containsBlanks" dxfId="58" priority="65">
      <formula>LEN(TRIM(W9))=0</formula>
    </cfRule>
    <cfRule type="containsText" dxfId="57" priority="66" operator="containsText" text="En cours">
      <formula>NOT(ISERROR(SEARCH("En cours",W9)))</formula>
    </cfRule>
  </conditionalFormatting>
  <conditionalFormatting sqref="D26:E26 G26">
    <cfRule type="containsText" dxfId="56" priority="56" operator="containsText" text="2 match">
      <formula>NOT(ISERROR(SEARCH("2 match",D26)))</formula>
    </cfRule>
    <cfRule type="containsText" dxfId="55" priority="57" operator="containsText" text="1 facultative">
      <formula>NOT(ISERROR(SEARCH("1 facultative",D26)))</formula>
    </cfRule>
  </conditionalFormatting>
  <conditionalFormatting sqref="D18:E21 T18:T20 G18:G21 V18:V20 H18:S27">
    <cfRule type="containsText" dxfId="54" priority="54" operator="containsText" text="2 match">
      <formula>NOT(ISERROR(SEARCH("2 match",D18)))</formula>
    </cfRule>
    <cfRule type="containsText" dxfId="53" priority="55" operator="containsText" text="1 facultative">
      <formula>NOT(ISERROR(SEARCH("1 facultative",D18)))</formula>
    </cfRule>
  </conditionalFormatting>
  <conditionalFormatting sqref="W18:W21">
    <cfRule type="containsText" dxfId="52" priority="48" operator="containsText" text="Signé partie">
      <formula>NOT(ISERROR(SEARCH("Signé partie",W18)))</formula>
    </cfRule>
    <cfRule type="containsText" dxfId="51" priority="49" operator="containsText" text="Reporté">
      <formula>NOT(ISERROR(SEARCH("Reporté",W18)))</formula>
    </cfRule>
    <cfRule type="containsText" dxfId="50" priority="50" operator="containsText" text="Abandon">
      <formula>NOT(ISERROR(SEARCH("Abandon",W18)))</formula>
    </cfRule>
    <cfRule type="containsText" dxfId="49" priority="51" operator="containsText" text="Signé 100%">
      <formula>NOT(ISERROR(SEARCH("Signé 100%",W18)))</formula>
    </cfRule>
    <cfRule type="containsBlanks" dxfId="48" priority="52">
      <formula>LEN(TRIM(W18))=0</formula>
    </cfRule>
    <cfRule type="containsText" dxfId="47" priority="53" operator="containsText" text="En cours">
      <formula>NOT(ISERROR(SEARCH("En cours",W18)))</formula>
    </cfRule>
  </conditionalFormatting>
  <conditionalFormatting sqref="W22:W27">
    <cfRule type="containsText" dxfId="44" priority="38" operator="containsText" text="Signé partie">
      <formula>NOT(ISERROR(SEARCH("Signé partie",W22)))</formula>
    </cfRule>
    <cfRule type="containsText" dxfId="43" priority="39" operator="containsText" text="Reporté">
      <formula>NOT(ISERROR(SEARCH("Reporté",W22)))</formula>
    </cfRule>
    <cfRule type="containsText" dxfId="42" priority="40" operator="containsText" text="Abandon">
      <formula>NOT(ISERROR(SEARCH("Abandon",W22)))</formula>
    </cfRule>
    <cfRule type="containsText" dxfId="41" priority="41" operator="containsText" text="Signé 100%">
      <formula>NOT(ISERROR(SEARCH("Signé 100%",W22)))</formula>
    </cfRule>
    <cfRule type="containsBlanks" dxfId="40" priority="44">
      <formula>LEN(TRIM(W22))=0</formula>
    </cfRule>
    <cfRule type="containsText" dxfId="39" priority="45" operator="containsText" text="En cours">
      <formula>NOT(ISERROR(SEARCH("En cours",W22)))</formula>
    </cfRule>
  </conditionalFormatting>
  <conditionalFormatting sqref="D22:E25 G22:G25 T22:T27 V22:V27">
    <cfRule type="containsText" dxfId="38" priority="42" operator="containsText" text="2 match">
      <formula>NOT(ISERROR(SEARCH("2 match",D22)))</formula>
    </cfRule>
    <cfRule type="containsText" dxfId="37" priority="43" operator="containsText" text="1 facultative">
      <formula>NOT(ISERROR(SEARCH("1 facultative",D22)))</formula>
    </cfRule>
  </conditionalFormatting>
  <conditionalFormatting sqref="T11 V11 T21 V21">
    <cfRule type="containsText" dxfId="36" priority="36" operator="containsText" text="2 match">
      <formula>NOT(ISERROR(SEARCH("2 match",T11)))</formula>
    </cfRule>
    <cfRule type="containsText" dxfId="35" priority="37" operator="containsText" text="1 facultative">
      <formula>NOT(ISERROR(SEARCH("1 facultative",T11)))</formula>
    </cfRule>
  </conditionalFormatting>
  <conditionalFormatting sqref="D12:E13 T12 V12 G12:G13 H12:S17 U12:U17">
    <cfRule type="containsText" dxfId="34" priority="34" operator="containsText" text="2 match">
      <formula>NOT(ISERROR(SEARCH("2 match",D12)))</formula>
    </cfRule>
    <cfRule type="containsText" dxfId="33" priority="35" operator="containsText" text="1 facultative">
      <formula>NOT(ISERROR(SEARCH("1 facultative",D12)))</formula>
    </cfRule>
  </conditionalFormatting>
  <conditionalFormatting sqref="H12:S17">
    <cfRule type="cellIs" dxfId="32" priority="33" operator="equal">
      <formula>1</formula>
    </cfRule>
  </conditionalFormatting>
  <conditionalFormatting sqref="H12:S17">
    <cfRule type="cellIs" dxfId="31" priority="32" operator="equal">
      <formula>1</formula>
    </cfRule>
  </conditionalFormatting>
  <conditionalFormatting sqref="H12:S17">
    <cfRule type="containsText" dxfId="30" priority="31" operator="containsText" text="3">
      <formula>NOT(ISERROR(SEARCH("3",H12)))</formula>
    </cfRule>
  </conditionalFormatting>
  <conditionalFormatting sqref="H12:J17">
    <cfRule type="containsText" dxfId="29" priority="29" operator="containsText" text="Néant">
      <formula>NOT(ISERROR(SEARCH("Néant",H12)))</formula>
    </cfRule>
  </conditionalFormatting>
  <conditionalFormatting sqref="W12:W13">
    <cfRule type="containsText" dxfId="28" priority="23" operator="containsText" text="Signé partie">
      <formula>NOT(ISERROR(SEARCH("Signé partie",W12)))</formula>
    </cfRule>
    <cfRule type="containsText" dxfId="27" priority="24" operator="containsText" text="Reporté">
      <formula>NOT(ISERROR(SEARCH("Reporté",W12)))</formula>
    </cfRule>
    <cfRule type="containsText" dxfId="26" priority="25" operator="containsText" text="Abandon">
      <formula>NOT(ISERROR(SEARCH("Abandon",W12)))</formula>
    </cfRule>
    <cfRule type="containsText" dxfId="25" priority="26" operator="containsText" text="Signé 100%">
      <formula>NOT(ISERROR(SEARCH("Signé 100%",W12)))</formula>
    </cfRule>
    <cfRule type="containsBlanks" dxfId="24" priority="27">
      <formula>LEN(TRIM(W12))=0</formula>
    </cfRule>
    <cfRule type="containsText" dxfId="23" priority="28" operator="containsText" text="En cours">
      <formula>NOT(ISERROR(SEARCH("En cours",W12)))</formula>
    </cfRule>
  </conditionalFormatting>
  <conditionalFormatting sqref="W14:W17">
    <cfRule type="containsText" dxfId="22" priority="15" operator="containsText" text="Signé partie">
      <formula>NOT(ISERROR(SEARCH("Signé partie",W14)))</formula>
    </cfRule>
    <cfRule type="containsText" dxfId="21" priority="16" operator="containsText" text="Reporté">
      <formula>NOT(ISERROR(SEARCH("Reporté",W14)))</formula>
    </cfRule>
    <cfRule type="containsText" dxfId="20" priority="17" operator="containsText" text="Abandon">
      <formula>NOT(ISERROR(SEARCH("Abandon",W14)))</formula>
    </cfRule>
    <cfRule type="containsText" dxfId="19" priority="18" operator="containsText" text="Signé 100%">
      <formula>NOT(ISERROR(SEARCH("Signé 100%",W14)))</formula>
    </cfRule>
    <cfRule type="containsBlanks" dxfId="18" priority="21">
      <formula>LEN(TRIM(W14))=0</formula>
    </cfRule>
    <cfRule type="containsText" dxfId="17" priority="22" operator="containsText" text="En cours">
      <formula>NOT(ISERROR(SEARCH("En cours",W14)))</formula>
    </cfRule>
  </conditionalFormatting>
  <conditionalFormatting sqref="D14:E17 T14:T17 G14:G17 V14:V17">
    <cfRule type="containsText" dxfId="16" priority="19" operator="containsText" text="2 match">
      <formula>NOT(ISERROR(SEARCH("2 match",D14)))</formula>
    </cfRule>
    <cfRule type="containsText" dxfId="15" priority="20" operator="containsText" text="1 facultative">
      <formula>NOT(ISERROR(SEARCH("1 facultative",D14)))</formula>
    </cfRule>
  </conditionalFormatting>
  <conditionalFormatting sqref="N12:P17">
    <cfRule type="cellIs" dxfId="14" priority="14" operator="equal">
      <formula>1</formula>
    </cfRule>
  </conditionalFormatting>
  <conditionalFormatting sqref="N12:P17">
    <cfRule type="cellIs" dxfId="13" priority="13" operator="equal">
      <formula>1</formula>
    </cfRule>
  </conditionalFormatting>
  <conditionalFormatting sqref="T13 V13">
    <cfRule type="containsText" dxfId="12" priority="11" operator="containsText" text="2 match">
      <formula>NOT(ISERROR(SEARCH("2 match",T13)))</formula>
    </cfRule>
    <cfRule type="containsText" dxfId="11" priority="12" operator="containsText" text="1 facultative">
      <formula>NOT(ISERROR(SEARCH("1 facultative",T13)))</formula>
    </cfRule>
  </conditionalFormatting>
  <conditionalFormatting sqref="N12:P17">
    <cfRule type="cellIs" dxfId="10" priority="10" operator="equal">
      <formula>1</formula>
    </cfRule>
  </conditionalFormatting>
  <conditionalFormatting sqref="N12:P17">
    <cfRule type="cellIs" dxfId="9" priority="9" operator="equal">
      <formula>1</formula>
    </cfRule>
  </conditionalFormatting>
  <conditionalFormatting sqref="N12:P17">
    <cfRule type="cellIs" dxfId="8" priority="8" operator="equal">
      <formula>1</formula>
    </cfRule>
  </conditionalFormatting>
  <conditionalFormatting sqref="N12:P17">
    <cfRule type="cellIs" dxfId="7" priority="7" operator="equal">
      <formula>1</formula>
    </cfRule>
  </conditionalFormatting>
  <conditionalFormatting sqref="J12:J17">
    <cfRule type="cellIs" dxfId="6" priority="2" operator="equal">
      <formula>1</formula>
    </cfRule>
  </conditionalFormatting>
  <conditionalFormatting sqref="J12:J17">
    <cfRule type="cellIs" dxfId="5" priority="1" operator="equal">
      <formula>1</formula>
    </cfRule>
  </conditionalFormatting>
  <conditionalFormatting sqref="J12:J17">
    <cfRule type="cellIs" dxfId="4" priority="6" operator="equal">
      <formula>1</formula>
    </cfRule>
  </conditionalFormatting>
  <conditionalFormatting sqref="J12:J17">
    <cfRule type="cellIs" dxfId="3" priority="5" operator="equal">
      <formula>1</formula>
    </cfRule>
  </conditionalFormatting>
  <conditionalFormatting sqref="J12:J17">
    <cfRule type="cellIs" dxfId="2" priority="4" operator="equal">
      <formula>1</formula>
    </cfRule>
  </conditionalFormatting>
  <conditionalFormatting sqref="J12:J17">
    <cfRule type="cellIs" dxfId="1" priority="3" operator="equal">
      <formula>1</formula>
    </cfRule>
  </conditionalFormatting>
  <dataValidations count="12">
    <dataValidation type="list" allowBlank="1" showInputMessage="1" showErrorMessage="1" sqref="E51:E55 E44:E49 E30:E36">
      <formula1>DONNEES00001</formula1>
    </dataValidation>
    <dataValidation type="list" allowBlank="1" showInputMessage="1" showErrorMessage="1" sqref="W51:W55 W44:W49 W30:W36">
      <formula1>DONNEES0005</formula1>
    </dataValidation>
    <dataValidation type="list" allowBlank="1" showInputMessage="1" showErrorMessage="1" sqref="H51:S55 H44:S49 H30:S36">
      <formula1>DONNEES0006</formula1>
    </dataValidation>
    <dataValidation type="list" allowBlank="1" showInputMessage="1" showErrorMessage="1" sqref="F51:F55 F44:F49 Y9:Y28 Y44:Y49 F30:F36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">
      <formula1>Liiste</formula1>
    </dataValidation>
    <dataValidation type="list" allowBlank="1" showInputMessage="1" showErrorMessage="1" sqref="V51:V55 V44:V49 V30:V36 V9:V28">
      <formula1>LISTE01</formula1>
    </dataValidation>
    <dataValidation type="list" allowBlank="1" showInputMessage="1" showErrorMessage="1" sqref="E9:E28">
      <formula1>DONNEES01</formula1>
    </dataValidation>
    <dataValidation type="list" allowBlank="1" showInputMessage="1" showErrorMessage="1" sqref="F9:F28 X9:X28">
      <formula1>DONNEES02</formula1>
    </dataValidation>
    <dataValidation type="list" allowBlank="1" showInputMessage="1" showErrorMessage="1" sqref="G9:G28">
      <formula1>DONNEES3</formula1>
    </dataValidation>
    <dataValidation type="list" allowBlank="1" showInputMessage="1" showErrorMessage="1" sqref="H9:S28">
      <formula1>DONNEES6</formula1>
    </dataValidation>
    <dataValidation type="list" allowBlank="1" showInputMessage="1" showErrorMessage="1" sqref="W9:W28">
      <formula1>DONNEES5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72" operator="containsText" id="{A3838451-1155-41CC-8EDD-B957BCA885B9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165" operator="containsText" id="{4021B0D9-27CC-41F2-B74B-44BA2ABD77B1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58" operator="containsText" id="{FBB3F03B-23EE-4F49-A91C-6C3DF45EE0E1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  <x14:conditionalFormatting xmlns:xm="http://schemas.microsoft.com/office/excel/2006/main">
          <x14:cfRule type="containsText" priority="154" operator="containsText" id="{A7AA8DDF-3B3D-46EB-AB6F-36596AAE1BA6}">
            <xm:f>NOT(ISERROR(SEARCH(FACULT,H30)))</xm:f>
            <xm:f>FACULT</xm:f>
            <x14:dxf/>
          </x14:cfRule>
          <xm:sqref>H44:S49 H51:S55 H30:S36</xm:sqref>
        </x14:conditionalFormatting>
        <x14:conditionalFormatting xmlns:xm="http://schemas.microsoft.com/office/excel/2006/main">
          <x14:cfRule type="containsText" priority="72" operator="containsText" id="{CE916EE6-9A6C-465D-842A-1742B6552B2A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I9:J11 I18:J28</xm:sqref>
        </x14:conditionalFormatting>
        <x14:conditionalFormatting xmlns:xm="http://schemas.microsoft.com/office/excel/2006/main">
          <x14:cfRule type="containsText" priority="30" operator="containsText" id="{B83206EC-8D88-4ADA-9502-FBA5B04FA38B}">
            <xm:f>NOT(ISERROR(SEARCH(3,I12)))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I12:J17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Z64"/>
  <sheetViews>
    <sheetView showGridLines="0" topLeftCell="D1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136"/>
      <c r="E9" s="136"/>
      <c r="F9" s="181"/>
      <c r="G9" s="136"/>
      <c r="H9" s="174" t="str">
        <f t="shared" ref="H9:H27" si="0">IF(AND(U9&gt;=1,U9&lt;=99999),"3","")</f>
        <v/>
      </c>
      <c r="I9" s="174" t="str">
        <f>IF(AND(U9&gt;=100000,U9&lt;=299999),"3","")</f>
        <v/>
      </c>
      <c r="J9" s="174" t="str">
        <f>IF(AND(U9&gt;=100000,U9&lt;=299999),"3","")</f>
        <v/>
      </c>
      <c r="K9" s="139" t="s">
        <v>134</v>
      </c>
      <c r="L9" s="175" t="str">
        <f>IF(U9&gt;=300000,"3","")</f>
        <v/>
      </c>
      <c r="M9" s="175" t="str">
        <f>IF(U9&gt;=300000,"3","")</f>
        <v/>
      </c>
      <c r="N9" s="138" t="s">
        <v>134</v>
      </c>
      <c r="O9" s="138" t="s">
        <v>134</v>
      </c>
      <c r="P9" s="138" t="s">
        <v>134</v>
      </c>
      <c r="Q9" s="175" t="str">
        <f>IF(U9&gt;=100000,"3","")</f>
        <v/>
      </c>
      <c r="R9" s="175" t="str">
        <f>IF(AND(U9&gt;=1,U9&lt;=99999),"3","")</f>
        <v/>
      </c>
      <c r="S9" s="175" t="str">
        <f>IF(AND(U9&gt;=1,U9&lt;=99999),"3","")</f>
        <v/>
      </c>
      <c r="T9" s="140" t="s">
        <v>134</v>
      </c>
      <c r="U9" s="140"/>
      <c r="V9" s="141"/>
      <c r="W9" s="176" t="str">
        <f t="shared" ref="W9:W27" si="1">IF(U9&gt;=1,"En cours…", "")</f>
        <v/>
      </c>
      <c r="X9" s="177" t="str">
        <f>IF(W9="Signé 100%",U9,IF(W9="Reporté","RIEN",IF(W9="Abandon","0",IF(ISBLANK(W9),"",IF(W9="En cours…","R.A.S","")))))</f>
        <v/>
      </c>
      <c r="Y9" s="171"/>
      <c r="Z9" s="36"/>
    </row>
    <row r="10" spans="2:26" x14ac:dyDescent="0.35">
      <c r="B10" s="34"/>
      <c r="C10" s="246"/>
      <c r="D10" s="136"/>
      <c r="E10" s="136"/>
      <c r="F10" s="181"/>
      <c r="G10" s="136"/>
      <c r="H10" s="174" t="str">
        <f t="shared" si="0"/>
        <v/>
      </c>
      <c r="I10" s="174" t="str">
        <f t="shared" ref="I10:I27" si="2">IF(AND(U10&gt;=100000,U10&lt;=299999),"3","")</f>
        <v/>
      </c>
      <c r="J10" s="174" t="str">
        <f t="shared" ref="J10:J27" si="3">IF(AND(U10&gt;=100000,U10&lt;=299999),"3","")</f>
        <v/>
      </c>
      <c r="K10" s="139" t="s">
        <v>134</v>
      </c>
      <c r="L10" s="175" t="str">
        <f t="shared" ref="L10:L27" si="4">IF(U10&gt;=300000,"3","")</f>
        <v/>
      </c>
      <c r="M10" s="175" t="str">
        <f t="shared" ref="M10:M27" si="5">IF(U10&gt;=300000,"3","")</f>
        <v/>
      </c>
      <c r="N10" s="138" t="s">
        <v>134</v>
      </c>
      <c r="O10" s="138" t="s">
        <v>134</v>
      </c>
      <c r="P10" s="138" t="s">
        <v>134</v>
      </c>
      <c r="Q10" s="175" t="str">
        <f t="shared" ref="Q10:Q27" si="6">IF(U10&gt;=100000,"3","")</f>
        <v/>
      </c>
      <c r="R10" s="175" t="str">
        <f t="shared" ref="R10:R27" si="7">IF(AND(U10&gt;=1,U10&lt;=99999),"3","")</f>
        <v/>
      </c>
      <c r="S10" s="175" t="str">
        <f t="shared" ref="S10:S27" si="8">IF(AND(U10&gt;=1,U10&lt;=99999),"3","")</f>
        <v/>
      </c>
      <c r="T10" s="140" t="s">
        <v>134</v>
      </c>
      <c r="U10" s="140"/>
      <c r="V10" s="141"/>
      <c r="W10" s="176" t="str">
        <f t="shared" si="1"/>
        <v/>
      </c>
      <c r="X10" s="177" t="str">
        <f t="shared" ref="X10:X28" si="9">IF(W10="Signé 100%",U10,IF(W10="Reporté","RIEN",IF(W10="Abandon","0",IF(ISBLANK(W10),"",IF(W10="En cours…","R.A.S","")))))</f>
        <v/>
      </c>
      <c r="Y10" s="171"/>
      <c r="Z10" s="36"/>
    </row>
    <row r="11" spans="2:26" x14ac:dyDescent="0.35">
      <c r="B11" s="34"/>
      <c r="C11" s="246"/>
      <c r="D11" s="136"/>
      <c r="E11" s="136"/>
      <c r="F11" s="181"/>
      <c r="G11" s="136"/>
      <c r="H11" s="174" t="str">
        <f t="shared" si="0"/>
        <v/>
      </c>
      <c r="I11" s="174" t="str">
        <f t="shared" si="2"/>
        <v/>
      </c>
      <c r="J11" s="174" t="str">
        <f t="shared" si="3"/>
        <v/>
      </c>
      <c r="K11" s="139" t="s">
        <v>134</v>
      </c>
      <c r="L11" s="175" t="str">
        <f t="shared" si="4"/>
        <v/>
      </c>
      <c r="M11" s="175" t="str">
        <f t="shared" si="5"/>
        <v/>
      </c>
      <c r="N11" s="138" t="s">
        <v>134</v>
      </c>
      <c r="O11" s="138" t="s">
        <v>134</v>
      </c>
      <c r="P11" s="138" t="s">
        <v>134</v>
      </c>
      <c r="Q11" s="175" t="str">
        <f t="shared" si="6"/>
        <v/>
      </c>
      <c r="R11" s="175" t="str">
        <f t="shared" si="7"/>
        <v/>
      </c>
      <c r="S11" s="175" t="str">
        <f t="shared" si="8"/>
        <v/>
      </c>
      <c r="T11" s="140" t="s">
        <v>134</v>
      </c>
      <c r="U11" s="140"/>
      <c r="V11" s="141"/>
      <c r="W11" s="176" t="str">
        <f t="shared" si="1"/>
        <v/>
      </c>
      <c r="X11" s="177" t="str">
        <f t="shared" si="9"/>
        <v/>
      </c>
      <c r="Y11" s="171"/>
      <c r="Z11" s="36"/>
    </row>
    <row r="12" spans="2:26" x14ac:dyDescent="0.35">
      <c r="B12" s="34"/>
      <c r="C12" s="246"/>
      <c r="D12" s="136"/>
      <c r="E12" s="136"/>
      <c r="F12" s="181"/>
      <c r="G12" s="136"/>
      <c r="H12" s="174" t="str">
        <f t="shared" si="0"/>
        <v/>
      </c>
      <c r="I12" s="174" t="str">
        <f t="shared" si="2"/>
        <v/>
      </c>
      <c r="J12" s="174" t="str">
        <f t="shared" si="3"/>
        <v/>
      </c>
      <c r="K12" s="139" t="s">
        <v>134</v>
      </c>
      <c r="L12" s="175" t="str">
        <f t="shared" si="4"/>
        <v/>
      </c>
      <c r="M12" s="175" t="str">
        <f t="shared" si="5"/>
        <v/>
      </c>
      <c r="N12" s="138" t="s">
        <v>134</v>
      </c>
      <c r="O12" s="138" t="s">
        <v>134</v>
      </c>
      <c r="P12" s="138" t="s">
        <v>134</v>
      </c>
      <c r="Q12" s="175" t="str">
        <f t="shared" si="6"/>
        <v/>
      </c>
      <c r="R12" s="175" t="str">
        <f t="shared" si="7"/>
        <v/>
      </c>
      <c r="S12" s="175" t="str">
        <f t="shared" si="8"/>
        <v/>
      </c>
      <c r="T12" s="140" t="s">
        <v>134</v>
      </c>
      <c r="U12" s="140"/>
      <c r="V12" s="141"/>
      <c r="W12" s="176" t="str">
        <f t="shared" si="1"/>
        <v/>
      </c>
      <c r="X12" s="177" t="str">
        <f t="shared" si="9"/>
        <v/>
      </c>
      <c r="Y12" s="171"/>
      <c r="Z12" s="36"/>
    </row>
    <row r="13" spans="2:26" x14ac:dyDescent="0.35">
      <c r="B13" s="34"/>
      <c r="C13" s="246"/>
      <c r="D13" s="136"/>
      <c r="E13" s="136"/>
      <c r="F13" s="181"/>
      <c r="G13" s="136"/>
      <c r="H13" s="174" t="str">
        <f t="shared" si="0"/>
        <v/>
      </c>
      <c r="I13" s="174" t="str">
        <f t="shared" si="2"/>
        <v/>
      </c>
      <c r="J13" s="174" t="str">
        <f t="shared" si="3"/>
        <v/>
      </c>
      <c r="K13" s="139" t="s">
        <v>134</v>
      </c>
      <c r="L13" s="175" t="str">
        <f t="shared" si="4"/>
        <v/>
      </c>
      <c r="M13" s="175" t="str">
        <f t="shared" si="5"/>
        <v/>
      </c>
      <c r="N13" s="138" t="s">
        <v>134</v>
      </c>
      <c r="O13" s="138" t="s">
        <v>134</v>
      </c>
      <c r="P13" s="138" t="s">
        <v>134</v>
      </c>
      <c r="Q13" s="175" t="str">
        <f t="shared" si="6"/>
        <v/>
      </c>
      <c r="R13" s="175" t="str">
        <f t="shared" si="7"/>
        <v/>
      </c>
      <c r="S13" s="175" t="str">
        <f t="shared" si="8"/>
        <v/>
      </c>
      <c r="T13" s="140" t="s">
        <v>134</v>
      </c>
      <c r="U13" s="140"/>
      <c r="V13" s="141"/>
      <c r="W13" s="176" t="str">
        <f t="shared" si="1"/>
        <v/>
      </c>
      <c r="X13" s="177" t="str">
        <f t="shared" si="9"/>
        <v/>
      </c>
      <c r="Y13" s="171"/>
      <c r="Z13" s="36"/>
    </row>
    <row r="14" spans="2:26" x14ac:dyDescent="0.35">
      <c r="B14" s="34"/>
      <c r="C14" s="246"/>
      <c r="D14" s="136"/>
      <c r="E14" s="136"/>
      <c r="F14" s="181"/>
      <c r="G14" s="136"/>
      <c r="H14" s="174" t="str">
        <f t="shared" si="0"/>
        <v/>
      </c>
      <c r="I14" s="174" t="str">
        <f t="shared" si="2"/>
        <v/>
      </c>
      <c r="J14" s="174" t="str">
        <f t="shared" si="3"/>
        <v/>
      </c>
      <c r="K14" s="139" t="s">
        <v>134</v>
      </c>
      <c r="L14" s="175" t="str">
        <f t="shared" si="4"/>
        <v/>
      </c>
      <c r="M14" s="175" t="str">
        <f t="shared" si="5"/>
        <v/>
      </c>
      <c r="N14" s="138" t="s">
        <v>134</v>
      </c>
      <c r="O14" s="138" t="s">
        <v>134</v>
      </c>
      <c r="P14" s="138" t="s">
        <v>134</v>
      </c>
      <c r="Q14" s="175" t="str">
        <f t="shared" si="6"/>
        <v/>
      </c>
      <c r="R14" s="175" t="str">
        <f t="shared" si="7"/>
        <v/>
      </c>
      <c r="S14" s="175" t="str">
        <f t="shared" si="8"/>
        <v/>
      </c>
      <c r="T14" s="140" t="s">
        <v>134</v>
      </c>
      <c r="U14" s="140"/>
      <c r="V14" s="141"/>
      <c r="W14" s="176" t="str">
        <f t="shared" si="1"/>
        <v/>
      </c>
      <c r="X14" s="177" t="str">
        <f t="shared" si="9"/>
        <v/>
      </c>
      <c r="Y14" s="171"/>
      <c r="Z14" s="36"/>
    </row>
    <row r="15" spans="2:26" x14ac:dyDescent="0.35">
      <c r="B15" s="34"/>
      <c r="C15" s="246"/>
      <c r="D15" s="136"/>
      <c r="E15" s="136"/>
      <c r="F15" s="181"/>
      <c r="G15" s="136"/>
      <c r="H15" s="174" t="str">
        <f t="shared" si="0"/>
        <v/>
      </c>
      <c r="I15" s="174" t="str">
        <f t="shared" si="2"/>
        <v/>
      </c>
      <c r="J15" s="174" t="str">
        <f t="shared" si="3"/>
        <v/>
      </c>
      <c r="K15" s="139" t="s">
        <v>134</v>
      </c>
      <c r="L15" s="175" t="str">
        <f t="shared" si="4"/>
        <v/>
      </c>
      <c r="M15" s="175" t="str">
        <f t="shared" si="5"/>
        <v/>
      </c>
      <c r="N15" s="138" t="s">
        <v>134</v>
      </c>
      <c r="O15" s="138" t="s">
        <v>134</v>
      </c>
      <c r="P15" s="138" t="s">
        <v>134</v>
      </c>
      <c r="Q15" s="175" t="str">
        <f t="shared" si="6"/>
        <v/>
      </c>
      <c r="R15" s="175" t="str">
        <f t="shared" si="7"/>
        <v/>
      </c>
      <c r="S15" s="175" t="str">
        <f t="shared" si="8"/>
        <v/>
      </c>
      <c r="T15" s="140" t="s">
        <v>134</v>
      </c>
      <c r="U15" s="140"/>
      <c r="V15" s="141"/>
      <c r="W15" s="176" t="str">
        <f t="shared" si="1"/>
        <v/>
      </c>
      <c r="X15" s="177" t="str">
        <f t="shared" si="9"/>
        <v/>
      </c>
      <c r="Y15" s="171"/>
      <c r="Z15" s="36"/>
    </row>
    <row r="16" spans="2:26" x14ac:dyDescent="0.35">
      <c r="B16" s="34"/>
      <c r="C16" s="246"/>
      <c r="D16" s="136"/>
      <c r="E16" s="136"/>
      <c r="F16" s="181"/>
      <c r="G16" s="136"/>
      <c r="H16" s="174" t="str">
        <f t="shared" si="0"/>
        <v/>
      </c>
      <c r="I16" s="174" t="str">
        <f t="shared" si="2"/>
        <v/>
      </c>
      <c r="J16" s="174" t="str">
        <f t="shared" si="3"/>
        <v/>
      </c>
      <c r="K16" s="139" t="s">
        <v>134</v>
      </c>
      <c r="L16" s="175" t="str">
        <f t="shared" si="4"/>
        <v/>
      </c>
      <c r="M16" s="175" t="str">
        <f t="shared" si="5"/>
        <v/>
      </c>
      <c r="N16" s="138" t="s">
        <v>134</v>
      </c>
      <c r="O16" s="138" t="s">
        <v>134</v>
      </c>
      <c r="P16" s="138" t="s">
        <v>134</v>
      </c>
      <c r="Q16" s="175" t="str">
        <f t="shared" si="6"/>
        <v/>
      </c>
      <c r="R16" s="175" t="str">
        <f t="shared" si="7"/>
        <v/>
      </c>
      <c r="S16" s="175" t="str">
        <f t="shared" si="8"/>
        <v/>
      </c>
      <c r="T16" s="140" t="s">
        <v>134</v>
      </c>
      <c r="U16" s="140"/>
      <c r="V16" s="141"/>
      <c r="W16" s="176" t="str">
        <f t="shared" si="1"/>
        <v/>
      </c>
      <c r="X16" s="177" t="str">
        <f t="shared" si="9"/>
        <v/>
      </c>
      <c r="Y16" s="171"/>
      <c r="Z16" s="36"/>
    </row>
    <row r="17" spans="2:26" x14ac:dyDescent="0.35">
      <c r="B17" s="34"/>
      <c r="C17" s="246"/>
      <c r="D17" s="136"/>
      <c r="E17" s="136"/>
      <c r="F17" s="181"/>
      <c r="G17" s="136"/>
      <c r="H17" s="174" t="str">
        <f t="shared" si="0"/>
        <v/>
      </c>
      <c r="I17" s="174" t="str">
        <f t="shared" si="2"/>
        <v/>
      </c>
      <c r="J17" s="174" t="str">
        <f t="shared" si="3"/>
        <v/>
      </c>
      <c r="K17" s="139" t="s">
        <v>134</v>
      </c>
      <c r="L17" s="175" t="str">
        <f t="shared" si="4"/>
        <v/>
      </c>
      <c r="M17" s="175" t="str">
        <f t="shared" si="5"/>
        <v/>
      </c>
      <c r="N17" s="138" t="s">
        <v>134</v>
      </c>
      <c r="O17" s="138" t="s">
        <v>134</v>
      </c>
      <c r="P17" s="138" t="s">
        <v>134</v>
      </c>
      <c r="Q17" s="175" t="str">
        <f t="shared" si="6"/>
        <v/>
      </c>
      <c r="R17" s="175" t="str">
        <f t="shared" si="7"/>
        <v/>
      </c>
      <c r="S17" s="175" t="str">
        <f t="shared" si="8"/>
        <v/>
      </c>
      <c r="T17" s="140" t="s">
        <v>134</v>
      </c>
      <c r="U17" s="140"/>
      <c r="V17" s="141"/>
      <c r="W17" s="176" t="str">
        <f t="shared" si="1"/>
        <v/>
      </c>
      <c r="X17" s="177" t="str">
        <f t="shared" si="9"/>
        <v/>
      </c>
      <c r="Y17" s="171"/>
      <c r="Z17" s="36"/>
    </row>
    <row r="18" spans="2:26" x14ac:dyDescent="0.35">
      <c r="B18" s="34"/>
      <c r="C18" s="246"/>
      <c r="D18" s="136"/>
      <c r="E18" s="136"/>
      <c r="F18" s="181"/>
      <c r="G18" s="136"/>
      <c r="H18" s="174" t="str">
        <f t="shared" si="0"/>
        <v/>
      </c>
      <c r="I18" s="174" t="str">
        <f t="shared" si="2"/>
        <v/>
      </c>
      <c r="J18" s="174" t="str">
        <f t="shared" si="3"/>
        <v/>
      </c>
      <c r="K18" s="139" t="s">
        <v>134</v>
      </c>
      <c r="L18" s="175" t="str">
        <f t="shared" si="4"/>
        <v/>
      </c>
      <c r="M18" s="175" t="str">
        <f t="shared" si="5"/>
        <v/>
      </c>
      <c r="N18" s="138" t="s">
        <v>134</v>
      </c>
      <c r="O18" s="138" t="s">
        <v>134</v>
      </c>
      <c r="P18" s="138" t="s">
        <v>134</v>
      </c>
      <c r="Q18" s="175" t="str">
        <f t="shared" si="6"/>
        <v/>
      </c>
      <c r="R18" s="175" t="str">
        <f t="shared" si="7"/>
        <v/>
      </c>
      <c r="S18" s="175" t="str">
        <f t="shared" si="8"/>
        <v/>
      </c>
      <c r="T18" s="140" t="s">
        <v>134</v>
      </c>
      <c r="U18" s="140"/>
      <c r="V18" s="141"/>
      <c r="W18" s="176" t="str">
        <f t="shared" si="1"/>
        <v/>
      </c>
      <c r="X18" s="177" t="str">
        <f t="shared" si="9"/>
        <v/>
      </c>
      <c r="Y18" s="171"/>
      <c r="Z18" s="36"/>
    </row>
    <row r="19" spans="2:26" x14ac:dyDescent="0.35">
      <c r="B19" s="34"/>
      <c r="C19" s="246"/>
      <c r="D19" s="136"/>
      <c r="E19" s="136"/>
      <c r="F19" s="181"/>
      <c r="G19" s="136"/>
      <c r="H19" s="174" t="str">
        <f t="shared" si="0"/>
        <v/>
      </c>
      <c r="I19" s="174" t="str">
        <f t="shared" si="2"/>
        <v/>
      </c>
      <c r="J19" s="174" t="str">
        <f t="shared" si="3"/>
        <v/>
      </c>
      <c r="K19" s="139" t="s">
        <v>134</v>
      </c>
      <c r="L19" s="175" t="str">
        <f t="shared" si="4"/>
        <v/>
      </c>
      <c r="M19" s="175" t="str">
        <f t="shared" si="5"/>
        <v/>
      </c>
      <c r="N19" s="138" t="s">
        <v>134</v>
      </c>
      <c r="O19" s="138" t="s">
        <v>134</v>
      </c>
      <c r="P19" s="138" t="s">
        <v>134</v>
      </c>
      <c r="Q19" s="175" t="str">
        <f t="shared" si="6"/>
        <v/>
      </c>
      <c r="R19" s="175" t="str">
        <f t="shared" si="7"/>
        <v/>
      </c>
      <c r="S19" s="175" t="str">
        <f t="shared" si="8"/>
        <v/>
      </c>
      <c r="T19" s="140" t="s">
        <v>134</v>
      </c>
      <c r="U19" s="140"/>
      <c r="V19" s="141"/>
      <c r="W19" s="176" t="str">
        <f t="shared" si="1"/>
        <v/>
      </c>
      <c r="X19" s="177" t="str">
        <f t="shared" si="9"/>
        <v/>
      </c>
      <c r="Y19" s="171"/>
      <c r="Z19" s="36"/>
    </row>
    <row r="20" spans="2:26" x14ac:dyDescent="0.35">
      <c r="B20" s="34"/>
      <c r="C20" s="246"/>
      <c r="D20" s="136"/>
      <c r="E20" s="136"/>
      <c r="F20" s="181"/>
      <c r="G20" s="136"/>
      <c r="H20" s="174" t="str">
        <f t="shared" si="0"/>
        <v/>
      </c>
      <c r="I20" s="174" t="str">
        <f t="shared" si="2"/>
        <v/>
      </c>
      <c r="J20" s="174" t="str">
        <f t="shared" si="3"/>
        <v/>
      </c>
      <c r="K20" s="139" t="s">
        <v>134</v>
      </c>
      <c r="L20" s="175" t="str">
        <f t="shared" si="4"/>
        <v/>
      </c>
      <c r="M20" s="175" t="str">
        <f t="shared" si="5"/>
        <v/>
      </c>
      <c r="N20" s="138" t="s">
        <v>134</v>
      </c>
      <c r="O20" s="138" t="s">
        <v>134</v>
      </c>
      <c r="P20" s="138" t="s">
        <v>134</v>
      </c>
      <c r="Q20" s="175" t="str">
        <f t="shared" si="6"/>
        <v/>
      </c>
      <c r="R20" s="175" t="str">
        <f t="shared" si="7"/>
        <v/>
      </c>
      <c r="S20" s="175" t="str">
        <f t="shared" si="8"/>
        <v/>
      </c>
      <c r="T20" s="140" t="s">
        <v>134</v>
      </c>
      <c r="U20" s="140"/>
      <c r="V20" s="141"/>
      <c r="W20" s="176" t="str">
        <f t="shared" si="1"/>
        <v/>
      </c>
      <c r="X20" s="177" t="str">
        <f t="shared" si="9"/>
        <v/>
      </c>
      <c r="Y20" s="171"/>
      <c r="Z20" s="36"/>
    </row>
    <row r="21" spans="2:26" x14ac:dyDescent="0.35">
      <c r="B21" s="34"/>
      <c r="C21" s="246"/>
      <c r="D21" s="136"/>
      <c r="E21" s="136"/>
      <c r="F21" s="181"/>
      <c r="G21" s="136"/>
      <c r="H21" s="174" t="str">
        <f t="shared" si="0"/>
        <v/>
      </c>
      <c r="I21" s="174" t="str">
        <f t="shared" si="2"/>
        <v/>
      </c>
      <c r="J21" s="174" t="str">
        <f t="shared" si="3"/>
        <v/>
      </c>
      <c r="K21" s="139" t="s">
        <v>134</v>
      </c>
      <c r="L21" s="175" t="str">
        <f t="shared" si="4"/>
        <v/>
      </c>
      <c r="M21" s="175" t="str">
        <f t="shared" si="5"/>
        <v/>
      </c>
      <c r="N21" s="138" t="s">
        <v>134</v>
      </c>
      <c r="O21" s="138" t="s">
        <v>134</v>
      </c>
      <c r="P21" s="138" t="s">
        <v>134</v>
      </c>
      <c r="Q21" s="175" t="str">
        <f t="shared" si="6"/>
        <v/>
      </c>
      <c r="R21" s="175" t="str">
        <f t="shared" si="7"/>
        <v/>
      </c>
      <c r="S21" s="175" t="str">
        <f t="shared" si="8"/>
        <v/>
      </c>
      <c r="T21" s="140" t="s">
        <v>134</v>
      </c>
      <c r="U21" s="140"/>
      <c r="V21" s="141"/>
      <c r="W21" s="176" t="str">
        <f t="shared" si="1"/>
        <v/>
      </c>
      <c r="X21" s="177" t="str">
        <f t="shared" si="9"/>
        <v/>
      </c>
      <c r="Y21" s="171"/>
      <c r="Z21" s="36"/>
    </row>
    <row r="22" spans="2:26" x14ac:dyDescent="0.35">
      <c r="B22" s="34"/>
      <c r="C22" s="246"/>
      <c r="D22" s="136"/>
      <c r="E22" s="136"/>
      <c r="F22" s="181"/>
      <c r="G22" s="136"/>
      <c r="H22" s="174" t="str">
        <f t="shared" si="0"/>
        <v/>
      </c>
      <c r="I22" s="174" t="str">
        <f t="shared" si="2"/>
        <v/>
      </c>
      <c r="J22" s="174" t="str">
        <f t="shared" si="3"/>
        <v/>
      </c>
      <c r="K22" s="139" t="s">
        <v>134</v>
      </c>
      <c r="L22" s="175" t="str">
        <f t="shared" si="4"/>
        <v/>
      </c>
      <c r="M22" s="175" t="str">
        <f t="shared" si="5"/>
        <v/>
      </c>
      <c r="N22" s="138" t="s">
        <v>134</v>
      </c>
      <c r="O22" s="138" t="s">
        <v>134</v>
      </c>
      <c r="P22" s="138" t="s">
        <v>134</v>
      </c>
      <c r="Q22" s="175" t="str">
        <f t="shared" si="6"/>
        <v/>
      </c>
      <c r="R22" s="175" t="str">
        <f t="shared" si="7"/>
        <v/>
      </c>
      <c r="S22" s="175" t="str">
        <f t="shared" si="8"/>
        <v/>
      </c>
      <c r="T22" s="140" t="s">
        <v>134</v>
      </c>
      <c r="U22" s="140"/>
      <c r="V22" s="141"/>
      <c r="W22" s="176" t="str">
        <f t="shared" si="1"/>
        <v/>
      </c>
      <c r="X22" s="177" t="str">
        <f t="shared" si="9"/>
        <v/>
      </c>
      <c r="Y22" s="171"/>
      <c r="Z22" s="36"/>
    </row>
    <row r="23" spans="2:26" x14ac:dyDescent="0.35">
      <c r="B23" s="34"/>
      <c r="C23" s="246"/>
      <c r="D23" s="136"/>
      <c r="E23" s="136"/>
      <c r="F23" s="181"/>
      <c r="G23" s="136"/>
      <c r="H23" s="174" t="str">
        <f t="shared" si="0"/>
        <v/>
      </c>
      <c r="I23" s="174" t="str">
        <f t="shared" si="2"/>
        <v/>
      </c>
      <c r="J23" s="174" t="str">
        <f t="shared" si="3"/>
        <v/>
      </c>
      <c r="K23" s="139" t="s">
        <v>134</v>
      </c>
      <c r="L23" s="175" t="str">
        <f t="shared" si="4"/>
        <v/>
      </c>
      <c r="M23" s="175" t="str">
        <f t="shared" si="5"/>
        <v/>
      </c>
      <c r="N23" s="138" t="s">
        <v>134</v>
      </c>
      <c r="O23" s="138" t="s">
        <v>134</v>
      </c>
      <c r="P23" s="138" t="s">
        <v>134</v>
      </c>
      <c r="Q23" s="175" t="str">
        <f t="shared" si="6"/>
        <v/>
      </c>
      <c r="R23" s="175" t="str">
        <f t="shared" si="7"/>
        <v/>
      </c>
      <c r="S23" s="175" t="str">
        <f t="shared" si="8"/>
        <v/>
      </c>
      <c r="T23" s="140" t="s">
        <v>134</v>
      </c>
      <c r="U23" s="140"/>
      <c r="V23" s="141"/>
      <c r="W23" s="176" t="str">
        <f t="shared" si="1"/>
        <v/>
      </c>
      <c r="X23" s="177" t="str">
        <f t="shared" si="9"/>
        <v/>
      </c>
      <c r="Y23" s="171"/>
      <c r="Z23" s="36"/>
    </row>
    <row r="24" spans="2:26" x14ac:dyDescent="0.35">
      <c r="B24" s="34"/>
      <c r="C24" s="246"/>
      <c r="D24" s="136"/>
      <c r="E24" s="136"/>
      <c r="F24" s="181"/>
      <c r="G24" s="136"/>
      <c r="H24" s="174" t="str">
        <f t="shared" si="0"/>
        <v/>
      </c>
      <c r="I24" s="174" t="str">
        <f t="shared" si="2"/>
        <v/>
      </c>
      <c r="J24" s="174" t="str">
        <f t="shared" si="3"/>
        <v/>
      </c>
      <c r="K24" s="139" t="s">
        <v>134</v>
      </c>
      <c r="L24" s="175" t="str">
        <f t="shared" si="4"/>
        <v/>
      </c>
      <c r="M24" s="175" t="str">
        <f t="shared" si="5"/>
        <v/>
      </c>
      <c r="N24" s="138" t="s">
        <v>134</v>
      </c>
      <c r="O24" s="138" t="s">
        <v>134</v>
      </c>
      <c r="P24" s="138" t="s">
        <v>134</v>
      </c>
      <c r="Q24" s="175" t="str">
        <f t="shared" si="6"/>
        <v/>
      </c>
      <c r="R24" s="175" t="str">
        <f t="shared" si="7"/>
        <v/>
      </c>
      <c r="S24" s="175" t="str">
        <f t="shared" si="8"/>
        <v/>
      </c>
      <c r="T24" s="140" t="s">
        <v>134</v>
      </c>
      <c r="U24" s="140"/>
      <c r="V24" s="141"/>
      <c r="W24" s="176" t="str">
        <f t="shared" si="1"/>
        <v/>
      </c>
      <c r="X24" s="177" t="str">
        <f t="shared" si="9"/>
        <v/>
      </c>
      <c r="Y24" s="171"/>
      <c r="Z24" s="36"/>
    </row>
    <row r="25" spans="2:26" x14ac:dyDescent="0.35">
      <c r="B25" s="34"/>
      <c r="C25" s="246"/>
      <c r="D25" s="136"/>
      <c r="E25" s="136"/>
      <c r="F25" s="181"/>
      <c r="G25" s="136"/>
      <c r="H25" s="174" t="str">
        <f t="shared" si="0"/>
        <v/>
      </c>
      <c r="I25" s="174" t="str">
        <f t="shared" si="2"/>
        <v/>
      </c>
      <c r="J25" s="174" t="str">
        <f t="shared" si="3"/>
        <v/>
      </c>
      <c r="K25" s="139" t="s">
        <v>134</v>
      </c>
      <c r="L25" s="175" t="str">
        <f t="shared" si="4"/>
        <v/>
      </c>
      <c r="M25" s="175" t="str">
        <f t="shared" si="5"/>
        <v/>
      </c>
      <c r="N25" s="138" t="s">
        <v>134</v>
      </c>
      <c r="O25" s="138" t="s">
        <v>134</v>
      </c>
      <c r="P25" s="138" t="s">
        <v>134</v>
      </c>
      <c r="Q25" s="175" t="str">
        <f t="shared" si="6"/>
        <v/>
      </c>
      <c r="R25" s="175" t="str">
        <f t="shared" si="7"/>
        <v/>
      </c>
      <c r="S25" s="175" t="str">
        <f t="shared" si="8"/>
        <v/>
      </c>
      <c r="T25" s="140" t="s">
        <v>134</v>
      </c>
      <c r="U25" s="140"/>
      <c r="V25" s="141"/>
      <c r="W25" s="176" t="str">
        <f t="shared" si="1"/>
        <v/>
      </c>
      <c r="X25" s="177" t="str">
        <f t="shared" si="9"/>
        <v/>
      </c>
      <c r="Y25" s="171"/>
      <c r="Z25" s="36"/>
    </row>
    <row r="26" spans="2:26" x14ac:dyDescent="0.35">
      <c r="B26" s="34"/>
      <c r="C26" s="246"/>
      <c r="D26" s="136"/>
      <c r="E26" s="136"/>
      <c r="F26" s="181"/>
      <c r="G26" s="136"/>
      <c r="H26" s="174" t="str">
        <f t="shared" si="0"/>
        <v/>
      </c>
      <c r="I26" s="174" t="str">
        <f t="shared" si="2"/>
        <v/>
      </c>
      <c r="J26" s="174" t="str">
        <f t="shared" si="3"/>
        <v/>
      </c>
      <c r="K26" s="139" t="s">
        <v>134</v>
      </c>
      <c r="L26" s="175" t="str">
        <f t="shared" si="4"/>
        <v/>
      </c>
      <c r="M26" s="175" t="str">
        <f t="shared" si="5"/>
        <v/>
      </c>
      <c r="N26" s="138" t="s">
        <v>134</v>
      </c>
      <c r="O26" s="138" t="s">
        <v>134</v>
      </c>
      <c r="P26" s="138" t="s">
        <v>134</v>
      </c>
      <c r="Q26" s="175" t="str">
        <f t="shared" si="6"/>
        <v/>
      </c>
      <c r="R26" s="175" t="str">
        <f t="shared" si="7"/>
        <v/>
      </c>
      <c r="S26" s="175" t="str">
        <f t="shared" si="8"/>
        <v/>
      </c>
      <c r="T26" s="140" t="s">
        <v>134</v>
      </c>
      <c r="U26" s="140"/>
      <c r="V26" s="141"/>
      <c r="W26" s="176" t="str">
        <f t="shared" si="1"/>
        <v/>
      </c>
      <c r="X26" s="177" t="str">
        <f t="shared" si="9"/>
        <v/>
      </c>
      <c r="Y26" s="171"/>
      <c r="Z26" s="36"/>
    </row>
    <row r="27" spans="2:26" x14ac:dyDescent="0.35">
      <c r="B27" s="34"/>
      <c r="C27" s="246"/>
      <c r="D27" s="136"/>
      <c r="E27" s="136"/>
      <c r="F27" s="181"/>
      <c r="G27" s="136"/>
      <c r="H27" s="174" t="str">
        <f t="shared" si="0"/>
        <v/>
      </c>
      <c r="I27" s="174" t="str">
        <f t="shared" si="2"/>
        <v/>
      </c>
      <c r="J27" s="174" t="str">
        <f t="shared" si="3"/>
        <v/>
      </c>
      <c r="K27" s="139" t="s">
        <v>134</v>
      </c>
      <c r="L27" s="175" t="str">
        <f t="shared" si="4"/>
        <v/>
      </c>
      <c r="M27" s="175" t="str">
        <f t="shared" si="5"/>
        <v/>
      </c>
      <c r="N27" s="138" t="s">
        <v>134</v>
      </c>
      <c r="O27" s="138" t="s">
        <v>134</v>
      </c>
      <c r="P27" s="138" t="s">
        <v>134</v>
      </c>
      <c r="Q27" s="175" t="str">
        <f t="shared" si="6"/>
        <v/>
      </c>
      <c r="R27" s="175" t="str">
        <f t="shared" si="7"/>
        <v/>
      </c>
      <c r="S27" s="175" t="str">
        <f t="shared" si="8"/>
        <v/>
      </c>
      <c r="T27" s="140" t="s">
        <v>134</v>
      </c>
      <c r="U27" s="140"/>
      <c r="V27" s="141"/>
      <c r="W27" s="176" t="str">
        <f t="shared" si="1"/>
        <v/>
      </c>
      <c r="X27" s="177" t="str">
        <f t="shared" si="9"/>
        <v/>
      </c>
      <c r="Y27" s="171"/>
      <c r="Z27" s="36"/>
    </row>
    <row r="28" spans="2:26" x14ac:dyDescent="0.35">
      <c r="B28" s="34"/>
      <c r="C28" s="246"/>
      <c r="D28" s="136"/>
      <c r="E28" s="136"/>
      <c r="F28" s="181"/>
      <c r="G28" s="136"/>
      <c r="H28" s="174" t="str">
        <f>IF(AND(U28&gt;=1,U28&lt;=99999),"3","")</f>
        <v/>
      </c>
      <c r="I28" s="174" t="str">
        <f>IF(AND(U28&gt;=100000,U28&lt;=299999),"3","")</f>
        <v/>
      </c>
      <c r="J28" s="174" t="str">
        <f>IF(AND(U28&gt;=100000,U28&lt;=299999),"3","")</f>
        <v/>
      </c>
      <c r="K28" s="139" t="s">
        <v>134</v>
      </c>
      <c r="L28" s="175" t="str">
        <f>IF(U28&gt;=300000,"3","")</f>
        <v/>
      </c>
      <c r="M28" s="175" t="str">
        <f>IF(U28&gt;=300000,"3","")</f>
        <v/>
      </c>
      <c r="N28" s="138" t="s">
        <v>134</v>
      </c>
      <c r="O28" s="138" t="s">
        <v>134</v>
      </c>
      <c r="P28" s="138" t="s">
        <v>134</v>
      </c>
      <c r="Q28" s="175" t="str">
        <f>IF(U28&gt;=100000,"3","")</f>
        <v/>
      </c>
      <c r="R28" s="175" t="str">
        <f>IF(AND(U28&gt;=1,U28&lt;=99999),"3","")</f>
        <v/>
      </c>
      <c r="S28" s="175" t="str">
        <f>IF(AND(U28&gt;=1,U28&lt;=99999),"3","")</f>
        <v/>
      </c>
      <c r="T28" s="140" t="s">
        <v>134</v>
      </c>
      <c r="U28" s="140"/>
      <c r="V28" s="141"/>
      <c r="W28" s="176" t="str">
        <f>IF(U28&gt;=1,"En cours…","")</f>
        <v/>
      </c>
      <c r="X28" s="177" t="str">
        <f t="shared" si="9"/>
        <v/>
      </c>
      <c r="Y28" s="171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0">COUNTIF(I9:I28,"2 match")+COUNTIF(I9:I28,"1 facultative")</f>
        <v>0</v>
      </c>
      <c r="J29" s="52">
        <f t="shared" si="10"/>
        <v>0</v>
      </c>
      <c r="K29" s="52">
        <f t="shared" si="10"/>
        <v>0</v>
      </c>
      <c r="L29" s="52">
        <f t="shared" si="10"/>
        <v>0</v>
      </c>
      <c r="M29" s="52">
        <f t="shared" si="10"/>
        <v>0</v>
      </c>
      <c r="N29" s="52">
        <f t="shared" si="10"/>
        <v>0</v>
      </c>
      <c r="O29" s="52">
        <f t="shared" si="10"/>
        <v>0</v>
      </c>
      <c r="P29" s="52">
        <f t="shared" si="10"/>
        <v>0</v>
      </c>
      <c r="Q29" s="52">
        <f t="shared" si="10"/>
        <v>0</v>
      </c>
      <c r="R29" s="52">
        <f t="shared" si="10"/>
        <v>0</v>
      </c>
      <c r="S29" s="52">
        <f t="shared" si="10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138"/>
      <c r="I30" s="174" t="str">
        <f t="shared" ref="I30:I36" si="11">IF(AND(U30&gt;=100000,U30&lt;=299999),"3","")</f>
        <v/>
      </c>
      <c r="J30" s="174" t="str">
        <f t="shared" ref="J30:J36" si="12">IF(AND(U30&gt;=100000,U30&lt;=299999),"3","")</f>
        <v/>
      </c>
      <c r="K30" s="139" t="s">
        <v>134</v>
      </c>
      <c r="L30" s="175" t="str">
        <f t="shared" ref="L30:L36" si="13">IF(U30&gt;=300000,"3","")</f>
        <v/>
      </c>
      <c r="M30" s="175" t="str">
        <f t="shared" ref="M30:M36" si="14">IF(U30&gt;=300000,"3","")</f>
        <v/>
      </c>
      <c r="N30" s="138" t="s">
        <v>134</v>
      </c>
      <c r="O30" s="138" t="s">
        <v>134</v>
      </c>
      <c r="P30" s="138" t="s">
        <v>134</v>
      </c>
      <c r="Q30" s="175" t="str">
        <f t="shared" ref="Q30:Q36" si="15">IF(U30&gt;=100000,"3","")</f>
        <v/>
      </c>
      <c r="R30" s="175" t="str">
        <f t="shared" ref="R30:R36" si="16">IF(AND(U30&gt;=1,U30&lt;=99999),"3","")</f>
        <v/>
      </c>
      <c r="S30" s="175" t="str">
        <f t="shared" ref="S30:S36" si="17">IF(AND(U30&gt;=1,U30&lt;=99999),"3","")</f>
        <v/>
      </c>
      <c r="T30" s="47" t="s">
        <v>134</v>
      </c>
      <c r="U30" s="47"/>
      <c r="V30" s="50"/>
      <c r="W30" s="48" t="str">
        <f t="shared" ref="W30" si="18">IF(U30&gt;=1,"En cours…", "")</f>
        <v/>
      </c>
      <c r="X30" s="177" t="str">
        <f t="shared" ref="X30" si="19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138"/>
      <c r="I31" s="174" t="str">
        <f t="shared" si="11"/>
        <v/>
      </c>
      <c r="J31" s="174" t="str">
        <f t="shared" si="12"/>
        <v/>
      </c>
      <c r="K31" s="139" t="s">
        <v>134</v>
      </c>
      <c r="L31" s="175" t="str">
        <f t="shared" si="13"/>
        <v/>
      </c>
      <c r="M31" s="175" t="str">
        <f t="shared" si="14"/>
        <v/>
      </c>
      <c r="N31" s="138" t="s">
        <v>134</v>
      </c>
      <c r="O31" s="138" t="s">
        <v>134</v>
      </c>
      <c r="P31" s="138" t="s">
        <v>134</v>
      </c>
      <c r="Q31" s="175" t="str">
        <f t="shared" si="15"/>
        <v/>
      </c>
      <c r="R31" s="175" t="str">
        <f t="shared" si="16"/>
        <v/>
      </c>
      <c r="S31" s="175" t="str">
        <f t="shared" si="17"/>
        <v/>
      </c>
      <c r="T31" s="47" t="s">
        <v>134</v>
      </c>
      <c r="U31" s="47"/>
      <c r="V31" s="50"/>
      <c r="W31" s="48" t="str">
        <f t="shared" ref="W31:W32" si="20">IF(U31&gt;=1,"En cours…", "")</f>
        <v/>
      </c>
      <c r="X31" s="177" t="str">
        <f t="shared" ref="X31:X36" si="21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138"/>
      <c r="I32" s="174" t="str">
        <f t="shared" si="11"/>
        <v/>
      </c>
      <c r="J32" s="174" t="str">
        <f t="shared" si="12"/>
        <v/>
      </c>
      <c r="K32" s="139" t="s">
        <v>134</v>
      </c>
      <c r="L32" s="175" t="str">
        <f t="shared" si="13"/>
        <v/>
      </c>
      <c r="M32" s="175" t="str">
        <f t="shared" si="14"/>
        <v/>
      </c>
      <c r="N32" s="138" t="s">
        <v>134</v>
      </c>
      <c r="O32" s="138" t="s">
        <v>134</v>
      </c>
      <c r="P32" s="138" t="s">
        <v>134</v>
      </c>
      <c r="Q32" s="175" t="str">
        <f t="shared" si="15"/>
        <v/>
      </c>
      <c r="R32" s="175" t="str">
        <f t="shared" si="16"/>
        <v/>
      </c>
      <c r="S32" s="175" t="str">
        <f t="shared" si="17"/>
        <v/>
      </c>
      <c r="T32" s="47" t="s">
        <v>134</v>
      </c>
      <c r="U32" s="47"/>
      <c r="V32" s="50"/>
      <c r="W32" s="48" t="str">
        <f t="shared" si="20"/>
        <v/>
      </c>
      <c r="X32" s="177" t="str">
        <f t="shared" si="21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138"/>
      <c r="I33" s="174" t="str">
        <f t="shared" si="11"/>
        <v/>
      </c>
      <c r="J33" s="174" t="str">
        <f t="shared" si="12"/>
        <v/>
      </c>
      <c r="K33" s="139" t="s">
        <v>134</v>
      </c>
      <c r="L33" s="175" t="str">
        <f t="shared" si="13"/>
        <v/>
      </c>
      <c r="M33" s="175" t="str">
        <f t="shared" si="14"/>
        <v/>
      </c>
      <c r="N33" s="138" t="s">
        <v>134</v>
      </c>
      <c r="O33" s="138" t="s">
        <v>134</v>
      </c>
      <c r="P33" s="138" t="s">
        <v>134</v>
      </c>
      <c r="Q33" s="175" t="str">
        <f t="shared" si="15"/>
        <v/>
      </c>
      <c r="R33" s="175" t="str">
        <f t="shared" si="16"/>
        <v/>
      </c>
      <c r="S33" s="175" t="str">
        <f t="shared" si="17"/>
        <v/>
      </c>
      <c r="T33" s="47" t="s">
        <v>134</v>
      </c>
      <c r="U33" s="47"/>
      <c r="V33" s="50"/>
      <c r="W33" s="48" t="str">
        <f t="shared" ref="W33:W36" si="22">IF(U33&gt;=1,"En cours…", "")</f>
        <v/>
      </c>
      <c r="X33" s="177" t="str">
        <f t="shared" si="21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138"/>
      <c r="I34" s="174" t="str">
        <f t="shared" si="11"/>
        <v/>
      </c>
      <c r="J34" s="174" t="str">
        <f t="shared" si="12"/>
        <v/>
      </c>
      <c r="K34" s="139" t="s">
        <v>134</v>
      </c>
      <c r="L34" s="175" t="str">
        <f t="shared" si="13"/>
        <v/>
      </c>
      <c r="M34" s="175" t="str">
        <f t="shared" si="14"/>
        <v/>
      </c>
      <c r="N34" s="138" t="s">
        <v>134</v>
      </c>
      <c r="O34" s="138" t="s">
        <v>134</v>
      </c>
      <c r="P34" s="138" t="s">
        <v>134</v>
      </c>
      <c r="Q34" s="175" t="str">
        <f t="shared" si="15"/>
        <v/>
      </c>
      <c r="R34" s="175" t="str">
        <f t="shared" si="16"/>
        <v/>
      </c>
      <c r="S34" s="175" t="str">
        <f t="shared" si="17"/>
        <v/>
      </c>
      <c r="T34" s="48" t="s">
        <v>134</v>
      </c>
      <c r="U34" s="47"/>
      <c r="V34" s="50"/>
      <c r="W34" s="48" t="str">
        <f t="shared" si="22"/>
        <v/>
      </c>
      <c r="X34" s="177" t="str">
        <f t="shared" si="21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138"/>
      <c r="I35" s="174" t="str">
        <f t="shared" si="11"/>
        <v/>
      </c>
      <c r="J35" s="174" t="str">
        <f t="shared" si="12"/>
        <v/>
      </c>
      <c r="K35" s="139" t="s">
        <v>134</v>
      </c>
      <c r="L35" s="175" t="str">
        <f t="shared" si="13"/>
        <v/>
      </c>
      <c r="M35" s="175" t="str">
        <f t="shared" si="14"/>
        <v/>
      </c>
      <c r="N35" s="138" t="s">
        <v>134</v>
      </c>
      <c r="O35" s="138" t="s">
        <v>134</v>
      </c>
      <c r="P35" s="138" t="s">
        <v>134</v>
      </c>
      <c r="Q35" s="175" t="str">
        <f t="shared" si="15"/>
        <v/>
      </c>
      <c r="R35" s="175" t="str">
        <f t="shared" si="16"/>
        <v/>
      </c>
      <c r="S35" s="175" t="str">
        <f t="shared" si="17"/>
        <v/>
      </c>
      <c r="T35" s="47" t="s">
        <v>134</v>
      </c>
      <c r="U35" s="47"/>
      <c r="V35" s="50"/>
      <c r="W35" s="48" t="str">
        <f t="shared" si="22"/>
        <v/>
      </c>
      <c r="X35" s="177" t="str">
        <f t="shared" si="21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138"/>
      <c r="I36" s="174" t="str">
        <f t="shared" si="11"/>
        <v/>
      </c>
      <c r="J36" s="174" t="str">
        <f t="shared" si="12"/>
        <v/>
      </c>
      <c r="K36" s="139" t="s">
        <v>134</v>
      </c>
      <c r="L36" s="175" t="str">
        <f t="shared" si="13"/>
        <v/>
      </c>
      <c r="M36" s="175" t="str">
        <f t="shared" si="14"/>
        <v/>
      </c>
      <c r="N36" s="138" t="s">
        <v>134</v>
      </c>
      <c r="O36" s="138" t="s">
        <v>134</v>
      </c>
      <c r="P36" s="138" t="s">
        <v>134</v>
      </c>
      <c r="Q36" s="175" t="str">
        <f t="shared" si="15"/>
        <v/>
      </c>
      <c r="R36" s="175" t="str">
        <f t="shared" si="16"/>
        <v/>
      </c>
      <c r="S36" s="175" t="str">
        <f t="shared" si="17"/>
        <v/>
      </c>
      <c r="T36" s="47"/>
      <c r="U36" s="47"/>
      <c r="V36" s="50"/>
      <c r="W36" s="48" t="str">
        <f t="shared" si="22"/>
        <v/>
      </c>
      <c r="X36" s="177" t="str">
        <f t="shared" si="21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3">COUNTIF(H30:H36,"2 match")</f>
        <v>0</v>
      </c>
      <c r="I37" s="91">
        <f t="shared" si="23"/>
        <v>0</v>
      </c>
      <c r="J37" s="91">
        <f t="shared" si="23"/>
        <v>0</v>
      </c>
      <c r="K37" s="91">
        <f t="shared" si="23"/>
        <v>0</v>
      </c>
      <c r="L37" s="91">
        <f t="shared" si="23"/>
        <v>0</v>
      </c>
      <c r="M37" s="91">
        <f t="shared" si="23"/>
        <v>0</v>
      </c>
      <c r="N37" s="91">
        <f t="shared" si="23"/>
        <v>0</v>
      </c>
      <c r="O37" s="91">
        <f t="shared" si="23"/>
        <v>0</v>
      </c>
      <c r="P37" s="91">
        <f t="shared" si="23"/>
        <v>0</v>
      </c>
      <c r="Q37" s="91">
        <f t="shared" si="23"/>
        <v>0</v>
      </c>
      <c r="R37" s="91">
        <f t="shared" si="23"/>
        <v>0</v>
      </c>
      <c r="S37" s="91">
        <f t="shared" si="23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138"/>
      <c r="I44" s="174" t="str">
        <f t="shared" ref="I44:I49" si="24">IF(AND(U44&gt;=100000,U44&lt;=299999),"3","")</f>
        <v/>
      </c>
      <c r="J44" s="174" t="str">
        <f t="shared" ref="J44:J49" si="25">IF(AND(U44&gt;=100000,U44&lt;=299999),"3","")</f>
        <v/>
      </c>
      <c r="K44" s="139" t="s">
        <v>134</v>
      </c>
      <c r="L44" s="175" t="str">
        <f t="shared" ref="L44:L49" si="26">IF(U44&gt;=300000,"3","")</f>
        <v/>
      </c>
      <c r="M44" s="175" t="str">
        <f t="shared" ref="M44:M49" si="27">IF(U44&gt;=300000,"3","")</f>
        <v/>
      </c>
      <c r="N44" s="138" t="s">
        <v>134</v>
      </c>
      <c r="O44" s="138" t="s">
        <v>134</v>
      </c>
      <c r="P44" s="138" t="s">
        <v>134</v>
      </c>
      <c r="Q44" s="175" t="str">
        <f t="shared" ref="Q44:Q49" si="28">IF(U44&gt;=100000,"3","")</f>
        <v/>
      </c>
      <c r="R44" s="175" t="str">
        <f t="shared" ref="R44:R49" si="29">IF(AND(U44&gt;=1,U44&lt;=99999),"3","")</f>
        <v/>
      </c>
      <c r="S44" s="175" t="str">
        <f t="shared" ref="S44:S49" si="30">IF(AND(U44&gt;=1,U44&lt;=99999),"3","")</f>
        <v/>
      </c>
      <c r="T44" s="47" t="s">
        <v>134</v>
      </c>
      <c r="U44" s="47"/>
      <c r="V44" s="50"/>
      <c r="W44" s="48" t="str">
        <f t="shared" ref="W44:W49" si="31">IF(U44&gt;=1,"En cours…", "")</f>
        <v/>
      </c>
      <c r="X44" s="177" t="str">
        <f t="shared" ref="X44:X49" si="32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138"/>
      <c r="I45" s="174" t="str">
        <f t="shared" si="24"/>
        <v/>
      </c>
      <c r="J45" s="174" t="str">
        <f t="shared" si="25"/>
        <v/>
      </c>
      <c r="K45" s="139" t="s">
        <v>134</v>
      </c>
      <c r="L45" s="175" t="str">
        <f t="shared" si="26"/>
        <v/>
      </c>
      <c r="M45" s="175" t="str">
        <f t="shared" si="27"/>
        <v/>
      </c>
      <c r="N45" s="138" t="s">
        <v>134</v>
      </c>
      <c r="O45" s="138" t="s">
        <v>134</v>
      </c>
      <c r="P45" s="138" t="s">
        <v>134</v>
      </c>
      <c r="Q45" s="175" t="str">
        <f t="shared" si="28"/>
        <v/>
      </c>
      <c r="R45" s="175" t="str">
        <f t="shared" si="29"/>
        <v/>
      </c>
      <c r="S45" s="175" t="str">
        <f t="shared" si="30"/>
        <v/>
      </c>
      <c r="T45" s="47" t="s">
        <v>134</v>
      </c>
      <c r="U45" s="47"/>
      <c r="V45" s="50"/>
      <c r="W45" s="48" t="str">
        <f t="shared" si="31"/>
        <v/>
      </c>
      <c r="X45" s="177" t="str">
        <f t="shared" si="32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138"/>
      <c r="I46" s="174" t="str">
        <f t="shared" si="24"/>
        <v/>
      </c>
      <c r="J46" s="174" t="str">
        <f t="shared" si="25"/>
        <v/>
      </c>
      <c r="K46" s="139" t="s">
        <v>134</v>
      </c>
      <c r="L46" s="175" t="str">
        <f t="shared" si="26"/>
        <v/>
      </c>
      <c r="M46" s="175" t="str">
        <f t="shared" si="27"/>
        <v/>
      </c>
      <c r="N46" s="138" t="s">
        <v>134</v>
      </c>
      <c r="O46" s="138" t="s">
        <v>134</v>
      </c>
      <c r="P46" s="138" t="s">
        <v>134</v>
      </c>
      <c r="Q46" s="175" t="str">
        <f t="shared" si="28"/>
        <v/>
      </c>
      <c r="R46" s="175" t="str">
        <f t="shared" si="29"/>
        <v/>
      </c>
      <c r="S46" s="175" t="str">
        <f t="shared" si="30"/>
        <v/>
      </c>
      <c r="T46" s="47" t="s">
        <v>134</v>
      </c>
      <c r="U46" s="47"/>
      <c r="V46" s="50"/>
      <c r="W46" s="48" t="str">
        <f t="shared" si="31"/>
        <v/>
      </c>
      <c r="X46" s="177" t="str">
        <f t="shared" si="32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138"/>
      <c r="I47" s="174" t="str">
        <f t="shared" si="24"/>
        <v/>
      </c>
      <c r="J47" s="174" t="str">
        <f t="shared" si="25"/>
        <v/>
      </c>
      <c r="K47" s="139" t="s">
        <v>134</v>
      </c>
      <c r="L47" s="175" t="str">
        <f t="shared" si="26"/>
        <v/>
      </c>
      <c r="M47" s="175" t="str">
        <f t="shared" si="27"/>
        <v/>
      </c>
      <c r="N47" s="138" t="s">
        <v>134</v>
      </c>
      <c r="O47" s="138" t="s">
        <v>134</v>
      </c>
      <c r="P47" s="138" t="s">
        <v>134</v>
      </c>
      <c r="Q47" s="175" t="str">
        <f t="shared" si="28"/>
        <v/>
      </c>
      <c r="R47" s="175" t="str">
        <f t="shared" si="29"/>
        <v/>
      </c>
      <c r="S47" s="175" t="str">
        <f t="shared" si="30"/>
        <v/>
      </c>
      <c r="T47" s="48" t="s">
        <v>134</v>
      </c>
      <c r="U47" s="47"/>
      <c r="V47" s="50"/>
      <c r="W47" s="48" t="str">
        <f t="shared" si="31"/>
        <v/>
      </c>
      <c r="X47" s="177" t="str">
        <f t="shared" si="32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138"/>
      <c r="I48" s="174" t="str">
        <f t="shared" si="24"/>
        <v/>
      </c>
      <c r="J48" s="174" t="str">
        <f t="shared" si="25"/>
        <v/>
      </c>
      <c r="K48" s="139" t="s">
        <v>134</v>
      </c>
      <c r="L48" s="175" t="str">
        <f t="shared" si="26"/>
        <v/>
      </c>
      <c r="M48" s="175" t="str">
        <f t="shared" si="27"/>
        <v/>
      </c>
      <c r="N48" s="138" t="s">
        <v>134</v>
      </c>
      <c r="O48" s="138" t="s">
        <v>134</v>
      </c>
      <c r="P48" s="138" t="s">
        <v>134</v>
      </c>
      <c r="Q48" s="175" t="str">
        <f t="shared" si="28"/>
        <v/>
      </c>
      <c r="R48" s="175" t="str">
        <f t="shared" si="29"/>
        <v/>
      </c>
      <c r="S48" s="175" t="str">
        <f t="shared" si="30"/>
        <v/>
      </c>
      <c r="T48" s="47" t="s">
        <v>134</v>
      </c>
      <c r="U48" s="47"/>
      <c r="V48" s="50"/>
      <c r="W48" s="48" t="str">
        <f t="shared" si="31"/>
        <v/>
      </c>
      <c r="X48" s="177" t="str">
        <f t="shared" si="32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138"/>
      <c r="I49" s="174" t="str">
        <f t="shared" si="24"/>
        <v/>
      </c>
      <c r="J49" s="174" t="str">
        <f t="shared" si="25"/>
        <v/>
      </c>
      <c r="K49" s="139" t="s">
        <v>134</v>
      </c>
      <c r="L49" s="175" t="str">
        <f t="shared" si="26"/>
        <v/>
      </c>
      <c r="M49" s="175" t="str">
        <f t="shared" si="27"/>
        <v/>
      </c>
      <c r="N49" s="138" t="s">
        <v>134</v>
      </c>
      <c r="O49" s="138" t="s">
        <v>134</v>
      </c>
      <c r="P49" s="138" t="s">
        <v>134</v>
      </c>
      <c r="Q49" s="175" t="str">
        <f t="shared" si="28"/>
        <v/>
      </c>
      <c r="R49" s="175" t="str">
        <f t="shared" si="29"/>
        <v/>
      </c>
      <c r="S49" s="175" t="str">
        <f t="shared" si="30"/>
        <v/>
      </c>
      <c r="T49" s="47" t="s">
        <v>134</v>
      </c>
      <c r="U49" s="47"/>
      <c r="V49" s="50"/>
      <c r="W49" s="48" t="str">
        <f t="shared" si="31"/>
        <v/>
      </c>
      <c r="X49" s="177" t="str">
        <f t="shared" si="32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3">COUNTIF(I44:I49,"2 match")+COUNTIF(I44:I49,"1 facultative")</f>
        <v>0</v>
      </c>
      <c r="J50" s="52">
        <f t="shared" si="33"/>
        <v>0</v>
      </c>
      <c r="K50" s="52">
        <f t="shared" si="33"/>
        <v>0</v>
      </c>
      <c r="L50" s="52">
        <f t="shared" si="33"/>
        <v>0</v>
      </c>
      <c r="M50" s="52">
        <f t="shared" si="33"/>
        <v>0</v>
      </c>
      <c r="N50" s="52">
        <f t="shared" si="33"/>
        <v>0</v>
      </c>
      <c r="O50" s="52">
        <f t="shared" si="33"/>
        <v>0</v>
      </c>
      <c r="P50" s="52">
        <f t="shared" si="33"/>
        <v>0</v>
      </c>
      <c r="Q50" s="52">
        <f t="shared" si="33"/>
        <v>0</v>
      </c>
      <c r="R50" s="52">
        <f t="shared" si="33"/>
        <v>0</v>
      </c>
      <c r="S50" s="52">
        <f t="shared" si="33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138"/>
      <c r="I51" s="174" t="str">
        <f t="shared" ref="I51:I55" si="34">IF(AND(U51&gt;=100000,U51&lt;=299999),"3","")</f>
        <v/>
      </c>
      <c r="J51" s="174" t="str">
        <f t="shared" ref="J51:J55" si="35">IF(AND(U51&gt;=100000,U51&lt;=299999),"3","")</f>
        <v/>
      </c>
      <c r="K51" s="139" t="s">
        <v>134</v>
      </c>
      <c r="L51" s="175" t="str">
        <f t="shared" ref="L51:L55" si="36">IF(U51&gt;=300000,"3","")</f>
        <v/>
      </c>
      <c r="M51" s="175" t="str">
        <f t="shared" ref="M51:M55" si="37">IF(U51&gt;=300000,"3","")</f>
        <v/>
      </c>
      <c r="N51" s="138" t="s">
        <v>134</v>
      </c>
      <c r="O51" s="138" t="s">
        <v>134</v>
      </c>
      <c r="P51" s="138" t="s">
        <v>134</v>
      </c>
      <c r="Q51" s="175" t="str">
        <f t="shared" ref="Q51:Q55" si="38">IF(U51&gt;=100000,"3","")</f>
        <v/>
      </c>
      <c r="R51" s="175" t="str">
        <f t="shared" ref="R51:R55" si="39">IF(AND(U51&gt;=1,U51&lt;=99999),"3","")</f>
        <v/>
      </c>
      <c r="S51" s="175" t="str">
        <f t="shared" ref="S51:S55" si="40">IF(AND(U51&gt;=1,U51&lt;=99999),"3","")</f>
        <v/>
      </c>
      <c r="T51" s="47" t="s">
        <v>134</v>
      </c>
      <c r="U51" s="47"/>
      <c r="V51" s="50"/>
      <c r="W51" s="48" t="str">
        <f t="shared" ref="W51:W55" si="41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138"/>
      <c r="I52" s="174" t="str">
        <f t="shared" si="34"/>
        <v/>
      </c>
      <c r="J52" s="174" t="str">
        <f t="shared" si="35"/>
        <v/>
      </c>
      <c r="K52" s="139" t="s">
        <v>134</v>
      </c>
      <c r="L52" s="175" t="str">
        <f t="shared" si="36"/>
        <v/>
      </c>
      <c r="M52" s="175" t="str">
        <f t="shared" si="37"/>
        <v/>
      </c>
      <c r="N52" s="138" t="s">
        <v>134</v>
      </c>
      <c r="O52" s="138" t="s">
        <v>134</v>
      </c>
      <c r="P52" s="138" t="s">
        <v>134</v>
      </c>
      <c r="Q52" s="175" t="str">
        <f t="shared" si="38"/>
        <v/>
      </c>
      <c r="R52" s="175" t="str">
        <f t="shared" si="39"/>
        <v/>
      </c>
      <c r="S52" s="175" t="str">
        <f t="shared" si="40"/>
        <v/>
      </c>
      <c r="T52" s="47" t="s">
        <v>134</v>
      </c>
      <c r="U52" s="47"/>
      <c r="V52" s="50"/>
      <c r="W52" s="48" t="str">
        <f t="shared" si="41"/>
        <v/>
      </c>
      <c r="X52" s="43" t="str">
        <f t="shared" ref="X52:X55" si="42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138"/>
      <c r="I53" s="174" t="str">
        <f t="shared" si="34"/>
        <v/>
      </c>
      <c r="J53" s="174" t="str">
        <f t="shared" si="35"/>
        <v/>
      </c>
      <c r="K53" s="139" t="s">
        <v>134</v>
      </c>
      <c r="L53" s="175" t="str">
        <f t="shared" si="36"/>
        <v/>
      </c>
      <c r="M53" s="175" t="str">
        <f t="shared" si="37"/>
        <v/>
      </c>
      <c r="N53" s="138" t="s">
        <v>134</v>
      </c>
      <c r="O53" s="138" t="s">
        <v>134</v>
      </c>
      <c r="P53" s="138" t="s">
        <v>134</v>
      </c>
      <c r="Q53" s="175" t="str">
        <f t="shared" si="38"/>
        <v/>
      </c>
      <c r="R53" s="175" t="str">
        <f t="shared" si="39"/>
        <v/>
      </c>
      <c r="S53" s="175" t="str">
        <f t="shared" si="40"/>
        <v/>
      </c>
      <c r="T53" s="48" t="s">
        <v>134</v>
      </c>
      <c r="U53" s="47"/>
      <c r="V53" s="50"/>
      <c r="W53" s="48" t="str">
        <f t="shared" si="41"/>
        <v/>
      </c>
      <c r="X53" s="43" t="str">
        <f t="shared" si="42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138"/>
      <c r="I54" s="174" t="str">
        <f t="shared" si="34"/>
        <v/>
      </c>
      <c r="J54" s="174" t="str">
        <f t="shared" si="35"/>
        <v/>
      </c>
      <c r="K54" s="139" t="s">
        <v>134</v>
      </c>
      <c r="L54" s="175" t="str">
        <f t="shared" si="36"/>
        <v/>
      </c>
      <c r="M54" s="175" t="str">
        <f t="shared" si="37"/>
        <v/>
      </c>
      <c r="N54" s="138" t="s">
        <v>134</v>
      </c>
      <c r="O54" s="138" t="s">
        <v>134</v>
      </c>
      <c r="P54" s="138" t="s">
        <v>134</v>
      </c>
      <c r="Q54" s="175" t="str">
        <f t="shared" si="38"/>
        <v/>
      </c>
      <c r="R54" s="175" t="str">
        <f t="shared" si="39"/>
        <v/>
      </c>
      <c r="S54" s="175" t="str">
        <f t="shared" si="40"/>
        <v/>
      </c>
      <c r="T54" s="47" t="s">
        <v>134</v>
      </c>
      <c r="U54" s="47"/>
      <c r="V54" s="50"/>
      <c r="W54" s="48" t="str">
        <f t="shared" si="41"/>
        <v/>
      </c>
      <c r="X54" s="43" t="str">
        <f t="shared" si="42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138"/>
      <c r="I55" s="174" t="str">
        <f t="shared" si="34"/>
        <v/>
      </c>
      <c r="J55" s="174" t="str">
        <f t="shared" si="35"/>
        <v/>
      </c>
      <c r="K55" s="139" t="s">
        <v>134</v>
      </c>
      <c r="L55" s="175" t="str">
        <f t="shared" si="36"/>
        <v/>
      </c>
      <c r="M55" s="175" t="str">
        <f t="shared" si="37"/>
        <v/>
      </c>
      <c r="N55" s="138" t="s">
        <v>134</v>
      </c>
      <c r="O55" s="138" t="s">
        <v>134</v>
      </c>
      <c r="P55" s="138" t="s">
        <v>134</v>
      </c>
      <c r="Q55" s="175" t="str">
        <f t="shared" si="38"/>
        <v/>
      </c>
      <c r="R55" s="175" t="str">
        <f t="shared" si="39"/>
        <v/>
      </c>
      <c r="S55" s="175" t="str">
        <f t="shared" si="40"/>
        <v/>
      </c>
      <c r="T55" s="47"/>
      <c r="U55" s="47"/>
      <c r="V55" s="50"/>
      <c r="W55" s="48" t="str">
        <f t="shared" si="41"/>
        <v/>
      </c>
      <c r="X55" s="43" t="str">
        <f t="shared" si="42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3">COUNTIF(I51:I55,"2 match")</f>
        <v>0</v>
      </c>
      <c r="J56" s="91">
        <f t="shared" si="43"/>
        <v>0</v>
      </c>
      <c r="K56" s="91">
        <f t="shared" si="43"/>
        <v>0</v>
      </c>
      <c r="L56" s="91">
        <f t="shared" si="43"/>
        <v>0</v>
      </c>
      <c r="M56" s="91">
        <f t="shared" si="43"/>
        <v>0</v>
      </c>
      <c r="N56" s="91">
        <f t="shared" si="43"/>
        <v>0</v>
      </c>
      <c r="O56" s="91">
        <f t="shared" si="43"/>
        <v>0</v>
      </c>
      <c r="P56" s="91">
        <f t="shared" si="43"/>
        <v>0</v>
      </c>
      <c r="Q56" s="91">
        <f t="shared" si="43"/>
        <v>0</v>
      </c>
      <c r="R56" s="91">
        <f t="shared" si="43"/>
        <v>0</v>
      </c>
      <c r="S56" s="91">
        <f t="shared" si="43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sheetProtection selectLockedCells="1"/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8943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2294" priority="8916" operator="containsText" text="2 match">
      <formula>NOT(ISERROR(SEARCH("2 match",C29)))</formula>
    </cfRule>
    <cfRule type="containsText" dxfId="2293" priority="8917" operator="containsText" text="1 facultative">
      <formula>NOT(ISERROR(SEARCH("1 facultative",C29)))</formula>
    </cfRule>
  </conditionalFormatting>
  <conditionalFormatting sqref="X37">
    <cfRule type="cellIs" dxfId="2292" priority="911" operator="equal">
      <formula>10000</formula>
    </cfRule>
    <cfRule type="cellIs" dxfId="2291" priority="912" operator="lessThan">
      <formula>10000</formula>
    </cfRule>
    <cfRule type="cellIs" dxfId="2290" priority="913" operator="greaterThan">
      <formula>10000</formula>
    </cfRule>
    <cfRule type="cellIs" dxfId="2289" priority="914" operator="lessThan">
      <formula>25000</formula>
    </cfRule>
    <cfRule type="cellIs" dxfId="2288" priority="915" operator="greaterThan">
      <formula>25000</formula>
    </cfRule>
    <cfRule type="cellIs" dxfId="2287" priority="916" operator="greaterThan">
      <formula>25000</formula>
    </cfRule>
  </conditionalFormatting>
  <conditionalFormatting sqref="D29:F29 V29:X29 D37:F37 T37:X37">
    <cfRule type="containsText" dxfId="2286" priority="909" operator="containsText" text="2 match">
      <formula>NOT(ISERROR(SEARCH("2 match",D29)))</formula>
    </cfRule>
    <cfRule type="containsText" dxfId="2285" priority="910" operator="containsText" text="1 facultative">
      <formula>NOT(ISERROR(SEARCH("1 facultative",D29)))</formula>
    </cfRule>
  </conditionalFormatting>
  <conditionalFormatting sqref="G29:S29">
    <cfRule type="containsText" priority="908" operator="containsText" text="x">
      <formula>NOT(ISERROR(SEARCH("x",G29)))</formula>
    </cfRule>
  </conditionalFormatting>
  <conditionalFormatting sqref="G29:U29">
    <cfRule type="containsText" dxfId="2284" priority="906" operator="containsText" text="2 match">
      <formula>NOT(ISERROR(SEARCH("2 match",G29)))</formula>
    </cfRule>
    <cfRule type="containsText" dxfId="2283" priority="907" operator="containsText" text="1 facultative">
      <formula>NOT(ISERROR(SEARCH("1 facultative",G29)))</formula>
    </cfRule>
  </conditionalFormatting>
  <conditionalFormatting sqref="K29:M29">
    <cfRule type="containsText" dxfId="2282" priority="905" operator="containsText" text="Néant">
      <formula>NOT(ISERROR(SEARCH("Néant",K29)))</formula>
    </cfRule>
  </conditionalFormatting>
  <conditionalFormatting sqref="G37">
    <cfRule type="containsText" priority="904" operator="containsText" text="x">
      <formula>NOT(ISERROR(SEARCH("x",G37)))</formula>
    </cfRule>
  </conditionalFormatting>
  <conditionalFormatting sqref="G37">
    <cfRule type="containsText" dxfId="2281" priority="902" operator="containsText" text="2 match">
      <formula>NOT(ISERROR(SEARCH("2 match",G37)))</formula>
    </cfRule>
    <cfRule type="containsText" dxfId="2280" priority="903" operator="containsText" text="1 facultative">
      <formula>NOT(ISERROR(SEARCH("1 facultative",G37)))</formula>
    </cfRule>
  </conditionalFormatting>
  <conditionalFormatting sqref="D31:D32 G31:G32 V30:V31 T30:T31">
    <cfRule type="containsText" dxfId="2279" priority="898" operator="containsText" text="2 match">
      <formula>NOT(ISERROR(SEARCH("2 match",D30)))</formula>
    </cfRule>
    <cfRule type="containsText" dxfId="2278" priority="899" operator="containsText" text="1 facultative">
      <formula>NOT(ISERROR(SEARCH("1 facultative",D30)))</formula>
    </cfRule>
  </conditionalFormatting>
  <conditionalFormatting sqref="W30:W31">
    <cfRule type="containsText" dxfId="2277" priority="887" operator="containsText" text="Signé partie">
      <formula>NOT(ISERROR(SEARCH("Signé partie",W30)))</formula>
    </cfRule>
    <cfRule type="containsText" dxfId="2276" priority="888" operator="containsText" text="Reporté">
      <formula>NOT(ISERROR(SEARCH("Reporté",W30)))</formula>
    </cfRule>
    <cfRule type="containsText" dxfId="2275" priority="889" operator="containsText" text="Abandon">
      <formula>NOT(ISERROR(SEARCH("Abandon",W30)))</formula>
    </cfRule>
    <cfRule type="containsText" dxfId="2274" priority="890" operator="containsText" text="Signé 100%">
      <formula>NOT(ISERROR(SEARCH("Signé 100%",W30)))</formula>
    </cfRule>
    <cfRule type="containsBlanks" dxfId="2273" priority="891">
      <formula>LEN(TRIM(W30))=0</formula>
    </cfRule>
    <cfRule type="containsText" dxfId="2272" priority="892" operator="containsText" text="En cours">
      <formula>NOT(ISERROR(SEARCH("En cours",W30)))</formula>
    </cfRule>
  </conditionalFormatting>
  <conditionalFormatting sqref="W32:W36">
    <cfRule type="containsText" dxfId="2271" priority="873" operator="containsText" text="Signé partie">
      <formula>NOT(ISERROR(SEARCH("Signé partie",W32)))</formula>
    </cfRule>
    <cfRule type="containsText" dxfId="2270" priority="874" operator="containsText" text="Reporté">
      <formula>NOT(ISERROR(SEARCH("Reporté",W32)))</formula>
    </cfRule>
    <cfRule type="containsText" dxfId="2269" priority="875" operator="containsText" text="Abandon">
      <formula>NOT(ISERROR(SEARCH("Abandon",W32)))</formula>
    </cfRule>
    <cfRule type="containsText" dxfId="2268" priority="876" operator="containsText" text="Signé 100%">
      <formula>NOT(ISERROR(SEARCH("Signé 100%",W32)))</formula>
    </cfRule>
    <cfRule type="containsBlanks" dxfId="2267" priority="882">
      <formula>LEN(TRIM(W32))=0</formula>
    </cfRule>
    <cfRule type="containsText" dxfId="2266" priority="883" operator="containsText" text="En cours">
      <formula>NOT(ISERROR(SEARCH("En cours",W32)))</formula>
    </cfRule>
  </conditionalFormatting>
  <conditionalFormatting sqref="D33:D36 T33:T36 G33:G36 V33:V36">
    <cfRule type="containsText" dxfId="2265" priority="877" operator="containsText" text="2 match">
      <formula>NOT(ISERROR(SEARCH("2 match",D33)))</formula>
    </cfRule>
    <cfRule type="containsText" dxfId="2264" priority="878" operator="containsText" text="1 facultative">
      <formula>NOT(ISERROR(SEARCH("1 facultative",D33)))</formula>
    </cfRule>
  </conditionalFormatting>
  <conditionalFormatting sqref="T32 V32">
    <cfRule type="containsText" dxfId="2263" priority="869" operator="containsText" text="2 match">
      <formula>NOT(ISERROR(SEARCH("2 match",T32)))</formula>
    </cfRule>
    <cfRule type="containsText" dxfId="2262" priority="870" operator="containsText" text="1 facultative">
      <formula>NOT(ISERROR(SEARCH("1 facultative",T32)))</formula>
    </cfRule>
  </conditionalFormatting>
  <conditionalFormatting sqref="E31:E36">
    <cfRule type="containsText" dxfId="2261" priority="773" operator="containsText" text="2 match">
      <formula>NOT(ISERROR(SEARCH("2 match",E31)))</formula>
    </cfRule>
    <cfRule type="containsText" dxfId="2260" priority="774" operator="containsText" text="1 facultative">
      <formula>NOT(ISERROR(SEARCH("1 facultative",E31)))</formula>
    </cfRule>
  </conditionalFormatting>
  <conditionalFormatting sqref="G57">
    <cfRule type="containsText" priority="772" operator="containsText" text="x">
      <formula>NOT(ISERROR(SEARCH("x",G57)))</formula>
    </cfRule>
  </conditionalFormatting>
  <conditionalFormatting sqref="X50">
    <cfRule type="cellIs" dxfId="2259" priority="770" operator="equal">
      <formula>10000</formula>
    </cfRule>
    <cfRule type="cellIs" dxfId="2258" priority="771" operator="greaterThan">
      <formula>10000</formula>
    </cfRule>
  </conditionalFormatting>
  <conditionalFormatting sqref="X50">
    <cfRule type="containsBlanks" dxfId="2257" priority="768">
      <formula>LEN(TRIM(X50))=0</formula>
    </cfRule>
    <cfRule type="containsText" dxfId="2256" priority="769" operator="containsText" text="En cours">
      <formula>NOT(ISERROR(SEARCH("En cours",X50)))</formula>
    </cfRule>
  </conditionalFormatting>
  <conditionalFormatting sqref="X56">
    <cfRule type="containsBlanks" dxfId="2255" priority="766">
      <formula>LEN(TRIM(X56))=0</formula>
    </cfRule>
    <cfRule type="containsText" dxfId="2254" priority="767" operator="containsText" text="En cours">
      <formula>NOT(ISERROR(SEARCH("En cours",X56)))</formula>
    </cfRule>
  </conditionalFormatting>
  <conditionalFormatting sqref="D56:F56 D50:F50">
    <cfRule type="containsText" dxfId="2253" priority="764" operator="containsText" text="2 match">
      <formula>NOT(ISERROR(SEARCH("2 match",D50)))</formula>
    </cfRule>
    <cfRule type="containsText" dxfId="2252" priority="765" operator="containsText" text="1 facultative">
      <formula>NOT(ISERROR(SEARCH("1 facultative",D50)))</formula>
    </cfRule>
  </conditionalFormatting>
  <conditionalFormatting sqref="X56">
    <cfRule type="cellIs" dxfId="2251" priority="760" operator="equal">
      <formula>10000</formula>
    </cfRule>
    <cfRule type="cellIs" dxfId="2250" priority="761" operator="lessThan">
      <formula>10000</formula>
    </cfRule>
    <cfRule type="cellIs" dxfId="2249" priority="762" operator="greaterThan">
      <formula>10000</formula>
    </cfRule>
    <cfRule type="cellIs" dxfId="2248" priority="763" operator="lessThan">
      <formula>25000</formula>
    </cfRule>
  </conditionalFormatting>
  <conditionalFormatting sqref="X57">
    <cfRule type="cellIs" dxfId="2247" priority="754" operator="greaterThan">
      <formula>25000</formula>
    </cfRule>
    <cfRule type="cellIs" dxfId="2246" priority="755" operator="equal">
      <formula>10000</formula>
    </cfRule>
    <cfRule type="cellIs" dxfId="2245" priority="756" operator="lessThan">
      <formula>10000</formula>
    </cfRule>
    <cfRule type="cellIs" dxfId="2244" priority="757" operator="greaterThan">
      <formula>10000</formula>
    </cfRule>
    <cfRule type="cellIs" dxfId="2243" priority="758" operator="lessThan">
      <formula>25000</formula>
    </cfRule>
    <cfRule type="cellIs" dxfId="2242" priority="759" operator="greaterThan">
      <formula>25000</formula>
    </cfRule>
  </conditionalFormatting>
  <conditionalFormatting sqref="X57">
    <cfRule type="cellIs" dxfId="2241" priority="751" operator="equal">
      <formula>0.5</formula>
    </cfRule>
    <cfRule type="cellIs" priority="752" operator="between">
      <formula>30</formula>
      <formula>50</formula>
    </cfRule>
    <cfRule type="cellIs" dxfId="2240" priority="753" operator="greaterThan">
      <formula>0.5</formula>
    </cfRule>
  </conditionalFormatting>
  <conditionalFormatting sqref="G50:S50">
    <cfRule type="containsText" priority="746" operator="containsText" text="x">
      <formula>NOT(ISERROR(SEARCH("x",G50)))</formula>
    </cfRule>
  </conditionalFormatting>
  <conditionalFormatting sqref="G50:U50">
    <cfRule type="containsText" dxfId="2239" priority="744" operator="containsText" text="2 match">
      <formula>NOT(ISERROR(SEARCH("2 match",G50)))</formula>
    </cfRule>
    <cfRule type="containsText" dxfId="2238" priority="745" operator="containsText" text="1 facultative">
      <formula>NOT(ISERROR(SEARCH("1 facultative",G50)))</formula>
    </cfRule>
  </conditionalFormatting>
  <conditionalFormatting sqref="H50:S50">
    <cfRule type="containsText" priority="743" operator="containsText" text="x">
      <formula>NOT(ISERROR(SEARCH("x",H50)))</formula>
    </cfRule>
  </conditionalFormatting>
  <conditionalFormatting sqref="H50:S50">
    <cfRule type="containsText" priority="742" operator="containsText" text="x">
      <formula>NOT(ISERROR(SEARCH("x",H50)))</formula>
    </cfRule>
  </conditionalFormatting>
  <conditionalFormatting sqref="K50:M50">
    <cfRule type="containsText" dxfId="2237" priority="741" operator="containsText" text="Néant">
      <formula>NOT(ISERROR(SEARCH("Néant",K50)))</formula>
    </cfRule>
  </conditionalFormatting>
  <conditionalFormatting sqref="G56">
    <cfRule type="containsText" priority="740" operator="containsText" text="x">
      <formula>NOT(ISERROR(SEARCH("x",G56)))</formula>
    </cfRule>
  </conditionalFormatting>
  <conditionalFormatting sqref="G56 T56:U56">
    <cfRule type="containsText" dxfId="2236" priority="734" operator="containsText" text="2 match">
      <formula>NOT(ISERROR(SEARCH("2 match",G56)))</formula>
    </cfRule>
    <cfRule type="containsText" dxfId="2235" priority="735" operator="containsText" text="1 facultative">
      <formula>NOT(ISERROR(SEARCH("1 facultative",G56)))</formula>
    </cfRule>
  </conditionalFormatting>
  <conditionalFormatting sqref="D44:D45 T44 V44 G44:G45 U44:U49">
    <cfRule type="containsText" dxfId="2234" priority="729" operator="containsText" text="2 match">
      <formula>NOT(ISERROR(SEARCH("2 match",D44)))</formula>
    </cfRule>
    <cfRule type="containsText" dxfId="2233" priority="730" operator="containsText" text="1 facultative">
      <formula>NOT(ISERROR(SEARCH("1 facultative",D44)))</formula>
    </cfRule>
  </conditionalFormatting>
  <conditionalFormatting sqref="D46:D49 T46:T49 G46:G49 V46:V49">
    <cfRule type="containsText" dxfId="2232" priority="708" operator="containsText" text="2 match">
      <formula>NOT(ISERROR(SEARCH("2 match",D46)))</formula>
    </cfRule>
    <cfRule type="containsText" dxfId="2231" priority="709" operator="containsText" text="1 facultative">
      <formula>NOT(ISERROR(SEARCH("1 facultative",D46)))</formula>
    </cfRule>
  </conditionalFormatting>
  <conditionalFormatting sqref="T45 V45">
    <cfRule type="containsText" dxfId="2230" priority="700" operator="containsText" text="2 match">
      <formula>NOT(ISERROR(SEARCH("2 match",T45)))</formula>
    </cfRule>
    <cfRule type="containsText" dxfId="2229" priority="701" operator="containsText" text="1 facultative">
      <formula>NOT(ISERROR(SEARCH("1 facultative",T45)))</formula>
    </cfRule>
  </conditionalFormatting>
  <conditionalFormatting sqref="D51 G51 U51:U55">
    <cfRule type="containsText" dxfId="2228" priority="684" operator="containsText" text="2 match">
      <formula>NOT(ISERROR(SEARCH("2 match",D51)))</formula>
    </cfRule>
    <cfRule type="containsText" dxfId="2227" priority="685" operator="containsText" text="1 facultative">
      <formula>NOT(ISERROR(SEARCH("1 facultative",D51)))</formula>
    </cfRule>
  </conditionalFormatting>
  <conditionalFormatting sqref="D52:D55 T52:T55 G52:G55 V52:V55">
    <cfRule type="containsText" dxfId="2226" priority="663" operator="containsText" text="2 match">
      <formula>NOT(ISERROR(SEARCH("2 match",D52)))</formula>
    </cfRule>
    <cfRule type="containsText" dxfId="2225" priority="664" operator="containsText" text="1 facultative">
      <formula>NOT(ISERROR(SEARCH("1 facultative",D52)))</formula>
    </cfRule>
  </conditionalFormatting>
  <conditionalFormatting sqref="T51 V51">
    <cfRule type="containsText" dxfId="2224" priority="655" operator="containsText" text="2 match">
      <formula>NOT(ISERROR(SEARCH("2 match",T51)))</formula>
    </cfRule>
    <cfRule type="containsText" dxfId="2223" priority="656" operator="containsText" text="1 facultative">
      <formula>NOT(ISERROR(SEARCH("1 facultative",T51)))</formula>
    </cfRule>
  </conditionalFormatting>
  <conditionalFormatting sqref="E44:E49">
    <cfRule type="containsText" dxfId="2222" priority="643" operator="containsText" text="2 match">
      <formula>NOT(ISERROR(SEARCH("2 match",E44)))</formula>
    </cfRule>
    <cfRule type="containsText" dxfId="2221" priority="644" operator="containsText" text="1 facultative">
      <formula>NOT(ISERROR(SEARCH("1 facultative",E44)))</formula>
    </cfRule>
  </conditionalFormatting>
  <conditionalFormatting sqref="E51:E55">
    <cfRule type="containsText" dxfId="2220" priority="641" operator="containsText" text="2 match">
      <formula>NOT(ISERROR(SEARCH("2 match",E51)))</formula>
    </cfRule>
    <cfRule type="containsText" dxfId="2219" priority="642" operator="containsText" text="1 facultative">
      <formula>NOT(ISERROR(SEARCH("1 facultative",E51)))</formula>
    </cfRule>
  </conditionalFormatting>
  <conditionalFormatting sqref="Q38:R38">
    <cfRule type="containsText" priority="622" operator="containsText" text="x">
      <formula>NOT(ISERROR(SEARCH("x",Q38)))</formula>
    </cfRule>
  </conditionalFormatting>
  <conditionalFormatting sqref="Q38:R38">
    <cfRule type="containsText" dxfId="2218" priority="620" operator="containsText" text="2 match">
      <formula>NOT(ISERROR(SEARCH("2 match",Q38)))</formula>
    </cfRule>
    <cfRule type="containsText" dxfId="2217" priority="621" operator="containsText" text="1 facultative">
      <formula>NOT(ISERROR(SEARCH("1 facultative",Q38)))</formula>
    </cfRule>
  </conditionalFormatting>
  <conditionalFormatting sqref="Q38:R38">
    <cfRule type="containsText" priority="619" operator="containsText" text="x">
      <formula>NOT(ISERROR(SEARCH("x",Q38)))</formula>
    </cfRule>
  </conditionalFormatting>
  <conditionalFormatting sqref="N38:O38">
    <cfRule type="containsText" priority="618" operator="containsText" text="x">
      <formula>NOT(ISERROR(SEARCH("x",N38)))</formula>
    </cfRule>
  </conditionalFormatting>
  <conditionalFormatting sqref="N38:O38">
    <cfRule type="containsText" dxfId="2216" priority="616" operator="containsText" text="2 match">
      <formula>NOT(ISERROR(SEARCH("2 match",N38)))</formula>
    </cfRule>
    <cfRule type="containsText" dxfId="2215" priority="617" operator="containsText" text="1 facultative">
      <formula>NOT(ISERROR(SEARCH("1 facultative",N38)))</formula>
    </cfRule>
  </conditionalFormatting>
  <conditionalFormatting sqref="N38:O38">
    <cfRule type="containsText" priority="615" operator="containsText" text="x">
      <formula>NOT(ISERROR(SEARCH("x",N38)))</formula>
    </cfRule>
  </conditionalFormatting>
  <conditionalFormatting sqref="K38:L38">
    <cfRule type="containsText" priority="614" operator="containsText" text="x">
      <formula>NOT(ISERROR(SEARCH("x",K38)))</formula>
    </cfRule>
  </conditionalFormatting>
  <conditionalFormatting sqref="K38:L38">
    <cfRule type="containsText" dxfId="2214" priority="612" operator="containsText" text="2 match">
      <formula>NOT(ISERROR(SEARCH("2 match",K38)))</formula>
    </cfRule>
    <cfRule type="containsText" dxfId="2213" priority="613" operator="containsText" text="1 facultative">
      <formula>NOT(ISERROR(SEARCH("1 facultative",K38)))</formula>
    </cfRule>
  </conditionalFormatting>
  <conditionalFormatting sqref="K38:L38">
    <cfRule type="containsText" priority="611" operator="containsText" text="x">
      <formula>NOT(ISERROR(SEARCH("x",K38)))</formula>
    </cfRule>
  </conditionalFormatting>
  <conditionalFormatting sqref="H38:I38">
    <cfRule type="containsText" priority="610" operator="containsText" text="x">
      <formula>NOT(ISERROR(SEARCH("x",H38)))</formula>
    </cfRule>
  </conditionalFormatting>
  <conditionalFormatting sqref="H38:I38">
    <cfRule type="containsText" dxfId="2212" priority="608" operator="containsText" text="2 match">
      <formula>NOT(ISERROR(SEARCH("2 match",H38)))</formula>
    </cfRule>
    <cfRule type="containsText" dxfId="2211" priority="609" operator="containsText" text="1 facultative">
      <formula>NOT(ISERROR(SEARCH("1 facultative",H38)))</formula>
    </cfRule>
  </conditionalFormatting>
  <conditionalFormatting sqref="H38:I38">
    <cfRule type="containsText" priority="607" operator="containsText" text="x">
      <formula>NOT(ISERROR(SEARCH("x",H38)))</formula>
    </cfRule>
  </conditionalFormatting>
  <conditionalFormatting sqref="H37:S37">
    <cfRule type="containsText" priority="594" operator="containsText" text="x">
      <formula>NOT(ISERROR(SEARCH("x",H37)))</formula>
    </cfRule>
  </conditionalFormatting>
  <conditionalFormatting sqref="H37:S37">
    <cfRule type="containsText" dxfId="2210" priority="592" operator="containsText" text="2 match">
      <formula>NOT(ISERROR(SEARCH("2 match",H37)))</formula>
    </cfRule>
    <cfRule type="containsText" dxfId="2209" priority="593" operator="containsText" text="1 facultative">
      <formula>NOT(ISERROR(SEARCH("1 facultative",H37)))</formula>
    </cfRule>
  </conditionalFormatting>
  <conditionalFormatting sqref="H37:S37">
    <cfRule type="containsText" priority="591" operator="containsText" text="x">
      <formula>NOT(ISERROR(SEARCH("x",H37)))</formula>
    </cfRule>
  </conditionalFormatting>
  <conditionalFormatting sqref="Q57:R57">
    <cfRule type="containsText" priority="581" operator="containsText" text="x">
      <formula>NOT(ISERROR(SEARCH("x",Q57)))</formula>
    </cfRule>
  </conditionalFormatting>
  <conditionalFormatting sqref="Q57:R57">
    <cfRule type="containsText" dxfId="2208" priority="579" operator="containsText" text="2 match">
      <formula>NOT(ISERROR(SEARCH("2 match",Q57)))</formula>
    </cfRule>
    <cfRule type="containsText" dxfId="2207" priority="580" operator="containsText" text="1 facultative">
      <formula>NOT(ISERROR(SEARCH("1 facultative",Q57)))</formula>
    </cfRule>
  </conditionalFormatting>
  <conditionalFormatting sqref="Q57:R57">
    <cfRule type="containsText" priority="578" operator="containsText" text="x">
      <formula>NOT(ISERROR(SEARCH("x",Q57)))</formula>
    </cfRule>
  </conditionalFormatting>
  <conditionalFormatting sqref="N57:O57">
    <cfRule type="containsText" priority="577" operator="containsText" text="x">
      <formula>NOT(ISERROR(SEARCH("x",N57)))</formula>
    </cfRule>
  </conditionalFormatting>
  <conditionalFormatting sqref="N57:O57">
    <cfRule type="containsText" dxfId="2206" priority="575" operator="containsText" text="2 match">
      <formula>NOT(ISERROR(SEARCH("2 match",N57)))</formula>
    </cfRule>
    <cfRule type="containsText" dxfId="2205" priority="576" operator="containsText" text="1 facultative">
      <formula>NOT(ISERROR(SEARCH("1 facultative",N57)))</formula>
    </cfRule>
  </conditionalFormatting>
  <conditionalFormatting sqref="N57:O57">
    <cfRule type="containsText" priority="574" operator="containsText" text="x">
      <formula>NOT(ISERROR(SEARCH("x",N57)))</formula>
    </cfRule>
  </conditionalFormatting>
  <conditionalFormatting sqref="K57:L57">
    <cfRule type="containsText" priority="573" operator="containsText" text="x">
      <formula>NOT(ISERROR(SEARCH("x",K57)))</formula>
    </cfRule>
  </conditionalFormatting>
  <conditionalFormatting sqref="K57:L57">
    <cfRule type="containsText" dxfId="2204" priority="571" operator="containsText" text="2 match">
      <formula>NOT(ISERROR(SEARCH("2 match",K57)))</formula>
    </cfRule>
    <cfRule type="containsText" dxfId="2203" priority="572" operator="containsText" text="1 facultative">
      <formula>NOT(ISERROR(SEARCH("1 facultative",K57)))</formula>
    </cfRule>
  </conditionalFormatting>
  <conditionalFormatting sqref="K57:L57">
    <cfRule type="containsText" priority="570" operator="containsText" text="x">
      <formula>NOT(ISERROR(SEARCH("x",K57)))</formula>
    </cfRule>
  </conditionalFormatting>
  <conditionalFormatting sqref="H57:I57">
    <cfRule type="containsText" priority="569" operator="containsText" text="x">
      <formula>NOT(ISERROR(SEARCH("x",H57)))</formula>
    </cfRule>
  </conditionalFormatting>
  <conditionalFormatting sqref="H57:I57">
    <cfRule type="containsText" dxfId="2202" priority="567" operator="containsText" text="2 match">
      <formula>NOT(ISERROR(SEARCH("2 match",H57)))</formula>
    </cfRule>
    <cfRule type="containsText" dxfId="2201" priority="568" operator="containsText" text="1 facultative">
      <formula>NOT(ISERROR(SEARCH("1 facultative",H57)))</formula>
    </cfRule>
  </conditionalFormatting>
  <conditionalFormatting sqref="H57:I57">
    <cfRule type="containsText" priority="566" operator="containsText" text="x">
      <formula>NOT(ISERROR(SEARCH("x",H57)))</formula>
    </cfRule>
  </conditionalFormatting>
  <conditionalFormatting sqref="L64:M64">
    <cfRule type="containsText" priority="515" operator="containsText" text="x">
      <formula>NOT(ISERROR(SEARCH("x",L64)))</formula>
    </cfRule>
  </conditionalFormatting>
  <conditionalFormatting sqref="L64:M64">
    <cfRule type="containsText" dxfId="2200" priority="513" operator="containsText" text="2 match">
      <formula>NOT(ISERROR(SEARCH("2 match",L64)))</formula>
    </cfRule>
    <cfRule type="containsText" dxfId="2199" priority="514" operator="containsText" text="1 facultative">
      <formula>NOT(ISERROR(SEARCH("1 facultative",L64)))</formula>
    </cfRule>
  </conditionalFormatting>
  <conditionalFormatting sqref="L64:M64">
    <cfRule type="containsText" priority="512" operator="containsText" text="x">
      <formula>NOT(ISERROR(SEARCH("x",L64)))</formula>
    </cfRule>
  </conditionalFormatting>
  <conditionalFormatting sqref="I64:J64">
    <cfRule type="containsText" priority="511" operator="containsText" text="x">
      <formula>NOT(ISERROR(SEARCH("x",I64)))</formula>
    </cfRule>
  </conditionalFormatting>
  <conditionalFormatting sqref="I64:J64">
    <cfRule type="containsText" dxfId="2198" priority="509" operator="containsText" text="2 match">
      <formula>NOT(ISERROR(SEARCH("2 match",I64)))</formula>
    </cfRule>
    <cfRule type="containsText" dxfId="2197" priority="510" operator="containsText" text="1 facultative">
      <formula>NOT(ISERROR(SEARCH("1 facultative",I64)))</formula>
    </cfRule>
  </conditionalFormatting>
  <conditionalFormatting sqref="I64:J64">
    <cfRule type="containsText" priority="508" operator="containsText" text="x">
      <formula>NOT(ISERROR(SEARCH("x",I64)))</formula>
    </cfRule>
  </conditionalFormatting>
  <conditionalFormatting sqref="F64:G64">
    <cfRule type="containsText" priority="507" operator="containsText" text="x">
      <formula>NOT(ISERROR(SEARCH("x",F64)))</formula>
    </cfRule>
  </conditionalFormatting>
  <conditionalFormatting sqref="F64:G64">
    <cfRule type="containsText" dxfId="2196" priority="505" operator="containsText" text="2 match">
      <formula>NOT(ISERROR(SEARCH("2 match",F64)))</formula>
    </cfRule>
    <cfRule type="containsText" dxfId="2195" priority="506" operator="containsText" text="1 facultative">
      <formula>NOT(ISERROR(SEARCH("1 facultative",F64)))</formula>
    </cfRule>
  </conditionalFormatting>
  <conditionalFormatting sqref="F64:G64">
    <cfRule type="containsText" priority="504" operator="containsText" text="x">
      <formula>NOT(ISERROR(SEARCH("x",F64)))</formula>
    </cfRule>
  </conditionalFormatting>
  <conditionalFormatting sqref="L62:M62">
    <cfRule type="containsText" priority="483" operator="containsText" text="x">
      <formula>NOT(ISERROR(SEARCH("x",L62)))</formula>
    </cfRule>
  </conditionalFormatting>
  <conditionalFormatting sqref="L62:M62">
    <cfRule type="containsText" dxfId="2194" priority="481" operator="containsText" text="2 match">
      <formula>NOT(ISERROR(SEARCH("2 match",L62)))</formula>
    </cfRule>
    <cfRule type="containsText" dxfId="2193" priority="482" operator="containsText" text="1 facultative">
      <formula>NOT(ISERROR(SEARCH("1 facultative",L62)))</formula>
    </cfRule>
  </conditionalFormatting>
  <conditionalFormatting sqref="L62:M62">
    <cfRule type="containsText" priority="480" operator="containsText" text="x">
      <formula>NOT(ISERROR(SEARCH("x",L62)))</formula>
    </cfRule>
  </conditionalFormatting>
  <conditionalFormatting sqref="I62:J62">
    <cfRule type="containsText" priority="479" operator="containsText" text="x">
      <formula>NOT(ISERROR(SEARCH("x",I62)))</formula>
    </cfRule>
  </conditionalFormatting>
  <conditionalFormatting sqref="I62:J62">
    <cfRule type="containsText" dxfId="2192" priority="477" operator="containsText" text="2 match">
      <formula>NOT(ISERROR(SEARCH("2 match",I62)))</formula>
    </cfRule>
    <cfRule type="containsText" dxfId="2191" priority="478" operator="containsText" text="1 facultative">
      <formula>NOT(ISERROR(SEARCH("1 facultative",I62)))</formula>
    </cfRule>
  </conditionalFormatting>
  <conditionalFormatting sqref="I62:J62">
    <cfRule type="containsText" priority="476" operator="containsText" text="x">
      <formula>NOT(ISERROR(SEARCH("x",I62)))</formula>
    </cfRule>
  </conditionalFormatting>
  <conditionalFormatting sqref="F62:G62">
    <cfRule type="containsText" priority="475" operator="containsText" text="x">
      <formula>NOT(ISERROR(SEARCH("x",F62)))</formula>
    </cfRule>
  </conditionalFormatting>
  <conditionalFormatting sqref="F62:G62">
    <cfRule type="containsText" dxfId="2190" priority="473" operator="containsText" text="2 match">
      <formula>NOT(ISERROR(SEARCH("2 match",F62)))</formula>
    </cfRule>
    <cfRule type="containsText" dxfId="2189" priority="474" operator="containsText" text="1 facultative">
      <formula>NOT(ISERROR(SEARCH("1 facultative",F62)))</formula>
    </cfRule>
  </conditionalFormatting>
  <conditionalFormatting sqref="F62:G62">
    <cfRule type="containsText" priority="472" operator="containsText" text="x">
      <formula>NOT(ISERROR(SEARCH("x",F62)))</formula>
    </cfRule>
  </conditionalFormatting>
  <conditionalFormatting sqref="U62:V62">
    <cfRule type="containsText" priority="463" operator="containsText" text="x">
      <formula>NOT(ISERROR(SEARCH("x",U62)))</formula>
    </cfRule>
  </conditionalFormatting>
  <conditionalFormatting sqref="U62:V62">
    <cfRule type="containsText" dxfId="2188" priority="461" operator="containsText" text="2 match">
      <formula>NOT(ISERROR(SEARCH("2 match",U62)))</formula>
    </cfRule>
    <cfRule type="containsText" dxfId="2187" priority="462" operator="containsText" text="1 facultative">
      <formula>NOT(ISERROR(SEARCH("1 facultative",U62)))</formula>
    </cfRule>
  </conditionalFormatting>
  <conditionalFormatting sqref="U62:V62">
    <cfRule type="containsText" priority="460" operator="containsText" text="x">
      <formula>NOT(ISERROR(SEARCH("x",U62)))</formula>
    </cfRule>
  </conditionalFormatting>
  <conditionalFormatting sqref="R62:S62">
    <cfRule type="containsText" priority="459" operator="containsText" text="x">
      <formula>NOT(ISERROR(SEARCH("x",R62)))</formula>
    </cfRule>
  </conditionalFormatting>
  <conditionalFormatting sqref="R62:S62">
    <cfRule type="containsText" dxfId="2186" priority="457" operator="containsText" text="2 match">
      <formula>NOT(ISERROR(SEARCH("2 match",R62)))</formula>
    </cfRule>
    <cfRule type="containsText" dxfId="2185" priority="458" operator="containsText" text="1 facultative">
      <formula>NOT(ISERROR(SEARCH("1 facultative",R62)))</formula>
    </cfRule>
  </conditionalFormatting>
  <conditionalFormatting sqref="R62:S62">
    <cfRule type="containsText" priority="456" operator="containsText" text="x">
      <formula>NOT(ISERROR(SEARCH("x",R62)))</formula>
    </cfRule>
  </conditionalFormatting>
  <conditionalFormatting sqref="O62:P62">
    <cfRule type="containsText" priority="455" operator="containsText" text="x">
      <formula>NOT(ISERROR(SEARCH("x",O62)))</formula>
    </cfRule>
  </conditionalFormatting>
  <conditionalFormatting sqref="O62:P62">
    <cfRule type="containsText" dxfId="2184" priority="453" operator="containsText" text="2 match">
      <formula>NOT(ISERROR(SEARCH("2 match",O62)))</formula>
    </cfRule>
    <cfRule type="containsText" dxfId="2183" priority="454" operator="containsText" text="1 facultative">
      <formula>NOT(ISERROR(SEARCH("1 facultative",O62)))</formula>
    </cfRule>
  </conditionalFormatting>
  <conditionalFormatting sqref="O62:P62">
    <cfRule type="containsText" priority="452" operator="containsText" text="x">
      <formula>NOT(ISERROR(SEARCH("x",O62)))</formula>
    </cfRule>
  </conditionalFormatting>
  <conditionalFormatting sqref="D30 G30 U30:U36">
    <cfRule type="containsText" dxfId="2182" priority="304" operator="containsText" text="2 match">
      <formula>NOT(ISERROR(SEARCH("2 match",D30)))</formula>
    </cfRule>
    <cfRule type="containsText" dxfId="2181" priority="305" operator="containsText" text="1 facultative">
      <formula>NOT(ISERROR(SEARCH("1 facultative",D30)))</formula>
    </cfRule>
  </conditionalFormatting>
  <conditionalFormatting sqref="E30">
    <cfRule type="containsText" dxfId="2180" priority="276" operator="containsText" text="2 match">
      <formula>NOT(ISERROR(SEARCH("2 match",E30)))</formula>
    </cfRule>
    <cfRule type="containsText" dxfId="2179" priority="277" operator="containsText" text="1 facultative">
      <formula>NOT(ISERROR(SEARCH("1 facultative",E30)))</formula>
    </cfRule>
  </conditionalFormatting>
  <conditionalFormatting sqref="W44:W49">
    <cfRule type="containsText" dxfId="2178" priority="168" operator="containsText" text="Signé partie">
      <formula>NOT(ISERROR(SEARCH("Signé partie",W44)))</formula>
    </cfRule>
    <cfRule type="containsText" dxfId="2177" priority="169" operator="containsText" text="Reporté">
      <formula>NOT(ISERROR(SEARCH("Reporté",W44)))</formula>
    </cfRule>
    <cfRule type="containsText" dxfId="2176" priority="170" operator="containsText" text="Abandon">
      <formula>NOT(ISERROR(SEARCH("Abandon",W44)))</formula>
    </cfRule>
    <cfRule type="containsText" dxfId="2175" priority="171" operator="containsText" text="Signé 100%">
      <formula>NOT(ISERROR(SEARCH("Signé 100%",W44)))</formula>
    </cfRule>
    <cfRule type="containsBlanks" dxfId="2174" priority="175">
      <formula>LEN(TRIM(W44))=0</formula>
    </cfRule>
    <cfRule type="containsText" dxfId="2173" priority="176" operator="containsText" text="En cours">
      <formula>NOT(ISERROR(SEARCH("En cours",W44)))</formula>
    </cfRule>
  </conditionalFormatting>
  <conditionalFormatting sqref="W51:W55">
    <cfRule type="containsText" dxfId="2172" priority="150" operator="containsText" text="Signé partie">
      <formula>NOT(ISERROR(SEARCH("Signé partie",W51)))</formula>
    </cfRule>
    <cfRule type="containsText" dxfId="2171" priority="151" operator="containsText" text="Reporté">
      <formula>NOT(ISERROR(SEARCH("Reporté",W51)))</formula>
    </cfRule>
    <cfRule type="containsText" dxfId="2170" priority="152" operator="containsText" text="Abandon">
      <formula>NOT(ISERROR(SEARCH("Abandon",W51)))</formula>
    </cfRule>
    <cfRule type="containsText" dxfId="2169" priority="153" operator="containsText" text="Signé 100%">
      <formula>NOT(ISERROR(SEARCH("Signé 100%",W51)))</formula>
    </cfRule>
    <cfRule type="containsBlanks" dxfId="2168" priority="157">
      <formula>LEN(TRIM(W51))=0</formula>
    </cfRule>
    <cfRule type="containsText" dxfId="2167" priority="158" operator="containsText" text="En cours">
      <formula>NOT(ISERROR(SEARCH("En cours",W51)))</formula>
    </cfRule>
  </conditionalFormatting>
  <conditionalFormatting sqref="G27 D9:E9 G28:T28 D27:E28 H10:T27 G9:V9 H10:S28 U10:V28 H9:H28">
    <cfRule type="containsText" dxfId="2166" priority="120" operator="containsText" text="2 match">
      <formula>NOT(ISERROR(SEARCH("2 match",D9)))</formula>
    </cfRule>
    <cfRule type="containsText" dxfId="2165" priority="121" operator="containsText" text="1 facultative">
      <formula>NOT(ISERROR(SEARCH("1 facultative",D9)))</formula>
    </cfRule>
  </conditionalFormatting>
  <conditionalFormatting sqref="H9:S28">
    <cfRule type="cellIs" dxfId="2164" priority="119" operator="equal">
      <formula>1</formula>
    </cfRule>
  </conditionalFormatting>
  <conditionalFormatting sqref="H9:S28">
    <cfRule type="cellIs" dxfId="2163" priority="118" operator="equal">
      <formula>1</formula>
    </cfRule>
  </conditionalFormatting>
  <conditionalFormatting sqref="H9:S28">
    <cfRule type="containsText" dxfId="2162" priority="117" operator="containsText" text="3">
      <formula>NOT(ISERROR(SEARCH("3",H9)))</formula>
    </cfRule>
  </conditionalFormatting>
  <conditionalFormatting sqref="H9:J28">
    <cfRule type="containsText" dxfId="2161" priority="115" operator="containsText" text="Néant">
      <formula>NOT(ISERROR(SEARCH("Néant",H9)))</formula>
    </cfRule>
  </conditionalFormatting>
  <conditionalFormatting sqref="W9:W28">
    <cfRule type="containsText" dxfId="2160" priority="109" operator="containsText" text="Signé partie">
      <formula>NOT(ISERROR(SEARCH("Signé partie",W9)))</formula>
    </cfRule>
    <cfRule type="containsText" dxfId="2159" priority="110" operator="containsText" text="Reporté">
      <formula>NOT(ISERROR(SEARCH("Reporté",W9)))</formula>
    </cfRule>
    <cfRule type="containsText" dxfId="2158" priority="111" operator="containsText" text="Abandon">
      <formula>NOT(ISERROR(SEARCH("Abandon",W9)))</formula>
    </cfRule>
    <cfRule type="containsText" dxfId="2157" priority="112" operator="containsText" text="Signé 100%">
      <formula>NOT(ISERROR(SEARCH("Signé 100%",W9)))</formula>
    </cfRule>
    <cfRule type="containsBlanks" dxfId="2156" priority="113">
      <formula>LEN(TRIM(W9))=0</formula>
    </cfRule>
    <cfRule type="containsText" dxfId="2155" priority="114" operator="containsText" text="En cours">
      <formula>NOT(ISERROR(SEARCH("En cours",W9)))</formula>
    </cfRule>
  </conditionalFormatting>
  <conditionalFormatting sqref="D18:D22 G18:G22 E16:E26">
    <cfRule type="containsText" dxfId="2154" priority="104" operator="containsText" text="2 match">
      <formula>NOT(ISERROR(SEARCH("2 match",D16)))</formula>
    </cfRule>
    <cfRule type="containsText" dxfId="2153" priority="105" operator="containsText" text="1 facultative">
      <formula>NOT(ISERROR(SEARCH("1 facultative",D16)))</formula>
    </cfRule>
  </conditionalFormatting>
  <conditionalFormatting sqref="G17">
    <cfRule type="cellIs" dxfId="2152" priority="103" operator="lessThan">
      <formula>1</formula>
    </cfRule>
  </conditionalFormatting>
  <conditionalFormatting sqref="G16">
    <cfRule type="cellIs" dxfId="2151" priority="102" operator="lessThan">
      <formula>1</formula>
    </cfRule>
  </conditionalFormatting>
  <conditionalFormatting sqref="D23:D26 G23:G26">
    <cfRule type="containsText" dxfId="2150" priority="100" operator="containsText" text="2 match">
      <formula>NOT(ISERROR(SEARCH("2 match",D23)))</formula>
    </cfRule>
    <cfRule type="containsText" dxfId="2149" priority="101" operator="containsText" text="1 facultative">
      <formula>NOT(ISERROR(SEARCH("1 facultative",D23)))</formula>
    </cfRule>
  </conditionalFormatting>
  <conditionalFormatting sqref="D10:D11 G10:G11">
    <cfRule type="containsText" dxfId="2148" priority="98" operator="containsText" text="2 match">
      <formula>NOT(ISERROR(SEARCH("2 match",D10)))</formula>
    </cfRule>
    <cfRule type="containsText" dxfId="2147" priority="99" operator="containsText" text="1 facultative">
      <formula>NOT(ISERROR(SEARCH("1 facultative",D10)))</formula>
    </cfRule>
  </conditionalFormatting>
  <conditionalFormatting sqref="D12:D15 G12:G15">
    <cfRule type="containsText" dxfId="2146" priority="96" operator="containsText" text="2 match">
      <formula>NOT(ISERROR(SEARCH("2 match",D12)))</formula>
    </cfRule>
    <cfRule type="containsText" dxfId="2145" priority="97" operator="containsText" text="1 facultative">
      <formula>NOT(ISERROR(SEARCH("1 facultative",D12)))</formula>
    </cfRule>
  </conditionalFormatting>
  <conditionalFormatting sqref="E10:E15">
    <cfRule type="containsText" dxfId="2144" priority="94" operator="containsText" text="2 match">
      <formula>NOT(ISERROR(SEARCH("2 match",E10)))</formula>
    </cfRule>
    <cfRule type="containsText" dxfId="2143" priority="95" operator="containsText" text="1 facultative">
      <formula>NOT(ISERROR(SEARCH("1 facultative",E10)))</formula>
    </cfRule>
  </conditionalFormatting>
  <conditionalFormatting sqref="H30:S36">
    <cfRule type="containsText" dxfId="2142" priority="92" operator="containsText" text="2 match">
      <formula>NOT(ISERROR(SEARCH("2 match",H30)))</formula>
    </cfRule>
    <cfRule type="containsText" dxfId="2141" priority="93" operator="containsText" text="1 facultative">
      <formula>NOT(ISERROR(SEARCH("1 facultative",H30)))</formula>
    </cfRule>
  </conditionalFormatting>
  <conditionalFormatting sqref="H30:S36">
    <cfRule type="cellIs" dxfId="2140" priority="91" operator="equal">
      <formula>1</formula>
    </cfRule>
  </conditionalFormatting>
  <conditionalFormatting sqref="H30:S36">
    <cfRule type="cellIs" dxfId="2139" priority="90" operator="equal">
      <formula>1</formula>
    </cfRule>
  </conditionalFormatting>
  <conditionalFormatting sqref="H30:S36">
    <cfRule type="containsText" dxfId="2138" priority="89" operator="containsText" text="3">
      <formula>NOT(ISERROR(SEARCH("3",H30)))</formula>
    </cfRule>
  </conditionalFormatting>
  <conditionalFormatting sqref="H30:J36">
    <cfRule type="containsText" dxfId="2137" priority="87" operator="containsText" text="Néant">
      <formula>NOT(ISERROR(SEARCH("Néant",H30)))</formula>
    </cfRule>
  </conditionalFormatting>
  <conditionalFormatting sqref="H44:S49">
    <cfRule type="containsText" dxfId="2136" priority="85" operator="containsText" text="2 match">
      <formula>NOT(ISERROR(SEARCH("2 match",H44)))</formula>
    </cfRule>
    <cfRule type="containsText" dxfId="2135" priority="86" operator="containsText" text="1 facultative">
      <formula>NOT(ISERROR(SEARCH("1 facultative",H44)))</formula>
    </cfRule>
  </conditionalFormatting>
  <conditionalFormatting sqref="H44:S49">
    <cfRule type="cellIs" dxfId="2134" priority="84" operator="equal">
      <formula>1</formula>
    </cfRule>
  </conditionalFormatting>
  <conditionalFormatting sqref="H44:S49">
    <cfRule type="cellIs" dxfId="2133" priority="83" operator="equal">
      <formula>1</formula>
    </cfRule>
  </conditionalFormatting>
  <conditionalFormatting sqref="H44:S49">
    <cfRule type="containsText" dxfId="2132" priority="82" operator="containsText" text="3">
      <formula>NOT(ISERROR(SEARCH("3",H44)))</formula>
    </cfRule>
  </conditionalFormatting>
  <conditionalFormatting sqref="H44:J49">
    <cfRule type="containsText" dxfId="2131" priority="80" operator="containsText" text="Néant">
      <formula>NOT(ISERROR(SEARCH("Néant",H44)))</formula>
    </cfRule>
  </conditionalFormatting>
  <conditionalFormatting sqref="H51:S55">
    <cfRule type="containsText" dxfId="2130" priority="78" operator="containsText" text="2 match">
      <formula>NOT(ISERROR(SEARCH("2 match",H51)))</formula>
    </cfRule>
    <cfRule type="containsText" dxfId="2129" priority="79" operator="containsText" text="1 facultative">
      <formula>NOT(ISERROR(SEARCH("1 facultative",H51)))</formula>
    </cfRule>
  </conditionalFormatting>
  <conditionalFormatting sqref="H51:S55">
    <cfRule type="cellIs" dxfId="2128" priority="77" operator="equal">
      <formula>1</formula>
    </cfRule>
  </conditionalFormatting>
  <conditionalFormatting sqref="H51:S55">
    <cfRule type="cellIs" dxfId="2127" priority="76" operator="equal">
      <formula>1</formula>
    </cfRule>
  </conditionalFormatting>
  <conditionalFormatting sqref="H51:S55">
    <cfRule type="containsText" dxfId="2126" priority="75" operator="containsText" text="3">
      <formula>NOT(ISERROR(SEARCH("3",H51)))</formula>
    </cfRule>
  </conditionalFormatting>
  <conditionalFormatting sqref="H51:J55">
    <cfRule type="containsText" dxfId="2125" priority="73" operator="containsText" text="Néant">
      <formula>NOT(ISERROR(SEARCH("Néant",H51)))</formula>
    </cfRule>
  </conditionalFormatting>
  <conditionalFormatting sqref="X9:X28">
    <cfRule type="containsText" dxfId="2124" priority="29" operator="containsText" text="2 match">
      <formula>NOT(ISERROR(SEARCH("2 match",X9)))</formula>
    </cfRule>
    <cfRule type="containsText" dxfId="2123" priority="30" operator="containsText" text="1 facultative">
      <formula>NOT(ISERROR(SEARCH("1 facultative",X9)))</formula>
    </cfRule>
  </conditionalFormatting>
  <conditionalFormatting sqref="X30:X36">
    <cfRule type="containsText" dxfId="2122" priority="5" operator="containsText" text="2 match">
      <formula>NOT(ISERROR(SEARCH("2 match",X30)))</formula>
    </cfRule>
    <cfRule type="containsText" dxfId="2121" priority="6" operator="containsText" text="1 facultative">
      <formula>NOT(ISERROR(SEARCH("1 facultative",X30)))</formula>
    </cfRule>
  </conditionalFormatting>
  <conditionalFormatting sqref="X51:X55">
    <cfRule type="containsText" dxfId="2120" priority="3" operator="containsText" text="2 match">
      <formula>NOT(ISERROR(SEARCH("2 match",X51)))</formula>
    </cfRule>
    <cfRule type="containsText" dxfId="2119" priority="4" operator="containsText" text="1 facultative">
      <formula>NOT(ISERROR(SEARCH("1 facultative",X51)))</formula>
    </cfRule>
  </conditionalFormatting>
  <conditionalFormatting sqref="X44:X49">
    <cfRule type="containsText" dxfId="2118" priority="1" operator="containsText" text="2 match">
      <formula>NOT(ISERROR(SEARCH("2 match",X44)))</formula>
    </cfRule>
    <cfRule type="containsText" dxfId="2117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44:W49 W9:W28 W30:W36 W51:W55">
      <formula1>DONNEES0005</formula1>
    </dataValidation>
    <dataValidation type="list" allowBlank="1" showInputMessage="1" showErrorMessage="1" sqref="H30:S36 H51:S55 H44:S49 H9:S28">
      <formula1>DONNEES0006</formula1>
    </dataValidation>
    <dataValidation type="list" allowBlank="1" showInputMessage="1" showErrorMessage="1" sqref="F51:F55 F44:F49 F30:F36 Y9:Y28 F9:F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6" operator="containsText" id="{8BF0A1A9-96EC-4331-8416-5103C1AC3C4A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88" operator="containsText" id="{EA46B87C-D38B-4750-A1D2-9FD4E662788E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81" operator="containsText" id="{31E2A1CA-33AB-47E6-AB15-1859B61C0A43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74" operator="containsText" id="{006473DD-CA43-4048-BCD9-D27EE7204D9F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136"/>
      <c r="E9" s="136"/>
      <c r="F9" s="181"/>
      <c r="G9" s="136"/>
      <c r="H9" s="174" t="str">
        <f t="shared" ref="H9:H27" si="0">IF(AND(U9&gt;=1,U9&lt;=99999),"3","")</f>
        <v/>
      </c>
      <c r="I9" s="174" t="str">
        <f>IF(AND(U9&gt;=100000,U9&lt;=299999),"3","")</f>
        <v/>
      </c>
      <c r="J9" s="174" t="str">
        <f>IF(AND(U9&gt;=100000,U9&lt;=299999),"3","")</f>
        <v/>
      </c>
      <c r="K9" s="139" t="s">
        <v>134</v>
      </c>
      <c r="L9" s="175" t="str">
        <f>IF(U9&gt;=300000,"3","")</f>
        <v/>
      </c>
      <c r="M9" s="175" t="str">
        <f>IF(U9&gt;=300000,"3","")</f>
        <v/>
      </c>
      <c r="N9" s="138" t="s">
        <v>134</v>
      </c>
      <c r="O9" s="138" t="s">
        <v>134</v>
      </c>
      <c r="P9" s="138" t="s">
        <v>134</v>
      </c>
      <c r="Q9" s="175" t="str">
        <f>IF(U9&gt;=100000,"3","")</f>
        <v/>
      </c>
      <c r="R9" s="175" t="str">
        <f>IF(AND(U9&gt;=1,U9&lt;=99999),"3","")</f>
        <v/>
      </c>
      <c r="S9" s="175" t="str">
        <f>IF(AND(U9&gt;=1,U9&lt;=99999),"3","")</f>
        <v/>
      </c>
      <c r="T9" s="140" t="s">
        <v>134</v>
      </c>
      <c r="U9" s="140"/>
      <c r="V9" s="141"/>
      <c r="W9" s="176" t="str">
        <f t="shared" ref="W9:W27" si="1">IF(U9&gt;=1,"En cours…", "")</f>
        <v/>
      </c>
      <c r="X9" s="177" t="str">
        <f>IF(W9="Signé 100%",U9,IF(W9="Reporté","RIEN",IF(W9="Abandon","0",IF(ISBLANK(W9),"",IF(W9="En cours…","R.A.S","")))))</f>
        <v/>
      </c>
      <c r="Y9" s="171"/>
      <c r="Z9" s="36"/>
    </row>
    <row r="10" spans="2:26" x14ac:dyDescent="0.35">
      <c r="B10" s="34"/>
      <c r="C10" s="246"/>
      <c r="D10" s="136"/>
      <c r="E10" s="136"/>
      <c r="F10" s="181"/>
      <c r="G10" s="136"/>
      <c r="H10" s="174" t="str">
        <f t="shared" si="0"/>
        <v/>
      </c>
      <c r="I10" s="174" t="str">
        <f t="shared" ref="I10:I27" si="2">IF(AND(U10&gt;=100000,U10&lt;=299999),"3","")</f>
        <v/>
      </c>
      <c r="J10" s="174" t="str">
        <f t="shared" ref="J10:J27" si="3">IF(AND(U10&gt;=100000,U10&lt;=299999),"3","")</f>
        <v/>
      </c>
      <c r="K10" s="139" t="s">
        <v>134</v>
      </c>
      <c r="L10" s="175" t="str">
        <f t="shared" ref="L10:L27" si="4">IF(U10&gt;=300000,"3","")</f>
        <v/>
      </c>
      <c r="M10" s="175" t="str">
        <f t="shared" ref="M10:M27" si="5">IF(U10&gt;=300000,"3","")</f>
        <v/>
      </c>
      <c r="N10" s="138" t="s">
        <v>134</v>
      </c>
      <c r="O10" s="138" t="s">
        <v>134</v>
      </c>
      <c r="P10" s="138" t="s">
        <v>134</v>
      </c>
      <c r="Q10" s="175" t="str">
        <f t="shared" ref="Q10:Q27" si="6">IF(U10&gt;=100000,"3","")</f>
        <v/>
      </c>
      <c r="R10" s="175" t="str">
        <f t="shared" ref="R10:R27" si="7">IF(AND(U10&gt;=1,U10&lt;=99999),"3","")</f>
        <v/>
      </c>
      <c r="S10" s="175" t="str">
        <f t="shared" ref="S10:S27" si="8">IF(AND(U10&gt;=1,U10&lt;=99999),"3","")</f>
        <v/>
      </c>
      <c r="T10" s="140" t="s">
        <v>134</v>
      </c>
      <c r="U10" s="140"/>
      <c r="V10" s="141"/>
      <c r="W10" s="176" t="str">
        <f t="shared" si="1"/>
        <v/>
      </c>
      <c r="X10" s="177" t="str">
        <f t="shared" ref="X10:X28" si="9">IF(W10="Signé 100%",U10,IF(W10="Reporté","RIEN",IF(W10="Abandon","0",IF(ISBLANK(W10),"",IF(W10="En cours…","R.A.S","")))))</f>
        <v/>
      </c>
      <c r="Y10" s="171"/>
      <c r="Z10" s="36"/>
    </row>
    <row r="11" spans="2:26" x14ac:dyDescent="0.35">
      <c r="B11" s="34"/>
      <c r="C11" s="246"/>
      <c r="D11" s="136"/>
      <c r="E11" s="136"/>
      <c r="F11" s="181"/>
      <c r="G11" s="136"/>
      <c r="H11" s="174" t="str">
        <f t="shared" si="0"/>
        <v/>
      </c>
      <c r="I11" s="174" t="str">
        <f t="shared" si="2"/>
        <v/>
      </c>
      <c r="J11" s="174" t="str">
        <f t="shared" si="3"/>
        <v/>
      </c>
      <c r="K11" s="139" t="s">
        <v>134</v>
      </c>
      <c r="L11" s="175" t="str">
        <f t="shared" si="4"/>
        <v/>
      </c>
      <c r="M11" s="175" t="str">
        <f t="shared" si="5"/>
        <v/>
      </c>
      <c r="N11" s="138" t="s">
        <v>134</v>
      </c>
      <c r="O11" s="138" t="s">
        <v>134</v>
      </c>
      <c r="P11" s="138" t="s">
        <v>134</v>
      </c>
      <c r="Q11" s="175" t="str">
        <f t="shared" si="6"/>
        <v/>
      </c>
      <c r="R11" s="175" t="str">
        <f t="shared" si="7"/>
        <v/>
      </c>
      <c r="S11" s="175" t="str">
        <f t="shared" si="8"/>
        <v/>
      </c>
      <c r="T11" s="140" t="s">
        <v>134</v>
      </c>
      <c r="U11" s="140"/>
      <c r="V11" s="141"/>
      <c r="W11" s="176" t="str">
        <f t="shared" si="1"/>
        <v/>
      </c>
      <c r="X11" s="177" t="str">
        <f t="shared" si="9"/>
        <v/>
      </c>
      <c r="Y11" s="171"/>
      <c r="Z11" s="36"/>
    </row>
    <row r="12" spans="2:26" x14ac:dyDescent="0.35">
      <c r="B12" s="34"/>
      <c r="C12" s="246"/>
      <c r="D12" s="136"/>
      <c r="E12" s="136"/>
      <c r="F12" s="181"/>
      <c r="G12" s="136"/>
      <c r="H12" s="174" t="str">
        <f t="shared" si="0"/>
        <v/>
      </c>
      <c r="I12" s="174" t="str">
        <f t="shared" si="2"/>
        <v/>
      </c>
      <c r="J12" s="174" t="str">
        <f t="shared" si="3"/>
        <v/>
      </c>
      <c r="K12" s="139" t="s">
        <v>134</v>
      </c>
      <c r="L12" s="175" t="str">
        <f t="shared" si="4"/>
        <v/>
      </c>
      <c r="M12" s="175" t="str">
        <f t="shared" si="5"/>
        <v/>
      </c>
      <c r="N12" s="138" t="s">
        <v>134</v>
      </c>
      <c r="O12" s="138" t="s">
        <v>134</v>
      </c>
      <c r="P12" s="138" t="s">
        <v>134</v>
      </c>
      <c r="Q12" s="175" t="str">
        <f t="shared" si="6"/>
        <v/>
      </c>
      <c r="R12" s="175" t="str">
        <f t="shared" si="7"/>
        <v/>
      </c>
      <c r="S12" s="175" t="str">
        <f t="shared" si="8"/>
        <v/>
      </c>
      <c r="T12" s="140" t="s">
        <v>134</v>
      </c>
      <c r="U12" s="140"/>
      <c r="V12" s="141"/>
      <c r="W12" s="176" t="str">
        <f t="shared" si="1"/>
        <v/>
      </c>
      <c r="X12" s="177" t="str">
        <f t="shared" si="9"/>
        <v/>
      </c>
      <c r="Y12" s="171"/>
      <c r="Z12" s="36"/>
    </row>
    <row r="13" spans="2:26" x14ac:dyDescent="0.35">
      <c r="B13" s="34"/>
      <c r="C13" s="246"/>
      <c r="D13" s="136"/>
      <c r="E13" s="136"/>
      <c r="F13" s="181"/>
      <c r="G13" s="136"/>
      <c r="H13" s="174" t="str">
        <f t="shared" si="0"/>
        <v/>
      </c>
      <c r="I13" s="174" t="str">
        <f t="shared" si="2"/>
        <v/>
      </c>
      <c r="J13" s="174" t="str">
        <f t="shared" si="3"/>
        <v/>
      </c>
      <c r="K13" s="139" t="s">
        <v>134</v>
      </c>
      <c r="L13" s="175" t="str">
        <f t="shared" si="4"/>
        <v/>
      </c>
      <c r="M13" s="175" t="str">
        <f t="shared" si="5"/>
        <v/>
      </c>
      <c r="N13" s="138" t="s">
        <v>134</v>
      </c>
      <c r="O13" s="138" t="s">
        <v>134</v>
      </c>
      <c r="P13" s="138" t="s">
        <v>134</v>
      </c>
      <c r="Q13" s="175" t="str">
        <f t="shared" si="6"/>
        <v/>
      </c>
      <c r="R13" s="175" t="str">
        <f t="shared" si="7"/>
        <v/>
      </c>
      <c r="S13" s="175" t="str">
        <f t="shared" si="8"/>
        <v/>
      </c>
      <c r="T13" s="140" t="s">
        <v>134</v>
      </c>
      <c r="U13" s="140"/>
      <c r="V13" s="141"/>
      <c r="W13" s="176" t="str">
        <f t="shared" si="1"/>
        <v/>
      </c>
      <c r="X13" s="177" t="str">
        <f t="shared" si="9"/>
        <v/>
      </c>
      <c r="Y13" s="171"/>
      <c r="Z13" s="36"/>
    </row>
    <row r="14" spans="2:26" x14ac:dyDescent="0.35">
      <c r="B14" s="34"/>
      <c r="C14" s="246"/>
      <c r="D14" s="136"/>
      <c r="E14" s="136"/>
      <c r="F14" s="181"/>
      <c r="G14" s="136"/>
      <c r="H14" s="174" t="str">
        <f t="shared" si="0"/>
        <v/>
      </c>
      <c r="I14" s="174" t="str">
        <f t="shared" si="2"/>
        <v/>
      </c>
      <c r="J14" s="174" t="str">
        <f t="shared" si="3"/>
        <v/>
      </c>
      <c r="K14" s="139" t="s">
        <v>134</v>
      </c>
      <c r="L14" s="175" t="str">
        <f t="shared" si="4"/>
        <v/>
      </c>
      <c r="M14" s="175" t="str">
        <f t="shared" si="5"/>
        <v/>
      </c>
      <c r="N14" s="138" t="s">
        <v>134</v>
      </c>
      <c r="O14" s="138" t="s">
        <v>134</v>
      </c>
      <c r="P14" s="138" t="s">
        <v>134</v>
      </c>
      <c r="Q14" s="175" t="str">
        <f t="shared" si="6"/>
        <v/>
      </c>
      <c r="R14" s="175" t="str">
        <f t="shared" si="7"/>
        <v/>
      </c>
      <c r="S14" s="175" t="str">
        <f t="shared" si="8"/>
        <v/>
      </c>
      <c r="T14" s="140" t="s">
        <v>134</v>
      </c>
      <c r="U14" s="140"/>
      <c r="V14" s="141"/>
      <c r="W14" s="176" t="str">
        <f t="shared" si="1"/>
        <v/>
      </c>
      <c r="X14" s="177" t="str">
        <f t="shared" si="9"/>
        <v/>
      </c>
      <c r="Y14" s="171"/>
      <c r="Z14" s="36"/>
    </row>
    <row r="15" spans="2:26" x14ac:dyDescent="0.35">
      <c r="B15" s="34"/>
      <c r="C15" s="246"/>
      <c r="D15" s="136"/>
      <c r="E15" s="136"/>
      <c r="F15" s="181"/>
      <c r="G15" s="136"/>
      <c r="H15" s="174" t="str">
        <f t="shared" si="0"/>
        <v/>
      </c>
      <c r="I15" s="174" t="str">
        <f t="shared" si="2"/>
        <v/>
      </c>
      <c r="J15" s="174" t="str">
        <f t="shared" si="3"/>
        <v/>
      </c>
      <c r="K15" s="139" t="s">
        <v>134</v>
      </c>
      <c r="L15" s="175" t="str">
        <f t="shared" si="4"/>
        <v/>
      </c>
      <c r="M15" s="175" t="str">
        <f t="shared" si="5"/>
        <v/>
      </c>
      <c r="N15" s="138" t="s">
        <v>134</v>
      </c>
      <c r="O15" s="138" t="s">
        <v>134</v>
      </c>
      <c r="P15" s="138" t="s">
        <v>134</v>
      </c>
      <c r="Q15" s="175" t="str">
        <f t="shared" si="6"/>
        <v/>
      </c>
      <c r="R15" s="175" t="str">
        <f t="shared" si="7"/>
        <v/>
      </c>
      <c r="S15" s="175" t="str">
        <f t="shared" si="8"/>
        <v/>
      </c>
      <c r="T15" s="140" t="s">
        <v>134</v>
      </c>
      <c r="U15" s="140"/>
      <c r="V15" s="141"/>
      <c r="W15" s="176" t="str">
        <f t="shared" si="1"/>
        <v/>
      </c>
      <c r="X15" s="177" t="str">
        <f t="shared" si="9"/>
        <v/>
      </c>
      <c r="Y15" s="171"/>
      <c r="Z15" s="36"/>
    </row>
    <row r="16" spans="2:26" x14ac:dyDescent="0.35">
      <c r="B16" s="34"/>
      <c r="C16" s="246"/>
      <c r="D16" s="136"/>
      <c r="E16" s="136"/>
      <c r="F16" s="181"/>
      <c r="G16" s="136"/>
      <c r="H16" s="174" t="str">
        <f t="shared" si="0"/>
        <v/>
      </c>
      <c r="I16" s="174" t="str">
        <f t="shared" si="2"/>
        <v/>
      </c>
      <c r="J16" s="174" t="str">
        <f t="shared" si="3"/>
        <v/>
      </c>
      <c r="K16" s="139" t="s">
        <v>134</v>
      </c>
      <c r="L16" s="175" t="str">
        <f t="shared" si="4"/>
        <v/>
      </c>
      <c r="M16" s="175" t="str">
        <f t="shared" si="5"/>
        <v/>
      </c>
      <c r="N16" s="138" t="s">
        <v>134</v>
      </c>
      <c r="O16" s="138" t="s">
        <v>134</v>
      </c>
      <c r="P16" s="138" t="s">
        <v>134</v>
      </c>
      <c r="Q16" s="175" t="str">
        <f t="shared" si="6"/>
        <v/>
      </c>
      <c r="R16" s="175" t="str">
        <f t="shared" si="7"/>
        <v/>
      </c>
      <c r="S16" s="175" t="str">
        <f t="shared" si="8"/>
        <v/>
      </c>
      <c r="T16" s="140" t="s">
        <v>134</v>
      </c>
      <c r="U16" s="140"/>
      <c r="V16" s="141"/>
      <c r="W16" s="176" t="str">
        <f t="shared" si="1"/>
        <v/>
      </c>
      <c r="X16" s="177" t="str">
        <f t="shared" si="9"/>
        <v/>
      </c>
      <c r="Y16" s="171"/>
      <c r="Z16" s="36"/>
    </row>
    <row r="17" spans="2:26" x14ac:dyDescent="0.35">
      <c r="B17" s="34"/>
      <c r="C17" s="246"/>
      <c r="D17" s="136"/>
      <c r="E17" s="136"/>
      <c r="F17" s="181"/>
      <c r="G17" s="136"/>
      <c r="H17" s="174" t="str">
        <f t="shared" si="0"/>
        <v/>
      </c>
      <c r="I17" s="174" t="str">
        <f t="shared" si="2"/>
        <v/>
      </c>
      <c r="J17" s="174" t="str">
        <f t="shared" si="3"/>
        <v/>
      </c>
      <c r="K17" s="139" t="s">
        <v>134</v>
      </c>
      <c r="L17" s="175" t="str">
        <f t="shared" si="4"/>
        <v/>
      </c>
      <c r="M17" s="175" t="str">
        <f t="shared" si="5"/>
        <v/>
      </c>
      <c r="N17" s="138" t="s">
        <v>134</v>
      </c>
      <c r="O17" s="138" t="s">
        <v>134</v>
      </c>
      <c r="P17" s="138" t="s">
        <v>134</v>
      </c>
      <c r="Q17" s="175" t="str">
        <f t="shared" si="6"/>
        <v/>
      </c>
      <c r="R17" s="175" t="str">
        <f t="shared" si="7"/>
        <v/>
      </c>
      <c r="S17" s="175" t="str">
        <f t="shared" si="8"/>
        <v/>
      </c>
      <c r="T17" s="140" t="s">
        <v>134</v>
      </c>
      <c r="U17" s="140"/>
      <c r="V17" s="141"/>
      <c r="W17" s="176" t="str">
        <f t="shared" si="1"/>
        <v/>
      </c>
      <c r="X17" s="177" t="str">
        <f t="shared" si="9"/>
        <v/>
      </c>
      <c r="Y17" s="171"/>
      <c r="Z17" s="36"/>
    </row>
    <row r="18" spans="2:26" x14ac:dyDescent="0.35">
      <c r="B18" s="34"/>
      <c r="C18" s="246"/>
      <c r="D18" s="136"/>
      <c r="E18" s="136"/>
      <c r="F18" s="181"/>
      <c r="G18" s="136"/>
      <c r="H18" s="174" t="str">
        <f t="shared" si="0"/>
        <v/>
      </c>
      <c r="I18" s="174" t="str">
        <f t="shared" si="2"/>
        <v/>
      </c>
      <c r="J18" s="174" t="str">
        <f t="shared" si="3"/>
        <v/>
      </c>
      <c r="K18" s="139" t="s">
        <v>134</v>
      </c>
      <c r="L18" s="175" t="str">
        <f t="shared" si="4"/>
        <v/>
      </c>
      <c r="M18" s="175" t="str">
        <f t="shared" si="5"/>
        <v/>
      </c>
      <c r="N18" s="138" t="s">
        <v>134</v>
      </c>
      <c r="O18" s="138" t="s">
        <v>134</v>
      </c>
      <c r="P18" s="138" t="s">
        <v>134</v>
      </c>
      <c r="Q18" s="175" t="str">
        <f t="shared" si="6"/>
        <v/>
      </c>
      <c r="R18" s="175" t="str">
        <f t="shared" si="7"/>
        <v/>
      </c>
      <c r="S18" s="175" t="str">
        <f t="shared" si="8"/>
        <v/>
      </c>
      <c r="T18" s="140" t="s">
        <v>134</v>
      </c>
      <c r="U18" s="140"/>
      <c r="V18" s="141"/>
      <c r="W18" s="176" t="str">
        <f t="shared" si="1"/>
        <v/>
      </c>
      <c r="X18" s="177" t="str">
        <f t="shared" si="9"/>
        <v/>
      </c>
      <c r="Y18" s="171"/>
      <c r="Z18" s="36"/>
    </row>
    <row r="19" spans="2:26" x14ac:dyDescent="0.35">
      <c r="B19" s="34"/>
      <c r="C19" s="246"/>
      <c r="D19" s="136"/>
      <c r="E19" s="136"/>
      <c r="F19" s="181"/>
      <c r="G19" s="136"/>
      <c r="H19" s="174" t="str">
        <f t="shared" si="0"/>
        <v/>
      </c>
      <c r="I19" s="174" t="str">
        <f t="shared" si="2"/>
        <v/>
      </c>
      <c r="J19" s="174" t="str">
        <f t="shared" si="3"/>
        <v/>
      </c>
      <c r="K19" s="139" t="s">
        <v>134</v>
      </c>
      <c r="L19" s="175" t="str">
        <f t="shared" si="4"/>
        <v/>
      </c>
      <c r="M19" s="175" t="str">
        <f t="shared" si="5"/>
        <v/>
      </c>
      <c r="N19" s="138" t="s">
        <v>134</v>
      </c>
      <c r="O19" s="138" t="s">
        <v>134</v>
      </c>
      <c r="P19" s="138" t="s">
        <v>134</v>
      </c>
      <c r="Q19" s="175" t="str">
        <f t="shared" si="6"/>
        <v/>
      </c>
      <c r="R19" s="175" t="str">
        <f t="shared" si="7"/>
        <v/>
      </c>
      <c r="S19" s="175" t="str">
        <f t="shared" si="8"/>
        <v/>
      </c>
      <c r="T19" s="140" t="s">
        <v>134</v>
      </c>
      <c r="U19" s="140"/>
      <c r="V19" s="141"/>
      <c r="W19" s="176" t="str">
        <f t="shared" si="1"/>
        <v/>
      </c>
      <c r="X19" s="177" t="str">
        <f t="shared" si="9"/>
        <v/>
      </c>
      <c r="Y19" s="171"/>
      <c r="Z19" s="36"/>
    </row>
    <row r="20" spans="2:26" x14ac:dyDescent="0.35">
      <c r="B20" s="34"/>
      <c r="C20" s="246"/>
      <c r="D20" s="136"/>
      <c r="E20" s="136"/>
      <c r="F20" s="181"/>
      <c r="G20" s="136"/>
      <c r="H20" s="174" t="str">
        <f t="shared" si="0"/>
        <v/>
      </c>
      <c r="I20" s="174" t="str">
        <f t="shared" si="2"/>
        <v/>
      </c>
      <c r="J20" s="174" t="str">
        <f t="shared" si="3"/>
        <v/>
      </c>
      <c r="K20" s="139" t="s">
        <v>134</v>
      </c>
      <c r="L20" s="175" t="str">
        <f t="shared" si="4"/>
        <v/>
      </c>
      <c r="M20" s="175" t="str">
        <f t="shared" si="5"/>
        <v/>
      </c>
      <c r="N20" s="138" t="s">
        <v>134</v>
      </c>
      <c r="O20" s="138" t="s">
        <v>134</v>
      </c>
      <c r="P20" s="138" t="s">
        <v>134</v>
      </c>
      <c r="Q20" s="175" t="str">
        <f t="shared" si="6"/>
        <v/>
      </c>
      <c r="R20" s="175" t="str">
        <f t="shared" si="7"/>
        <v/>
      </c>
      <c r="S20" s="175" t="str">
        <f t="shared" si="8"/>
        <v/>
      </c>
      <c r="T20" s="140" t="s">
        <v>134</v>
      </c>
      <c r="U20" s="140"/>
      <c r="V20" s="141"/>
      <c r="W20" s="176" t="str">
        <f t="shared" si="1"/>
        <v/>
      </c>
      <c r="X20" s="177" t="str">
        <f t="shared" si="9"/>
        <v/>
      </c>
      <c r="Y20" s="171"/>
      <c r="Z20" s="36"/>
    </row>
    <row r="21" spans="2:26" x14ac:dyDescent="0.35">
      <c r="B21" s="34"/>
      <c r="C21" s="246"/>
      <c r="D21" s="136"/>
      <c r="E21" s="136"/>
      <c r="F21" s="181"/>
      <c r="G21" s="136"/>
      <c r="H21" s="174" t="str">
        <f t="shared" si="0"/>
        <v/>
      </c>
      <c r="I21" s="174" t="str">
        <f t="shared" si="2"/>
        <v/>
      </c>
      <c r="J21" s="174" t="str">
        <f t="shared" si="3"/>
        <v/>
      </c>
      <c r="K21" s="139" t="s">
        <v>134</v>
      </c>
      <c r="L21" s="175" t="str">
        <f t="shared" si="4"/>
        <v/>
      </c>
      <c r="M21" s="175" t="str">
        <f t="shared" si="5"/>
        <v/>
      </c>
      <c r="N21" s="138" t="s">
        <v>134</v>
      </c>
      <c r="O21" s="138" t="s">
        <v>134</v>
      </c>
      <c r="P21" s="138" t="s">
        <v>134</v>
      </c>
      <c r="Q21" s="175" t="str">
        <f t="shared" si="6"/>
        <v/>
      </c>
      <c r="R21" s="175" t="str">
        <f t="shared" si="7"/>
        <v/>
      </c>
      <c r="S21" s="175" t="str">
        <f t="shared" si="8"/>
        <v/>
      </c>
      <c r="T21" s="140" t="s">
        <v>134</v>
      </c>
      <c r="U21" s="140"/>
      <c r="V21" s="141"/>
      <c r="W21" s="176" t="str">
        <f t="shared" si="1"/>
        <v/>
      </c>
      <c r="X21" s="177" t="str">
        <f t="shared" si="9"/>
        <v/>
      </c>
      <c r="Y21" s="171"/>
      <c r="Z21" s="36"/>
    </row>
    <row r="22" spans="2:26" x14ac:dyDescent="0.35">
      <c r="B22" s="34"/>
      <c r="C22" s="246"/>
      <c r="D22" s="136"/>
      <c r="E22" s="136"/>
      <c r="F22" s="181"/>
      <c r="G22" s="136"/>
      <c r="H22" s="174" t="str">
        <f t="shared" si="0"/>
        <v/>
      </c>
      <c r="I22" s="174" t="str">
        <f t="shared" si="2"/>
        <v/>
      </c>
      <c r="J22" s="174" t="str">
        <f t="shared" si="3"/>
        <v/>
      </c>
      <c r="K22" s="139" t="s">
        <v>134</v>
      </c>
      <c r="L22" s="175" t="str">
        <f t="shared" si="4"/>
        <v/>
      </c>
      <c r="M22" s="175" t="str">
        <f t="shared" si="5"/>
        <v/>
      </c>
      <c r="N22" s="138" t="s">
        <v>134</v>
      </c>
      <c r="O22" s="138" t="s">
        <v>134</v>
      </c>
      <c r="P22" s="138" t="s">
        <v>134</v>
      </c>
      <c r="Q22" s="175" t="str">
        <f t="shared" si="6"/>
        <v/>
      </c>
      <c r="R22" s="175" t="str">
        <f t="shared" si="7"/>
        <v/>
      </c>
      <c r="S22" s="175" t="str">
        <f t="shared" si="8"/>
        <v/>
      </c>
      <c r="T22" s="140" t="s">
        <v>134</v>
      </c>
      <c r="U22" s="140"/>
      <c r="V22" s="141"/>
      <c r="W22" s="176" t="str">
        <f t="shared" si="1"/>
        <v/>
      </c>
      <c r="X22" s="177" t="str">
        <f t="shared" si="9"/>
        <v/>
      </c>
      <c r="Y22" s="171"/>
      <c r="Z22" s="36"/>
    </row>
    <row r="23" spans="2:26" x14ac:dyDescent="0.35">
      <c r="B23" s="34"/>
      <c r="C23" s="246"/>
      <c r="D23" s="136"/>
      <c r="E23" s="136"/>
      <c r="F23" s="181"/>
      <c r="G23" s="136"/>
      <c r="H23" s="174" t="str">
        <f t="shared" si="0"/>
        <v/>
      </c>
      <c r="I23" s="174" t="str">
        <f t="shared" si="2"/>
        <v/>
      </c>
      <c r="J23" s="174" t="str">
        <f t="shared" si="3"/>
        <v/>
      </c>
      <c r="K23" s="139" t="s">
        <v>134</v>
      </c>
      <c r="L23" s="175" t="str">
        <f t="shared" si="4"/>
        <v/>
      </c>
      <c r="M23" s="175" t="str">
        <f t="shared" si="5"/>
        <v/>
      </c>
      <c r="N23" s="138" t="s">
        <v>134</v>
      </c>
      <c r="O23" s="138" t="s">
        <v>134</v>
      </c>
      <c r="P23" s="138" t="s">
        <v>134</v>
      </c>
      <c r="Q23" s="175" t="str">
        <f t="shared" si="6"/>
        <v/>
      </c>
      <c r="R23" s="175" t="str">
        <f t="shared" si="7"/>
        <v/>
      </c>
      <c r="S23" s="175" t="str">
        <f t="shared" si="8"/>
        <v/>
      </c>
      <c r="T23" s="140" t="s">
        <v>134</v>
      </c>
      <c r="U23" s="140"/>
      <c r="V23" s="141"/>
      <c r="W23" s="176" t="str">
        <f t="shared" si="1"/>
        <v/>
      </c>
      <c r="X23" s="177" t="str">
        <f t="shared" si="9"/>
        <v/>
      </c>
      <c r="Y23" s="171"/>
      <c r="Z23" s="36"/>
    </row>
    <row r="24" spans="2:26" x14ac:dyDescent="0.35">
      <c r="B24" s="34"/>
      <c r="C24" s="246"/>
      <c r="D24" s="136"/>
      <c r="E24" s="136"/>
      <c r="F24" s="181"/>
      <c r="G24" s="136"/>
      <c r="H24" s="174" t="str">
        <f t="shared" si="0"/>
        <v/>
      </c>
      <c r="I24" s="174" t="str">
        <f t="shared" si="2"/>
        <v/>
      </c>
      <c r="J24" s="174" t="str">
        <f t="shared" si="3"/>
        <v/>
      </c>
      <c r="K24" s="139" t="s">
        <v>134</v>
      </c>
      <c r="L24" s="175" t="str">
        <f t="shared" si="4"/>
        <v/>
      </c>
      <c r="M24" s="175" t="str">
        <f t="shared" si="5"/>
        <v/>
      </c>
      <c r="N24" s="138" t="s">
        <v>134</v>
      </c>
      <c r="O24" s="138" t="s">
        <v>134</v>
      </c>
      <c r="P24" s="138" t="s">
        <v>134</v>
      </c>
      <c r="Q24" s="175" t="str">
        <f t="shared" si="6"/>
        <v/>
      </c>
      <c r="R24" s="175" t="str">
        <f t="shared" si="7"/>
        <v/>
      </c>
      <c r="S24" s="175" t="str">
        <f t="shared" si="8"/>
        <v/>
      </c>
      <c r="T24" s="140" t="s">
        <v>134</v>
      </c>
      <c r="U24" s="140"/>
      <c r="V24" s="141"/>
      <c r="W24" s="176" t="str">
        <f t="shared" si="1"/>
        <v/>
      </c>
      <c r="X24" s="177" t="str">
        <f t="shared" si="9"/>
        <v/>
      </c>
      <c r="Y24" s="171"/>
      <c r="Z24" s="36"/>
    </row>
    <row r="25" spans="2:26" x14ac:dyDescent="0.35">
      <c r="B25" s="34"/>
      <c r="C25" s="246"/>
      <c r="D25" s="136"/>
      <c r="E25" s="136"/>
      <c r="F25" s="181"/>
      <c r="G25" s="136"/>
      <c r="H25" s="174" t="str">
        <f t="shared" si="0"/>
        <v/>
      </c>
      <c r="I25" s="174" t="str">
        <f t="shared" si="2"/>
        <v/>
      </c>
      <c r="J25" s="174" t="str">
        <f t="shared" si="3"/>
        <v/>
      </c>
      <c r="K25" s="139" t="s">
        <v>134</v>
      </c>
      <c r="L25" s="175" t="str">
        <f t="shared" si="4"/>
        <v/>
      </c>
      <c r="M25" s="175" t="str">
        <f t="shared" si="5"/>
        <v/>
      </c>
      <c r="N25" s="138" t="s">
        <v>134</v>
      </c>
      <c r="O25" s="138" t="s">
        <v>134</v>
      </c>
      <c r="P25" s="138" t="s">
        <v>134</v>
      </c>
      <c r="Q25" s="175" t="str">
        <f t="shared" si="6"/>
        <v/>
      </c>
      <c r="R25" s="175" t="str">
        <f t="shared" si="7"/>
        <v/>
      </c>
      <c r="S25" s="175" t="str">
        <f t="shared" si="8"/>
        <v/>
      </c>
      <c r="T25" s="140" t="s">
        <v>134</v>
      </c>
      <c r="U25" s="140"/>
      <c r="V25" s="141"/>
      <c r="W25" s="176" t="str">
        <f t="shared" si="1"/>
        <v/>
      </c>
      <c r="X25" s="177" t="str">
        <f t="shared" si="9"/>
        <v/>
      </c>
      <c r="Y25" s="171"/>
      <c r="Z25" s="36"/>
    </row>
    <row r="26" spans="2:26" x14ac:dyDescent="0.35">
      <c r="B26" s="34"/>
      <c r="C26" s="246"/>
      <c r="D26" s="136"/>
      <c r="E26" s="136"/>
      <c r="F26" s="181"/>
      <c r="G26" s="136"/>
      <c r="H26" s="174" t="str">
        <f t="shared" si="0"/>
        <v/>
      </c>
      <c r="I26" s="174" t="str">
        <f t="shared" si="2"/>
        <v/>
      </c>
      <c r="J26" s="174" t="str">
        <f t="shared" si="3"/>
        <v/>
      </c>
      <c r="K26" s="139" t="s">
        <v>134</v>
      </c>
      <c r="L26" s="175" t="str">
        <f t="shared" si="4"/>
        <v/>
      </c>
      <c r="M26" s="175" t="str">
        <f t="shared" si="5"/>
        <v/>
      </c>
      <c r="N26" s="138" t="s">
        <v>134</v>
      </c>
      <c r="O26" s="138" t="s">
        <v>134</v>
      </c>
      <c r="P26" s="138" t="s">
        <v>134</v>
      </c>
      <c r="Q26" s="175" t="str">
        <f t="shared" si="6"/>
        <v/>
      </c>
      <c r="R26" s="175" t="str">
        <f t="shared" si="7"/>
        <v/>
      </c>
      <c r="S26" s="175" t="str">
        <f t="shared" si="8"/>
        <v/>
      </c>
      <c r="T26" s="140" t="s">
        <v>134</v>
      </c>
      <c r="U26" s="140"/>
      <c r="V26" s="141"/>
      <c r="W26" s="176" t="str">
        <f t="shared" si="1"/>
        <v/>
      </c>
      <c r="X26" s="177" t="str">
        <f t="shared" si="9"/>
        <v/>
      </c>
      <c r="Y26" s="171"/>
      <c r="Z26" s="36"/>
    </row>
    <row r="27" spans="2:26" x14ac:dyDescent="0.35">
      <c r="B27" s="34"/>
      <c r="C27" s="246"/>
      <c r="D27" s="136"/>
      <c r="E27" s="136"/>
      <c r="F27" s="181"/>
      <c r="G27" s="136"/>
      <c r="H27" s="174" t="str">
        <f t="shared" si="0"/>
        <v/>
      </c>
      <c r="I27" s="174" t="str">
        <f t="shared" si="2"/>
        <v/>
      </c>
      <c r="J27" s="174" t="str">
        <f t="shared" si="3"/>
        <v/>
      </c>
      <c r="K27" s="139" t="s">
        <v>134</v>
      </c>
      <c r="L27" s="175" t="str">
        <f t="shared" si="4"/>
        <v/>
      </c>
      <c r="M27" s="175" t="str">
        <f t="shared" si="5"/>
        <v/>
      </c>
      <c r="N27" s="138" t="s">
        <v>134</v>
      </c>
      <c r="O27" s="138" t="s">
        <v>134</v>
      </c>
      <c r="P27" s="138" t="s">
        <v>134</v>
      </c>
      <c r="Q27" s="175" t="str">
        <f t="shared" si="6"/>
        <v/>
      </c>
      <c r="R27" s="175" t="str">
        <f t="shared" si="7"/>
        <v/>
      </c>
      <c r="S27" s="175" t="str">
        <f t="shared" si="8"/>
        <v/>
      </c>
      <c r="T27" s="140" t="s">
        <v>134</v>
      </c>
      <c r="U27" s="140"/>
      <c r="V27" s="141"/>
      <c r="W27" s="176" t="str">
        <f t="shared" si="1"/>
        <v/>
      </c>
      <c r="X27" s="177" t="str">
        <f t="shared" si="9"/>
        <v/>
      </c>
      <c r="Y27" s="171"/>
      <c r="Z27" s="36"/>
    </row>
    <row r="28" spans="2:26" x14ac:dyDescent="0.35">
      <c r="B28" s="34"/>
      <c r="C28" s="246"/>
      <c r="D28" s="136"/>
      <c r="E28" s="136"/>
      <c r="F28" s="181"/>
      <c r="G28" s="136"/>
      <c r="H28" s="174" t="str">
        <f>IF(AND(U28&gt;=1,U28&lt;=99999),"3","")</f>
        <v/>
      </c>
      <c r="I28" s="174" t="str">
        <f>IF(AND(U28&gt;=100000,U28&lt;=299999),"3","")</f>
        <v/>
      </c>
      <c r="J28" s="174" t="str">
        <f>IF(AND(U28&gt;=100000,U28&lt;=299999),"3","")</f>
        <v/>
      </c>
      <c r="K28" s="139" t="s">
        <v>134</v>
      </c>
      <c r="L28" s="175" t="str">
        <f>IF(U28&gt;=300000,"3","")</f>
        <v/>
      </c>
      <c r="M28" s="175" t="str">
        <f>IF(U28&gt;=300000,"3","")</f>
        <v/>
      </c>
      <c r="N28" s="138" t="s">
        <v>134</v>
      </c>
      <c r="O28" s="138" t="s">
        <v>134</v>
      </c>
      <c r="P28" s="138" t="s">
        <v>134</v>
      </c>
      <c r="Q28" s="175" t="str">
        <f>IF(U28&gt;=100000,"3","")</f>
        <v/>
      </c>
      <c r="R28" s="175" t="str">
        <f>IF(AND(U28&gt;=1,U28&lt;=99999),"3","")</f>
        <v/>
      </c>
      <c r="S28" s="175" t="str">
        <f>IF(AND(U28&gt;=1,U28&lt;=99999),"3","")</f>
        <v/>
      </c>
      <c r="T28" s="140" t="s">
        <v>134</v>
      </c>
      <c r="U28" s="140"/>
      <c r="V28" s="141"/>
      <c r="W28" s="176" t="str">
        <f>IF(U28&gt;=1,"En cours…","")</f>
        <v/>
      </c>
      <c r="X28" s="177" t="str">
        <f t="shared" si="9"/>
        <v/>
      </c>
      <c r="Y28" s="171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0">COUNTIF(I9:I28,"2 match")+COUNTIF(I9:I28,"1 facultative")</f>
        <v>0</v>
      </c>
      <c r="J29" s="52">
        <f t="shared" si="10"/>
        <v>0</v>
      </c>
      <c r="K29" s="52">
        <f t="shared" si="10"/>
        <v>0</v>
      </c>
      <c r="L29" s="52">
        <f t="shared" si="10"/>
        <v>0</v>
      </c>
      <c r="M29" s="52">
        <f t="shared" si="10"/>
        <v>0</v>
      </c>
      <c r="N29" s="52">
        <f t="shared" si="10"/>
        <v>0</v>
      </c>
      <c r="O29" s="52">
        <f t="shared" si="10"/>
        <v>0</v>
      </c>
      <c r="P29" s="52">
        <f t="shared" si="10"/>
        <v>0</v>
      </c>
      <c r="Q29" s="52">
        <f t="shared" si="10"/>
        <v>0</v>
      </c>
      <c r="R29" s="52">
        <f t="shared" si="10"/>
        <v>0</v>
      </c>
      <c r="S29" s="52">
        <f t="shared" si="10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138"/>
      <c r="I30" s="174" t="str">
        <f t="shared" ref="I30:I36" si="11">IF(AND(U30&gt;=100000,U30&lt;=299999),"3","")</f>
        <v/>
      </c>
      <c r="J30" s="174" t="str">
        <f t="shared" ref="J30:J36" si="12">IF(AND(U30&gt;=100000,U30&lt;=299999),"3","")</f>
        <v/>
      </c>
      <c r="K30" s="139" t="s">
        <v>134</v>
      </c>
      <c r="L30" s="175" t="str">
        <f t="shared" ref="L30:L36" si="13">IF(U30&gt;=300000,"3","")</f>
        <v/>
      </c>
      <c r="M30" s="175" t="str">
        <f t="shared" ref="M30:M36" si="14">IF(U30&gt;=300000,"3","")</f>
        <v/>
      </c>
      <c r="N30" s="138" t="s">
        <v>134</v>
      </c>
      <c r="O30" s="138" t="s">
        <v>134</v>
      </c>
      <c r="P30" s="138" t="s">
        <v>134</v>
      </c>
      <c r="Q30" s="175" t="str">
        <f t="shared" ref="Q30:Q36" si="15">IF(U30&gt;=100000,"3","")</f>
        <v/>
      </c>
      <c r="R30" s="175" t="str">
        <f t="shared" ref="R30:R36" si="16">IF(AND(U30&gt;=1,U30&lt;=99999),"3","")</f>
        <v/>
      </c>
      <c r="S30" s="175" t="str">
        <f t="shared" ref="S30:S36" si="17">IF(AND(U30&gt;=1,U30&lt;=99999),"3","")</f>
        <v/>
      </c>
      <c r="T30" s="47" t="s">
        <v>134</v>
      </c>
      <c r="U30" s="47"/>
      <c r="V30" s="50"/>
      <c r="W30" s="48" t="str">
        <f t="shared" ref="W30" si="18">IF(U30&gt;=1,"En cours…", "")</f>
        <v/>
      </c>
      <c r="X30" s="177" t="str">
        <f t="shared" ref="X30" si="19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138"/>
      <c r="I31" s="174" t="str">
        <f t="shared" si="11"/>
        <v/>
      </c>
      <c r="J31" s="174" t="str">
        <f t="shared" si="12"/>
        <v/>
      </c>
      <c r="K31" s="139" t="s">
        <v>134</v>
      </c>
      <c r="L31" s="175" t="str">
        <f t="shared" si="13"/>
        <v/>
      </c>
      <c r="M31" s="175" t="str">
        <f t="shared" si="14"/>
        <v/>
      </c>
      <c r="N31" s="138" t="s">
        <v>134</v>
      </c>
      <c r="O31" s="138" t="s">
        <v>134</v>
      </c>
      <c r="P31" s="138" t="s">
        <v>134</v>
      </c>
      <c r="Q31" s="175" t="str">
        <f t="shared" si="15"/>
        <v/>
      </c>
      <c r="R31" s="175" t="str">
        <f t="shared" si="16"/>
        <v/>
      </c>
      <c r="S31" s="175" t="str">
        <f t="shared" si="17"/>
        <v/>
      </c>
      <c r="T31" s="47" t="s">
        <v>134</v>
      </c>
      <c r="U31" s="47"/>
      <c r="V31" s="50"/>
      <c r="W31" s="48" t="str">
        <f t="shared" ref="W31:W32" si="20">IF(U31&gt;=1,"En cours…", "")</f>
        <v/>
      </c>
      <c r="X31" s="177" t="str">
        <f t="shared" ref="X31:X36" si="21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138"/>
      <c r="I32" s="174" t="str">
        <f t="shared" si="11"/>
        <v/>
      </c>
      <c r="J32" s="174" t="str">
        <f t="shared" si="12"/>
        <v/>
      </c>
      <c r="K32" s="139" t="s">
        <v>134</v>
      </c>
      <c r="L32" s="175" t="str">
        <f t="shared" si="13"/>
        <v/>
      </c>
      <c r="M32" s="175" t="str">
        <f t="shared" si="14"/>
        <v/>
      </c>
      <c r="N32" s="138" t="s">
        <v>134</v>
      </c>
      <c r="O32" s="138" t="s">
        <v>134</v>
      </c>
      <c r="P32" s="138" t="s">
        <v>134</v>
      </c>
      <c r="Q32" s="175" t="str">
        <f t="shared" si="15"/>
        <v/>
      </c>
      <c r="R32" s="175" t="str">
        <f t="shared" si="16"/>
        <v/>
      </c>
      <c r="S32" s="175" t="str">
        <f t="shared" si="17"/>
        <v/>
      </c>
      <c r="T32" s="47" t="s">
        <v>134</v>
      </c>
      <c r="U32" s="47"/>
      <c r="V32" s="50"/>
      <c r="W32" s="48" t="str">
        <f t="shared" si="20"/>
        <v/>
      </c>
      <c r="X32" s="177" t="str">
        <f t="shared" si="21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138"/>
      <c r="I33" s="174" t="str">
        <f t="shared" si="11"/>
        <v/>
      </c>
      <c r="J33" s="174" t="str">
        <f t="shared" si="12"/>
        <v/>
      </c>
      <c r="K33" s="139" t="s">
        <v>134</v>
      </c>
      <c r="L33" s="175" t="str">
        <f t="shared" si="13"/>
        <v/>
      </c>
      <c r="M33" s="175" t="str">
        <f t="shared" si="14"/>
        <v/>
      </c>
      <c r="N33" s="138" t="s">
        <v>134</v>
      </c>
      <c r="O33" s="138" t="s">
        <v>134</v>
      </c>
      <c r="P33" s="138" t="s">
        <v>134</v>
      </c>
      <c r="Q33" s="175" t="str">
        <f t="shared" si="15"/>
        <v/>
      </c>
      <c r="R33" s="175" t="str">
        <f t="shared" si="16"/>
        <v/>
      </c>
      <c r="S33" s="175" t="str">
        <f t="shared" si="17"/>
        <v/>
      </c>
      <c r="T33" s="47" t="s">
        <v>134</v>
      </c>
      <c r="U33" s="47"/>
      <c r="V33" s="50"/>
      <c r="W33" s="48" t="str">
        <f t="shared" ref="W33:W36" si="22">IF(U33&gt;=1,"En cours…", "")</f>
        <v/>
      </c>
      <c r="X33" s="177" t="str">
        <f t="shared" si="21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138"/>
      <c r="I34" s="174" t="str">
        <f t="shared" si="11"/>
        <v/>
      </c>
      <c r="J34" s="174" t="str">
        <f t="shared" si="12"/>
        <v/>
      </c>
      <c r="K34" s="139" t="s">
        <v>134</v>
      </c>
      <c r="L34" s="175" t="str">
        <f t="shared" si="13"/>
        <v/>
      </c>
      <c r="M34" s="175" t="str">
        <f t="shared" si="14"/>
        <v/>
      </c>
      <c r="N34" s="138" t="s">
        <v>134</v>
      </c>
      <c r="O34" s="138" t="s">
        <v>134</v>
      </c>
      <c r="P34" s="138" t="s">
        <v>134</v>
      </c>
      <c r="Q34" s="175" t="str">
        <f t="shared" si="15"/>
        <v/>
      </c>
      <c r="R34" s="175" t="str">
        <f t="shared" si="16"/>
        <v/>
      </c>
      <c r="S34" s="175" t="str">
        <f t="shared" si="17"/>
        <v/>
      </c>
      <c r="T34" s="48" t="s">
        <v>134</v>
      </c>
      <c r="U34" s="47"/>
      <c r="V34" s="50"/>
      <c r="W34" s="48" t="str">
        <f t="shared" si="22"/>
        <v/>
      </c>
      <c r="X34" s="177" t="str">
        <f t="shared" si="21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138"/>
      <c r="I35" s="174" t="str">
        <f t="shared" si="11"/>
        <v/>
      </c>
      <c r="J35" s="174" t="str">
        <f t="shared" si="12"/>
        <v/>
      </c>
      <c r="K35" s="139" t="s">
        <v>134</v>
      </c>
      <c r="L35" s="175" t="str">
        <f t="shared" si="13"/>
        <v/>
      </c>
      <c r="M35" s="175" t="str">
        <f t="shared" si="14"/>
        <v/>
      </c>
      <c r="N35" s="138" t="s">
        <v>134</v>
      </c>
      <c r="O35" s="138" t="s">
        <v>134</v>
      </c>
      <c r="P35" s="138" t="s">
        <v>134</v>
      </c>
      <c r="Q35" s="175" t="str">
        <f t="shared" si="15"/>
        <v/>
      </c>
      <c r="R35" s="175" t="str">
        <f t="shared" si="16"/>
        <v/>
      </c>
      <c r="S35" s="175" t="str">
        <f t="shared" si="17"/>
        <v/>
      </c>
      <c r="T35" s="47" t="s">
        <v>134</v>
      </c>
      <c r="U35" s="47"/>
      <c r="V35" s="50"/>
      <c r="W35" s="48" t="str">
        <f t="shared" si="22"/>
        <v/>
      </c>
      <c r="X35" s="177" t="str">
        <f t="shared" si="21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138"/>
      <c r="I36" s="174" t="str">
        <f t="shared" si="11"/>
        <v/>
      </c>
      <c r="J36" s="174" t="str">
        <f t="shared" si="12"/>
        <v/>
      </c>
      <c r="K36" s="139" t="s">
        <v>134</v>
      </c>
      <c r="L36" s="175" t="str">
        <f t="shared" si="13"/>
        <v/>
      </c>
      <c r="M36" s="175" t="str">
        <f t="shared" si="14"/>
        <v/>
      </c>
      <c r="N36" s="138" t="s">
        <v>134</v>
      </c>
      <c r="O36" s="138" t="s">
        <v>134</v>
      </c>
      <c r="P36" s="138" t="s">
        <v>134</v>
      </c>
      <c r="Q36" s="175" t="str">
        <f t="shared" si="15"/>
        <v/>
      </c>
      <c r="R36" s="175" t="str">
        <f t="shared" si="16"/>
        <v/>
      </c>
      <c r="S36" s="175" t="str">
        <f t="shared" si="17"/>
        <v/>
      </c>
      <c r="T36" s="47"/>
      <c r="U36" s="47"/>
      <c r="V36" s="50"/>
      <c r="W36" s="48" t="str">
        <f t="shared" si="22"/>
        <v/>
      </c>
      <c r="X36" s="177" t="str">
        <f t="shared" si="21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3">COUNTIF(H30:H36,"2 match")</f>
        <v>0</v>
      </c>
      <c r="I37" s="91">
        <f t="shared" si="23"/>
        <v>0</v>
      </c>
      <c r="J37" s="91">
        <f t="shared" si="23"/>
        <v>0</v>
      </c>
      <c r="K37" s="91">
        <f t="shared" si="23"/>
        <v>0</v>
      </c>
      <c r="L37" s="91">
        <f t="shared" si="23"/>
        <v>0</v>
      </c>
      <c r="M37" s="91">
        <f t="shared" si="23"/>
        <v>0</v>
      </c>
      <c r="N37" s="91">
        <f t="shared" si="23"/>
        <v>0</v>
      </c>
      <c r="O37" s="91">
        <f t="shared" si="23"/>
        <v>0</v>
      </c>
      <c r="P37" s="91">
        <f t="shared" si="23"/>
        <v>0</v>
      </c>
      <c r="Q37" s="91">
        <f t="shared" si="23"/>
        <v>0</v>
      </c>
      <c r="R37" s="91">
        <f t="shared" si="23"/>
        <v>0</v>
      </c>
      <c r="S37" s="91">
        <f t="shared" si="23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138"/>
      <c r="I44" s="174" t="str">
        <f t="shared" ref="I44:I49" si="24">IF(AND(U44&gt;=100000,U44&lt;=299999),"3","")</f>
        <v/>
      </c>
      <c r="J44" s="174" t="str">
        <f t="shared" ref="J44:J49" si="25">IF(AND(U44&gt;=100000,U44&lt;=299999),"3","")</f>
        <v/>
      </c>
      <c r="K44" s="139" t="s">
        <v>134</v>
      </c>
      <c r="L44" s="175" t="str">
        <f t="shared" ref="L44:L49" si="26">IF(U44&gt;=300000,"3","")</f>
        <v/>
      </c>
      <c r="M44" s="175" t="str">
        <f t="shared" ref="M44:M49" si="27">IF(U44&gt;=300000,"3","")</f>
        <v/>
      </c>
      <c r="N44" s="138" t="s">
        <v>134</v>
      </c>
      <c r="O44" s="138" t="s">
        <v>134</v>
      </c>
      <c r="P44" s="138" t="s">
        <v>134</v>
      </c>
      <c r="Q44" s="175" t="str">
        <f t="shared" ref="Q44:Q49" si="28">IF(U44&gt;=100000,"3","")</f>
        <v/>
      </c>
      <c r="R44" s="175" t="str">
        <f t="shared" ref="R44:R49" si="29">IF(AND(U44&gt;=1,U44&lt;=99999),"3","")</f>
        <v/>
      </c>
      <c r="S44" s="175" t="str">
        <f t="shared" ref="S44:S49" si="30">IF(AND(U44&gt;=1,U44&lt;=99999),"3","")</f>
        <v/>
      </c>
      <c r="T44" s="47" t="s">
        <v>134</v>
      </c>
      <c r="U44" s="47"/>
      <c r="V44" s="50"/>
      <c r="W44" s="48" t="str">
        <f t="shared" ref="W44:W49" si="31">IF(U44&gt;=1,"En cours…", "")</f>
        <v/>
      </c>
      <c r="X44" s="177" t="str">
        <f t="shared" ref="X44:X49" si="32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138"/>
      <c r="I45" s="174" t="str">
        <f t="shared" si="24"/>
        <v/>
      </c>
      <c r="J45" s="174" t="str">
        <f t="shared" si="25"/>
        <v/>
      </c>
      <c r="K45" s="139" t="s">
        <v>134</v>
      </c>
      <c r="L45" s="175" t="str">
        <f t="shared" si="26"/>
        <v/>
      </c>
      <c r="M45" s="175" t="str">
        <f t="shared" si="27"/>
        <v/>
      </c>
      <c r="N45" s="138" t="s">
        <v>134</v>
      </c>
      <c r="O45" s="138" t="s">
        <v>134</v>
      </c>
      <c r="P45" s="138" t="s">
        <v>134</v>
      </c>
      <c r="Q45" s="175" t="str">
        <f t="shared" si="28"/>
        <v/>
      </c>
      <c r="R45" s="175" t="str">
        <f t="shared" si="29"/>
        <v/>
      </c>
      <c r="S45" s="175" t="str">
        <f t="shared" si="30"/>
        <v/>
      </c>
      <c r="T45" s="47" t="s">
        <v>134</v>
      </c>
      <c r="U45" s="47"/>
      <c r="V45" s="50"/>
      <c r="W45" s="48" t="str">
        <f t="shared" si="31"/>
        <v/>
      </c>
      <c r="X45" s="177" t="str">
        <f t="shared" si="32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138"/>
      <c r="I46" s="174" t="str">
        <f t="shared" si="24"/>
        <v/>
      </c>
      <c r="J46" s="174" t="str">
        <f t="shared" si="25"/>
        <v/>
      </c>
      <c r="K46" s="139" t="s">
        <v>134</v>
      </c>
      <c r="L46" s="175" t="str">
        <f t="shared" si="26"/>
        <v/>
      </c>
      <c r="M46" s="175" t="str">
        <f t="shared" si="27"/>
        <v/>
      </c>
      <c r="N46" s="138" t="s">
        <v>134</v>
      </c>
      <c r="O46" s="138" t="s">
        <v>134</v>
      </c>
      <c r="P46" s="138" t="s">
        <v>134</v>
      </c>
      <c r="Q46" s="175" t="str">
        <f t="shared" si="28"/>
        <v/>
      </c>
      <c r="R46" s="175" t="str">
        <f t="shared" si="29"/>
        <v/>
      </c>
      <c r="S46" s="175" t="str">
        <f t="shared" si="30"/>
        <v/>
      </c>
      <c r="T46" s="47" t="s">
        <v>134</v>
      </c>
      <c r="U46" s="47"/>
      <c r="V46" s="50"/>
      <c r="W46" s="48" t="str">
        <f t="shared" si="31"/>
        <v/>
      </c>
      <c r="X46" s="177" t="str">
        <f t="shared" si="32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138"/>
      <c r="I47" s="174" t="str">
        <f t="shared" si="24"/>
        <v/>
      </c>
      <c r="J47" s="174" t="str">
        <f t="shared" si="25"/>
        <v/>
      </c>
      <c r="K47" s="139" t="s">
        <v>134</v>
      </c>
      <c r="L47" s="175" t="str">
        <f t="shared" si="26"/>
        <v/>
      </c>
      <c r="M47" s="175" t="str">
        <f t="shared" si="27"/>
        <v/>
      </c>
      <c r="N47" s="138" t="s">
        <v>134</v>
      </c>
      <c r="O47" s="138" t="s">
        <v>134</v>
      </c>
      <c r="P47" s="138" t="s">
        <v>134</v>
      </c>
      <c r="Q47" s="175" t="str">
        <f t="shared" si="28"/>
        <v/>
      </c>
      <c r="R47" s="175" t="str">
        <f t="shared" si="29"/>
        <v/>
      </c>
      <c r="S47" s="175" t="str">
        <f t="shared" si="30"/>
        <v/>
      </c>
      <c r="T47" s="48" t="s">
        <v>134</v>
      </c>
      <c r="U47" s="47"/>
      <c r="V47" s="50"/>
      <c r="W47" s="48" t="str">
        <f t="shared" si="31"/>
        <v/>
      </c>
      <c r="X47" s="177" t="str">
        <f t="shared" si="32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138"/>
      <c r="I48" s="174" t="str">
        <f t="shared" si="24"/>
        <v/>
      </c>
      <c r="J48" s="174" t="str">
        <f t="shared" si="25"/>
        <v/>
      </c>
      <c r="K48" s="139" t="s">
        <v>134</v>
      </c>
      <c r="L48" s="175" t="str">
        <f t="shared" si="26"/>
        <v/>
      </c>
      <c r="M48" s="175" t="str">
        <f t="shared" si="27"/>
        <v/>
      </c>
      <c r="N48" s="138" t="s">
        <v>134</v>
      </c>
      <c r="O48" s="138" t="s">
        <v>134</v>
      </c>
      <c r="P48" s="138" t="s">
        <v>134</v>
      </c>
      <c r="Q48" s="175" t="str">
        <f t="shared" si="28"/>
        <v/>
      </c>
      <c r="R48" s="175" t="str">
        <f t="shared" si="29"/>
        <v/>
      </c>
      <c r="S48" s="175" t="str">
        <f t="shared" si="30"/>
        <v/>
      </c>
      <c r="T48" s="47" t="s">
        <v>134</v>
      </c>
      <c r="U48" s="47"/>
      <c r="V48" s="50"/>
      <c r="W48" s="48" t="str">
        <f t="shared" si="31"/>
        <v/>
      </c>
      <c r="X48" s="177" t="str">
        <f t="shared" si="32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138"/>
      <c r="I49" s="174" t="str">
        <f t="shared" si="24"/>
        <v/>
      </c>
      <c r="J49" s="174" t="str">
        <f t="shared" si="25"/>
        <v/>
      </c>
      <c r="K49" s="139" t="s">
        <v>134</v>
      </c>
      <c r="L49" s="175" t="str">
        <f t="shared" si="26"/>
        <v/>
      </c>
      <c r="M49" s="175" t="str">
        <f t="shared" si="27"/>
        <v/>
      </c>
      <c r="N49" s="138" t="s">
        <v>134</v>
      </c>
      <c r="O49" s="138" t="s">
        <v>134</v>
      </c>
      <c r="P49" s="138" t="s">
        <v>134</v>
      </c>
      <c r="Q49" s="175" t="str">
        <f t="shared" si="28"/>
        <v/>
      </c>
      <c r="R49" s="175" t="str">
        <f t="shared" si="29"/>
        <v/>
      </c>
      <c r="S49" s="175" t="str">
        <f t="shared" si="30"/>
        <v/>
      </c>
      <c r="T49" s="47" t="s">
        <v>134</v>
      </c>
      <c r="U49" s="47"/>
      <c r="V49" s="50"/>
      <c r="W49" s="48" t="str">
        <f t="shared" si="31"/>
        <v/>
      </c>
      <c r="X49" s="177" t="str">
        <f t="shared" si="32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3">COUNTIF(I44:I49,"2 match")+COUNTIF(I44:I49,"1 facultative")</f>
        <v>0</v>
      </c>
      <c r="J50" s="52">
        <f t="shared" si="33"/>
        <v>0</v>
      </c>
      <c r="K50" s="52">
        <f t="shared" si="33"/>
        <v>0</v>
      </c>
      <c r="L50" s="52">
        <f t="shared" si="33"/>
        <v>0</v>
      </c>
      <c r="M50" s="52">
        <f t="shared" si="33"/>
        <v>0</v>
      </c>
      <c r="N50" s="52">
        <f t="shared" si="33"/>
        <v>0</v>
      </c>
      <c r="O50" s="52">
        <f t="shared" si="33"/>
        <v>0</v>
      </c>
      <c r="P50" s="52">
        <f t="shared" si="33"/>
        <v>0</v>
      </c>
      <c r="Q50" s="52">
        <f t="shared" si="33"/>
        <v>0</v>
      </c>
      <c r="R50" s="52">
        <f t="shared" si="33"/>
        <v>0</v>
      </c>
      <c r="S50" s="52">
        <f t="shared" si="33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138"/>
      <c r="I51" s="174" t="str">
        <f t="shared" ref="I51:I55" si="34">IF(AND(U51&gt;=100000,U51&lt;=299999),"3","")</f>
        <v/>
      </c>
      <c r="J51" s="174" t="str">
        <f t="shared" ref="J51:J55" si="35">IF(AND(U51&gt;=100000,U51&lt;=299999),"3","")</f>
        <v/>
      </c>
      <c r="K51" s="139" t="s">
        <v>134</v>
      </c>
      <c r="L51" s="175" t="str">
        <f t="shared" ref="L51:L55" si="36">IF(U51&gt;=300000,"3","")</f>
        <v/>
      </c>
      <c r="M51" s="175" t="str">
        <f t="shared" ref="M51:M55" si="37">IF(U51&gt;=300000,"3","")</f>
        <v/>
      </c>
      <c r="N51" s="138" t="s">
        <v>134</v>
      </c>
      <c r="O51" s="138" t="s">
        <v>134</v>
      </c>
      <c r="P51" s="138" t="s">
        <v>134</v>
      </c>
      <c r="Q51" s="175" t="str">
        <f t="shared" ref="Q51:Q55" si="38">IF(U51&gt;=100000,"3","")</f>
        <v/>
      </c>
      <c r="R51" s="175" t="str">
        <f t="shared" ref="R51:R55" si="39">IF(AND(U51&gt;=1,U51&lt;=99999),"3","")</f>
        <v/>
      </c>
      <c r="S51" s="175" t="str">
        <f t="shared" ref="S51:S55" si="40">IF(AND(U51&gt;=1,U51&lt;=99999),"3","")</f>
        <v/>
      </c>
      <c r="T51" s="47" t="s">
        <v>134</v>
      </c>
      <c r="U51" s="47"/>
      <c r="V51" s="50"/>
      <c r="W51" s="48" t="str">
        <f t="shared" ref="W51:W55" si="41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138"/>
      <c r="I52" s="174" t="str">
        <f t="shared" si="34"/>
        <v/>
      </c>
      <c r="J52" s="174" t="str">
        <f t="shared" si="35"/>
        <v/>
      </c>
      <c r="K52" s="139" t="s">
        <v>134</v>
      </c>
      <c r="L52" s="175" t="str">
        <f t="shared" si="36"/>
        <v/>
      </c>
      <c r="M52" s="175" t="str">
        <f t="shared" si="37"/>
        <v/>
      </c>
      <c r="N52" s="138" t="s">
        <v>134</v>
      </c>
      <c r="O52" s="138" t="s">
        <v>134</v>
      </c>
      <c r="P52" s="138" t="s">
        <v>134</v>
      </c>
      <c r="Q52" s="175" t="str">
        <f t="shared" si="38"/>
        <v/>
      </c>
      <c r="R52" s="175" t="str">
        <f t="shared" si="39"/>
        <v/>
      </c>
      <c r="S52" s="175" t="str">
        <f t="shared" si="40"/>
        <v/>
      </c>
      <c r="T52" s="47" t="s">
        <v>134</v>
      </c>
      <c r="U52" s="47"/>
      <c r="V52" s="50"/>
      <c r="W52" s="48" t="str">
        <f t="shared" si="41"/>
        <v/>
      </c>
      <c r="X52" s="43" t="str">
        <f t="shared" ref="X52:X55" si="42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138"/>
      <c r="I53" s="174" t="str">
        <f t="shared" si="34"/>
        <v/>
      </c>
      <c r="J53" s="174" t="str">
        <f t="shared" si="35"/>
        <v/>
      </c>
      <c r="K53" s="139" t="s">
        <v>134</v>
      </c>
      <c r="L53" s="175" t="str">
        <f t="shared" si="36"/>
        <v/>
      </c>
      <c r="M53" s="175" t="str">
        <f t="shared" si="37"/>
        <v/>
      </c>
      <c r="N53" s="138" t="s">
        <v>134</v>
      </c>
      <c r="O53" s="138" t="s">
        <v>134</v>
      </c>
      <c r="P53" s="138" t="s">
        <v>134</v>
      </c>
      <c r="Q53" s="175" t="str">
        <f t="shared" si="38"/>
        <v/>
      </c>
      <c r="R53" s="175" t="str">
        <f t="shared" si="39"/>
        <v/>
      </c>
      <c r="S53" s="175" t="str">
        <f t="shared" si="40"/>
        <v/>
      </c>
      <c r="T53" s="48" t="s">
        <v>134</v>
      </c>
      <c r="U53" s="47"/>
      <c r="V53" s="50"/>
      <c r="W53" s="48" t="str">
        <f t="shared" si="41"/>
        <v/>
      </c>
      <c r="X53" s="43" t="str">
        <f t="shared" si="42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138"/>
      <c r="I54" s="174" t="str">
        <f t="shared" si="34"/>
        <v/>
      </c>
      <c r="J54" s="174" t="str">
        <f t="shared" si="35"/>
        <v/>
      </c>
      <c r="K54" s="139" t="s">
        <v>134</v>
      </c>
      <c r="L54" s="175" t="str">
        <f t="shared" si="36"/>
        <v/>
      </c>
      <c r="M54" s="175" t="str">
        <f t="shared" si="37"/>
        <v/>
      </c>
      <c r="N54" s="138" t="s">
        <v>134</v>
      </c>
      <c r="O54" s="138" t="s">
        <v>134</v>
      </c>
      <c r="P54" s="138" t="s">
        <v>134</v>
      </c>
      <c r="Q54" s="175" t="str">
        <f t="shared" si="38"/>
        <v/>
      </c>
      <c r="R54" s="175" t="str">
        <f t="shared" si="39"/>
        <v/>
      </c>
      <c r="S54" s="175" t="str">
        <f t="shared" si="40"/>
        <v/>
      </c>
      <c r="T54" s="47" t="s">
        <v>134</v>
      </c>
      <c r="U54" s="47"/>
      <c r="V54" s="50"/>
      <c r="W54" s="48" t="str">
        <f t="shared" si="41"/>
        <v/>
      </c>
      <c r="X54" s="43" t="str">
        <f t="shared" si="42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138"/>
      <c r="I55" s="174" t="str">
        <f t="shared" si="34"/>
        <v/>
      </c>
      <c r="J55" s="174" t="str">
        <f t="shared" si="35"/>
        <v/>
      </c>
      <c r="K55" s="139" t="s">
        <v>134</v>
      </c>
      <c r="L55" s="175" t="str">
        <f t="shared" si="36"/>
        <v/>
      </c>
      <c r="M55" s="175" t="str">
        <f t="shared" si="37"/>
        <v/>
      </c>
      <c r="N55" s="138" t="s">
        <v>134</v>
      </c>
      <c r="O55" s="138" t="s">
        <v>134</v>
      </c>
      <c r="P55" s="138" t="s">
        <v>134</v>
      </c>
      <c r="Q55" s="175" t="str">
        <f t="shared" si="38"/>
        <v/>
      </c>
      <c r="R55" s="175" t="str">
        <f t="shared" si="39"/>
        <v/>
      </c>
      <c r="S55" s="175" t="str">
        <f t="shared" si="40"/>
        <v/>
      </c>
      <c r="T55" s="47"/>
      <c r="U55" s="47"/>
      <c r="V55" s="50"/>
      <c r="W55" s="48" t="str">
        <f t="shared" si="41"/>
        <v/>
      </c>
      <c r="X55" s="43" t="str">
        <f t="shared" si="42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3">COUNTIF(I51:I55,"2 match")</f>
        <v>0</v>
      </c>
      <c r="J56" s="91">
        <f t="shared" si="43"/>
        <v>0</v>
      </c>
      <c r="K56" s="91">
        <f t="shared" si="43"/>
        <v>0</v>
      </c>
      <c r="L56" s="91">
        <f t="shared" si="43"/>
        <v>0</v>
      </c>
      <c r="M56" s="91">
        <f t="shared" si="43"/>
        <v>0</v>
      </c>
      <c r="N56" s="91">
        <f t="shared" si="43"/>
        <v>0</v>
      </c>
      <c r="O56" s="91">
        <f t="shared" si="43"/>
        <v>0</v>
      </c>
      <c r="P56" s="91">
        <f t="shared" si="43"/>
        <v>0</v>
      </c>
      <c r="Q56" s="91">
        <f t="shared" si="43"/>
        <v>0</v>
      </c>
      <c r="R56" s="91">
        <f t="shared" si="43"/>
        <v>0</v>
      </c>
      <c r="S56" s="91">
        <f t="shared" si="43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102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49"/>
      <c r="Y59" s="152"/>
      <c r="Z59" s="153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102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49"/>
      <c r="Y60" s="152"/>
      <c r="Z60" s="153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2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sheetProtection selectLockedCells="1"/>
  <mergeCells count="82">
    <mergeCell ref="D60:F60"/>
    <mergeCell ref="H60:I60"/>
    <mergeCell ref="J60:K60"/>
    <mergeCell ref="L60:M60"/>
    <mergeCell ref="D59:F59"/>
    <mergeCell ref="H59:I59"/>
    <mergeCell ref="J59:K59"/>
    <mergeCell ref="L59:M59"/>
    <mergeCell ref="D61:F61"/>
    <mergeCell ref="H61:I61"/>
    <mergeCell ref="J61:K61"/>
    <mergeCell ref="L61:M61"/>
    <mergeCell ref="O61:S61"/>
    <mergeCell ref="I57:J57"/>
    <mergeCell ref="L57:M57"/>
    <mergeCell ref="I38:J38"/>
    <mergeCell ref="L38:M38"/>
    <mergeCell ref="H41:J41"/>
    <mergeCell ref="K41:M41"/>
    <mergeCell ref="K42:K43"/>
    <mergeCell ref="O38:P38"/>
    <mergeCell ref="D58:F58"/>
    <mergeCell ref="H58:I58"/>
    <mergeCell ref="J58:K58"/>
    <mergeCell ref="L58:M58"/>
    <mergeCell ref="O58:S58"/>
    <mergeCell ref="D40:G42"/>
    <mergeCell ref="H40:S40"/>
    <mergeCell ref="L42:M42"/>
    <mergeCell ref="N42:N43"/>
    <mergeCell ref="O42:P42"/>
    <mergeCell ref="Q42:Q43"/>
    <mergeCell ref="H42:H43"/>
    <mergeCell ref="I42:J42"/>
    <mergeCell ref="N41:P41"/>
    <mergeCell ref="Q41:S41"/>
    <mergeCell ref="C8:C28"/>
    <mergeCell ref="D5:G7"/>
    <mergeCell ref="H5:S5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P62:Q62"/>
    <mergeCell ref="T5:T8"/>
    <mergeCell ref="U5:U8"/>
    <mergeCell ref="V5:V8"/>
    <mergeCell ref="W5:W8"/>
    <mergeCell ref="R7:S7"/>
    <mergeCell ref="V40:V43"/>
    <mergeCell ref="R42:S42"/>
    <mergeCell ref="R38:S38"/>
    <mergeCell ref="T40:T43"/>
    <mergeCell ref="U40:U43"/>
    <mergeCell ref="O60:S60"/>
    <mergeCell ref="O59:S59"/>
    <mergeCell ref="O57:P57"/>
    <mergeCell ref="R57:S57"/>
    <mergeCell ref="W40:W43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X5:X8"/>
    <mergeCell ref="X40:X43"/>
    <mergeCell ref="Y40:Y43"/>
  </mergeCells>
  <conditionalFormatting sqref="G38 C64:D64 C62:D62 X62:Y62">
    <cfRule type="containsText" priority="2736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2112" priority="2715" operator="containsText" text="2 match">
      <formula>NOT(ISERROR(SEARCH("2 match",C29)))</formula>
    </cfRule>
    <cfRule type="containsText" dxfId="2111" priority="2716" operator="containsText" text="1 facultative">
      <formula>NOT(ISERROR(SEARCH("1 facultative",C29)))</formula>
    </cfRule>
  </conditionalFormatting>
  <conditionalFormatting sqref="X37">
    <cfRule type="cellIs" dxfId="2110" priority="820" operator="equal">
      <formula>10000</formula>
    </cfRule>
    <cfRule type="cellIs" dxfId="2109" priority="821" operator="lessThan">
      <formula>10000</formula>
    </cfRule>
    <cfRule type="cellIs" dxfId="2108" priority="822" operator="greaterThan">
      <formula>10000</formula>
    </cfRule>
    <cfRule type="cellIs" dxfId="2107" priority="823" operator="lessThan">
      <formula>25000</formula>
    </cfRule>
    <cfRule type="cellIs" dxfId="2106" priority="824" operator="greaterThan">
      <formula>25000</formula>
    </cfRule>
    <cfRule type="cellIs" dxfId="2105" priority="825" operator="greaterThan">
      <formula>25000</formula>
    </cfRule>
  </conditionalFormatting>
  <conditionalFormatting sqref="D29:F29 V29:X29 D37:F37 T37:X37">
    <cfRule type="containsText" dxfId="2104" priority="818" operator="containsText" text="2 match">
      <formula>NOT(ISERROR(SEARCH("2 match",D29)))</formula>
    </cfRule>
    <cfRule type="containsText" dxfId="2103" priority="819" operator="containsText" text="1 facultative">
      <formula>NOT(ISERROR(SEARCH("1 facultative",D29)))</formula>
    </cfRule>
  </conditionalFormatting>
  <conditionalFormatting sqref="G29:S29">
    <cfRule type="containsText" priority="817" operator="containsText" text="x">
      <formula>NOT(ISERROR(SEARCH("x",G29)))</formula>
    </cfRule>
  </conditionalFormatting>
  <conditionalFormatting sqref="G29:U29">
    <cfRule type="containsText" dxfId="2102" priority="815" operator="containsText" text="2 match">
      <formula>NOT(ISERROR(SEARCH("2 match",G29)))</formula>
    </cfRule>
    <cfRule type="containsText" dxfId="2101" priority="816" operator="containsText" text="1 facultative">
      <formula>NOT(ISERROR(SEARCH("1 facultative",G29)))</formula>
    </cfRule>
  </conditionalFormatting>
  <conditionalFormatting sqref="K29:M29">
    <cfRule type="containsText" dxfId="2100" priority="814" operator="containsText" text="Néant">
      <formula>NOT(ISERROR(SEARCH("Néant",K29)))</formula>
    </cfRule>
  </conditionalFormatting>
  <conditionalFormatting sqref="G37">
    <cfRule type="containsText" priority="813" operator="containsText" text="x">
      <formula>NOT(ISERROR(SEARCH("x",G37)))</formula>
    </cfRule>
  </conditionalFormatting>
  <conditionalFormatting sqref="G37">
    <cfRule type="containsText" dxfId="2099" priority="811" operator="containsText" text="2 match">
      <formula>NOT(ISERROR(SEARCH("2 match",G37)))</formula>
    </cfRule>
    <cfRule type="containsText" dxfId="2098" priority="812" operator="containsText" text="1 facultative">
      <formula>NOT(ISERROR(SEARCH("1 facultative",G37)))</formula>
    </cfRule>
  </conditionalFormatting>
  <conditionalFormatting sqref="D31:D32 G31:G32 V30:V31 T30:T31">
    <cfRule type="containsText" dxfId="2097" priority="807" operator="containsText" text="2 match">
      <formula>NOT(ISERROR(SEARCH("2 match",D30)))</formula>
    </cfRule>
    <cfRule type="containsText" dxfId="2096" priority="808" operator="containsText" text="1 facultative">
      <formula>NOT(ISERROR(SEARCH("1 facultative",D30)))</formula>
    </cfRule>
  </conditionalFormatting>
  <conditionalFormatting sqref="W30:W31">
    <cfRule type="containsText" dxfId="2095" priority="796" operator="containsText" text="Signé partie">
      <formula>NOT(ISERROR(SEARCH("Signé partie",W30)))</formula>
    </cfRule>
    <cfRule type="containsText" dxfId="2094" priority="797" operator="containsText" text="Reporté">
      <formula>NOT(ISERROR(SEARCH("Reporté",W30)))</formula>
    </cfRule>
    <cfRule type="containsText" dxfId="2093" priority="798" operator="containsText" text="Abandon">
      <formula>NOT(ISERROR(SEARCH("Abandon",W30)))</formula>
    </cfRule>
    <cfRule type="containsText" dxfId="2092" priority="799" operator="containsText" text="Signé 100%">
      <formula>NOT(ISERROR(SEARCH("Signé 100%",W30)))</formula>
    </cfRule>
    <cfRule type="containsBlanks" dxfId="2091" priority="800">
      <formula>LEN(TRIM(W30))=0</formula>
    </cfRule>
    <cfRule type="containsText" dxfId="2090" priority="801" operator="containsText" text="En cours">
      <formula>NOT(ISERROR(SEARCH("En cours",W30)))</formula>
    </cfRule>
  </conditionalFormatting>
  <conditionalFormatting sqref="W32:W36">
    <cfRule type="containsText" dxfId="2089" priority="782" operator="containsText" text="Signé partie">
      <formula>NOT(ISERROR(SEARCH("Signé partie",W32)))</formula>
    </cfRule>
    <cfRule type="containsText" dxfId="2088" priority="783" operator="containsText" text="Reporté">
      <formula>NOT(ISERROR(SEARCH("Reporté",W32)))</formula>
    </cfRule>
    <cfRule type="containsText" dxfId="2087" priority="784" operator="containsText" text="Abandon">
      <formula>NOT(ISERROR(SEARCH("Abandon",W32)))</formula>
    </cfRule>
    <cfRule type="containsText" dxfId="2086" priority="785" operator="containsText" text="Signé 100%">
      <formula>NOT(ISERROR(SEARCH("Signé 100%",W32)))</formula>
    </cfRule>
    <cfRule type="containsBlanks" dxfId="2085" priority="791">
      <formula>LEN(TRIM(W32))=0</formula>
    </cfRule>
    <cfRule type="containsText" dxfId="2084" priority="792" operator="containsText" text="En cours">
      <formula>NOT(ISERROR(SEARCH("En cours",W32)))</formula>
    </cfRule>
  </conditionalFormatting>
  <conditionalFormatting sqref="D33:D36 T33:T36 G33:G36 V33:V36">
    <cfRule type="containsText" dxfId="2083" priority="786" operator="containsText" text="2 match">
      <formula>NOT(ISERROR(SEARCH("2 match",D33)))</formula>
    </cfRule>
    <cfRule type="containsText" dxfId="2082" priority="787" operator="containsText" text="1 facultative">
      <formula>NOT(ISERROR(SEARCH("1 facultative",D33)))</formula>
    </cfRule>
  </conditionalFormatting>
  <conditionalFormatting sqref="T32 V32">
    <cfRule type="containsText" dxfId="2081" priority="778" operator="containsText" text="2 match">
      <formula>NOT(ISERROR(SEARCH("2 match",T32)))</formula>
    </cfRule>
    <cfRule type="containsText" dxfId="2080" priority="779" operator="containsText" text="1 facultative">
      <formula>NOT(ISERROR(SEARCH("1 facultative",T32)))</formula>
    </cfRule>
  </conditionalFormatting>
  <conditionalFormatting sqref="E31:E36">
    <cfRule type="containsText" dxfId="2079" priority="682" operator="containsText" text="2 match">
      <formula>NOT(ISERROR(SEARCH("2 match",E31)))</formula>
    </cfRule>
    <cfRule type="containsText" dxfId="2078" priority="683" operator="containsText" text="1 facultative">
      <formula>NOT(ISERROR(SEARCH("1 facultative",E31)))</formula>
    </cfRule>
  </conditionalFormatting>
  <conditionalFormatting sqref="G57">
    <cfRule type="containsText" priority="681" operator="containsText" text="x">
      <formula>NOT(ISERROR(SEARCH("x",G57)))</formula>
    </cfRule>
  </conditionalFormatting>
  <conditionalFormatting sqref="X50">
    <cfRule type="cellIs" dxfId="2077" priority="679" operator="equal">
      <formula>10000</formula>
    </cfRule>
    <cfRule type="cellIs" dxfId="2076" priority="680" operator="greaterThan">
      <formula>10000</formula>
    </cfRule>
  </conditionalFormatting>
  <conditionalFormatting sqref="X50">
    <cfRule type="containsBlanks" dxfId="2075" priority="677">
      <formula>LEN(TRIM(X50))=0</formula>
    </cfRule>
    <cfRule type="containsText" dxfId="2074" priority="678" operator="containsText" text="En cours">
      <formula>NOT(ISERROR(SEARCH("En cours",X50)))</formula>
    </cfRule>
  </conditionalFormatting>
  <conditionalFormatting sqref="X56">
    <cfRule type="containsBlanks" dxfId="2073" priority="675">
      <formula>LEN(TRIM(X56))=0</formula>
    </cfRule>
    <cfRule type="containsText" dxfId="2072" priority="676" operator="containsText" text="En cours">
      <formula>NOT(ISERROR(SEARCH("En cours",X56)))</formula>
    </cfRule>
  </conditionalFormatting>
  <conditionalFormatting sqref="D56:F56 D50:F50">
    <cfRule type="containsText" dxfId="2071" priority="673" operator="containsText" text="2 match">
      <formula>NOT(ISERROR(SEARCH("2 match",D50)))</formula>
    </cfRule>
    <cfRule type="containsText" dxfId="2070" priority="674" operator="containsText" text="1 facultative">
      <formula>NOT(ISERROR(SEARCH("1 facultative",D50)))</formula>
    </cfRule>
  </conditionalFormatting>
  <conditionalFormatting sqref="X56">
    <cfRule type="cellIs" dxfId="2069" priority="669" operator="equal">
      <formula>10000</formula>
    </cfRule>
    <cfRule type="cellIs" dxfId="2068" priority="670" operator="lessThan">
      <formula>10000</formula>
    </cfRule>
    <cfRule type="cellIs" dxfId="2067" priority="671" operator="greaterThan">
      <formula>10000</formula>
    </cfRule>
    <cfRule type="cellIs" dxfId="2066" priority="672" operator="lessThan">
      <formula>25000</formula>
    </cfRule>
  </conditionalFormatting>
  <conditionalFormatting sqref="X57">
    <cfRule type="cellIs" dxfId="2065" priority="663" operator="greaterThan">
      <formula>25000</formula>
    </cfRule>
    <cfRule type="cellIs" dxfId="2064" priority="664" operator="equal">
      <formula>10000</formula>
    </cfRule>
    <cfRule type="cellIs" dxfId="2063" priority="665" operator="lessThan">
      <formula>10000</formula>
    </cfRule>
    <cfRule type="cellIs" dxfId="2062" priority="666" operator="greaterThan">
      <formula>10000</formula>
    </cfRule>
    <cfRule type="cellIs" dxfId="2061" priority="667" operator="lessThan">
      <formula>25000</formula>
    </cfRule>
    <cfRule type="cellIs" dxfId="2060" priority="668" operator="greaterThan">
      <formula>25000</formula>
    </cfRule>
  </conditionalFormatting>
  <conditionalFormatting sqref="X57">
    <cfRule type="cellIs" dxfId="2059" priority="660" operator="equal">
      <formula>0.5</formula>
    </cfRule>
    <cfRule type="cellIs" priority="661" operator="between">
      <formula>30</formula>
      <formula>50</formula>
    </cfRule>
    <cfRule type="cellIs" dxfId="2058" priority="662" operator="greaterThan">
      <formula>0.5</formula>
    </cfRule>
  </conditionalFormatting>
  <conditionalFormatting sqref="G50:S50">
    <cfRule type="containsText" priority="655" operator="containsText" text="x">
      <formula>NOT(ISERROR(SEARCH("x",G50)))</formula>
    </cfRule>
  </conditionalFormatting>
  <conditionalFormatting sqref="G50:U50">
    <cfRule type="containsText" dxfId="2057" priority="653" operator="containsText" text="2 match">
      <formula>NOT(ISERROR(SEARCH("2 match",G50)))</formula>
    </cfRule>
    <cfRule type="containsText" dxfId="2056" priority="654" operator="containsText" text="1 facultative">
      <formula>NOT(ISERROR(SEARCH("1 facultative",G50)))</formula>
    </cfRule>
  </conditionalFormatting>
  <conditionalFormatting sqref="H50:S50">
    <cfRule type="containsText" priority="652" operator="containsText" text="x">
      <formula>NOT(ISERROR(SEARCH("x",H50)))</formula>
    </cfRule>
  </conditionalFormatting>
  <conditionalFormatting sqref="H50:S50">
    <cfRule type="containsText" priority="651" operator="containsText" text="x">
      <formula>NOT(ISERROR(SEARCH("x",H50)))</formula>
    </cfRule>
  </conditionalFormatting>
  <conditionalFormatting sqref="K50:M50">
    <cfRule type="containsText" dxfId="2055" priority="650" operator="containsText" text="Néant">
      <formula>NOT(ISERROR(SEARCH("Néant",K50)))</formula>
    </cfRule>
  </conditionalFormatting>
  <conditionalFormatting sqref="G56">
    <cfRule type="containsText" priority="649" operator="containsText" text="x">
      <formula>NOT(ISERROR(SEARCH("x",G56)))</formula>
    </cfRule>
  </conditionalFormatting>
  <conditionalFormatting sqref="G56 T56:U56">
    <cfRule type="containsText" dxfId="2054" priority="643" operator="containsText" text="2 match">
      <formula>NOT(ISERROR(SEARCH("2 match",G56)))</formula>
    </cfRule>
    <cfRule type="containsText" dxfId="2053" priority="644" operator="containsText" text="1 facultative">
      <formula>NOT(ISERROR(SEARCH("1 facultative",G56)))</formula>
    </cfRule>
  </conditionalFormatting>
  <conditionalFormatting sqref="D44:D45 T44 V44 G44:G45 U44:U49">
    <cfRule type="containsText" dxfId="2052" priority="638" operator="containsText" text="2 match">
      <formula>NOT(ISERROR(SEARCH("2 match",D44)))</formula>
    </cfRule>
    <cfRule type="containsText" dxfId="2051" priority="639" operator="containsText" text="1 facultative">
      <formula>NOT(ISERROR(SEARCH("1 facultative",D44)))</formula>
    </cfRule>
  </conditionalFormatting>
  <conditionalFormatting sqref="D46:D49 T46:T49 G46:G49 V46:V49">
    <cfRule type="containsText" dxfId="2050" priority="617" operator="containsText" text="2 match">
      <formula>NOT(ISERROR(SEARCH("2 match",D46)))</formula>
    </cfRule>
    <cfRule type="containsText" dxfId="2049" priority="618" operator="containsText" text="1 facultative">
      <formula>NOT(ISERROR(SEARCH("1 facultative",D46)))</formula>
    </cfRule>
  </conditionalFormatting>
  <conditionalFormatting sqref="T45 V45">
    <cfRule type="containsText" dxfId="2048" priority="609" operator="containsText" text="2 match">
      <formula>NOT(ISERROR(SEARCH("2 match",T45)))</formula>
    </cfRule>
    <cfRule type="containsText" dxfId="2047" priority="610" operator="containsText" text="1 facultative">
      <formula>NOT(ISERROR(SEARCH("1 facultative",T45)))</formula>
    </cfRule>
  </conditionalFormatting>
  <conditionalFormatting sqref="D51 G51 U51:U55">
    <cfRule type="containsText" dxfId="2046" priority="593" operator="containsText" text="2 match">
      <formula>NOT(ISERROR(SEARCH("2 match",D51)))</formula>
    </cfRule>
    <cfRule type="containsText" dxfId="2045" priority="594" operator="containsText" text="1 facultative">
      <formula>NOT(ISERROR(SEARCH("1 facultative",D51)))</formula>
    </cfRule>
  </conditionalFormatting>
  <conditionalFormatting sqref="D52:D55 T52:T55 G52:G55 V52:V55">
    <cfRule type="containsText" dxfId="2044" priority="572" operator="containsText" text="2 match">
      <formula>NOT(ISERROR(SEARCH("2 match",D52)))</formula>
    </cfRule>
    <cfRule type="containsText" dxfId="2043" priority="573" operator="containsText" text="1 facultative">
      <formula>NOT(ISERROR(SEARCH("1 facultative",D52)))</formula>
    </cfRule>
  </conditionalFormatting>
  <conditionalFormatting sqref="T51 V51">
    <cfRule type="containsText" dxfId="2042" priority="564" operator="containsText" text="2 match">
      <formula>NOT(ISERROR(SEARCH("2 match",T51)))</formula>
    </cfRule>
    <cfRule type="containsText" dxfId="2041" priority="565" operator="containsText" text="1 facultative">
      <formula>NOT(ISERROR(SEARCH("1 facultative",T51)))</formula>
    </cfRule>
  </conditionalFormatting>
  <conditionalFormatting sqref="E44:E49">
    <cfRule type="containsText" dxfId="2040" priority="552" operator="containsText" text="2 match">
      <formula>NOT(ISERROR(SEARCH("2 match",E44)))</formula>
    </cfRule>
    <cfRule type="containsText" dxfId="2039" priority="553" operator="containsText" text="1 facultative">
      <formula>NOT(ISERROR(SEARCH("1 facultative",E44)))</formula>
    </cfRule>
  </conditionalFormatting>
  <conditionalFormatting sqref="E51:E55">
    <cfRule type="containsText" dxfId="2038" priority="550" operator="containsText" text="2 match">
      <formula>NOT(ISERROR(SEARCH("2 match",E51)))</formula>
    </cfRule>
    <cfRule type="containsText" dxfId="2037" priority="551" operator="containsText" text="1 facultative">
      <formula>NOT(ISERROR(SEARCH("1 facultative",E51)))</formula>
    </cfRule>
  </conditionalFormatting>
  <conditionalFormatting sqref="Q38:R38">
    <cfRule type="containsText" priority="531" operator="containsText" text="x">
      <formula>NOT(ISERROR(SEARCH("x",Q38)))</formula>
    </cfRule>
  </conditionalFormatting>
  <conditionalFormatting sqref="Q38:R38">
    <cfRule type="containsText" dxfId="2036" priority="529" operator="containsText" text="2 match">
      <formula>NOT(ISERROR(SEARCH("2 match",Q38)))</formula>
    </cfRule>
    <cfRule type="containsText" dxfId="2035" priority="530" operator="containsText" text="1 facultative">
      <formula>NOT(ISERROR(SEARCH("1 facultative",Q38)))</formula>
    </cfRule>
  </conditionalFormatting>
  <conditionalFormatting sqref="Q38:R38">
    <cfRule type="containsText" priority="528" operator="containsText" text="x">
      <formula>NOT(ISERROR(SEARCH("x",Q38)))</formula>
    </cfRule>
  </conditionalFormatting>
  <conditionalFormatting sqref="N38:O38">
    <cfRule type="containsText" priority="527" operator="containsText" text="x">
      <formula>NOT(ISERROR(SEARCH("x",N38)))</formula>
    </cfRule>
  </conditionalFormatting>
  <conditionalFormatting sqref="N38:O38">
    <cfRule type="containsText" dxfId="2034" priority="525" operator="containsText" text="2 match">
      <formula>NOT(ISERROR(SEARCH("2 match",N38)))</formula>
    </cfRule>
    <cfRule type="containsText" dxfId="2033" priority="526" operator="containsText" text="1 facultative">
      <formula>NOT(ISERROR(SEARCH("1 facultative",N38)))</formula>
    </cfRule>
  </conditionalFormatting>
  <conditionalFormatting sqref="N38:O38">
    <cfRule type="containsText" priority="524" operator="containsText" text="x">
      <formula>NOT(ISERROR(SEARCH("x",N38)))</formula>
    </cfRule>
  </conditionalFormatting>
  <conditionalFormatting sqref="K38:L38">
    <cfRule type="containsText" priority="523" operator="containsText" text="x">
      <formula>NOT(ISERROR(SEARCH("x",K38)))</formula>
    </cfRule>
  </conditionalFormatting>
  <conditionalFormatting sqref="K38:L38">
    <cfRule type="containsText" dxfId="2032" priority="521" operator="containsText" text="2 match">
      <formula>NOT(ISERROR(SEARCH("2 match",K38)))</formula>
    </cfRule>
    <cfRule type="containsText" dxfId="2031" priority="522" operator="containsText" text="1 facultative">
      <formula>NOT(ISERROR(SEARCH("1 facultative",K38)))</formula>
    </cfRule>
  </conditionalFormatting>
  <conditionalFormatting sqref="K38:L38">
    <cfRule type="containsText" priority="520" operator="containsText" text="x">
      <formula>NOT(ISERROR(SEARCH("x",K38)))</formula>
    </cfRule>
  </conditionalFormatting>
  <conditionalFormatting sqref="H38:I38">
    <cfRule type="containsText" priority="519" operator="containsText" text="x">
      <formula>NOT(ISERROR(SEARCH("x",H38)))</formula>
    </cfRule>
  </conditionalFormatting>
  <conditionalFormatting sqref="H38:I38">
    <cfRule type="containsText" dxfId="2030" priority="517" operator="containsText" text="2 match">
      <formula>NOT(ISERROR(SEARCH("2 match",H38)))</formula>
    </cfRule>
    <cfRule type="containsText" dxfId="2029" priority="518" operator="containsText" text="1 facultative">
      <formula>NOT(ISERROR(SEARCH("1 facultative",H38)))</formula>
    </cfRule>
  </conditionalFormatting>
  <conditionalFormatting sqref="H38:I38">
    <cfRule type="containsText" priority="516" operator="containsText" text="x">
      <formula>NOT(ISERROR(SEARCH("x",H38)))</formula>
    </cfRule>
  </conditionalFormatting>
  <conditionalFormatting sqref="H37:S37">
    <cfRule type="containsText" priority="503" operator="containsText" text="x">
      <formula>NOT(ISERROR(SEARCH("x",H37)))</formula>
    </cfRule>
  </conditionalFormatting>
  <conditionalFormatting sqref="H37:S37">
    <cfRule type="containsText" dxfId="2028" priority="501" operator="containsText" text="2 match">
      <formula>NOT(ISERROR(SEARCH("2 match",H37)))</formula>
    </cfRule>
    <cfRule type="containsText" dxfId="2027" priority="502" operator="containsText" text="1 facultative">
      <formula>NOT(ISERROR(SEARCH("1 facultative",H37)))</formula>
    </cfRule>
  </conditionalFormatting>
  <conditionalFormatting sqref="H37:S37">
    <cfRule type="containsText" priority="500" operator="containsText" text="x">
      <formula>NOT(ISERROR(SEARCH("x",H37)))</formula>
    </cfRule>
  </conditionalFormatting>
  <conditionalFormatting sqref="Q57:R57">
    <cfRule type="containsText" priority="490" operator="containsText" text="x">
      <formula>NOT(ISERROR(SEARCH("x",Q57)))</formula>
    </cfRule>
  </conditionalFormatting>
  <conditionalFormatting sqref="Q57:R57">
    <cfRule type="containsText" dxfId="2026" priority="488" operator="containsText" text="2 match">
      <formula>NOT(ISERROR(SEARCH("2 match",Q57)))</formula>
    </cfRule>
    <cfRule type="containsText" dxfId="2025" priority="489" operator="containsText" text="1 facultative">
      <formula>NOT(ISERROR(SEARCH("1 facultative",Q57)))</formula>
    </cfRule>
  </conditionalFormatting>
  <conditionalFormatting sqref="Q57:R57">
    <cfRule type="containsText" priority="487" operator="containsText" text="x">
      <formula>NOT(ISERROR(SEARCH("x",Q57)))</formula>
    </cfRule>
  </conditionalFormatting>
  <conditionalFormatting sqref="N57:O57">
    <cfRule type="containsText" priority="486" operator="containsText" text="x">
      <formula>NOT(ISERROR(SEARCH("x",N57)))</formula>
    </cfRule>
  </conditionalFormatting>
  <conditionalFormatting sqref="N57:O57">
    <cfRule type="containsText" dxfId="2024" priority="484" operator="containsText" text="2 match">
      <formula>NOT(ISERROR(SEARCH("2 match",N57)))</formula>
    </cfRule>
    <cfRule type="containsText" dxfId="2023" priority="485" operator="containsText" text="1 facultative">
      <formula>NOT(ISERROR(SEARCH("1 facultative",N57)))</formula>
    </cfRule>
  </conditionalFormatting>
  <conditionalFormatting sqref="N57:O57">
    <cfRule type="containsText" priority="483" operator="containsText" text="x">
      <formula>NOT(ISERROR(SEARCH("x",N57)))</formula>
    </cfRule>
  </conditionalFormatting>
  <conditionalFormatting sqref="K57:L57">
    <cfRule type="containsText" priority="482" operator="containsText" text="x">
      <formula>NOT(ISERROR(SEARCH("x",K57)))</formula>
    </cfRule>
  </conditionalFormatting>
  <conditionalFormatting sqref="K57:L57">
    <cfRule type="containsText" dxfId="2022" priority="480" operator="containsText" text="2 match">
      <formula>NOT(ISERROR(SEARCH("2 match",K57)))</formula>
    </cfRule>
    <cfRule type="containsText" dxfId="2021" priority="481" operator="containsText" text="1 facultative">
      <formula>NOT(ISERROR(SEARCH("1 facultative",K57)))</formula>
    </cfRule>
  </conditionalFormatting>
  <conditionalFormatting sqref="K57:L57">
    <cfRule type="containsText" priority="479" operator="containsText" text="x">
      <formula>NOT(ISERROR(SEARCH("x",K57)))</formula>
    </cfRule>
  </conditionalFormatting>
  <conditionalFormatting sqref="H57:I57">
    <cfRule type="containsText" priority="478" operator="containsText" text="x">
      <formula>NOT(ISERROR(SEARCH("x",H57)))</formula>
    </cfRule>
  </conditionalFormatting>
  <conditionalFormatting sqref="H57:I57">
    <cfRule type="containsText" dxfId="2020" priority="476" operator="containsText" text="2 match">
      <formula>NOT(ISERROR(SEARCH("2 match",H57)))</formula>
    </cfRule>
    <cfRule type="containsText" dxfId="2019" priority="477" operator="containsText" text="1 facultative">
      <formula>NOT(ISERROR(SEARCH("1 facultative",H57)))</formula>
    </cfRule>
  </conditionalFormatting>
  <conditionalFormatting sqref="H57:I57">
    <cfRule type="containsText" priority="475" operator="containsText" text="x">
      <formula>NOT(ISERROR(SEARCH("x",H57)))</formula>
    </cfRule>
  </conditionalFormatting>
  <conditionalFormatting sqref="L64:M64">
    <cfRule type="containsText" priority="424" operator="containsText" text="x">
      <formula>NOT(ISERROR(SEARCH("x",L64)))</formula>
    </cfRule>
  </conditionalFormatting>
  <conditionalFormatting sqref="L64:M64">
    <cfRule type="containsText" dxfId="2018" priority="422" operator="containsText" text="2 match">
      <formula>NOT(ISERROR(SEARCH("2 match",L64)))</formula>
    </cfRule>
    <cfRule type="containsText" dxfId="2017" priority="423" operator="containsText" text="1 facultative">
      <formula>NOT(ISERROR(SEARCH("1 facultative",L64)))</formula>
    </cfRule>
  </conditionalFormatting>
  <conditionalFormatting sqref="L64:M64">
    <cfRule type="containsText" priority="421" operator="containsText" text="x">
      <formula>NOT(ISERROR(SEARCH("x",L64)))</formula>
    </cfRule>
  </conditionalFormatting>
  <conditionalFormatting sqref="I64:J64">
    <cfRule type="containsText" priority="420" operator="containsText" text="x">
      <formula>NOT(ISERROR(SEARCH("x",I64)))</formula>
    </cfRule>
  </conditionalFormatting>
  <conditionalFormatting sqref="I64:J64">
    <cfRule type="containsText" dxfId="2016" priority="418" operator="containsText" text="2 match">
      <formula>NOT(ISERROR(SEARCH("2 match",I64)))</formula>
    </cfRule>
    <cfRule type="containsText" dxfId="2015" priority="419" operator="containsText" text="1 facultative">
      <formula>NOT(ISERROR(SEARCH("1 facultative",I64)))</formula>
    </cfRule>
  </conditionalFormatting>
  <conditionalFormatting sqref="I64:J64">
    <cfRule type="containsText" priority="417" operator="containsText" text="x">
      <formula>NOT(ISERROR(SEARCH("x",I64)))</formula>
    </cfRule>
  </conditionalFormatting>
  <conditionalFormatting sqref="F64:G64">
    <cfRule type="containsText" priority="416" operator="containsText" text="x">
      <formula>NOT(ISERROR(SEARCH("x",F64)))</formula>
    </cfRule>
  </conditionalFormatting>
  <conditionalFormatting sqref="F64:G64">
    <cfRule type="containsText" dxfId="2014" priority="414" operator="containsText" text="2 match">
      <formula>NOT(ISERROR(SEARCH("2 match",F64)))</formula>
    </cfRule>
    <cfRule type="containsText" dxfId="2013" priority="415" operator="containsText" text="1 facultative">
      <formula>NOT(ISERROR(SEARCH("1 facultative",F64)))</formula>
    </cfRule>
  </conditionalFormatting>
  <conditionalFormatting sqref="F64:G64">
    <cfRule type="containsText" priority="413" operator="containsText" text="x">
      <formula>NOT(ISERROR(SEARCH("x",F64)))</formula>
    </cfRule>
  </conditionalFormatting>
  <conditionalFormatting sqref="L62:M62">
    <cfRule type="containsText" priority="392" operator="containsText" text="x">
      <formula>NOT(ISERROR(SEARCH("x",L62)))</formula>
    </cfRule>
  </conditionalFormatting>
  <conditionalFormatting sqref="L62:M62">
    <cfRule type="containsText" dxfId="2012" priority="390" operator="containsText" text="2 match">
      <formula>NOT(ISERROR(SEARCH("2 match",L62)))</formula>
    </cfRule>
    <cfRule type="containsText" dxfId="2011" priority="391" operator="containsText" text="1 facultative">
      <formula>NOT(ISERROR(SEARCH("1 facultative",L62)))</formula>
    </cfRule>
  </conditionalFormatting>
  <conditionalFormatting sqref="L62:M62">
    <cfRule type="containsText" priority="389" operator="containsText" text="x">
      <formula>NOT(ISERROR(SEARCH("x",L62)))</formula>
    </cfRule>
  </conditionalFormatting>
  <conditionalFormatting sqref="I62:J62">
    <cfRule type="containsText" priority="388" operator="containsText" text="x">
      <formula>NOT(ISERROR(SEARCH("x",I62)))</formula>
    </cfRule>
  </conditionalFormatting>
  <conditionalFormatting sqref="I62:J62">
    <cfRule type="containsText" dxfId="2010" priority="386" operator="containsText" text="2 match">
      <formula>NOT(ISERROR(SEARCH("2 match",I62)))</formula>
    </cfRule>
    <cfRule type="containsText" dxfId="2009" priority="387" operator="containsText" text="1 facultative">
      <formula>NOT(ISERROR(SEARCH("1 facultative",I62)))</formula>
    </cfRule>
  </conditionalFormatting>
  <conditionalFormatting sqref="I62:J62">
    <cfRule type="containsText" priority="385" operator="containsText" text="x">
      <formula>NOT(ISERROR(SEARCH("x",I62)))</formula>
    </cfRule>
  </conditionalFormatting>
  <conditionalFormatting sqref="F62:G62">
    <cfRule type="containsText" priority="384" operator="containsText" text="x">
      <formula>NOT(ISERROR(SEARCH("x",F62)))</formula>
    </cfRule>
  </conditionalFormatting>
  <conditionalFormatting sqref="F62:G62">
    <cfRule type="containsText" dxfId="2008" priority="382" operator="containsText" text="2 match">
      <formula>NOT(ISERROR(SEARCH("2 match",F62)))</formula>
    </cfRule>
    <cfRule type="containsText" dxfId="2007" priority="383" operator="containsText" text="1 facultative">
      <formula>NOT(ISERROR(SEARCH("1 facultative",F62)))</formula>
    </cfRule>
  </conditionalFormatting>
  <conditionalFormatting sqref="F62:G62">
    <cfRule type="containsText" priority="381" operator="containsText" text="x">
      <formula>NOT(ISERROR(SEARCH("x",F62)))</formula>
    </cfRule>
  </conditionalFormatting>
  <conditionalFormatting sqref="U62:V62">
    <cfRule type="containsText" priority="372" operator="containsText" text="x">
      <formula>NOT(ISERROR(SEARCH("x",U62)))</formula>
    </cfRule>
  </conditionalFormatting>
  <conditionalFormatting sqref="U62:V62">
    <cfRule type="containsText" dxfId="2006" priority="370" operator="containsText" text="2 match">
      <formula>NOT(ISERROR(SEARCH("2 match",U62)))</formula>
    </cfRule>
    <cfRule type="containsText" dxfId="2005" priority="371" operator="containsText" text="1 facultative">
      <formula>NOT(ISERROR(SEARCH("1 facultative",U62)))</formula>
    </cfRule>
  </conditionalFormatting>
  <conditionalFormatting sqref="U62:V62">
    <cfRule type="containsText" priority="369" operator="containsText" text="x">
      <formula>NOT(ISERROR(SEARCH("x",U62)))</formula>
    </cfRule>
  </conditionalFormatting>
  <conditionalFormatting sqref="R62:S62">
    <cfRule type="containsText" priority="368" operator="containsText" text="x">
      <formula>NOT(ISERROR(SEARCH("x",R62)))</formula>
    </cfRule>
  </conditionalFormatting>
  <conditionalFormatting sqref="R62:S62">
    <cfRule type="containsText" dxfId="2004" priority="366" operator="containsText" text="2 match">
      <formula>NOT(ISERROR(SEARCH("2 match",R62)))</formula>
    </cfRule>
    <cfRule type="containsText" dxfId="2003" priority="367" operator="containsText" text="1 facultative">
      <formula>NOT(ISERROR(SEARCH("1 facultative",R62)))</formula>
    </cfRule>
  </conditionalFormatting>
  <conditionalFormatting sqref="R62:S62">
    <cfRule type="containsText" priority="365" operator="containsText" text="x">
      <formula>NOT(ISERROR(SEARCH("x",R62)))</formula>
    </cfRule>
  </conditionalFormatting>
  <conditionalFormatting sqref="O62:P62">
    <cfRule type="containsText" priority="364" operator="containsText" text="x">
      <formula>NOT(ISERROR(SEARCH("x",O62)))</formula>
    </cfRule>
  </conditionalFormatting>
  <conditionalFormatting sqref="O62:P62">
    <cfRule type="containsText" dxfId="2002" priority="362" operator="containsText" text="2 match">
      <formula>NOT(ISERROR(SEARCH("2 match",O62)))</formula>
    </cfRule>
    <cfRule type="containsText" dxfId="2001" priority="363" operator="containsText" text="1 facultative">
      <formula>NOT(ISERROR(SEARCH("1 facultative",O62)))</formula>
    </cfRule>
  </conditionalFormatting>
  <conditionalFormatting sqref="O62:P62">
    <cfRule type="containsText" priority="361" operator="containsText" text="x">
      <formula>NOT(ISERROR(SEARCH("x",O62)))</formula>
    </cfRule>
  </conditionalFormatting>
  <conditionalFormatting sqref="D30 G30 U30:U36">
    <cfRule type="containsText" dxfId="2000" priority="213" operator="containsText" text="2 match">
      <formula>NOT(ISERROR(SEARCH("2 match",D30)))</formula>
    </cfRule>
    <cfRule type="containsText" dxfId="1999" priority="214" operator="containsText" text="1 facultative">
      <formula>NOT(ISERROR(SEARCH("1 facultative",D30)))</formula>
    </cfRule>
  </conditionalFormatting>
  <conditionalFormatting sqref="E30">
    <cfRule type="containsText" dxfId="1998" priority="185" operator="containsText" text="2 match">
      <formula>NOT(ISERROR(SEARCH("2 match",E30)))</formula>
    </cfRule>
    <cfRule type="containsText" dxfId="1997" priority="186" operator="containsText" text="1 facultative">
      <formula>NOT(ISERROR(SEARCH("1 facultative",E30)))</formula>
    </cfRule>
  </conditionalFormatting>
  <conditionalFormatting sqref="W44:W49">
    <cfRule type="containsText" dxfId="1996" priority="140" operator="containsText" text="Signé partie">
      <formula>NOT(ISERROR(SEARCH("Signé partie",W44)))</formula>
    </cfRule>
    <cfRule type="containsText" dxfId="1995" priority="141" operator="containsText" text="Reporté">
      <formula>NOT(ISERROR(SEARCH("Reporté",W44)))</formula>
    </cfRule>
    <cfRule type="containsText" dxfId="1994" priority="142" operator="containsText" text="Abandon">
      <formula>NOT(ISERROR(SEARCH("Abandon",W44)))</formula>
    </cfRule>
    <cfRule type="containsText" dxfId="1993" priority="143" operator="containsText" text="Signé 100%">
      <formula>NOT(ISERROR(SEARCH("Signé 100%",W44)))</formula>
    </cfRule>
    <cfRule type="containsBlanks" dxfId="1992" priority="147">
      <formula>LEN(TRIM(W44))=0</formula>
    </cfRule>
    <cfRule type="containsText" dxfId="1991" priority="148" operator="containsText" text="En cours">
      <formula>NOT(ISERROR(SEARCH("En cours",W44)))</formula>
    </cfRule>
  </conditionalFormatting>
  <conditionalFormatting sqref="W51:W55">
    <cfRule type="containsText" dxfId="1990" priority="122" operator="containsText" text="Signé partie">
      <formula>NOT(ISERROR(SEARCH("Signé partie",W51)))</formula>
    </cfRule>
    <cfRule type="containsText" dxfId="1989" priority="123" operator="containsText" text="Reporté">
      <formula>NOT(ISERROR(SEARCH("Reporté",W51)))</formula>
    </cfRule>
    <cfRule type="containsText" dxfId="1988" priority="124" operator="containsText" text="Abandon">
      <formula>NOT(ISERROR(SEARCH("Abandon",W51)))</formula>
    </cfRule>
    <cfRule type="containsText" dxfId="1987" priority="125" operator="containsText" text="Signé 100%">
      <formula>NOT(ISERROR(SEARCH("Signé 100%",W51)))</formula>
    </cfRule>
    <cfRule type="containsBlanks" dxfId="1986" priority="129">
      <formula>LEN(TRIM(W51))=0</formula>
    </cfRule>
    <cfRule type="containsText" dxfId="1985" priority="130" operator="containsText" text="En cours">
      <formula>NOT(ISERROR(SEARCH("En cours",W51)))</formula>
    </cfRule>
  </conditionalFormatting>
  <conditionalFormatting sqref="G27 D9:E9 G28:T28 D27:E28 H10:T27 G9:V9 H10:S28 U10:V28 H9:H28">
    <cfRule type="containsText" dxfId="1984" priority="120" operator="containsText" text="2 match">
      <formula>NOT(ISERROR(SEARCH("2 match",D9)))</formula>
    </cfRule>
    <cfRule type="containsText" dxfId="1983" priority="121" operator="containsText" text="1 facultative">
      <formula>NOT(ISERROR(SEARCH("1 facultative",D9)))</formula>
    </cfRule>
  </conditionalFormatting>
  <conditionalFormatting sqref="H9:S28">
    <cfRule type="cellIs" dxfId="1982" priority="119" operator="equal">
      <formula>1</formula>
    </cfRule>
  </conditionalFormatting>
  <conditionalFormatting sqref="H9:S28">
    <cfRule type="cellIs" dxfId="1981" priority="118" operator="equal">
      <formula>1</formula>
    </cfRule>
  </conditionalFormatting>
  <conditionalFormatting sqref="H9:S28">
    <cfRule type="containsText" dxfId="1980" priority="117" operator="containsText" text="3">
      <formula>NOT(ISERROR(SEARCH("3",H9)))</formula>
    </cfRule>
  </conditionalFormatting>
  <conditionalFormatting sqref="H9:J28">
    <cfRule type="containsText" dxfId="1979" priority="115" operator="containsText" text="Néant">
      <formula>NOT(ISERROR(SEARCH("Néant",H9)))</formula>
    </cfRule>
  </conditionalFormatting>
  <conditionalFormatting sqref="W9:W28">
    <cfRule type="containsText" dxfId="1978" priority="109" operator="containsText" text="Signé partie">
      <formula>NOT(ISERROR(SEARCH("Signé partie",W9)))</formula>
    </cfRule>
    <cfRule type="containsText" dxfId="1977" priority="110" operator="containsText" text="Reporté">
      <formula>NOT(ISERROR(SEARCH("Reporté",W9)))</formula>
    </cfRule>
    <cfRule type="containsText" dxfId="1976" priority="111" operator="containsText" text="Abandon">
      <formula>NOT(ISERROR(SEARCH("Abandon",W9)))</formula>
    </cfRule>
    <cfRule type="containsText" dxfId="1975" priority="112" operator="containsText" text="Signé 100%">
      <formula>NOT(ISERROR(SEARCH("Signé 100%",W9)))</formula>
    </cfRule>
    <cfRule type="containsBlanks" dxfId="1974" priority="113">
      <formula>LEN(TRIM(W9))=0</formula>
    </cfRule>
    <cfRule type="containsText" dxfId="1973" priority="114" operator="containsText" text="En cours">
      <formula>NOT(ISERROR(SEARCH("En cours",W9)))</formula>
    </cfRule>
  </conditionalFormatting>
  <conditionalFormatting sqref="D18:D22 G18:G22 E16:E26">
    <cfRule type="containsText" dxfId="1972" priority="104" operator="containsText" text="2 match">
      <formula>NOT(ISERROR(SEARCH("2 match",D16)))</formula>
    </cfRule>
    <cfRule type="containsText" dxfId="1971" priority="105" operator="containsText" text="1 facultative">
      <formula>NOT(ISERROR(SEARCH("1 facultative",D16)))</formula>
    </cfRule>
  </conditionalFormatting>
  <conditionalFormatting sqref="G17">
    <cfRule type="cellIs" dxfId="1970" priority="103" operator="lessThan">
      <formula>1</formula>
    </cfRule>
  </conditionalFormatting>
  <conditionalFormatting sqref="G16">
    <cfRule type="cellIs" dxfId="1969" priority="102" operator="lessThan">
      <formula>1</formula>
    </cfRule>
  </conditionalFormatting>
  <conditionalFormatting sqref="D23:D26 G23:G26">
    <cfRule type="containsText" dxfId="1968" priority="100" operator="containsText" text="2 match">
      <formula>NOT(ISERROR(SEARCH("2 match",D23)))</formula>
    </cfRule>
    <cfRule type="containsText" dxfId="1967" priority="101" operator="containsText" text="1 facultative">
      <formula>NOT(ISERROR(SEARCH("1 facultative",D23)))</formula>
    </cfRule>
  </conditionalFormatting>
  <conditionalFormatting sqref="D10:D11 G10:G11">
    <cfRule type="containsText" dxfId="1966" priority="98" operator="containsText" text="2 match">
      <formula>NOT(ISERROR(SEARCH("2 match",D10)))</formula>
    </cfRule>
    <cfRule type="containsText" dxfId="1965" priority="99" operator="containsText" text="1 facultative">
      <formula>NOT(ISERROR(SEARCH("1 facultative",D10)))</formula>
    </cfRule>
  </conditionalFormatting>
  <conditionalFormatting sqref="D12:D15 G12:G15">
    <cfRule type="containsText" dxfId="1964" priority="96" operator="containsText" text="2 match">
      <formula>NOT(ISERROR(SEARCH("2 match",D12)))</formula>
    </cfRule>
    <cfRule type="containsText" dxfId="1963" priority="97" operator="containsText" text="1 facultative">
      <formula>NOT(ISERROR(SEARCH("1 facultative",D12)))</formula>
    </cfRule>
  </conditionalFormatting>
  <conditionalFormatting sqref="E10:E15">
    <cfRule type="containsText" dxfId="1962" priority="94" operator="containsText" text="2 match">
      <formula>NOT(ISERROR(SEARCH("2 match",E10)))</formula>
    </cfRule>
    <cfRule type="containsText" dxfId="1961" priority="95" operator="containsText" text="1 facultative">
      <formula>NOT(ISERROR(SEARCH("1 facultative",E10)))</formula>
    </cfRule>
  </conditionalFormatting>
  <conditionalFormatting sqref="H30:S36">
    <cfRule type="containsText" dxfId="1960" priority="92" operator="containsText" text="2 match">
      <formula>NOT(ISERROR(SEARCH("2 match",H30)))</formula>
    </cfRule>
    <cfRule type="containsText" dxfId="1959" priority="93" operator="containsText" text="1 facultative">
      <formula>NOT(ISERROR(SEARCH("1 facultative",H30)))</formula>
    </cfRule>
  </conditionalFormatting>
  <conditionalFormatting sqref="H30:S36">
    <cfRule type="cellIs" dxfId="1958" priority="91" operator="equal">
      <formula>1</formula>
    </cfRule>
  </conditionalFormatting>
  <conditionalFormatting sqref="H30:S36">
    <cfRule type="cellIs" dxfId="1957" priority="90" operator="equal">
      <formula>1</formula>
    </cfRule>
  </conditionalFormatting>
  <conditionalFormatting sqref="H30:S36">
    <cfRule type="containsText" dxfId="1956" priority="89" operator="containsText" text="3">
      <formula>NOT(ISERROR(SEARCH("3",H30)))</formula>
    </cfRule>
  </conditionalFormatting>
  <conditionalFormatting sqref="H30:J36">
    <cfRule type="containsText" dxfId="1955" priority="87" operator="containsText" text="Néant">
      <formula>NOT(ISERROR(SEARCH("Néant",H30)))</formula>
    </cfRule>
  </conditionalFormatting>
  <conditionalFormatting sqref="H44:S49">
    <cfRule type="containsText" dxfId="1954" priority="85" operator="containsText" text="2 match">
      <formula>NOT(ISERROR(SEARCH("2 match",H44)))</formula>
    </cfRule>
    <cfRule type="containsText" dxfId="1953" priority="86" operator="containsText" text="1 facultative">
      <formula>NOT(ISERROR(SEARCH("1 facultative",H44)))</formula>
    </cfRule>
  </conditionalFormatting>
  <conditionalFormatting sqref="H44:S49">
    <cfRule type="cellIs" dxfId="1952" priority="84" operator="equal">
      <formula>1</formula>
    </cfRule>
  </conditionalFormatting>
  <conditionalFormatting sqref="H44:S49">
    <cfRule type="cellIs" dxfId="1951" priority="83" operator="equal">
      <formula>1</formula>
    </cfRule>
  </conditionalFormatting>
  <conditionalFormatting sqref="H44:S49">
    <cfRule type="containsText" dxfId="1950" priority="82" operator="containsText" text="3">
      <formula>NOT(ISERROR(SEARCH("3",H44)))</formula>
    </cfRule>
  </conditionalFormatting>
  <conditionalFormatting sqref="H44:J49">
    <cfRule type="containsText" dxfId="1949" priority="80" operator="containsText" text="Néant">
      <formula>NOT(ISERROR(SEARCH("Néant",H44)))</formula>
    </cfRule>
  </conditionalFormatting>
  <conditionalFormatting sqref="H51:S55">
    <cfRule type="containsText" dxfId="1948" priority="78" operator="containsText" text="2 match">
      <formula>NOT(ISERROR(SEARCH("2 match",H51)))</formula>
    </cfRule>
    <cfRule type="containsText" dxfId="1947" priority="79" operator="containsText" text="1 facultative">
      <formula>NOT(ISERROR(SEARCH("1 facultative",H51)))</formula>
    </cfRule>
  </conditionalFormatting>
  <conditionalFormatting sqref="H51:S55">
    <cfRule type="cellIs" dxfId="1946" priority="77" operator="equal">
      <formula>1</formula>
    </cfRule>
  </conditionalFormatting>
  <conditionalFormatting sqref="H51:S55">
    <cfRule type="cellIs" dxfId="1945" priority="76" operator="equal">
      <formula>1</formula>
    </cfRule>
  </conditionalFormatting>
  <conditionalFormatting sqref="H51:S55">
    <cfRule type="containsText" dxfId="1944" priority="75" operator="containsText" text="3">
      <formula>NOT(ISERROR(SEARCH("3",H51)))</formula>
    </cfRule>
  </conditionalFormatting>
  <conditionalFormatting sqref="H51:J55">
    <cfRule type="containsText" dxfId="1943" priority="73" operator="containsText" text="Néant">
      <formula>NOT(ISERROR(SEARCH("Néant",H51)))</formula>
    </cfRule>
  </conditionalFormatting>
  <conditionalFormatting sqref="X9:X28">
    <cfRule type="containsText" dxfId="1942" priority="29" operator="containsText" text="2 match">
      <formula>NOT(ISERROR(SEARCH("2 match",X9)))</formula>
    </cfRule>
    <cfRule type="containsText" dxfId="1941" priority="30" operator="containsText" text="1 facultative">
      <formula>NOT(ISERROR(SEARCH("1 facultative",X9)))</formula>
    </cfRule>
  </conditionalFormatting>
  <conditionalFormatting sqref="X30:X36">
    <cfRule type="containsText" dxfId="1940" priority="5" operator="containsText" text="2 match">
      <formula>NOT(ISERROR(SEARCH("2 match",X30)))</formula>
    </cfRule>
    <cfRule type="containsText" dxfId="1939" priority="6" operator="containsText" text="1 facultative">
      <formula>NOT(ISERROR(SEARCH("1 facultative",X30)))</formula>
    </cfRule>
  </conditionalFormatting>
  <conditionalFormatting sqref="X51:X55">
    <cfRule type="containsText" dxfId="1938" priority="3" operator="containsText" text="2 match">
      <formula>NOT(ISERROR(SEARCH("2 match",X51)))</formula>
    </cfRule>
    <cfRule type="containsText" dxfId="1937" priority="4" operator="containsText" text="1 facultative">
      <formula>NOT(ISERROR(SEARCH("1 facultative",X51)))</formula>
    </cfRule>
  </conditionalFormatting>
  <conditionalFormatting sqref="X44:X49">
    <cfRule type="containsText" dxfId="1936" priority="1" operator="containsText" text="2 match">
      <formula>NOT(ISERROR(SEARCH("2 match",X44)))</formula>
    </cfRule>
    <cfRule type="containsText" dxfId="1935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30:S36 H51:S55 H44:S49 H9:S28">
      <formula1>DONNEES0006</formula1>
    </dataValidation>
    <dataValidation type="list" allowBlank="1" showInputMessage="1" showErrorMessage="1" sqref="F51:F55 F44:F49 F30:F36 Y9:Y28 F9:F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16" operator="containsText" id="{DA1BC84F-F841-4FB8-8AF3-A3ED2664C346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88" operator="containsText" id="{78A5731C-2AB5-4407-B7CE-33322A07DBD4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81" operator="containsText" id="{6E4BC48A-0112-4212-995B-B343370FD24E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74" operator="containsText" id="{C4BA7E97-19D5-4A7B-AD97-D57276221ECE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50"/>
      <c r="W9" s="48" t="str">
        <f t="shared" ref="W9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/>
      <c r="E10" s="43"/>
      <c r="F10" s="182"/>
      <c r="G10" s="43"/>
      <c r="H10" s="45"/>
      <c r="I10" s="45" t="str">
        <f t="shared" ref="I10:I27" si="1">IF(AND(U10&gt;=100000,U10&lt;=299999),"3","")</f>
        <v/>
      </c>
      <c r="J10" s="45" t="str">
        <f t="shared" ref="J10:J27" si="2">IF(AND(U10&gt;=100000,U10&lt;=299999),"3","")</f>
        <v/>
      </c>
      <c r="K10" s="46" t="s">
        <v>134</v>
      </c>
      <c r="L10" s="46" t="str">
        <f t="shared" ref="L10:L27" si="3">IF(U10&gt;=300000,"3","")</f>
        <v/>
      </c>
      <c r="M10" s="46" t="str">
        <f t="shared" ref="M10:M27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27" si="5">IF(U10&gt;=100000,"3","")</f>
        <v/>
      </c>
      <c r="R10" s="46" t="str">
        <f t="shared" ref="R10:R27" si="6">IF(AND(U10&gt;=1,U10&lt;=99999),"3","")</f>
        <v/>
      </c>
      <c r="S10" s="46" t="str">
        <f t="shared" ref="S10:S27" si="7">IF(AND(U10&gt;=1,U10&lt;=99999),"3","")</f>
        <v/>
      </c>
      <c r="T10" s="47" t="s">
        <v>134</v>
      </c>
      <c r="U10" s="47"/>
      <c r="V10" s="50"/>
      <c r="W10" s="48" t="str">
        <f t="shared" ref="W10:W25" si="8">IF(U10&gt;=1,"En cours…", "")</f>
        <v/>
      </c>
      <c r="X10" s="43" t="str">
        <f t="shared" ref="X10:X28" si="9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50"/>
      <c r="W11" s="48" t="str">
        <f t="shared" si="8"/>
        <v/>
      </c>
      <c r="X11" s="43" t="str">
        <f t="shared" si="9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50"/>
      <c r="W12" s="48" t="str">
        <f t="shared" si="8"/>
        <v/>
      </c>
      <c r="X12" s="43" t="str">
        <f t="shared" si="9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 t="s">
        <v>134</v>
      </c>
      <c r="U13" s="47"/>
      <c r="V13" s="50"/>
      <c r="W13" s="48" t="str">
        <f t="shared" si="8"/>
        <v/>
      </c>
      <c r="X13" s="43" t="str">
        <f t="shared" si="9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50"/>
      <c r="W14" s="48" t="str">
        <f t="shared" si="8"/>
        <v/>
      </c>
      <c r="X14" s="43" t="str">
        <f t="shared" si="9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50"/>
      <c r="W15" s="48" t="str">
        <f t="shared" si="8"/>
        <v/>
      </c>
      <c r="X15" s="43" t="str">
        <f t="shared" si="9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si="1"/>
        <v/>
      </c>
      <c r="J16" s="45" t="str">
        <f t="shared" si="2"/>
        <v/>
      </c>
      <c r="K16" s="46" t="s">
        <v>134</v>
      </c>
      <c r="L16" s="46" t="str">
        <f t="shared" si="3"/>
        <v/>
      </c>
      <c r="M16" s="46" t="str">
        <f t="shared" si="4"/>
        <v/>
      </c>
      <c r="N16" s="45" t="s">
        <v>134</v>
      </c>
      <c r="O16" s="45" t="s">
        <v>134</v>
      </c>
      <c r="P16" s="45" t="s">
        <v>134</v>
      </c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 t="s">
        <v>134</v>
      </c>
      <c r="U16" s="47"/>
      <c r="V16" s="50"/>
      <c r="W16" s="48" t="str">
        <f t="shared" si="8"/>
        <v/>
      </c>
      <c r="X16" s="43" t="str">
        <f t="shared" si="9"/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1"/>
        <v/>
      </c>
      <c r="J17" s="45" t="str">
        <f t="shared" si="2"/>
        <v/>
      </c>
      <c r="K17" s="46" t="s">
        <v>134</v>
      </c>
      <c r="L17" s="46" t="str">
        <f t="shared" si="3"/>
        <v/>
      </c>
      <c r="M17" s="46" t="str">
        <f t="shared" si="4"/>
        <v/>
      </c>
      <c r="N17" s="45" t="s">
        <v>134</v>
      </c>
      <c r="O17" s="45" t="s">
        <v>134</v>
      </c>
      <c r="P17" s="45" t="s">
        <v>134</v>
      </c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 t="s">
        <v>134</v>
      </c>
      <c r="U17" s="47"/>
      <c r="V17" s="50"/>
      <c r="W17" s="48" t="str">
        <f t="shared" si="8"/>
        <v/>
      </c>
      <c r="X17" s="43" t="str">
        <f t="shared" si="9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1"/>
        <v/>
      </c>
      <c r="J18" s="45" t="str">
        <f t="shared" si="2"/>
        <v/>
      </c>
      <c r="K18" s="46" t="s">
        <v>134</v>
      </c>
      <c r="L18" s="46" t="str">
        <f t="shared" si="3"/>
        <v/>
      </c>
      <c r="M18" s="46" t="str">
        <f t="shared" si="4"/>
        <v/>
      </c>
      <c r="N18" s="45" t="s">
        <v>134</v>
      </c>
      <c r="O18" s="45" t="s">
        <v>134</v>
      </c>
      <c r="P18" s="45" t="s">
        <v>134</v>
      </c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 t="s">
        <v>134</v>
      </c>
      <c r="U18" s="47"/>
      <c r="V18" s="50"/>
      <c r="W18" s="48" t="str">
        <f t="shared" si="8"/>
        <v/>
      </c>
      <c r="X18" s="43" t="str">
        <f t="shared" si="9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1"/>
        <v/>
      </c>
      <c r="J19" s="45" t="str">
        <f t="shared" si="2"/>
        <v/>
      </c>
      <c r="K19" s="46" t="s">
        <v>134</v>
      </c>
      <c r="L19" s="46" t="str">
        <f t="shared" si="3"/>
        <v/>
      </c>
      <c r="M19" s="46" t="str">
        <f t="shared" si="4"/>
        <v/>
      </c>
      <c r="N19" s="45" t="s">
        <v>134</v>
      </c>
      <c r="O19" s="45" t="s">
        <v>134</v>
      </c>
      <c r="P19" s="45" t="s">
        <v>134</v>
      </c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 t="s">
        <v>134</v>
      </c>
      <c r="U19" s="47"/>
      <c r="V19" s="50"/>
      <c r="W19" s="48" t="str">
        <f t="shared" si="8"/>
        <v/>
      </c>
      <c r="X19" s="43" t="str">
        <f t="shared" si="9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1"/>
        <v/>
      </c>
      <c r="J20" s="45" t="str">
        <f t="shared" si="2"/>
        <v/>
      </c>
      <c r="K20" s="46" t="s">
        <v>134</v>
      </c>
      <c r="L20" s="46" t="str">
        <f t="shared" si="3"/>
        <v/>
      </c>
      <c r="M20" s="46" t="str">
        <f t="shared" si="4"/>
        <v/>
      </c>
      <c r="N20" s="45" t="s">
        <v>134</v>
      </c>
      <c r="O20" s="45" t="s">
        <v>134</v>
      </c>
      <c r="P20" s="45" t="s">
        <v>134</v>
      </c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 t="s">
        <v>134</v>
      </c>
      <c r="U20" s="47"/>
      <c r="V20" s="50"/>
      <c r="W20" s="48" t="str">
        <f t="shared" si="8"/>
        <v/>
      </c>
      <c r="X20" s="43" t="str">
        <f t="shared" si="9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1"/>
        <v/>
      </c>
      <c r="J21" s="45" t="str">
        <f t="shared" si="2"/>
        <v/>
      </c>
      <c r="K21" s="46" t="s">
        <v>134</v>
      </c>
      <c r="L21" s="46" t="str">
        <f t="shared" si="3"/>
        <v/>
      </c>
      <c r="M21" s="46" t="str">
        <f t="shared" si="4"/>
        <v/>
      </c>
      <c r="N21" s="45" t="s">
        <v>134</v>
      </c>
      <c r="O21" s="45" t="s">
        <v>134</v>
      </c>
      <c r="P21" s="45" t="s">
        <v>134</v>
      </c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 t="s">
        <v>134</v>
      </c>
      <c r="U21" s="47"/>
      <c r="V21" s="50"/>
      <c r="W21" s="48" t="str">
        <f t="shared" si="8"/>
        <v/>
      </c>
      <c r="X21" s="43" t="str">
        <f t="shared" si="9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1"/>
        <v/>
      </c>
      <c r="J22" s="45" t="str">
        <f t="shared" si="2"/>
        <v/>
      </c>
      <c r="K22" s="46" t="s">
        <v>134</v>
      </c>
      <c r="L22" s="46" t="str">
        <f t="shared" si="3"/>
        <v/>
      </c>
      <c r="M22" s="46" t="str">
        <f t="shared" si="4"/>
        <v/>
      </c>
      <c r="N22" s="45" t="s">
        <v>134</v>
      </c>
      <c r="O22" s="45" t="s">
        <v>134</v>
      </c>
      <c r="P22" s="45" t="s">
        <v>134</v>
      </c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 t="s">
        <v>134</v>
      </c>
      <c r="U22" s="47"/>
      <c r="V22" s="50"/>
      <c r="W22" s="48" t="str">
        <f t="shared" si="8"/>
        <v/>
      </c>
      <c r="X22" s="43" t="str">
        <f t="shared" si="9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1"/>
        <v/>
      </c>
      <c r="J23" s="45" t="str">
        <f t="shared" si="2"/>
        <v/>
      </c>
      <c r="K23" s="46" t="s">
        <v>134</v>
      </c>
      <c r="L23" s="46" t="str">
        <f t="shared" si="3"/>
        <v/>
      </c>
      <c r="M23" s="46" t="str">
        <f t="shared" si="4"/>
        <v/>
      </c>
      <c r="N23" s="45" t="s">
        <v>134</v>
      </c>
      <c r="O23" s="45" t="s">
        <v>134</v>
      </c>
      <c r="P23" s="45" t="s">
        <v>134</v>
      </c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7" t="s">
        <v>134</v>
      </c>
      <c r="U23" s="47"/>
      <c r="V23" s="50"/>
      <c r="W23" s="48" t="str">
        <f t="shared" si="8"/>
        <v/>
      </c>
      <c r="X23" s="43" t="str">
        <f t="shared" si="9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1"/>
        <v/>
      </c>
      <c r="J24" s="45" t="str">
        <f t="shared" si="2"/>
        <v/>
      </c>
      <c r="K24" s="46" t="s">
        <v>134</v>
      </c>
      <c r="L24" s="46" t="str">
        <f t="shared" si="3"/>
        <v/>
      </c>
      <c r="M24" s="46" t="str">
        <f t="shared" si="4"/>
        <v/>
      </c>
      <c r="N24" s="45" t="s">
        <v>134</v>
      </c>
      <c r="O24" s="45" t="s">
        <v>134</v>
      </c>
      <c r="P24" s="45" t="s">
        <v>134</v>
      </c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 t="s">
        <v>134</v>
      </c>
      <c r="U24" s="47"/>
      <c r="V24" s="50"/>
      <c r="W24" s="48" t="str">
        <f t="shared" si="8"/>
        <v/>
      </c>
      <c r="X24" s="43" t="str">
        <f t="shared" si="9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1"/>
        <v/>
      </c>
      <c r="J25" s="45" t="str">
        <f t="shared" si="2"/>
        <v/>
      </c>
      <c r="K25" s="46" t="s">
        <v>134</v>
      </c>
      <c r="L25" s="46" t="str">
        <f t="shared" si="3"/>
        <v/>
      </c>
      <c r="M25" s="46" t="str">
        <f t="shared" si="4"/>
        <v/>
      </c>
      <c r="N25" s="45" t="s">
        <v>134</v>
      </c>
      <c r="O25" s="45" t="s">
        <v>134</v>
      </c>
      <c r="P25" s="45" t="s">
        <v>134</v>
      </c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 t="s">
        <v>134</v>
      </c>
      <c r="U25" s="47"/>
      <c r="V25" s="50"/>
      <c r="W25" s="48" t="str">
        <f t="shared" si="8"/>
        <v/>
      </c>
      <c r="X25" s="43" t="str">
        <f t="shared" si="9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1"/>
        <v/>
      </c>
      <c r="J26" s="45" t="str">
        <f t="shared" si="2"/>
        <v/>
      </c>
      <c r="K26" s="46" t="s">
        <v>134</v>
      </c>
      <c r="L26" s="46" t="str">
        <f t="shared" si="3"/>
        <v/>
      </c>
      <c r="M26" s="46" t="str">
        <f t="shared" si="4"/>
        <v/>
      </c>
      <c r="N26" s="45" t="s">
        <v>134</v>
      </c>
      <c r="O26" s="45" t="s">
        <v>134</v>
      </c>
      <c r="P26" s="45" t="s">
        <v>134</v>
      </c>
      <c r="Q26" s="46" t="str">
        <f t="shared" si="5"/>
        <v/>
      </c>
      <c r="R26" s="46" t="str">
        <f t="shared" si="6"/>
        <v/>
      </c>
      <c r="S26" s="46" t="str">
        <f t="shared" si="7"/>
        <v/>
      </c>
      <c r="T26" s="47" t="s">
        <v>134</v>
      </c>
      <c r="U26" s="47"/>
      <c r="V26" s="50"/>
      <c r="W26" s="48" t="str">
        <f t="shared" ref="W26" si="10">IF(U26&gt;=1,"En cours…", "")</f>
        <v/>
      </c>
      <c r="X26" s="43" t="str">
        <f t="shared" si="9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1"/>
        <v/>
      </c>
      <c r="J27" s="45" t="str">
        <f t="shared" si="2"/>
        <v/>
      </c>
      <c r="K27" s="46" t="s">
        <v>134</v>
      </c>
      <c r="L27" s="46" t="str">
        <f t="shared" si="3"/>
        <v/>
      </c>
      <c r="M27" s="46" t="str">
        <f t="shared" si="4"/>
        <v/>
      </c>
      <c r="N27" s="45" t="s">
        <v>134</v>
      </c>
      <c r="O27" s="45" t="s">
        <v>134</v>
      </c>
      <c r="P27" s="45" t="s">
        <v>134</v>
      </c>
      <c r="Q27" s="46" t="str">
        <f t="shared" si="5"/>
        <v/>
      </c>
      <c r="R27" s="46" t="str">
        <f t="shared" si="6"/>
        <v/>
      </c>
      <c r="S27" s="46" t="str">
        <f t="shared" si="7"/>
        <v/>
      </c>
      <c r="T27" s="47" t="s">
        <v>134</v>
      </c>
      <c r="U27" s="47"/>
      <c r="V27" s="50"/>
      <c r="W27" s="48" t="str">
        <f t="shared" ref="W27" si="11">IF(U27&gt;=1,"En cours…", "")</f>
        <v/>
      </c>
      <c r="X27" s="43" t="str">
        <f t="shared" si="9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50"/>
      <c r="W28" s="48" t="str">
        <f>IF(U28&gt;=1,"En cours…","")</f>
        <v/>
      </c>
      <c r="X28" s="43" t="str">
        <f t="shared" si="9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2">COUNTIF(I9:I28,"2 match")+COUNTIF(I9:I28,"1 facultative")</f>
        <v>0</v>
      </c>
      <c r="J29" s="52">
        <f t="shared" si="12"/>
        <v>0</v>
      </c>
      <c r="K29" s="52">
        <f t="shared" si="12"/>
        <v>0</v>
      </c>
      <c r="L29" s="52">
        <f t="shared" si="12"/>
        <v>0</v>
      </c>
      <c r="M29" s="52">
        <f t="shared" si="12"/>
        <v>0</v>
      </c>
      <c r="N29" s="52">
        <f t="shared" si="12"/>
        <v>0</v>
      </c>
      <c r="O29" s="52">
        <f t="shared" si="12"/>
        <v>0</v>
      </c>
      <c r="P29" s="52">
        <f t="shared" si="12"/>
        <v>0</v>
      </c>
      <c r="Q29" s="52">
        <f t="shared" si="12"/>
        <v>0</v>
      </c>
      <c r="R29" s="52">
        <f t="shared" si="12"/>
        <v>0</v>
      </c>
      <c r="S29" s="52">
        <f t="shared" si="12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3">IF(AND(U30&gt;=100000,U30&lt;=299999),"3","")</f>
        <v/>
      </c>
      <c r="J30" s="45" t="str">
        <f t="shared" ref="J30:J36" si="14">IF(AND(U30&gt;=100000,U30&lt;=299999),"3","")</f>
        <v/>
      </c>
      <c r="K30" s="46" t="s">
        <v>134</v>
      </c>
      <c r="L30" s="46" t="str">
        <f t="shared" ref="L30:L36" si="15">IF(U30&gt;=300000,"3","")</f>
        <v/>
      </c>
      <c r="M30" s="46" t="str">
        <f t="shared" ref="M30:M36" si="16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17">IF(U30&gt;=100000,"3","")</f>
        <v/>
      </c>
      <c r="R30" s="46" t="str">
        <f t="shared" ref="R30:R36" si="18">IF(AND(U30&gt;=1,U30&lt;=99999),"3","")</f>
        <v/>
      </c>
      <c r="S30" s="46" t="str">
        <f t="shared" ref="S30:S36" si="19">IF(AND(U30&gt;=1,U30&lt;=99999),"3","")</f>
        <v/>
      </c>
      <c r="T30" s="47" t="s">
        <v>134</v>
      </c>
      <c r="U30" s="47"/>
      <c r="V30" s="50"/>
      <c r="W30" s="48" t="str">
        <f t="shared" ref="W30" si="20">IF(U30&gt;=1,"En cours…", "")</f>
        <v/>
      </c>
      <c r="X30" s="43" t="str">
        <f t="shared" ref="X30" si="2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3"/>
        <v/>
      </c>
      <c r="J31" s="45" t="str">
        <f t="shared" si="14"/>
        <v/>
      </c>
      <c r="K31" s="46" t="s">
        <v>134</v>
      </c>
      <c r="L31" s="46" t="str">
        <f t="shared" si="15"/>
        <v/>
      </c>
      <c r="M31" s="46" t="str">
        <f t="shared" si="16"/>
        <v/>
      </c>
      <c r="N31" s="45" t="s">
        <v>134</v>
      </c>
      <c r="O31" s="45" t="s">
        <v>134</v>
      </c>
      <c r="P31" s="45" t="s">
        <v>134</v>
      </c>
      <c r="Q31" s="46" t="str">
        <f t="shared" si="17"/>
        <v/>
      </c>
      <c r="R31" s="46" t="str">
        <f t="shared" si="18"/>
        <v/>
      </c>
      <c r="S31" s="46" t="str">
        <f t="shared" si="19"/>
        <v/>
      </c>
      <c r="T31" s="47" t="s">
        <v>134</v>
      </c>
      <c r="U31" s="47"/>
      <c r="V31" s="50"/>
      <c r="W31" s="48" t="str">
        <f t="shared" ref="W31:W32" si="22">IF(U31&gt;=1,"En cours…", "")</f>
        <v/>
      </c>
      <c r="X31" s="43" t="str">
        <f t="shared" ref="X31:X36" si="23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3"/>
        <v/>
      </c>
      <c r="J32" s="45" t="str">
        <f t="shared" si="14"/>
        <v/>
      </c>
      <c r="K32" s="46" t="s">
        <v>134</v>
      </c>
      <c r="L32" s="46" t="str">
        <f t="shared" si="15"/>
        <v/>
      </c>
      <c r="M32" s="46" t="str">
        <f t="shared" si="16"/>
        <v/>
      </c>
      <c r="N32" s="45" t="s">
        <v>134</v>
      </c>
      <c r="O32" s="45" t="s">
        <v>134</v>
      </c>
      <c r="P32" s="45" t="s">
        <v>134</v>
      </c>
      <c r="Q32" s="46" t="str">
        <f t="shared" si="17"/>
        <v/>
      </c>
      <c r="R32" s="46" t="str">
        <f t="shared" si="18"/>
        <v/>
      </c>
      <c r="S32" s="46" t="str">
        <f t="shared" si="19"/>
        <v/>
      </c>
      <c r="T32" s="47" t="s">
        <v>134</v>
      </c>
      <c r="U32" s="47"/>
      <c r="V32" s="50"/>
      <c r="W32" s="48" t="str">
        <f t="shared" si="22"/>
        <v/>
      </c>
      <c r="X32" s="43" t="str">
        <f t="shared" si="23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3"/>
        <v/>
      </c>
      <c r="J33" s="45" t="str">
        <f t="shared" si="14"/>
        <v/>
      </c>
      <c r="K33" s="46" t="s">
        <v>134</v>
      </c>
      <c r="L33" s="46" t="str">
        <f t="shared" si="15"/>
        <v/>
      </c>
      <c r="M33" s="46" t="str">
        <f t="shared" si="16"/>
        <v/>
      </c>
      <c r="N33" s="45" t="s">
        <v>134</v>
      </c>
      <c r="O33" s="45" t="s">
        <v>134</v>
      </c>
      <c r="P33" s="45" t="s">
        <v>134</v>
      </c>
      <c r="Q33" s="46" t="str">
        <f t="shared" si="17"/>
        <v/>
      </c>
      <c r="R33" s="46" t="str">
        <f t="shared" si="18"/>
        <v/>
      </c>
      <c r="S33" s="46" t="str">
        <f t="shared" si="19"/>
        <v/>
      </c>
      <c r="T33" s="47" t="s">
        <v>134</v>
      </c>
      <c r="U33" s="47"/>
      <c r="V33" s="50"/>
      <c r="W33" s="48" t="str">
        <f t="shared" ref="W33:W36" si="24">IF(U33&gt;=1,"En cours…", "")</f>
        <v/>
      </c>
      <c r="X33" s="43" t="str">
        <f t="shared" si="23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3"/>
        <v/>
      </c>
      <c r="J34" s="45" t="str">
        <f t="shared" si="14"/>
        <v/>
      </c>
      <c r="K34" s="46" t="s">
        <v>134</v>
      </c>
      <c r="L34" s="46" t="str">
        <f t="shared" si="15"/>
        <v/>
      </c>
      <c r="M34" s="46" t="str">
        <f t="shared" si="16"/>
        <v/>
      </c>
      <c r="N34" s="45" t="s">
        <v>134</v>
      </c>
      <c r="O34" s="45" t="s">
        <v>134</v>
      </c>
      <c r="P34" s="45" t="s">
        <v>134</v>
      </c>
      <c r="Q34" s="46" t="str">
        <f t="shared" si="17"/>
        <v/>
      </c>
      <c r="R34" s="46" t="str">
        <f t="shared" si="18"/>
        <v/>
      </c>
      <c r="S34" s="46" t="str">
        <f t="shared" si="19"/>
        <v/>
      </c>
      <c r="T34" s="48" t="s">
        <v>134</v>
      </c>
      <c r="U34" s="47"/>
      <c r="V34" s="50"/>
      <c r="W34" s="48" t="str">
        <f t="shared" si="24"/>
        <v/>
      </c>
      <c r="X34" s="43" t="str">
        <f t="shared" si="23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3"/>
        <v/>
      </c>
      <c r="J35" s="45" t="str">
        <f t="shared" si="14"/>
        <v/>
      </c>
      <c r="K35" s="46" t="s">
        <v>134</v>
      </c>
      <c r="L35" s="46" t="str">
        <f t="shared" si="15"/>
        <v/>
      </c>
      <c r="M35" s="46" t="str">
        <f t="shared" si="16"/>
        <v/>
      </c>
      <c r="N35" s="45" t="s">
        <v>134</v>
      </c>
      <c r="O35" s="45" t="s">
        <v>134</v>
      </c>
      <c r="P35" s="45" t="s">
        <v>134</v>
      </c>
      <c r="Q35" s="46" t="str">
        <f t="shared" si="17"/>
        <v/>
      </c>
      <c r="R35" s="46" t="str">
        <f t="shared" si="18"/>
        <v/>
      </c>
      <c r="S35" s="46" t="str">
        <f t="shared" si="19"/>
        <v/>
      </c>
      <c r="T35" s="47" t="s">
        <v>134</v>
      </c>
      <c r="U35" s="47"/>
      <c r="V35" s="50"/>
      <c r="W35" s="48" t="str">
        <f t="shared" si="24"/>
        <v/>
      </c>
      <c r="X35" s="43" t="str">
        <f t="shared" si="23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3"/>
        <v/>
      </c>
      <c r="J36" s="45" t="str">
        <f t="shared" si="14"/>
        <v/>
      </c>
      <c r="K36" s="46" t="s">
        <v>134</v>
      </c>
      <c r="L36" s="46" t="str">
        <f t="shared" si="15"/>
        <v/>
      </c>
      <c r="M36" s="46" t="str">
        <f t="shared" si="16"/>
        <v/>
      </c>
      <c r="N36" s="45" t="s">
        <v>134</v>
      </c>
      <c r="O36" s="45" t="s">
        <v>134</v>
      </c>
      <c r="P36" s="45" t="s">
        <v>134</v>
      </c>
      <c r="Q36" s="46" t="str">
        <f t="shared" si="17"/>
        <v/>
      </c>
      <c r="R36" s="46" t="str">
        <f t="shared" si="18"/>
        <v/>
      </c>
      <c r="S36" s="46" t="str">
        <f t="shared" si="19"/>
        <v/>
      </c>
      <c r="T36" s="47"/>
      <c r="U36" s="47"/>
      <c r="V36" s="50"/>
      <c r="W36" s="48" t="str">
        <f t="shared" si="24"/>
        <v/>
      </c>
      <c r="X36" s="43" t="str">
        <f t="shared" si="23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5">COUNTIF(H30:H36,"2 match")</f>
        <v>0</v>
      </c>
      <c r="I37" s="91">
        <f t="shared" si="25"/>
        <v>0</v>
      </c>
      <c r="J37" s="91">
        <f t="shared" si="25"/>
        <v>0</v>
      </c>
      <c r="K37" s="91">
        <f t="shared" si="25"/>
        <v>0</v>
      </c>
      <c r="L37" s="91">
        <f t="shared" si="25"/>
        <v>0</v>
      </c>
      <c r="M37" s="91">
        <f t="shared" si="25"/>
        <v>0</v>
      </c>
      <c r="N37" s="91">
        <f t="shared" si="25"/>
        <v>0</v>
      </c>
      <c r="O37" s="91">
        <f t="shared" si="25"/>
        <v>0</v>
      </c>
      <c r="P37" s="91">
        <f t="shared" si="25"/>
        <v>0</v>
      </c>
      <c r="Q37" s="91">
        <f t="shared" si="25"/>
        <v>0</v>
      </c>
      <c r="R37" s="91">
        <f t="shared" si="25"/>
        <v>0</v>
      </c>
      <c r="S37" s="91">
        <f t="shared" si="25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26">IF(AND(U44&gt;=100000,U44&lt;=299999),"3","")</f>
        <v/>
      </c>
      <c r="J44" s="45" t="str">
        <f t="shared" ref="J44:J49" si="27">IF(AND(U44&gt;=100000,U44&lt;=299999),"3","")</f>
        <v/>
      </c>
      <c r="K44" s="46" t="s">
        <v>134</v>
      </c>
      <c r="L44" s="46" t="str">
        <f t="shared" ref="L44:L49" si="28">IF(U44&gt;=300000,"3","")</f>
        <v/>
      </c>
      <c r="M44" s="46" t="str">
        <f t="shared" ref="M44:M49" si="29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0">IF(U44&gt;=100000,"3","")</f>
        <v/>
      </c>
      <c r="R44" s="46" t="str">
        <f t="shared" ref="R44:R49" si="31">IF(AND(U44&gt;=1,U44&lt;=99999),"3","")</f>
        <v/>
      </c>
      <c r="S44" s="46" t="str">
        <f t="shared" ref="S44:S49" si="32">IF(AND(U44&gt;=1,U44&lt;=99999),"3","")</f>
        <v/>
      </c>
      <c r="T44" s="47" t="s">
        <v>134</v>
      </c>
      <c r="U44" s="47"/>
      <c r="V44" s="50"/>
      <c r="W44" s="48" t="str">
        <f t="shared" ref="W44:W49" si="33">IF(U44&gt;=1,"En cours…", "")</f>
        <v/>
      </c>
      <c r="X44" s="43" t="str">
        <f t="shared" ref="X44:X49" si="34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26"/>
        <v/>
      </c>
      <c r="J45" s="45" t="str">
        <f t="shared" si="27"/>
        <v/>
      </c>
      <c r="K45" s="46" t="s">
        <v>134</v>
      </c>
      <c r="L45" s="46" t="str">
        <f t="shared" si="28"/>
        <v/>
      </c>
      <c r="M45" s="46" t="str">
        <f t="shared" si="29"/>
        <v/>
      </c>
      <c r="N45" s="45" t="s">
        <v>134</v>
      </c>
      <c r="O45" s="45" t="s">
        <v>134</v>
      </c>
      <c r="P45" s="45" t="s">
        <v>134</v>
      </c>
      <c r="Q45" s="46" t="str">
        <f t="shared" si="30"/>
        <v/>
      </c>
      <c r="R45" s="46" t="str">
        <f t="shared" si="31"/>
        <v/>
      </c>
      <c r="S45" s="46" t="str">
        <f t="shared" si="32"/>
        <v/>
      </c>
      <c r="T45" s="47" t="s">
        <v>134</v>
      </c>
      <c r="U45" s="47"/>
      <c r="V45" s="50"/>
      <c r="W45" s="48" t="str">
        <f t="shared" si="33"/>
        <v/>
      </c>
      <c r="X45" s="43" t="str">
        <f t="shared" si="34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26"/>
        <v/>
      </c>
      <c r="J46" s="45" t="str">
        <f t="shared" si="27"/>
        <v/>
      </c>
      <c r="K46" s="46" t="s">
        <v>134</v>
      </c>
      <c r="L46" s="46" t="str">
        <f t="shared" si="28"/>
        <v/>
      </c>
      <c r="M46" s="46" t="str">
        <f t="shared" si="29"/>
        <v/>
      </c>
      <c r="N46" s="45" t="s">
        <v>134</v>
      </c>
      <c r="O46" s="45" t="s">
        <v>134</v>
      </c>
      <c r="P46" s="45" t="s">
        <v>134</v>
      </c>
      <c r="Q46" s="46" t="str">
        <f t="shared" si="30"/>
        <v/>
      </c>
      <c r="R46" s="46" t="str">
        <f t="shared" si="31"/>
        <v/>
      </c>
      <c r="S46" s="46" t="str">
        <f t="shared" si="32"/>
        <v/>
      </c>
      <c r="T46" s="47" t="s">
        <v>134</v>
      </c>
      <c r="U46" s="47"/>
      <c r="V46" s="50"/>
      <c r="W46" s="48" t="str">
        <f t="shared" si="33"/>
        <v/>
      </c>
      <c r="X46" s="43" t="str">
        <f t="shared" si="34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26"/>
        <v/>
      </c>
      <c r="J47" s="45" t="str">
        <f t="shared" si="27"/>
        <v/>
      </c>
      <c r="K47" s="46" t="s">
        <v>134</v>
      </c>
      <c r="L47" s="46" t="str">
        <f t="shared" si="28"/>
        <v/>
      </c>
      <c r="M47" s="46" t="str">
        <f t="shared" si="29"/>
        <v/>
      </c>
      <c r="N47" s="45" t="s">
        <v>134</v>
      </c>
      <c r="O47" s="45" t="s">
        <v>134</v>
      </c>
      <c r="P47" s="45" t="s">
        <v>134</v>
      </c>
      <c r="Q47" s="46" t="str">
        <f t="shared" si="30"/>
        <v/>
      </c>
      <c r="R47" s="46" t="str">
        <f t="shared" si="31"/>
        <v/>
      </c>
      <c r="S47" s="46" t="str">
        <f t="shared" si="32"/>
        <v/>
      </c>
      <c r="T47" s="48" t="s">
        <v>134</v>
      </c>
      <c r="U47" s="47"/>
      <c r="V47" s="50"/>
      <c r="W47" s="48" t="str">
        <f t="shared" si="33"/>
        <v/>
      </c>
      <c r="X47" s="43" t="str">
        <f t="shared" si="34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26"/>
        <v/>
      </c>
      <c r="J48" s="45" t="str">
        <f t="shared" si="27"/>
        <v/>
      </c>
      <c r="K48" s="46" t="s">
        <v>134</v>
      </c>
      <c r="L48" s="46" t="str">
        <f t="shared" si="28"/>
        <v/>
      </c>
      <c r="M48" s="46" t="str">
        <f t="shared" si="29"/>
        <v/>
      </c>
      <c r="N48" s="45" t="s">
        <v>134</v>
      </c>
      <c r="O48" s="45" t="s">
        <v>134</v>
      </c>
      <c r="P48" s="45" t="s">
        <v>134</v>
      </c>
      <c r="Q48" s="46" t="str">
        <f t="shared" si="30"/>
        <v/>
      </c>
      <c r="R48" s="46" t="str">
        <f t="shared" si="31"/>
        <v/>
      </c>
      <c r="S48" s="46" t="str">
        <f t="shared" si="32"/>
        <v/>
      </c>
      <c r="T48" s="47" t="s">
        <v>134</v>
      </c>
      <c r="U48" s="47"/>
      <c r="V48" s="50"/>
      <c r="W48" s="48" t="str">
        <f t="shared" si="33"/>
        <v/>
      </c>
      <c r="X48" s="43" t="str">
        <f t="shared" si="34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26"/>
        <v/>
      </c>
      <c r="J49" s="45" t="str">
        <f t="shared" si="27"/>
        <v/>
      </c>
      <c r="K49" s="46" t="s">
        <v>134</v>
      </c>
      <c r="L49" s="46" t="str">
        <f t="shared" si="28"/>
        <v/>
      </c>
      <c r="M49" s="46" t="str">
        <f t="shared" si="29"/>
        <v/>
      </c>
      <c r="N49" s="45" t="s">
        <v>134</v>
      </c>
      <c r="O49" s="45" t="s">
        <v>134</v>
      </c>
      <c r="P49" s="45" t="s">
        <v>134</v>
      </c>
      <c r="Q49" s="46" t="str">
        <f t="shared" si="30"/>
        <v/>
      </c>
      <c r="R49" s="46" t="str">
        <f t="shared" si="31"/>
        <v/>
      </c>
      <c r="S49" s="46" t="str">
        <f t="shared" si="32"/>
        <v/>
      </c>
      <c r="T49" s="47" t="s">
        <v>134</v>
      </c>
      <c r="U49" s="47"/>
      <c r="V49" s="50"/>
      <c r="W49" s="48" t="str">
        <f t="shared" si="33"/>
        <v/>
      </c>
      <c r="X49" s="43" t="str">
        <f t="shared" si="34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5">COUNTIF(I44:I49,"2 match")+COUNTIF(I44:I49,"1 facultative")</f>
        <v>0</v>
      </c>
      <c r="J50" s="52">
        <f t="shared" si="35"/>
        <v>0</v>
      </c>
      <c r="K50" s="52">
        <f t="shared" si="35"/>
        <v>0</v>
      </c>
      <c r="L50" s="52">
        <f t="shared" si="35"/>
        <v>0</v>
      </c>
      <c r="M50" s="52">
        <f t="shared" si="35"/>
        <v>0</v>
      </c>
      <c r="N50" s="52">
        <f t="shared" si="35"/>
        <v>0</v>
      </c>
      <c r="O50" s="52">
        <f t="shared" si="35"/>
        <v>0</v>
      </c>
      <c r="P50" s="52">
        <f t="shared" si="35"/>
        <v>0</v>
      </c>
      <c r="Q50" s="52">
        <f t="shared" si="35"/>
        <v>0</v>
      </c>
      <c r="R50" s="52">
        <f t="shared" si="35"/>
        <v>0</v>
      </c>
      <c r="S50" s="52">
        <f t="shared" si="35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36">IF(AND(U51&gt;=100000,U51&lt;=299999),"3","")</f>
        <v/>
      </c>
      <c r="J51" s="45" t="str">
        <f t="shared" ref="J51:J55" si="37">IF(AND(U51&gt;=100000,U51&lt;=299999),"3","")</f>
        <v/>
      </c>
      <c r="K51" s="46" t="s">
        <v>134</v>
      </c>
      <c r="L51" s="46" t="str">
        <f t="shared" ref="L51:L55" si="38">IF(U51&gt;=300000,"3","")</f>
        <v/>
      </c>
      <c r="M51" s="46" t="str">
        <f t="shared" ref="M51:M55" si="39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0">IF(U51&gt;=100000,"3","")</f>
        <v/>
      </c>
      <c r="R51" s="46" t="str">
        <f t="shared" ref="R51:R55" si="41">IF(AND(U51&gt;=1,U51&lt;=99999),"3","")</f>
        <v/>
      </c>
      <c r="S51" s="46" t="str">
        <f t="shared" ref="S51:S55" si="42">IF(AND(U51&gt;=1,U51&lt;=99999),"3","")</f>
        <v/>
      </c>
      <c r="T51" s="47" t="s">
        <v>134</v>
      </c>
      <c r="U51" s="47"/>
      <c r="V51" s="50"/>
      <c r="W51" s="48" t="str">
        <f t="shared" ref="W51:W55" si="4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36"/>
        <v/>
      </c>
      <c r="J52" s="45" t="str">
        <f t="shared" si="37"/>
        <v/>
      </c>
      <c r="K52" s="46" t="s">
        <v>134</v>
      </c>
      <c r="L52" s="46" t="str">
        <f t="shared" si="38"/>
        <v/>
      </c>
      <c r="M52" s="46" t="str">
        <f t="shared" si="39"/>
        <v/>
      </c>
      <c r="N52" s="45" t="s">
        <v>134</v>
      </c>
      <c r="O52" s="45" t="s">
        <v>134</v>
      </c>
      <c r="P52" s="45" t="s">
        <v>134</v>
      </c>
      <c r="Q52" s="46" t="str">
        <f t="shared" si="40"/>
        <v/>
      </c>
      <c r="R52" s="46" t="str">
        <f t="shared" si="41"/>
        <v/>
      </c>
      <c r="S52" s="46" t="str">
        <f t="shared" si="42"/>
        <v/>
      </c>
      <c r="T52" s="47" t="s">
        <v>134</v>
      </c>
      <c r="U52" s="47"/>
      <c r="V52" s="50"/>
      <c r="W52" s="48" t="str">
        <f t="shared" si="43"/>
        <v/>
      </c>
      <c r="X52" s="43" t="str">
        <f t="shared" ref="X52:X55" si="44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36"/>
        <v/>
      </c>
      <c r="J53" s="45" t="str">
        <f t="shared" si="37"/>
        <v/>
      </c>
      <c r="K53" s="46" t="s">
        <v>134</v>
      </c>
      <c r="L53" s="46" t="str">
        <f t="shared" si="38"/>
        <v/>
      </c>
      <c r="M53" s="46" t="str">
        <f t="shared" si="39"/>
        <v/>
      </c>
      <c r="N53" s="45" t="s">
        <v>134</v>
      </c>
      <c r="O53" s="45" t="s">
        <v>134</v>
      </c>
      <c r="P53" s="45" t="s">
        <v>134</v>
      </c>
      <c r="Q53" s="46" t="str">
        <f t="shared" si="40"/>
        <v/>
      </c>
      <c r="R53" s="46" t="str">
        <f t="shared" si="41"/>
        <v/>
      </c>
      <c r="S53" s="46" t="str">
        <f t="shared" si="42"/>
        <v/>
      </c>
      <c r="T53" s="48" t="s">
        <v>134</v>
      </c>
      <c r="U53" s="47"/>
      <c r="V53" s="50"/>
      <c r="W53" s="48" t="str">
        <f t="shared" si="43"/>
        <v/>
      </c>
      <c r="X53" s="43" t="str">
        <f t="shared" si="44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36"/>
        <v/>
      </c>
      <c r="J54" s="45" t="str">
        <f t="shared" si="37"/>
        <v/>
      </c>
      <c r="K54" s="46" t="s">
        <v>134</v>
      </c>
      <c r="L54" s="46" t="str">
        <f t="shared" si="38"/>
        <v/>
      </c>
      <c r="M54" s="46" t="str">
        <f t="shared" si="39"/>
        <v/>
      </c>
      <c r="N54" s="45" t="s">
        <v>134</v>
      </c>
      <c r="O54" s="45" t="s">
        <v>134</v>
      </c>
      <c r="P54" s="45" t="s">
        <v>134</v>
      </c>
      <c r="Q54" s="46" t="str">
        <f t="shared" si="40"/>
        <v/>
      </c>
      <c r="R54" s="46" t="str">
        <f t="shared" si="41"/>
        <v/>
      </c>
      <c r="S54" s="46" t="str">
        <f t="shared" si="42"/>
        <v/>
      </c>
      <c r="T54" s="47" t="s">
        <v>134</v>
      </c>
      <c r="U54" s="47"/>
      <c r="V54" s="50"/>
      <c r="W54" s="48" t="str">
        <f t="shared" si="43"/>
        <v/>
      </c>
      <c r="X54" s="43" t="str">
        <f t="shared" si="44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36"/>
        <v/>
      </c>
      <c r="J55" s="45" t="str">
        <f t="shared" si="37"/>
        <v/>
      </c>
      <c r="K55" s="46" t="s">
        <v>134</v>
      </c>
      <c r="L55" s="46" t="str">
        <f t="shared" si="38"/>
        <v/>
      </c>
      <c r="M55" s="46" t="str">
        <f t="shared" si="39"/>
        <v/>
      </c>
      <c r="N55" s="45" t="s">
        <v>134</v>
      </c>
      <c r="O55" s="45" t="s">
        <v>134</v>
      </c>
      <c r="P55" s="45" t="s">
        <v>134</v>
      </c>
      <c r="Q55" s="46" t="str">
        <f t="shared" si="40"/>
        <v/>
      </c>
      <c r="R55" s="46" t="str">
        <f t="shared" si="41"/>
        <v/>
      </c>
      <c r="S55" s="46" t="str">
        <f t="shared" si="42"/>
        <v/>
      </c>
      <c r="T55" s="47"/>
      <c r="U55" s="47"/>
      <c r="V55" s="50"/>
      <c r="W55" s="48" t="str">
        <f t="shared" si="43"/>
        <v/>
      </c>
      <c r="X55" s="43" t="str">
        <f t="shared" si="44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5">COUNTIF(I51:I55,"2 match")</f>
        <v>0</v>
      </c>
      <c r="J56" s="91">
        <f t="shared" si="45"/>
        <v>0</v>
      </c>
      <c r="K56" s="91">
        <f t="shared" si="45"/>
        <v>0</v>
      </c>
      <c r="L56" s="91">
        <f t="shared" si="45"/>
        <v>0</v>
      </c>
      <c r="M56" s="91">
        <f t="shared" si="45"/>
        <v>0</v>
      </c>
      <c r="N56" s="91">
        <f t="shared" si="45"/>
        <v>0</v>
      </c>
      <c r="O56" s="91">
        <f t="shared" si="45"/>
        <v>0</v>
      </c>
      <c r="P56" s="91">
        <f t="shared" si="45"/>
        <v>0</v>
      </c>
      <c r="Q56" s="91">
        <f t="shared" si="45"/>
        <v>0</v>
      </c>
      <c r="R56" s="91">
        <f t="shared" si="45"/>
        <v>0</v>
      </c>
      <c r="S56" s="91">
        <f t="shared" si="45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101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101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H42:H43"/>
    <mergeCell ref="I42:J42"/>
    <mergeCell ref="I38:J38"/>
    <mergeCell ref="L38:M38"/>
    <mergeCell ref="O38:P38"/>
    <mergeCell ref="R38:S38"/>
    <mergeCell ref="L42:M42"/>
    <mergeCell ref="N42:N43"/>
    <mergeCell ref="O42:P42"/>
    <mergeCell ref="Q42:Q43"/>
    <mergeCell ref="K41:M41"/>
    <mergeCell ref="N41:P41"/>
    <mergeCell ref="Q41:S41"/>
    <mergeCell ref="K42:K43"/>
    <mergeCell ref="D58:F58"/>
    <mergeCell ref="H58:I58"/>
    <mergeCell ref="J58:K58"/>
    <mergeCell ref="L58:M58"/>
    <mergeCell ref="O58:S58"/>
    <mergeCell ref="I57:J57"/>
    <mergeCell ref="L57:M57"/>
    <mergeCell ref="O57:P57"/>
    <mergeCell ref="R57:S57"/>
    <mergeCell ref="R42:S42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P62:Q62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</mergeCells>
  <conditionalFormatting sqref="G38 C64:D64 C62:D62 X62:Y62">
    <cfRule type="containsText" priority="2702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1930" priority="2681" operator="containsText" text="2 match">
      <formula>NOT(ISERROR(SEARCH("2 match",C29)))</formula>
    </cfRule>
    <cfRule type="containsText" dxfId="1929" priority="2682" operator="containsText" text="1 facultative">
      <formula>NOT(ISERROR(SEARCH("1 facultative",C29)))</formula>
    </cfRule>
  </conditionalFormatting>
  <conditionalFormatting sqref="X37">
    <cfRule type="cellIs" dxfId="1928" priority="838" operator="equal">
      <formula>10000</formula>
    </cfRule>
    <cfRule type="cellIs" dxfId="1927" priority="839" operator="lessThan">
      <formula>10000</formula>
    </cfRule>
    <cfRule type="cellIs" dxfId="1926" priority="840" operator="greaterThan">
      <formula>10000</formula>
    </cfRule>
    <cfRule type="cellIs" dxfId="1925" priority="841" operator="lessThan">
      <formula>25000</formula>
    </cfRule>
    <cfRule type="cellIs" dxfId="1924" priority="842" operator="greaterThan">
      <formula>25000</formula>
    </cfRule>
    <cfRule type="cellIs" dxfId="1923" priority="843" operator="greaterThan">
      <formula>25000</formula>
    </cfRule>
  </conditionalFormatting>
  <conditionalFormatting sqref="D29:F29 V29:X29 D37:F37 T37:X37">
    <cfRule type="containsText" dxfId="1922" priority="836" operator="containsText" text="2 match">
      <formula>NOT(ISERROR(SEARCH("2 match",D29)))</formula>
    </cfRule>
    <cfRule type="containsText" dxfId="1921" priority="837" operator="containsText" text="1 facultative">
      <formula>NOT(ISERROR(SEARCH("1 facultative",D29)))</formula>
    </cfRule>
  </conditionalFormatting>
  <conditionalFormatting sqref="G29:S29">
    <cfRule type="containsText" priority="835" operator="containsText" text="x">
      <formula>NOT(ISERROR(SEARCH("x",G29)))</formula>
    </cfRule>
  </conditionalFormatting>
  <conditionalFormatting sqref="G29:U29">
    <cfRule type="containsText" dxfId="1920" priority="833" operator="containsText" text="2 match">
      <formula>NOT(ISERROR(SEARCH("2 match",G29)))</formula>
    </cfRule>
    <cfRule type="containsText" dxfId="1919" priority="834" operator="containsText" text="1 facultative">
      <formula>NOT(ISERROR(SEARCH("1 facultative",G29)))</formula>
    </cfRule>
  </conditionalFormatting>
  <conditionalFormatting sqref="K29:M29">
    <cfRule type="containsText" dxfId="1918" priority="832" operator="containsText" text="Néant">
      <formula>NOT(ISERROR(SEARCH("Néant",K29)))</formula>
    </cfRule>
  </conditionalFormatting>
  <conditionalFormatting sqref="G37">
    <cfRule type="containsText" priority="831" operator="containsText" text="x">
      <formula>NOT(ISERROR(SEARCH("x",G37)))</formula>
    </cfRule>
  </conditionalFormatting>
  <conditionalFormatting sqref="G37">
    <cfRule type="containsText" dxfId="1917" priority="829" operator="containsText" text="2 match">
      <formula>NOT(ISERROR(SEARCH("2 match",G37)))</formula>
    </cfRule>
    <cfRule type="containsText" dxfId="1916" priority="830" operator="containsText" text="1 facultative">
      <formula>NOT(ISERROR(SEARCH("1 facultative",G37)))</formula>
    </cfRule>
  </conditionalFormatting>
  <conditionalFormatting sqref="D31:D32 G31:G32 V30:V31 T30:T31">
    <cfRule type="containsText" dxfId="1915" priority="825" operator="containsText" text="2 match">
      <formula>NOT(ISERROR(SEARCH("2 match",D30)))</formula>
    </cfRule>
    <cfRule type="containsText" dxfId="1914" priority="826" operator="containsText" text="1 facultative">
      <formula>NOT(ISERROR(SEARCH("1 facultative",D30)))</formula>
    </cfRule>
  </conditionalFormatting>
  <conditionalFormatting sqref="W30:W31">
    <cfRule type="containsText" dxfId="1913" priority="814" operator="containsText" text="Signé partie">
      <formula>NOT(ISERROR(SEARCH("Signé partie",W30)))</formula>
    </cfRule>
    <cfRule type="containsText" dxfId="1912" priority="815" operator="containsText" text="Reporté">
      <formula>NOT(ISERROR(SEARCH("Reporté",W30)))</formula>
    </cfRule>
    <cfRule type="containsText" dxfId="1911" priority="816" operator="containsText" text="Abandon">
      <formula>NOT(ISERROR(SEARCH("Abandon",W30)))</formula>
    </cfRule>
    <cfRule type="containsText" dxfId="1910" priority="817" operator="containsText" text="Signé 100%">
      <formula>NOT(ISERROR(SEARCH("Signé 100%",W30)))</formula>
    </cfRule>
    <cfRule type="containsBlanks" dxfId="1909" priority="818">
      <formula>LEN(TRIM(W30))=0</formula>
    </cfRule>
    <cfRule type="containsText" dxfId="1908" priority="819" operator="containsText" text="En cours">
      <formula>NOT(ISERROR(SEARCH("En cours",W30)))</formula>
    </cfRule>
  </conditionalFormatting>
  <conditionalFormatting sqref="W32:W36">
    <cfRule type="containsText" dxfId="1907" priority="800" operator="containsText" text="Signé partie">
      <formula>NOT(ISERROR(SEARCH("Signé partie",W32)))</formula>
    </cfRule>
    <cfRule type="containsText" dxfId="1906" priority="801" operator="containsText" text="Reporté">
      <formula>NOT(ISERROR(SEARCH("Reporté",W32)))</formula>
    </cfRule>
    <cfRule type="containsText" dxfId="1905" priority="802" operator="containsText" text="Abandon">
      <formula>NOT(ISERROR(SEARCH("Abandon",W32)))</formula>
    </cfRule>
    <cfRule type="containsText" dxfId="1904" priority="803" operator="containsText" text="Signé 100%">
      <formula>NOT(ISERROR(SEARCH("Signé 100%",W32)))</formula>
    </cfRule>
    <cfRule type="containsBlanks" dxfId="1903" priority="809">
      <formula>LEN(TRIM(W32))=0</formula>
    </cfRule>
    <cfRule type="containsText" dxfId="1902" priority="810" operator="containsText" text="En cours">
      <formula>NOT(ISERROR(SEARCH("En cours",W32)))</formula>
    </cfRule>
  </conditionalFormatting>
  <conditionalFormatting sqref="D33:D36 T33:T36 G33:G36 V33:V36">
    <cfRule type="containsText" dxfId="1901" priority="804" operator="containsText" text="2 match">
      <formula>NOT(ISERROR(SEARCH("2 match",D33)))</formula>
    </cfRule>
    <cfRule type="containsText" dxfId="1900" priority="805" operator="containsText" text="1 facultative">
      <formula>NOT(ISERROR(SEARCH("1 facultative",D33)))</formula>
    </cfRule>
  </conditionalFormatting>
  <conditionalFormatting sqref="T32 V32">
    <cfRule type="containsText" dxfId="1899" priority="796" operator="containsText" text="2 match">
      <formula>NOT(ISERROR(SEARCH("2 match",T32)))</formula>
    </cfRule>
    <cfRule type="containsText" dxfId="1898" priority="797" operator="containsText" text="1 facultative">
      <formula>NOT(ISERROR(SEARCH("1 facultative",T32)))</formula>
    </cfRule>
  </conditionalFormatting>
  <conditionalFormatting sqref="E31:E36">
    <cfRule type="containsText" dxfId="1897" priority="700" operator="containsText" text="2 match">
      <formula>NOT(ISERROR(SEARCH("2 match",E31)))</formula>
    </cfRule>
    <cfRule type="containsText" dxfId="1896" priority="701" operator="containsText" text="1 facultative">
      <formula>NOT(ISERROR(SEARCH("1 facultative",E31)))</formula>
    </cfRule>
  </conditionalFormatting>
  <conditionalFormatting sqref="G57">
    <cfRule type="containsText" priority="699" operator="containsText" text="x">
      <formula>NOT(ISERROR(SEARCH("x",G57)))</formula>
    </cfRule>
  </conditionalFormatting>
  <conditionalFormatting sqref="X50">
    <cfRule type="cellIs" dxfId="1895" priority="697" operator="equal">
      <formula>10000</formula>
    </cfRule>
    <cfRule type="cellIs" dxfId="1894" priority="698" operator="greaterThan">
      <formula>10000</formula>
    </cfRule>
  </conditionalFormatting>
  <conditionalFormatting sqref="X50">
    <cfRule type="containsBlanks" dxfId="1893" priority="695">
      <formula>LEN(TRIM(X50))=0</formula>
    </cfRule>
    <cfRule type="containsText" dxfId="1892" priority="696" operator="containsText" text="En cours">
      <formula>NOT(ISERROR(SEARCH("En cours",X50)))</formula>
    </cfRule>
  </conditionalFormatting>
  <conditionalFormatting sqref="X56">
    <cfRule type="containsBlanks" dxfId="1891" priority="693">
      <formula>LEN(TRIM(X56))=0</formula>
    </cfRule>
    <cfRule type="containsText" dxfId="1890" priority="694" operator="containsText" text="En cours">
      <formula>NOT(ISERROR(SEARCH("En cours",X56)))</formula>
    </cfRule>
  </conditionalFormatting>
  <conditionalFormatting sqref="D56:F56 D50:F50">
    <cfRule type="containsText" dxfId="1889" priority="691" operator="containsText" text="2 match">
      <formula>NOT(ISERROR(SEARCH("2 match",D50)))</formula>
    </cfRule>
    <cfRule type="containsText" dxfId="1888" priority="692" operator="containsText" text="1 facultative">
      <formula>NOT(ISERROR(SEARCH("1 facultative",D50)))</formula>
    </cfRule>
  </conditionalFormatting>
  <conditionalFormatting sqref="X56">
    <cfRule type="cellIs" dxfId="1887" priority="687" operator="equal">
      <formula>10000</formula>
    </cfRule>
    <cfRule type="cellIs" dxfId="1886" priority="688" operator="lessThan">
      <formula>10000</formula>
    </cfRule>
    <cfRule type="cellIs" dxfId="1885" priority="689" operator="greaterThan">
      <formula>10000</formula>
    </cfRule>
    <cfRule type="cellIs" dxfId="1884" priority="690" operator="lessThan">
      <formula>25000</formula>
    </cfRule>
  </conditionalFormatting>
  <conditionalFormatting sqref="X57">
    <cfRule type="cellIs" dxfId="1883" priority="681" operator="greaterThan">
      <formula>25000</formula>
    </cfRule>
    <cfRule type="cellIs" dxfId="1882" priority="682" operator="equal">
      <formula>10000</formula>
    </cfRule>
    <cfRule type="cellIs" dxfId="1881" priority="683" operator="lessThan">
      <formula>10000</formula>
    </cfRule>
    <cfRule type="cellIs" dxfId="1880" priority="684" operator="greaterThan">
      <formula>10000</formula>
    </cfRule>
    <cfRule type="cellIs" dxfId="1879" priority="685" operator="lessThan">
      <formula>25000</formula>
    </cfRule>
    <cfRule type="cellIs" dxfId="1878" priority="686" operator="greaterThan">
      <formula>25000</formula>
    </cfRule>
  </conditionalFormatting>
  <conditionalFormatting sqref="X57">
    <cfRule type="cellIs" dxfId="1877" priority="678" operator="equal">
      <formula>0.5</formula>
    </cfRule>
    <cfRule type="cellIs" priority="679" operator="between">
      <formula>30</formula>
      <formula>50</formula>
    </cfRule>
    <cfRule type="cellIs" dxfId="1876" priority="680" operator="greaterThan">
      <formula>0.5</formula>
    </cfRule>
  </conditionalFormatting>
  <conditionalFormatting sqref="G50:S50">
    <cfRule type="containsText" priority="673" operator="containsText" text="x">
      <formula>NOT(ISERROR(SEARCH("x",G50)))</formula>
    </cfRule>
  </conditionalFormatting>
  <conditionalFormatting sqref="G50:U50">
    <cfRule type="containsText" dxfId="1875" priority="671" operator="containsText" text="2 match">
      <formula>NOT(ISERROR(SEARCH("2 match",G50)))</formula>
    </cfRule>
    <cfRule type="containsText" dxfId="1874" priority="672" operator="containsText" text="1 facultative">
      <formula>NOT(ISERROR(SEARCH("1 facultative",G50)))</formula>
    </cfRule>
  </conditionalFormatting>
  <conditionalFormatting sqref="H50:S50">
    <cfRule type="containsText" priority="670" operator="containsText" text="x">
      <formula>NOT(ISERROR(SEARCH("x",H50)))</formula>
    </cfRule>
  </conditionalFormatting>
  <conditionalFormatting sqref="H50:S50">
    <cfRule type="containsText" priority="669" operator="containsText" text="x">
      <formula>NOT(ISERROR(SEARCH("x",H50)))</formula>
    </cfRule>
  </conditionalFormatting>
  <conditionalFormatting sqref="K50:M50">
    <cfRule type="containsText" dxfId="1873" priority="668" operator="containsText" text="Néant">
      <formula>NOT(ISERROR(SEARCH("Néant",K50)))</formula>
    </cfRule>
  </conditionalFormatting>
  <conditionalFormatting sqref="G56">
    <cfRule type="containsText" priority="667" operator="containsText" text="x">
      <formula>NOT(ISERROR(SEARCH("x",G56)))</formula>
    </cfRule>
  </conditionalFormatting>
  <conditionalFormatting sqref="G56 T56:U56">
    <cfRule type="containsText" dxfId="1872" priority="661" operator="containsText" text="2 match">
      <formula>NOT(ISERROR(SEARCH("2 match",G56)))</formula>
    </cfRule>
    <cfRule type="containsText" dxfId="1871" priority="662" operator="containsText" text="1 facultative">
      <formula>NOT(ISERROR(SEARCH("1 facultative",G56)))</formula>
    </cfRule>
  </conditionalFormatting>
  <conditionalFormatting sqref="D44:D45 T44 V44 G44:G45 U44:U49">
    <cfRule type="containsText" dxfId="1870" priority="656" operator="containsText" text="2 match">
      <formula>NOT(ISERROR(SEARCH("2 match",D44)))</formula>
    </cfRule>
    <cfRule type="containsText" dxfId="1869" priority="657" operator="containsText" text="1 facultative">
      <formula>NOT(ISERROR(SEARCH("1 facultative",D44)))</formula>
    </cfRule>
  </conditionalFormatting>
  <conditionalFormatting sqref="D46:D49 T46:T49 G46:G49 V46:V49">
    <cfRule type="containsText" dxfId="1868" priority="635" operator="containsText" text="2 match">
      <formula>NOT(ISERROR(SEARCH("2 match",D46)))</formula>
    </cfRule>
    <cfRule type="containsText" dxfId="1867" priority="636" operator="containsText" text="1 facultative">
      <formula>NOT(ISERROR(SEARCH("1 facultative",D46)))</formula>
    </cfRule>
  </conditionalFormatting>
  <conditionalFormatting sqref="T45 V45">
    <cfRule type="containsText" dxfId="1866" priority="627" operator="containsText" text="2 match">
      <formula>NOT(ISERROR(SEARCH("2 match",T45)))</formula>
    </cfRule>
    <cfRule type="containsText" dxfId="1865" priority="628" operator="containsText" text="1 facultative">
      <formula>NOT(ISERROR(SEARCH("1 facultative",T45)))</formula>
    </cfRule>
  </conditionalFormatting>
  <conditionalFormatting sqref="D51 G51 U51:U55">
    <cfRule type="containsText" dxfId="1864" priority="611" operator="containsText" text="2 match">
      <formula>NOT(ISERROR(SEARCH("2 match",D51)))</formula>
    </cfRule>
    <cfRule type="containsText" dxfId="1863" priority="612" operator="containsText" text="1 facultative">
      <formula>NOT(ISERROR(SEARCH("1 facultative",D51)))</formula>
    </cfRule>
  </conditionalFormatting>
  <conditionalFormatting sqref="D52:D55 T52:T55 G52:G55 V52:V55">
    <cfRule type="containsText" dxfId="1862" priority="590" operator="containsText" text="2 match">
      <formula>NOT(ISERROR(SEARCH("2 match",D52)))</formula>
    </cfRule>
    <cfRule type="containsText" dxfId="1861" priority="591" operator="containsText" text="1 facultative">
      <formula>NOT(ISERROR(SEARCH("1 facultative",D52)))</formula>
    </cfRule>
  </conditionalFormatting>
  <conditionalFormatting sqref="T51 V51">
    <cfRule type="containsText" dxfId="1860" priority="582" operator="containsText" text="2 match">
      <formula>NOT(ISERROR(SEARCH("2 match",T51)))</formula>
    </cfRule>
    <cfRule type="containsText" dxfId="1859" priority="583" operator="containsText" text="1 facultative">
      <formula>NOT(ISERROR(SEARCH("1 facultative",T51)))</formula>
    </cfRule>
  </conditionalFormatting>
  <conditionalFormatting sqref="E44:E49">
    <cfRule type="containsText" dxfId="1858" priority="570" operator="containsText" text="2 match">
      <formula>NOT(ISERROR(SEARCH("2 match",E44)))</formula>
    </cfRule>
    <cfRule type="containsText" dxfId="1857" priority="571" operator="containsText" text="1 facultative">
      <formula>NOT(ISERROR(SEARCH("1 facultative",E44)))</formula>
    </cfRule>
  </conditionalFormatting>
  <conditionalFormatting sqref="E51:E55">
    <cfRule type="containsText" dxfId="1856" priority="568" operator="containsText" text="2 match">
      <formula>NOT(ISERROR(SEARCH("2 match",E51)))</formula>
    </cfRule>
    <cfRule type="containsText" dxfId="1855" priority="569" operator="containsText" text="1 facultative">
      <formula>NOT(ISERROR(SEARCH("1 facultative",E51)))</formula>
    </cfRule>
  </conditionalFormatting>
  <conditionalFormatting sqref="Q38:R38">
    <cfRule type="containsText" priority="549" operator="containsText" text="x">
      <formula>NOT(ISERROR(SEARCH("x",Q38)))</formula>
    </cfRule>
  </conditionalFormatting>
  <conditionalFormatting sqref="Q38:R38">
    <cfRule type="containsText" dxfId="1854" priority="547" operator="containsText" text="2 match">
      <formula>NOT(ISERROR(SEARCH("2 match",Q38)))</formula>
    </cfRule>
    <cfRule type="containsText" dxfId="1853" priority="548" operator="containsText" text="1 facultative">
      <formula>NOT(ISERROR(SEARCH("1 facultative",Q38)))</formula>
    </cfRule>
  </conditionalFormatting>
  <conditionalFormatting sqref="Q38:R38">
    <cfRule type="containsText" priority="546" operator="containsText" text="x">
      <formula>NOT(ISERROR(SEARCH("x",Q38)))</formula>
    </cfRule>
  </conditionalFormatting>
  <conditionalFormatting sqref="N38:O38">
    <cfRule type="containsText" priority="545" operator="containsText" text="x">
      <formula>NOT(ISERROR(SEARCH("x",N38)))</formula>
    </cfRule>
  </conditionalFormatting>
  <conditionalFormatting sqref="N38:O38">
    <cfRule type="containsText" dxfId="1852" priority="543" operator="containsText" text="2 match">
      <formula>NOT(ISERROR(SEARCH("2 match",N38)))</formula>
    </cfRule>
    <cfRule type="containsText" dxfId="1851" priority="544" operator="containsText" text="1 facultative">
      <formula>NOT(ISERROR(SEARCH("1 facultative",N38)))</formula>
    </cfRule>
  </conditionalFormatting>
  <conditionalFormatting sqref="N38:O38">
    <cfRule type="containsText" priority="542" operator="containsText" text="x">
      <formula>NOT(ISERROR(SEARCH("x",N38)))</formula>
    </cfRule>
  </conditionalFormatting>
  <conditionalFormatting sqref="K38:L38">
    <cfRule type="containsText" priority="541" operator="containsText" text="x">
      <formula>NOT(ISERROR(SEARCH("x",K38)))</formula>
    </cfRule>
  </conditionalFormatting>
  <conditionalFormatting sqref="K38:L38">
    <cfRule type="containsText" dxfId="1850" priority="539" operator="containsText" text="2 match">
      <formula>NOT(ISERROR(SEARCH("2 match",K38)))</formula>
    </cfRule>
    <cfRule type="containsText" dxfId="1849" priority="540" operator="containsText" text="1 facultative">
      <formula>NOT(ISERROR(SEARCH("1 facultative",K38)))</formula>
    </cfRule>
  </conditionalFormatting>
  <conditionalFormatting sqref="K38:L38">
    <cfRule type="containsText" priority="538" operator="containsText" text="x">
      <formula>NOT(ISERROR(SEARCH("x",K38)))</formula>
    </cfRule>
  </conditionalFormatting>
  <conditionalFormatting sqref="H38:I38">
    <cfRule type="containsText" priority="537" operator="containsText" text="x">
      <formula>NOT(ISERROR(SEARCH("x",H38)))</formula>
    </cfRule>
  </conditionalFormatting>
  <conditionalFormatting sqref="H38:I38">
    <cfRule type="containsText" dxfId="1848" priority="535" operator="containsText" text="2 match">
      <formula>NOT(ISERROR(SEARCH("2 match",H38)))</formula>
    </cfRule>
    <cfRule type="containsText" dxfId="1847" priority="536" operator="containsText" text="1 facultative">
      <formula>NOT(ISERROR(SEARCH("1 facultative",H38)))</formula>
    </cfRule>
  </conditionalFormatting>
  <conditionalFormatting sqref="H38:I38">
    <cfRule type="containsText" priority="534" operator="containsText" text="x">
      <formula>NOT(ISERROR(SEARCH("x",H38)))</formula>
    </cfRule>
  </conditionalFormatting>
  <conditionalFormatting sqref="H37:S37">
    <cfRule type="containsText" priority="521" operator="containsText" text="x">
      <formula>NOT(ISERROR(SEARCH("x",H37)))</formula>
    </cfRule>
  </conditionalFormatting>
  <conditionalFormatting sqref="H37:S37">
    <cfRule type="containsText" dxfId="1846" priority="519" operator="containsText" text="2 match">
      <formula>NOT(ISERROR(SEARCH("2 match",H37)))</formula>
    </cfRule>
    <cfRule type="containsText" dxfId="1845" priority="520" operator="containsText" text="1 facultative">
      <formula>NOT(ISERROR(SEARCH("1 facultative",H37)))</formula>
    </cfRule>
  </conditionalFormatting>
  <conditionalFormatting sqref="H37:S37">
    <cfRule type="containsText" priority="518" operator="containsText" text="x">
      <formula>NOT(ISERROR(SEARCH("x",H37)))</formula>
    </cfRule>
  </conditionalFormatting>
  <conditionalFormatting sqref="Q57:R57">
    <cfRule type="containsText" priority="508" operator="containsText" text="x">
      <formula>NOT(ISERROR(SEARCH("x",Q57)))</formula>
    </cfRule>
  </conditionalFormatting>
  <conditionalFormatting sqref="Q57:R57">
    <cfRule type="containsText" dxfId="1844" priority="506" operator="containsText" text="2 match">
      <formula>NOT(ISERROR(SEARCH("2 match",Q57)))</formula>
    </cfRule>
    <cfRule type="containsText" dxfId="1843" priority="507" operator="containsText" text="1 facultative">
      <formula>NOT(ISERROR(SEARCH("1 facultative",Q57)))</formula>
    </cfRule>
  </conditionalFormatting>
  <conditionalFormatting sqref="Q57:R57">
    <cfRule type="containsText" priority="505" operator="containsText" text="x">
      <formula>NOT(ISERROR(SEARCH("x",Q57)))</formula>
    </cfRule>
  </conditionalFormatting>
  <conditionalFormatting sqref="N57:O57">
    <cfRule type="containsText" priority="504" operator="containsText" text="x">
      <formula>NOT(ISERROR(SEARCH("x",N57)))</formula>
    </cfRule>
  </conditionalFormatting>
  <conditionalFormatting sqref="N57:O57">
    <cfRule type="containsText" dxfId="1842" priority="502" operator="containsText" text="2 match">
      <formula>NOT(ISERROR(SEARCH("2 match",N57)))</formula>
    </cfRule>
    <cfRule type="containsText" dxfId="1841" priority="503" operator="containsText" text="1 facultative">
      <formula>NOT(ISERROR(SEARCH("1 facultative",N57)))</formula>
    </cfRule>
  </conditionalFormatting>
  <conditionalFormatting sqref="N57:O57">
    <cfRule type="containsText" priority="501" operator="containsText" text="x">
      <formula>NOT(ISERROR(SEARCH("x",N57)))</formula>
    </cfRule>
  </conditionalFormatting>
  <conditionalFormatting sqref="K57:L57">
    <cfRule type="containsText" priority="500" operator="containsText" text="x">
      <formula>NOT(ISERROR(SEARCH("x",K57)))</formula>
    </cfRule>
  </conditionalFormatting>
  <conditionalFormatting sqref="K57:L57">
    <cfRule type="containsText" dxfId="1840" priority="498" operator="containsText" text="2 match">
      <formula>NOT(ISERROR(SEARCH("2 match",K57)))</formula>
    </cfRule>
    <cfRule type="containsText" dxfId="1839" priority="499" operator="containsText" text="1 facultative">
      <formula>NOT(ISERROR(SEARCH("1 facultative",K57)))</formula>
    </cfRule>
  </conditionalFormatting>
  <conditionalFormatting sqref="K57:L57">
    <cfRule type="containsText" priority="497" operator="containsText" text="x">
      <formula>NOT(ISERROR(SEARCH("x",K57)))</formula>
    </cfRule>
  </conditionalFormatting>
  <conditionalFormatting sqref="H57:I57">
    <cfRule type="containsText" priority="496" operator="containsText" text="x">
      <formula>NOT(ISERROR(SEARCH("x",H57)))</formula>
    </cfRule>
  </conditionalFormatting>
  <conditionalFormatting sqref="H57:I57">
    <cfRule type="containsText" dxfId="1838" priority="494" operator="containsText" text="2 match">
      <formula>NOT(ISERROR(SEARCH("2 match",H57)))</formula>
    </cfRule>
    <cfRule type="containsText" dxfId="1837" priority="495" operator="containsText" text="1 facultative">
      <formula>NOT(ISERROR(SEARCH("1 facultative",H57)))</formula>
    </cfRule>
  </conditionalFormatting>
  <conditionalFormatting sqref="H57:I57">
    <cfRule type="containsText" priority="493" operator="containsText" text="x">
      <formula>NOT(ISERROR(SEARCH("x",H57)))</formula>
    </cfRule>
  </conditionalFormatting>
  <conditionalFormatting sqref="L64:M64">
    <cfRule type="containsText" priority="442" operator="containsText" text="x">
      <formula>NOT(ISERROR(SEARCH("x",L64)))</formula>
    </cfRule>
  </conditionalFormatting>
  <conditionalFormatting sqref="L64:M64">
    <cfRule type="containsText" dxfId="1836" priority="440" operator="containsText" text="2 match">
      <formula>NOT(ISERROR(SEARCH("2 match",L64)))</formula>
    </cfRule>
    <cfRule type="containsText" dxfId="1835" priority="441" operator="containsText" text="1 facultative">
      <formula>NOT(ISERROR(SEARCH("1 facultative",L64)))</formula>
    </cfRule>
  </conditionalFormatting>
  <conditionalFormatting sqref="L64:M64">
    <cfRule type="containsText" priority="439" operator="containsText" text="x">
      <formula>NOT(ISERROR(SEARCH("x",L64)))</formula>
    </cfRule>
  </conditionalFormatting>
  <conditionalFormatting sqref="I64:J64">
    <cfRule type="containsText" priority="438" operator="containsText" text="x">
      <formula>NOT(ISERROR(SEARCH("x",I64)))</formula>
    </cfRule>
  </conditionalFormatting>
  <conditionalFormatting sqref="I64:J64">
    <cfRule type="containsText" dxfId="1834" priority="436" operator="containsText" text="2 match">
      <formula>NOT(ISERROR(SEARCH("2 match",I64)))</formula>
    </cfRule>
    <cfRule type="containsText" dxfId="1833" priority="437" operator="containsText" text="1 facultative">
      <formula>NOT(ISERROR(SEARCH("1 facultative",I64)))</formula>
    </cfRule>
  </conditionalFormatting>
  <conditionalFormatting sqref="I64:J64">
    <cfRule type="containsText" priority="435" operator="containsText" text="x">
      <formula>NOT(ISERROR(SEARCH("x",I64)))</formula>
    </cfRule>
  </conditionalFormatting>
  <conditionalFormatting sqref="F64:G64">
    <cfRule type="containsText" priority="434" operator="containsText" text="x">
      <formula>NOT(ISERROR(SEARCH("x",F64)))</formula>
    </cfRule>
  </conditionalFormatting>
  <conditionalFormatting sqref="F64:G64">
    <cfRule type="containsText" dxfId="1832" priority="432" operator="containsText" text="2 match">
      <formula>NOT(ISERROR(SEARCH("2 match",F64)))</formula>
    </cfRule>
    <cfRule type="containsText" dxfId="1831" priority="433" operator="containsText" text="1 facultative">
      <formula>NOT(ISERROR(SEARCH("1 facultative",F64)))</formula>
    </cfRule>
  </conditionalFormatting>
  <conditionalFormatting sqref="F64:G64">
    <cfRule type="containsText" priority="431" operator="containsText" text="x">
      <formula>NOT(ISERROR(SEARCH("x",F64)))</formula>
    </cfRule>
  </conditionalFormatting>
  <conditionalFormatting sqref="L62:M62">
    <cfRule type="containsText" priority="410" operator="containsText" text="x">
      <formula>NOT(ISERROR(SEARCH("x",L62)))</formula>
    </cfRule>
  </conditionalFormatting>
  <conditionalFormatting sqref="L62:M62">
    <cfRule type="containsText" dxfId="1830" priority="408" operator="containsText" text="2 match">
      <formula>NOT(ISERROR(SEARCH("2 match",L62)))</formula>
    </cfRule>
    <cfRule type="containsText" dxfId="1829" priority="409" operator="containsText" text="1 facultative">
      <formula>NOT(ISERROR(SEARCH("1 facultative",L62)))</formula>
    </cfRule>
  </conditionalFormatting>
  <conditionalFormatting sqref="L62:M62">
    <cfRule type="containsText" priority="407" operator="containsText" text="x">
      <formula>NOT(ISERROR(SEARCH("x",L62)))</formula>
    </cfRule>
  </conditionalFormatting>
  <conditionalFormatting sqref="I62:J62">
    <cfRule type="containsText" priority="406" operator="containsText" text="x">
      <formula>NOT(ISERROR(SEARCH("x",I62)))</formula>
    </cfRule>
  </conditionalFormatting>
  <conditionalFormatting sqref="I62:J62">
    <cfRule type="containsText" dxfId="1828" priority="404" operator="containsText" text="2 match">
      <formula>NOT(ISERROR(SEARCH("2 match",I62)))</formula>
    </cfRule>
    <cfRule type="containsText" dxfId="1827" priority="405" operator="containsText" text="1 facultative">
      <formula>NOT(ISERROR(SEARCH("1 facultative",I62)))</formula>
    </cfRule>
  </conditionalFormatting>
  <conditionalFormatting sqref="I62:J62">
    <cfRule type="containsText" priority="403" operator="containsText" text="x">
      <formula>NOT(ISERROR(SEARCH("x",I62)))</formula>
    </cfRule>
  </conditionalFormatting>
  <conditionalFormatting sqref="F62:G62">
    <cfRule type="containsText" priority="402" operator="containsText" text="x">
      <formula>NOT(ISERROR(SEARCH("x",F62)))</formula>
    </cfRule>
  </conditionalFormatting>
  <conditionalFormatting sqref="F62:G62">
    <cfRule type="containsText" dxfId="1826" priority="400" operator="containsText" text="2 match">
      <formula>NOT(ISERROR(SEARCH("2 match",F62)))</formula>
    </cfRule>
    <cfRule type="containsText" dxfId="1825" priority="401" operator="containsText" text="1 facultative">
      <formula>NOT(ISERROR(SEARCH("1 facultative",F62)))</formula>
    </cfRule>
  </conditionalFormatting>
  <conditionalFormatting sqref="F62:G62">
    <cfRule type="containsText" priority="399" operator="containsText" text="x">
      <formula>NOT(ISERROR(SEARCH("x",F62)))</formula>
    </cfRule>
  </conditionalFormatting>
  <conditionalFormatting sqref="U62:V62">
    <cfRule type="containsText" priority="390" operator="containsText" text="x">
      <formula>NOT(ISERROR(SEARCH("x",U62)))</formula>
    </cfRule>
  </conditionalFormatting>
  <conditionalFormatting sqref="U62:V62">
    <cfRule type="containsText" dxfId="1824" priority="388" operator="containsText" text="2 match">
      <formula>NOT(ISERROR(SEARCH("2 match",U62)))</formula>
    </cfRule>
    <cfRule type="containsText" dxfId="1823" priority="389" operator="containsText" text="1 facultative">
      <formula>NOT(ISERROR(SEARCH("1 facultative",U62)))</formula>
    </cfRule>
  </conditionalFormatting>
  <conditionalFormatting sqref="U62:V62">
    <cfRule type="containsText" priority="387" operator="containsText" text="x">
      <formula>NOT(ISERROR(SEARCH("x",U62)))</formula>
    </cfRule>
  </conditionalFormatting>
  <conditionalFormatting sqref="R62:S62">
    <cfRule type="containsText" priority="386" operator="containsText" text="x">
      <formula>NOT(ISERROR(SEARCH("x",R62)))</formula>
    </cfRule>
  </conditionalFormatting>
  <conditionalFormatting sqref="R62:S62">
    <cfRule type="containsText" dxfId="1822" priority="384" operator="containsText" text="2 match">
      <formula>NOT(ISERROR(SEARCH("2 match",R62)))</formula>
    </cfRule>
    <cfRule type="containsText" dxfId="1821" priority="385" operator="containsText" text="1 facultative">
      <formula>NOT(ISERROR(SEARCH("1 facultative",R62)))</formula>
    </cfRule>
  </conditionalFormatting>
  <conditionalFormatting sqref="R62:S62">
    <cfRule type="containsText" priority="383" operator="containsText" text="x">
      <formula>NOT(ISERROR(SEARCH("x",R62)))</formula>
    </cfRule>
  </conditionalFormatting>
  <conditionalFormatting sqref="O62:P62">
    <cfRule type="containsText" priority="382" operator="containsText" text="x">
      <formula>NOT(ISERROR(SEARCH("x",O62)))</formula>
    </cfRule>
  </conditionalFormatting>
  <conditionalFormatting sqref="O62:P62">
    <cfRule type="containsText" dxfId="1820" priority="380" operator="containsText" text="2 match">
      <formula>NOT(ISERROR(SEARCH("2 match",O62)))</formula>
    </cfRule>
    <cfRule type="containsText" dxfId="1819" priority="381" operator="containsText" text="1 facultative">
      <formula>NOT(ISERROR(SEARCH("1 facultative",O62)))</formula>
    </cfRule>
  </conditionalFormatting>
  <conditionalFormatting sqref="O62:P62">
    <cfRule type="containsText" priority="379" operator="containsText" text="x">
      <formula>NOT(ISERROR(SEARCH("x",O62)))</formula>
    </cfRule>
  </conditionalFormatting>
  <conditionalFormatting sqref="D19:D23 G19:G23 E9:E10 E17:E28 H9:S28 U9:U28">
    <cfRule type="containsText" dxfId="1818" priority="377" operator="containsText" text="2 match">
      <formula>NOT(ISERROR(SEARCH("2 match",D9)))</formula>
    </cfRule>
    <cfRule type="containsText" dxfId="1817" priority="378" operator="containsText" text="1 facultative">
      <formula>NOT(ISERROR(SEARCH("1 facultative",D9)))</formula>
    </cfRule>
  </conditionalFormatting>
  <conditionalFormatting sqref="H9:S28">
    <cfRule type="cellIs" dxfId="1816" priority="376" operator="equal">
      <formula>1</formula>
    </cfRule>
  </conditionalFormatting>
  <conditionalFormatting sqref="H9:S28">
    <cfRule type="cellIs" dxfId="1815" priority="375" operator="equal">
      <formula>1</formula>
    </cfRule>
  </conditionalFormatting>
  <conditionalFormatting sqref="H9:S28">
    <cfRule type="containsText" dxfId="1814" priority="374" operator="containsText" text="3">
      <formula>NOT(ISERROR(SEARCH("3",H9)))</formula>
    </cfRule>
  </conditionalFormatting>
  <conditionalFormatting sqref="H9:J28">
    <cfRule type="containsText" dxfId="1813" priority="372" operator="containsText" text="Néant">
      <formula>NOT(ISERROR(SEARCH("Néant",H9)))</formula>
    </cfRule>
  </conditionalFormatting>
  <conditionalFormatting sqref="G18">
    <cfRule type="cellIs" dxfId="1812" priority="362" operator="lessThan">
      <formula>1</formula>
    </cfRule>
  </conditionalFormatting>
  <conditionalFormatting sqref="G17">
    <cfRule type="cellIs" dxfId="1811" priority="361" operator="lessThan">
      <formula>1</formula>
    </cfRule>
  </conditionalFormatting>
  <conditionalFormatting sqref="D24:D28 G24:G28 T9:T28 V9:V28">
    <cfRule type="containsText" dxfId="1810" priority="354" operator="containsText" text="2 match">
      <formula>NOT(ISERROR(SEARCH("2 match",D9)))</formula>
    </cfRule>
    <cfRule type="containsText" dxfId="1809" priority="355" operator="containsText" text="1 facultative">
      <formula>NOT(ISERROR(SEARCH("1 facultative",D9)))</formula>
    </cfRule>
  </conditionalFormatting>
  <conditionalFormatting sqref="N9:P28">
    <cfRule type="cellIs" dxfId="1808" priority="349" operator="equal">
      <formula>1</formula>
    </cfRule>
  </conditionalFormatting>
  <conditionalFormatting sqref="N9:P28">
    <cfRule type="cellIs" dxfId="1807" priority="348" operator="equal">
      <formula>1</formula>
    </cfRule>
  </conditionalFormatting>
  <conditionalFormatting sqref="N9:P28">
    <cfRule type="cellIs" dxfId="1806" priority="345" operator="equal">
      <formula>1</formula>
    </cfRule>
  </conditionalFormatting>
  <conditionalFormatting sqref="N9:P28">
    <cfRule type="cellIs" dxfId="1805" priority="344" operator="equal">
      <formula>1</formula>
    </cfRule>
  </conditionalFormatting>
  <conditionalFormatting sqref="N9:P28">
    <cfRule type="cellIs" dxfId="1804" priority="343" operator="equal">
      <formula>1</formula>
    </cfRule>
  </conditionalFormatting>
  <conditionalFormatting sqref="N9:P28">
    <cfRule type="cellIs" dxfId="1803" priority="342" operator="equal">
      <formula>1</formula>
    </cfRule>
  </conditionalFormatting>
  <conditionalFormatting sqref="J9:J28">
    <cfRule type="cellIs" dxfId="1802" priority="337" operator="equal">
      <formula>1</formula>
    </cfRule>
  </conditionalFormatting>
  <conditionalFormatting sqref="J9:J28">
    <cfRule type="cellIs" dxfId="1801" priority="336" operator="equal">
      <formula>1</formula>
    </cfRule>
  </conditionalFormatting>
  <conditionalFormatting sqref="J9:J28">
    <cfRule type="cellIs" dxfId="1800" priority="341" operator="equal">
      <formula>1</formula>
    </cfRule>
  </conditionalFormatting>
  <conditionalFormatting sqref="J9:J28">
    <cfRule type="cellIs" dxfId="1799" priority="340" operator="equal">
      <formula>1</formula>
    </cfRule>
  </conditionalFormatting>
  <conditionalFormatting sqref="J9:J28">
    <cfRule type="cellIs" dxfId="1798" priority="339" operator="equal">
      <formula>1</formula>
    </cfRule>
  </conditionalFormatting>
  <conditionalFormatting sqref="J9:J28">
    <cfRule type="cellIs" dxfId="1797" priority="338" operator="equal">
      <formula>1</formula>
    </cfRule>
  </conditionalFormatting>
  <conditionalFormatting sqref="D9:D10 G9:G10">
    <cfRule type="containsText" dxfId="1796" priority="334" operator="containsText" text="2 match">
      <formula>NOT(ISERROR(SEARCH("2 match",D9)))</formula>
    </cfRule>
    <cfRule type="containsText" dxfId="1795" priority="335" operator="containsText" text="1 facultative">
      <formula>NOT(ISERROR(SEARCH("1 facultative",D9)))</formula>
    </cfRule>
  </conditionalFormatting>
  <conditionalFormatting sqref="D11:D12 G11:G12">
    <cfRule type="containsText" dxfId="1794" priority="304" operator="containsText" text="2 match">
      <formula>NOT(ISERROR(SEARCH("2 match",D11)))</formula>
    </cfRule>
    <cfRule type="containsText" dxfId="1793" priority="305" operator="containsText" text="1 facultative">
      <formula>NOT(ISERROR(SEARCH("1 facultative",D11)))</formula>
    </cfRule>
  </conditionalFormatting>
  <conditionalFormatting sqref="D13:D16 G13:G16">
    <cfRule type="containsText" dxfId="1792" priority="283" operator="containsText" text="2 match">
      <formula>NOT(ISERROR(SEARCH("2 match",D13)))</formula>
    </cfRule>
    <cfRule type="containsText" dxfId="1791" priority="284" operator="containsText" text="1 facultative">
      <formula>NOT(ISERROR(SEARCH("1 facultative",D13)))</formula>
    </cfRule>
  </conditionalFormatting>
  <conditionalFormatting sqref="E11:E16">
    <cfRule type="containsText" dxfId="1790" priority="263" operator="containsText" text="2 match">
      <formula>NOT(ISERROR(SEARCH("2 match",E11)))</formula>
    </cfRule>
    <cfRule type="containsText" dxfId="1789" priority="264" operator="containsText" text="1 facultative">
      <formula>NOT(ISERROR(SEARCH("1 facultative",E11)))</formula>
    </cfRule>
  </conditionalFormatting>
  <conditionalFormatting sqref="D30 G30 U30:U36">
    <cfRule type="containsText" dxfId="1788" priority="231" operator="containsText" text="2 match">
      <formula>NOT(ISERROR(SEARCH("2 match",D30)))</formula>
    </cfRule>
    <cfRule type="containsText" dxfId="1787" priority="232" operator="containsText" text="1 facultative">
      <formula>NOT(ISERROR(SEARCH("1 facultative",D30)))</formula>
    </cfRule>
  </conditionalFormatting>
  <conditionalFormatting sqref="E30">
    <cfRule type="containsText" dxfId="1786" priority="203" operator="containsText" text="2 match">
      <formula>NOT(ISERROR(SEARCH("2 match",E30)))</formula>
    </cfRule>
    <cfRule type="containsText" dxfId="1785" priority="204" operator="containsText" text="1 facultative">
      <formula>NOT(ISERROR(SEARCH("1 facultative",E30)))</formula>
    </cfRule>
  </conditionalFormatting>
  <conditionalFormatting sqref="W9:W28">
    <cfRule type="containsText" dxfId="1784" priority="185" operator="containsText" text="Signé partie">
      <formula>NOT(ISERROR(SEARCH("Signé partie",W9)))</formula>
    </cfRule>
    <cfRule type="containsText" dxfId="1783" priority="186" operator="containsText" text="Reporté">
      <formula>NOT(ISERROR(SEARCH("Reporté",W9)))</formula>
    </cfRule>
    <cfRule type="containsText" dxfId="1782" priority="187" operator="containsText" text="Abandon">
      <formula>NOT(ISERROR(SEARCH("Abandon",W9)))</formula>
    </cfRule>
    <cfRule type="containsText" dxfId="1781" priority="188" operator="containsText" text="Signé 100%">
      <formula>NOT(ISERROR(SEARCH("Signé 100%",W9)))</formula>
    </cfRule>
    <cfRule type="containsBlanks" dxfId="1780" priority="192">
      <formula>LEN(TRIM(W9))=0</formula>
    </cfRule>
    <cfRule type="containsText" dxfId="1779" priority="193" operator="containsText" text="En cours">
      <formula>NOT(ISERROR(SEARCH("En cours",W9)))</formula>
    </cfRule>
  </conditionalFormatting>
  <conditionalFormatting sqref="W44:W49">
    <cfRule type="containsText" dxfId="1778" priority="158" operator="containsText" text="Signé partie">
      <formula>NOT(ISERROR(SEARCH("Signé partie",W44)))</formula>
    </cfRule>
    <cfRule type="containsText" dxfId="1777" priority="159" operator="containsText" text="Reporté">
      <formula>NOT(ISERROR(SEARCH("Reporté",W44)))</formula>
    </cfRule>
    <cfRule type="containsText" dxfId="1776" priority="160" operator="containsText" text="Abandon">
      <formula>NOT(ISERROR(SEARCH("Abandon",W44)))</formula>
    </cfRule>
    <cfRule type="containsText" dxfId="1775" priority="161" operator="containsText" text="Signé 100%">
      <formula>NOT(ISERROR(SEARCH("Signé 100%",W44)))</formula>
    </cfRule>
    <cfRule type="containsBlanks" dxfId="1774" priority="165">
      <formula>LEN(TRIM(W44))=0</formula>
    </cfRule>
    <cfRule type="containsText" dxfId="1773" priority="166" operator="containsText" text="En cours">
      <formula>NOT(ISERROR(SEARCH("En cours",W44)))</formula>
    </cfRule>
  </conditionalFormatting>
  <conditionalFormatting sqref="W51:W55">
    <cfRule type="containsText" dxfId="1772" priority="140" operator="containsText" text="Signé partie">
      <formula>NOT(ISERROR(SEARCH("Signé partie",W51)))</formula>
    </cfRule>
    <cfRule type="containsText" dxfId="1771" priority="141" operator="containsText" text="Reporté">
      <formula>NOT(ISERROR(SEARCH("Reporté",W51)))</formula>
    </cfRule>
    <cfRule type="containsText" dxfId="1770" priority="142" operator="containsText" text="Abandon">
      <formula>NOT(ISERROR(SEARCH("Abandon",W51)))</formula>
    </cfRule>
    <cfRule type="containsText" dxfId="1769" priority="143" operator="containsText" text="Signé 100%">
      <formula>NOT(ISERROR(SEARCH("Signé 100%",W51)))</formula>
    </cfRule>
    <cfRule type="containsBlanks" dxfId="1768" priority="147">
      <formula>LEN(TRIM(W51))=0</formula>
    </cfRule>
    <cfRule type="containsText" dxfId="1767" priority="148" operator="containsText" text="En cours">
      <formula>NOT(ISERROR(SEARCH("En cours",W51)))</formula>
    </cfRule>
  </conditionalFormatting>
  <conditionalFormatting sqref="H30:S36">
    <cfRule type="containsText" dxfId="1766" priority="138" operator="containsText" text="2 match">
      <formula>NOT(ISERROR(SEARCH("2 match",H30)))</formula>
    </cfRule>
    <cfRule type="containsText" dxfId="1765" priority="139" operator="containsText" text="1 facultative">
      <formula>NOT(ISERROR(SEARCH("1 facultative",H30)))</formula>
    </cfRule>
  </conditionalFormatting>
  <conditionalFormatting sqref="H30:S36">
    <cfRule type="cellIs" dxfId="1764" priority="137" operator="equal">
      <formula>1</formula>
    </cfRule>
  </conditionalFormatting>
  <conditionalFormatting sqref="H30:S36">
    <cfRule type="cellIs" dxfId="1763" priority="136" operator="equal">
      <formula>1</formula>
    </cfRule>
  </conditionalFormatting>
  <conditionalFormatting sqref="H30:S36">
    <cfRule type="containsText" dxfId="1762" priority="135" operator="containsText" text="3">
      <formula>NOT(ISERROR(SEARCH("3",H30)))</formula>
    </cfRule>
  </conditionalFormatting>
  <conditionalFormatting sqref="H30:J36">
    <cfRule type="containsText" dxfId="1761" priority="133" operator="containsText" text="Néant">
      <formula>NOT(ISERROR(SEARCH("Néant",H30)))</formula>
    </cfRule>
  </conditionalFormatting>
  <conditionalFormatting sqref="N30:P36">
    <cfRule type="cellIs" dxfId="1760" priority="132" operator="equal">
      <formula>1</formula>
    </cfRule>
  </conditionalFormatting>
  <conditionalFormatting sqref="N30:P36">
    <cfRule type="cellIs" dxfId="1759" priority="131" operator="equal">
      <formula>1</formula>
    </cfRule>
  </conditionalFormatting>
  <conditionalFormatting sqref="N30:P36">
    <cfRule type="cellIs" dxfId="1758" priority="130" operator="equal">
      <formula>1</formula>
    </cfRule>
  </conditionalFormatting>
  <conditionalFormatting sqref="N30:P36">
    <cfRule type="cellIs" dxfId="1757" priority="129" operator="equal">
      <formula>1</formula>
    </cfRule>
  </conditionalFormatting>
  <conditionalFormatting sqref="N30:P36">
    <cfRule type="cellIs" dxfId="1756" priority="128" operator="equal">
      <formula>1</formula>
    </cfRule>
  </conditionalFormatting>
  <conditionalFormatting sqref="N30:P36">
    <cfRule type="cellIs" dxfId="1755" priority="127" operator="equal">
      <formula>1</formula>
    </cfRule>
  </conditionalFormatting>
  <conditionalFormatting sqref="J30:J36">
    <cfRule type="cellIs" dxfId="1754" priority="122" operator="equal">
      <formula>1</formula>
    </cfRule>
  </conditionalFormatting>
  <conditionalFormatting sqref="J30:J36">
    <cfRule type="cellIs" dxfId="1753" priority="121" operator="equal">
      <formula>1</formula>
    </cfRule>
  </conditionalFormatting>
  <conditionalFormatting sqref="J30:J36">
    <cfRule type="cellIs" dxfId="1752" priority="126" operator="equal">
      <formula>1</formula>
    </cfRule>
  </conditionalFormatting>
  <conditionalFormatting sqref="J30:J36">
    <cfRule type="cellIs" dxfId="1751" priority="125" operator="equal">
      <formula>1</formula>
    </cfRule>
  </conditionalFormatting>
  <conditionalFormatting sqref="J30:J36">
    <cfRule type="cellIs" dxfId="1750" priority="124" operator="equal">
      <formula>1</formula>
    </cfRule>
  </conditionalFormatting>
  <conditionalFormatting sqref="J30:J36">
    <cfRule type="cellIs" dxfId="1749" priority="123" operator="equal">
      <formula>1</formula>
    </cfRule>
  </conditionalFormatting>
  <conditionalFormatting sqref="H44:S49">
    <cfRule type="containsText" dxfId="1748" priority="119" operator="containsText" text="2 match">
      <formula>NOT(ISERROR(SEARCH("2 match",H44)))</formula>
    </cfRule>
    <cfRule type="containsText" dxfId="1747" priority="120" operator="containsText" text="1 facultative">
      <formula>NOT(ISERROR(SEARCH("1 facultative",H44)))</formula>
    </cfRule>
  </conditionalFormatting>
  <conditionalFormatting sqref="H44:S49">
    <cfRule type="cellIs" dxfId="1746" priority="118" operator="equal">
      <formula>1</formula>
    </cfRule>
  </conditionalFormatting>
  <conditionalFormatting sqref="H44:S49">
    <cfRule type="cellIs" dxfId="1745" priority="117" operator="equal">
      <formula>1</formula>
    </cfRule>
  </conditionalFormatting>
  <conditionalFormatting sqref="H44:S49">
    <cfRule type="containsText" dxfId="1744" priority="116" operator="containsText" text="3">
      <formula>NOT(ISERROR(SEARCH("3",H44)))</formula>
    </cfRule>
  </conditionalFormatting>
  <conditionalFormatting sqref="H44:J49">
    <cfRule type="containsText" dxfId="1743" priority="114" operator="containsText" text="Néant">
      <formula>NOT(ISERROR(SEARCH("Néant",H44)))</formula>
    </cfRule>
  </conditionalFormatting>
  <conditionalFormatting sqref="N44:P49">
    <cfRule type="cellIs" dxfId="1742" priority="113" operator="equal">
      <formula>1</formula>
    </cfRule>
  </conditionalFormatting>
  <conditionalFormatting sqref="N44:P49">
    <cfRule type="cellIs" dxfId="1741" priority="112" operator="equal">
      <formula>1</formula>
    </cfRule>
  </conditionalFormatting>
  <conditionalFormatting sqref="N44:P49">
    <cfRule type="cellIs" dxfId="1740" priority="111" operator="equal">
      <formula>1</formula>
    </cfRule>
  </conditionalFormatting>
  <conditionalFormatting sqref="N44:P49">
    <cfRule type="cellIs" dxfId="1739" priority="110" operator="equal">
      <formula>1</formula>
    </cfRule>
  </conditionalFormatting>
  <conditionalFormatting sqref="N44:P49">
    <cfRule type="cellIs" dxfId="1738" priority="109" operator="equal">
      <formula>1</formula>
    </cfRule>
  </conditionalFormatting>
  <conditionalFormatting sqref="N44:P49">
    <cfRule type="cellIs" dxfId="1737" priority="108" operator="equal">
      <formula>1</formula>
    </cfRule>
  </conditionalFormatting>
  <conditionalFormatting sqref="J44:J49">
    <cfRule type="cellIs" dxfId="1736" priority="103" operator="equal">
      <formula>1</formula>
    </cfRule>
  </conditionalFormatting>
  <conditionalFormatting sqref="J44:J49">
    <cfRule type="cellIs" dxfId="1735" priority="102" operator="equal">
      <formula>1</formula>
    </cfRule>
  </conditionalFormatting>
  <conditionalFormatting sqref="J44:J49">
    <cfRule type="cellIs" dxfId="1734" priority="107" operator="equal">
      <formula>1</formula>
    </cfRule>
  </conditionalFormatting>
  <conditionalFormatting sqref="J44:J49">
    <cfRule type="cellIs" dxfId="1733" priority="106" operator="equal">
      <formula>1</formula>
    </cfRule>
  </conditionalFormatting>
  <conditionalFormatting sqref="J44:J49">
    <cfRule type="cellIs" dxfId="1732" priority="105" operator="equal">
      <formula>1</formula>
    </cfRule>
  </conditionalFormatting>
  <conditionalFormatting sqref="J44:J49">
    <cfRule type="cellIs" dxfId="1731" priority="104" operator="equal">
      <formula>1</formula>
    </cfRule>
  </conditionalFormatting>
  <conditionalFormatting sqref="H51:S55">
    <cfRule type="containsText" dxfId="1730" priority="100" operator="containsText" text="2 match">
      <formula>NOT(ISERROR(SEARCH("2 match",H51)))</formula>
    </cfRule>
    <cfRule type="containsText" dxfId="1729" priority="101" operator="containsText" text="1 facultative">
      <formula>NOT(ISERROR(SEARCH("1 facultative",H51)))</formula>
    </cfRule>
  </conditionalFormatting>
  <conditionalFormatting sqref="H51:S55">
    <cfRule type="cellIs" dxfId="1728" priority="99" operator="equal">
      <formula>1</formula>
    </cfRule>
  </conditionalFormatting>
  <conditionalFormatting sqref="H51:S55">
    <cfRule type="cellIs" dxfId="1727" priority="98" operator="equal">
      <formula>1</formula>
    </cfRule>
  </conditionalFormatting>
  <conditionalFormatting sqref="H51:S55">
    <cfRule type="containsText" dxfId="1726" priority="97" operator="containsText" text="3">
      <formula>NOT(ISERROR(SEARCH("3",H51)))</formula>
    </cfRule>
  </conditionalFormatting>
  <conditionalFormatting sqref="H51:J55">
    <cfRule type="containsText" dxfId="1725" priority="95" operator="containsText" text="Néant">
      <formula>NOT(ISERROR(SEARCH("Néant",H51)))</formula>
    </cfRule>
  </conditionalFormatting>
  <conditionalFormatting sqref="N51:P55">
    <cfRule type="cellIs" dxfId="1724" priority="94" operator="equal">
      <formula>1</formula>
    </cfRule>
  </conditionalFormatting>
  <conditionalFormatting sqref="N51:P55">
    <cfRule type="cellIs" dxfId="1723" priority="93" operator="equal">
      <formula>1</formula>
    </cfRule>
  </conditionalFormatting>
  <conditionalFormatting sqref="N51:P55">
    <cfRule type="cellIs" dxfId="1722" priority="92" operator="equal">
      <formula>1</formula>
    </cfRule>
  </conditionalFormatting>
  <conditionalFormatting sqref="N51:P55">
    <cfRule type="cellIs" dxfId="1721" priority="91" operator="equal">
      <formula>1</formula>
    </cfRule>
  </conditionalFormatting>
  <conditionalFormatting sqref="N51:P55">
    <cfRule type="cellIs" dxfId="1720" priority="90" operator="equal">
      <formula>1</formula>
    </cfRule>
  </conditionalFormatting>
  <conditionalFormatting sqref="N51:P55">
    <cfRule type="cellIs" dxfId="1719" priority="89" operator="equal">
      <formula>1</formula>
    </cfRule>
  </conditionalFormatting>
  <conditionalFormatting sqref="J51:J55">
    <cfRule type="cellIs" dxfId="1718" priority="84" operator="equal">
      <formula>1</formula>
    </cfRule>
  </conditionalFormatting>
  <conditionalFormatting sqref="J51:J55">
    <cfRule type="cellIs" dxfId="1717" priority="83" operator="equal">
      <formula>1</formula>
    </cfRule>
  </conditionalFormatting>
  <conditionalFormatting sqref="J51:J55">
    <cfRule type="cellIs" dxfId="1716" priority="88" operator="equal">
      <formula>1</formula>
    </cfRule>
  </conditionalFormatting>
  <conditionalFormatting sqref="J51:J55">
    <cfRule type="cellIs" dxfId="1715" priority="87" operator="equal">
      <formula>1</formula>
    </cfRule>
  </conditionalFormatting>
  <conditionalFormatting sqref="J51:J55">
    <cfRule type="cellIs" dxfId="1714" priority="86" operator="equal">
      <formula>1</formula>
    </cfRule>
  </conditionalFormatting>
  <conditionalFormatting sqref="J51:J55">
    <cfRule type="cellIs" dxfId="1713" priority="85" operator="equal">
      <formula>1</formula>
    </cfRule>
  </conditionalFormatting>
  <conditionalFormatting sqref="H9:H28">
    <cfRule type="cellIs" dxfId="1712" priority="82" operator="equal">
      <formula>1</formula>
    </cfRule>
  </conditionalFormatting>
  <conditionalFormatting sqref="H9:H28">
    <cfRule type="cellIs" dxfId="1711" priority="81" operator="equal">
      <formula>1</formula>
    </cfRule>
  </conditionalFormatting>
  <conditionalFormatting sqref="H9:H28">
    <cfRule type="cellIs" dxfId="1710" priority="80" operator="equal">
      <formula>1</formula>
    </cfRule>
  </conditionalFormatting>
  <conditionalFormatting sqref="H9:H28">
    <cfRule type="cellIs" dxfId="1709" priority="79" operator="equal">
      <formula>1</formula>
    </cfRule>
  </conditionalFormatting>
  <conditionalFormatting sqref="H9:H28">
    <cfRule type="cellIs" dxfId="1708" priority="78" operator="equal">
      <formula>1</formula>
    </cfRule>
  </conditionalFormatting>
  <conditionalFormatting sqref="H9:H28">
    <cfRule type="cellIs" dxfId="1707" priority="77" operator="equal">
      <formula>1</formula>
    </cfRule>
  </conditionalFormatting>
  <conditionalFormatting sqref="H30:H36">
    <cfRule type="cellIs" dxfId="1706" priority="76" operator="equal">
      <formula>1</formula>
    </cfRule>
  </conditionalFormatting>
  <conditionalFormatting sqref="H30:H36">
    <cfRule type="cellIs" dxfId="1705" priority="75" operator="equal">
      <formula>1</formula>
    </cfRule>
  </conditionalFormatting>
  <conditionalFormatting sqref="H30:H36">
    <cfRule type="cellIs" dxfId="1704" priority="74" operator="equal">
      <formula>1</formula>
    </cfRule>
  </conditionalFormatting>
  <conditionalFormatting sqref="H30:H36">
    <cfRule type="cellIs" dxfId="1703" priority="73" operator="equal">
      <formula>1</formula>
    </cfRule>
  </conditionalFormatting>
  <conditionalFormatting sqref="H30:H36">
    <cfRule type="cellIs" dxfId="1702" priority="72" operator="equal">
      <formula>1</formula>
    </cfRule>
  </conditionalFormatting>
  <conditionalFormatting sqref="H30:H36">
    <cfRule type="cellIs" dxfId="1701" priority="71" operator="equal">
      <formula>1</formula>
    </cfRule>
  </conditionalFormatting>
  <conditionalFormatting sqref="H44:H49">
    <cfRule type="cellIs" dxfId="1700" priority="70" operator="equal">
      <formula>1</formula>
    </cfRule>
  </conditionalFormatting>
  <conditionalFormatting sqref="H44:H49">
    <cfRule type="cellIs" dxfId="1699" priority="69" operator="equal">
      <formula>1</formula>
    </cfRule>
  </conditionalFormatting>
  <conditionalFormatting sqref="H44:H49">
    <cfRule type="cellIs" dxfId="1698" priority="68" operator="equal">
      <formula>1</formula>
    </cfRule>
  </conditionalFormatting>
  <conditionalFormatting sqref="H44:H49">
    <cfRule type="cellIs" dxfId="1697" priority="67" operator="equal">
      <formula>1</formula>
    </cfRule>
  </conditionalFormatting>
  <conditionalFormatting sqref="H44:H49">
    <cfRule type="cellIs" dxfId="1696" priority="66" operator="equal">
      <formula>1</formula>
    </cfRule>
  </conditionalFormatting>
  <conditionalFormatting sqref="H44:H49">
    <cfRule type="cellIs" dxfId="1695" priority="65" operator="equal">
      <formula>1</formula>
    </cfRule>
  </conditionalFormatting>
  <conditionalFormatting sqref="H51:H55">
    <cfRule type="cellIs" dxfId="1694" priority="64" operator="equal">
      <formula>1</formula>
    </cfRule>
  </conditionalFormatting>
  <conditionalFormatting sqref="H51:H55">
    <cfRule type="cellIs" dxfId="1693" priority="63" operator="equal">
      <formula>1</formula>
    </cfRule>
  </conditionalFormatting>
  <conditionalFormatting sqref="H51:H55">
    <cfRule type="cellIs" dxfId="1692" priority="62" operator="equal">
      <formula>1</formula>
    </cfRule>
  </conditionalFormatting>
  <conditionalFormatting sqref="H51:H55">
    <cfRule type="cellIs" dxfId="1691" priority="61" operator="equal">
      <formula>1</formula>
    </cfRule>
  </conditionalFormatting>
  <conditionalFormatting sqref="H51:H55">
    <cfRule type="cellIs" dxfId="1690" priority="60" operator="equal">
      <formula>1</formula>
    </cfRule>
  </conditionalFormatting>
  <conditionalFormatting sqref="H51:H55">
    <cfRule type="cellIs" dxfId="1689" priority="59" operator="equal">
      <formula>1</formula>
    </cfRule>
  </conditionalFormatting>
  <conditionalFormatting sqref="X9:X28">
    <cfRule type="containsText" dxfId="1688" priority="25" operator="containsText" text="2 match">
      <formula>NOT(ISERROR(SEARCH("2 match",X9)))</formula>
    </cfRule>
    <cfRule type="containsText" dxfId="1687" priority="26" operator="containsText" text="1 facultative">
      <formula>NOT(ISERROR(SEARCH("1 facultative",X9)))</formula>
    </cfRule>
  </conditionalFormatting>
  <conditionalFormatting sqref="X30:X36">
    <cfRule type="containsText" dxfId="1686" priority="5" operator="containsText" text="2 match">
      <formula>NOT(ISERROR(SEARCH("2 match",X30)))</formula>
    </cfRule>
    <cfRule type="containsText" dxfId="1685" priority="6" operator="containsText" text="1 facultative">
      <formula>NOT(ISERROR(SEARCH("1 facultative",X30)))</formula>
    </cfRule>
  </conditionalFormatting>
  <conditionalFormatting sqref="X51:X55">
    <cfRule type="containsText" dxfId="1684" priority="3" operator="containsText" text="2 match">
      <formula>NOT(ISERROR(SEARCH("2 match",X51)))</formula>
    </cfRule>
    <cfRule type="containsText" dxfId="1683" priority="4" operator="containsText" text="1 facultative">
      <formula>NOT(ISERROR(SEARCH("1 facultative",X51)))</formula>
    </cfRule>
  </conditionalFormatting>
  <conditionalFormatting sqref="X44:X49">
    <cfRule type="containsText" dxfId="1682" priority="1" operator="containsText" text="2 match">
      <formula>NOT(ISERROR(SEARCH("2 match",X44)))</formula>
    </cfRule>
    <cfRule type="containsText" dxfId="1681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9:S28 H51:S55 H44:S49 H30:S36">
      <formula1>DONNEES0006</formula1>
    </dataValidation>
    <dataValidation type="list" allowBlank="1" showInputMessage="1" showErrorMessage="1" sqref="F51:F55 F44:F49 F30:F36 F9:F28 Y9:Y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3" operator="containsText" id="{EFD309C8-A8F3-42B7-ACF2-8161D6518652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134" operator="containsText" id="{A581488D-690C-4C63-851A-B478FA7941FA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115" operator="containsText" id="{900ED275-3DFF-4C02-9793-6112F438FBCC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96" operator="containsText" id="{F8F18671-5B03-4FF4-8DD1-F414A4C159E1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 t="shared" ref="J9:J27" si="0"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50"/>
      <c r="W9" s="48" t="str">
        <f t="shared" ref="W9" si="1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/>
      <c r="E10" s="43"/>
      <c r="F10" s="182"/>
      <c r="G10" s="43"/>
      <c r="H10" s="45"/>
      <c r="I10" s="45" t="str">
        <f t="shared" ref="I10:I27" si="2">IF(AND(U10&gt;=100000,U10&lt;=299999),"3","")</f>
        <v/>
      </c>
      <c r="J10" s="45" t="str">
        <f t="shared" si="0"/>
        <v/>
      </c>
      <c r="K10" s="46" t="s">
        <v>134</v>
      </c>
      <c r="L10" s="46" t="str">
        <f t="shared" ref="L10:L27" si="3">IF(U10&gt;=300000,"3","")</f>
        <v/>
      </c>
      <c r="M10" s="46" t="str">
        <f t="shared" ref="M10:M27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27" si="5">IF(U10&gt;=100000,"3","")</f>
        <v/>
      </c>
      <c r="R10" s="46" t="str">
        <f t="shared" ref="R10:R27" si="6">IF(AND(U10&gt;=1,U10&lt;=99999),"3","")</f>
        <v/>
      </c>
      <c r="S10" s="46" t="str">
        <f t="shared" ref="S10:S27" si="7">IF(AND(U10&gt;=1,U10&lt;=99999),"3","")</f>
        <v/>
      </c>
      <c r="T10" s="47" t="s">
        <v>134</v>
      </c>
      <c r="U10" s="47"/>
      <c r="V10" s="50"/>
      <c r="W10" s="48" t="str">
        <f t="shared" ref="W10:W25" si="8">IF(U10&gt;=1,"En cours…", "")</f>
        <v/>
      </c>
      <c r="X10" s="43" t="str">
        <f t="shared" ref="X10:X28" si="9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2"/>
        <v/>
      </c>
      <c r="J11" s="45" t="str">
        <f t="shared" si="0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50"/>
      <c r="W11" s="48" t="str">
        <f t="shared" si="8"/>
        <v/>
      </c>
      <c r="X11" s="43" t="str">
        <f t="shared" si="9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2"/>
        <v/>
      </c>
      <c r="J12" s="45" t="str">
        <f t="shared" si="0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50"/>
      <c r="W12" s="48" t="str">
        <f t="shared" si="8"/>
        <v/>
      </c>
      <c r="X12" s="43" t="str">
        <f t="shared" si="9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2"/>
        <v/>
      </c>
      <c r="J13" s="45" t="str">
        <f t="shared" si="0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 t="s">
        <v>134</v>
      </c>
      <c r="U13" s="47"/>
      <c r="V13" s="50"/>
      <c r="W13" s="48" t="str">
        <f t="shared" si="8"/>
        <v/>
      </c>
      <c r="X13" s="43" t="str">
        <f t="shared" si="9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2"/>
        <v/>
      </c>
      <c r="J14" s="45" t="str">
        <f t="shared" si="0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50"/>
      <c r="W14" s="48" t="str">
        <f t="shared" si="8"/>
        <v/>
      </c>
      <c r="X14" s="43" t="str">
        <f t="shared" si="9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2"/>
        <v/>
      </c>
      <c r="J15" s="45" t="str">
        <f t="shared" si="0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50"/>
      <c r="W15" s="48" t="str">
        <f t="shared" si="8"/>
        <v/>
      </c>
      <c r="X15" s="43" t="str">
        <f t="shared" si="9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si="2"/>
        <v/>
      </c>
      <c r="J16" s="45" t="str">
        <f t="shared" si="0"/>
        <v/>
      </c>
      <c r="K16" s="46" t="s">
        <v>134</v>
      </c>
      <c r="L16" s="46" t="str">
        <f t="shared" si="3"/>
        <v/>
      </c>
      <c r="M16" s="46" t="str">
        <f t="shared" si="4"/>
        <v/>
      </c>
      <c r="N16" s="45" t="s">
        <v>134</v>
      </c>
      <c r="O16" s="45" t="s">
        <v>134</v>
      </c>
      <c r="P16" s="45" t="s">
        <v>134</v>
      </c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 t="s">
        <v>134</v>
      </c>
      <c r="U16" s="47"/>
      <c r="V16" s="50"/>
      <c r="W16" s="48" t="str">
        <f t="shared" si="8"/>
        <v/>
      </c>
      <c r="X16" s="43" t="str">
        <f t="shared" si="9"/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2"/>
        <v/>
      </c>
      <c r="J17" s="45" t="str">
        <f t="shared" si="0"/>
        <v/>
      </c>
      <c r="K17" s="46" t="s">
        <v>134</v>
      </c>
      <c r="L17" s="46" t="str">
        <f t="shared" si="3"/>
        <v/>
      </c>
      <c r="M17" s="46" t="str">
        <f t="shared" si="4"/>
        <v/>
      </c>
      <c r="N17" s="45" t="s">
        <v>134</v>
      </c>
      <c r="O17" s="45" t="s">
        <v>134</v>
      </c>
      <c r="P17" s="45" t="s">
        <v>134</v>
      </c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 t="s">
        <v>134</v>
      </c>
      <c r="U17" s="47"/>
      <c r="V17" s="50"/>
      <c r="W17" s="48" t="str">
        <f t="shared" si="8"/>
        <v/>
      </c>
      <c r="X17" s="43" t="str">
        <f t="shared" si="9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2"/>
        <v/>
      </c>
      <c r="J18" s="45" t="str">
        <f t="shared" si="0"/>
        <v/>
      </c>
      <c r="K18" s="46" t="s">
        <v>134</v>
      </c>
      <c r="L18" s="46" t="str">
        <f t="shared" si="3"/>
        <v/>
      </c>
      <c r="M18" s="46" t="str">
        <f t="shared" si="4"/>
        <v/>
      </c>
      <c r="N18" s="45" t="s">
        <v>134</v>
      </c>
      <c r="O18" s="45" t="s">
        <v>134</v>
      </c>
      <c r="P18" s="45" t="s">
        <v>134</v>
      </c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 t="s">
        <v>134</v>
      </c>
      <c r="U18" s="47"/>
      <c r="V18" s="50"/>
      <c r="W18" s="48" t="str">
        <f t="shared" si="8"/>
        <v/>
      </c>
      <c r="X18" s="43" t="str">
        <f t="shared" si="9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2"/>
        <v/>
      </c>
      <c r="J19" s="45" t="str">
        <f t="shared" si="0"/>
        <v/>
      </c>
      <c r="K19" s="46" t="s">
        <v>134</v>
      </c>
      <c r="L19" s="46" t="str">
        <f t="shared" si="3"/>
        <v/>
      </c>
      <c r="M19" s="46" t="str">
        <f t="shared" si="4"/>
        <v/>
      </c>
      <c r="N19" s="45" t="s">
        <v>134</v>
      </c>
      <c r="O19" s="45" t="s">
        <v>134</v>
      </c>
      <c r="P19" s="45" t="s">
        <v>134</v>
      </c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 t="s">
        <v>134</v>
      </c>
      <c r="U19" s="47"/>
      <c r="V19" s="50"/>
      <c r="W19" s="48" t="str">
        <f t="shared" si="8"/>
        <v/>
      </c>
      <c r="X19" s="43" t="str">
        <f t="shared" si="9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2"/>
        <v/>
      </c>
      <c r="J20" s="45" t="str">
        <f t="shared" si="0"/>
        <v/>
      </c>
      <c r="K20" s="46" t="s">
        <v>134</v>
      </c>
      <c r="L20" s="46" t="str">
        <f t="shared" si="3"/>
        <v/>
      </c>
      <c r="M20" s="46" t="str">
        <f t="shared" si="4"/>
        <v/>
      </c>
      <c r="N20" s="45" t="s">
        <v>134</v>
      </c>
      <c r="O20" s="45" t="s">
        <v>134</v>
      </c>
      <c r="P20" s="45" t="s">
        <v>134</v>
      </c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 t="s">
        <v>134</v>
      </c>
      <c r="U20" s="47"/>
      <c r="V20" s="50"/>
      <c r="W20" s="48" t="str">
        <f t="shared" si="8"/>
        <v/>
      </c>
      <c r="X20" s="43" t="str">
        <f t="shared" si="9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2"/>
        <v/>
      </c>
      <c r="J21" s="45" t="str">
        <f t="shared" si="0"/>
        <v/>
      </c>
      <c r="K21" s="46" t="s">
        <v>134</v>
      </c>
      <c r="L21" s="46" t="str">
        <f t="shared" si="3"/>
        <v/>
      </c>
      <c r="M21" s="46" t="str">
        <f t="shared" si="4"/>
        <v/>
      </c>
      <c r="N21" s="45" t="s">
        <v>134</v>
      </c>
      <c r="O21" s="45" t="s">
        <v>134</v>
      </c>
      <c r="P21" s="45" t="s">
        <v>134</v>
      </c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 t="s">
        <v>134</v>
      </c>
      <c r="U21" s="47"/>
      <c r="V21" s="50"/>
      <c r="W21" s="48" t="str">
        <f t="shared" si="8"/>
        <v/>
      </c>
      <c r="X21" s="43" t="str">
        <f t="shared" si="9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2"/>
        <v/>
      </c>
      <c r="J22" s="45" t="str">
        <f t="shared" si="0"/>
        <v/>
      </c>
      <c r="K22" s="46" t="s">
        <v>134</v>
      </c>
      <c r="L22" s="46" t="str">
        <f t="shared" si="3"/>
        <v/>
      </c>
      <c r="M22" s="46" t="str">
        <f t="shared" si="4"/>
        <v/>
      </c>
      <c r="N22" s="45" t="s">
        <v>134</v>
      </c>
      <c r="O22" s="45" t="s">
        <v>134</v>
      </c>
      <c r="P22" s="45" t="s">
        <v>134</v>
      </c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 t="s">
        <v>134</v>
      </c>
      <c r="U22" s="47"/>
      <c r="V22" s="50"/>
      <c r="W22" s="48" t="str">
        <f t="shared" si="8"/>
        <v/>
      </c>
      <c r="X22" s="43" t="str">
        <f t="shared" si="9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2"/>
        <v/>
      </c>
      <c r="J23" s="45" t="str">
        <f t="shared" si="0"/>
        <v/>
      </c>
      <c r="K23" s="46" t="s">
        <v>134</v>
      </c>
      <c r="L23" s="46" t="str">
        <f t="shared" si="3"/>
        <v/>
      </c>
      <c r="M23" s="46" t="str">
        <f t="shared" si="4"/>
        <v/>
      </c>
      <c r="N23" s="45" t="s">
        <v>134</v>
      </c>
      <c r="O23" s="45" t="s">
        <v>134</v>
      </c>
      <c r="P23" s="45" t="s">
        <v>134</v>
      </c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7" t="s">
        <v>134</v>
      </c>
      <c r="U23" s="47"/>
      <c r="V23" s="50"/>
      <c r="W23" s="48" t="str">
        <f t="shared" si="8"/>
        <v/>
      </c>
      <c r="X23" s="43" t="str">
        <f t="shared" si="9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2"/>
        <v/>
      </c>
      <c r="J24" s="45" t="str">
        <f t="shared" si="0"/>
        <v/>
      </c>
      <c r="K24" s="46" t="s">
        <v>134</v>
      </c>
      <c r="L24" s="46" t="str">
        <f t="shared" si="3"/>
        <v/>
      </c>
      <c r="M24" s="46" t="str">
        <f t="shared" si="4"/>
        <v/>
      </c>
      <c r="N24" s="45" t="s">
        <v>134</v>
      </c>
      <c r="O24" s="45" t="s">
        <v>134</v>
      </c>
      <c r="P24" s="45" t="s">
        <v>134</v>
      </c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 t="s">
        <v>134</v>
      </c>
      <c r="U24" s="47"/>
      <c r="V24" s="50"/>
      <c r="W24" s="48" t="str">
        <f t="shared" si="8"/>
        <v/>
      </c>
      <c r="X24" s="43" t="str">
        <f t="shared" si="9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2"/>
        <v/>
      </c>
      <c r="J25" s="45" t="str">
        <f t="shared" si="0"/>
        <v/>
      </c>
      <c r="K25" s="46" t="s">
        <v>134</v>
      </c>
      <c r="L25" s="46" t="str">
        <f t="shared" si="3"/>
        <v/>
      </c>
      <c r="M25" s="46" t="str">
        <f t="shared" si="4"/>
        <v/>
      </c>
      <c r="N25" s="45" t="s">
        <v>134</v>
      </c>
      <c r="O25" s="45" t="s">
        <v>134</v>
      </c>
      <c r="P25" s="45" t="s">
        <v>134</v>
      </c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 t="s">
        <v>134</v>
      </c>
      <c r="U25" s="47"/>
      <c r="V25" s="50"/>
      <c r="W25" s="48" t="str">
        <f t="shared" si="8"/>
        <v/>
      </c>
      <c r="X25" s="43" t="str">
        <f t="shared" si="9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2"/>
        <v/>
      </c>
      <c r="J26" s="45" t="str">
        <f t="shared" si="0"/>
        <v/>
      </c>
      <c r="K26" s="46" t="s">
        <v>134</v>
      </c>
      <c r="L26" s="46" t="str">
        <f t="shared" si="3"/>
        <v/>
      </c>
      <c r="M26" s="46" t="str">
        <f t="shared" si="4"/>
        <v/>
      </c>
      <c r="N26" s="45" t="s">
        <v>134</v>
      </c>
      <c r="O26" s="45" t="s">
        <v>134</v>
      </c>
      <c r="P26" s="45" t="s">
        <v>134</v>
      </c>
      <c r="Q26" s="46" t="str">
        <f t="shared" si="5"/>
        <v/>
      </c>
      <c r="R26" s="46" t="str">
        <f t="shared" si="6"/>
        <v/>
      </c>
      <c r="S26" s="46" t="str">
        <f t="shared" si="7"/>
        <v/>
      </c>
      <c r="T26" s="47" t="s">
        <v>134</v>
      </c>
      <c r="U26" s="47"/>
      <c r="V26" s="50"/>
      <c r="W26" s="48" t="str">
        <f t="shared" ref="W26" si="10">IF(U26&gt;=1,"En cours…", "")</f>
        <v/>
      </c>
      <c r="X26" s="43" t="str">
        <f t="shared" si="9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2"/>
        <v/>
      </c>
      <c r="J27" s="45" t="str">
        <f t="shared" si="0"/>
        <v/>
      </c>
      <c r="K27" s="46" t="s">
        <v>134</v>
      </c>
      <c r="L27" s="46" t="str">
        <f t="shared" si="3"/>
        <v/>
      </c>
      <c r="M27" s="46" t="str">
        <f t="shared" si="4"/>
        <v/>
      </c>
      <c r="N27" s="45" t="s">
        <v>134</v>
      </c>
      <c r="O27" s="45" t="s">
        <v>134</v>
      </c>
      <c r="P27" s="45" t="s">
        <v>134</v>
      </c>
      <c r="Q27" s="46" t="str">
        <f t="shared" si="5"/>
        <v/>
      </c>
      <c r="R27" s="46" t="str">
        <f t="shared" si="6"/>
        <v/>
      </c>
      <c r="S27" s="46" t="str">
        <f t="shared" si="7"/>
        <v/>
      </c>
      <c r="T27" s="47" t="s">
        <v>134</v>
      </c>
      <c r="U27" s="47"/>
      <c r="V27" s="50"/>
      <c r="W27" s="48" t="str">
        <f t="shared" ref="W27" si="11">IF(U27&gt;=1,"En cours…", "")</f>
        <v/>
      </c>
      <c r="X27" s="43" t="str">
        <f t="shared" si="9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50"/>
      <c r="W28" s="48" t="str">
        <f>IF(U28&gt;=1,"En cours…","")</f>
        <v/>
      </c>
      <c r="X28" s="43" t="str">
        <f t="shared" si="9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2">COUNTIF(I9:I28,"2 match")+COUNTIF(I9:I28,"1 facultative")</f>
        <v>0</v>
      </c>
      <c r="J29" s="52">
        <f t="shared" si="12"/>
        <v>0</v>
      </c>
      <c r="K29" s="52">
        <f t="shared" si="12"/>
        <v>0</v>
      </c>
      <c r="L29" s="52">
        <f t="shared" si="12"/>
        <v>0</v>
      </c>
      <c r="M29" s="52">
        <f t="shared" si="12"/>
        <v>0</v>
      </c>
      <c r="N29" s="52">
        <f t="shared" si="12"/>
        <v>0</v>
      </c>
      <c r="O29" s="52">
        <f t="shared" si="12"/>
        <v>0</v>
      </c>
      <c r="P29" s="52">
        <f t="shared" si="12"/>
        <v>0</v>
      </c>
      <c r="Q29" s="52">
        <f t="shared" si="12"/>
        <v>0</v>
      </c>
      <c r="R29" s="52">
        <f t="shared" si="12"/>
        <v>0</v>
      </c>
      <c r="S29" s="52">
        <f t="shared" si="12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3">IF(AND(U30&gt;=100000,U30&lt;=299999),"3","")</f>
        <v/>
      </c>
      <c r="J30" s="45" t="str">
        <f t="shared" ref="J30:J36" si="14">IF(AND(U30&gt;=100000,U30&lt;=299999),"3","")</f>
        <v/>
      </c>
      <c r="K30" s="46" t="s">
        <v>134</v>
      </c>
      <c r="L30" s="46" t="str">
        <f t="shared" ref="L30:L36" si="15">IF(U30&gt;=300000,"3","")</f>
        <v/>
      </c>
      <c r="M30" s="46" t="str">
        <f t="shared" ref="M30:M36" si="16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17">IF(U30&gt;=100000,"3","")</f>
        <v/>
      </c>
      <c r="R30" s="46" t="str">
        <f t="shared" ref="R30:R36" si="18">IF(AND(U30&gt;=1,U30&lt;=99999),"3","")</f>
        <v/>
      </c>
      <c r="S30" s="46" t="str">
        <f t="shared" ref="S30:S36" si="19">IF(AND(U30&gt;=1,U30&lt;=99999),"3","")</f>
        <v/>
      </c>
      <c r="T30" s="47" t="s">
        <v>134</v>
      </c>
      <c r="U30" s="47"/>
      <c r="V30" s="50"/>
      <c r="W30" s="48" t="str">
        <f t="shared" ref="W30" si="20">IF(U30&gt;=1,"En cours…", "")</f>
        <v/>
      </c>
      <c r="X30" s="43" t="str">
        <f t="shared" ref="X30" si="2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3"/>
        <v/>
      </c>
      <c r="J31" s="45" t="str">
        <f t="shared" si="14"/>
        <v/>
      </c>
      <c r="K31" s="46" t="s">
        <v>134</v>
      </c>
      <c r="L31" s="46" t="str">
        <f t="shared" si="15"/>
        <v/>
      </c>
      <c r="M31" s="46" t="str">
        <f t="shared" si="16"/>
        <v/>
      </c>
      <c r="N31" s="45" t="s">
        <v>134</v>
      </c>
      <c r="O31" s="45" t="s">
        <v>134</v>
      </c>
      <c r="P31" s="45" t="s">
        <v>134</v>
      </c>
      <c r="Q31" s="46" t="str">
        <f t="shared" si="17"/>
        <v/>
      </c>
      <c r="R31" s="46" t="str">
        <f t="shared" si="18"/>
        <v/>
      </c>
      <c r="S31" s="46" t="str">
        <f t="shared" si="19"/>
        <v/>
      </c>
      <c r="T31" s="47" t="s">
        <v>134</v>
      </c>
      <c r="U31" s="47"/>
      <c r="V31" s="50"/>
      <c r="W31" s="48" t="str">
        <f t="shared" ref="W31:W32" si="22">IF(U31&gt;=1,"En cours…", "")</f>
        <v/>
      </c>
      <c r="X31" s="43" t="str">
        <f t="shared" ref="X31:X36" si="23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3"/>
        <v/>
      </c>
      <c r="J32" s="45" t="str">
        <f t="shared" si="14"/>
        <v/>
      </c>
      <c r="K32" s="46" t="s">
        <v>134</v>
      </c>
      <c r="L32" s="46" t="str">
        <f t="shared" si="15"/>
        <v/>
      </c>
      <c r="M32" s="46" t="str">
        <f t="shared" si="16"/>
        <v/>
      </c>
      <c r="N32" s="45" t="s">
        <v>134</v>
      </c>
      <c r="O32" s="45" t="s">
        <v>134</v>
      </c>
      <c r="P32" s="45" t="s">
        <v>134</v>
      </c>
      <c r="Q32" s="46" t="str">
        <f t="shared" si="17"/>
        <v/>
      </c>
      <c r="R32" s="46" t="str">
        <f t="shared" si="18"/>
        <v/>
      </c>
      <c r="S32" s="46" t="str">
        <f t="shared" si="19"/>
        <v/>
      </c>
      <c r="T32" s="47" t="s">
        <v>134</v>
      </c>
      <c r="U32" s="47"/>
      <c r="V32" s="50"/>
      <c r="W32" s="48" t="str">
        <f t="shared" si="22"/>
        <v/>
      </c>
      <c r="X32" s="43" t="str">
        <f t="shared" si="23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3"/>
        <v/>
      </c>
      <c r="J33" s="45" t="str">
        <f t="shared" si="14"/>
        <v/>
      </c>
      <c r="K33" s="46" t="s">
        <v>134</v>
      </c>
      <c r="L33" s="46" t="str">
        <f t="shared" si="15"/>
        <v/>
      </c>
      <c r="M33" s="46" t="str">
        <f t="shared" si="16"/>
        <v/>
      </c>
      <c r="N33" s="45" t="s">
        <v>134</v>
      </c>
      <c r="O33" s="45" t="s">
        <v>134</v>
      </c>
      <c r="P33" s="45" t="s">
        <v>134</v>
      </c>
      <c r="Q33" s="46" t="str">
        <f t="shared" si="17"/>
        <v/>
      </c>
      <c r="R33" s="46" t="str">
        <f t="shared" si="18"/>
        <v/>
      </c>
      <c r="S33" s="46" t="str">
        <f t="shared" si="19"/>
        <v/>
      </c>
      <c r="T33" s="47" t="s">
        <v>134</v>
      </c>
      <c r="U33" s="47"/>
      <c r="V33" s="50"/>
      <c r="W33" s="48" t="str">
        <f t="shared" ref="W33:W36" si="24">IF(U33&gt;=1,"En cours…", "")</f>
        <v/>
      </c>
      <c r="X33" s="43" t="str">
        <f t="shared" si="23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3"/>
        <v/>
      </c>
      <c r="J34" s="45" t="str">
        <f t="shared" si="14"/>
        <v/>
      </c>
      <c r="K34" s="46" t="s">
        <v>134</v>
      </c>
      <c r="L34" s="46" t="str">
        <f t="shared" si="15"/>
        <v/>
      </c>
      <c r="M34" s="46" t="str">
        <f t="shared" si="16"/>
        <v/>
      </c>
      <c r="N34" s="45" t="s">
        <v>134</v>
      </c>
      <c r="O34" s="45" t="s">
        <v>134</v>
      </c>
      <c r="P34" s="45" t="s">
        <v>134</v>
      </c>
      <c r="Q34" s="46" t="str">
        <f t="shared" si="17"/>
        <v/>
      </c>
      <c r="R34" s="46" t="str">
        <f t="shared" si="18"/>
        <v/>
      </c>
      <c r="S34" s="46" t="str">
        <f t="shared" si="19"/>
        <v/>
      </c>
      <c r="T34" s="48" t="s">
        <v>134</v>
      </c>
      <c r="U34" s="47"/>
      <c r="V34" s="50"/>
      <c r="W34" s="48" t="str">
        <f t="shared" si="24"/>
        <v/>
      </c>
      <c r="X34" s="43" t="str">
        <f t="shared" si="23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3"/>
        <v/>
      </c>
      <c r="J35" s="45" t="str">
        <f t="shared" si="14"/>
        <v/>
      </c>
      <c r="K35" s="46" t="s">
        <v>134</v>
      </c>
      <c r="L35" s="46" t="str">
        <f t="shared" si="15"/>
        <v/>
      </c>
      <c r="M35" s="46" t="str">
        <f t="shared" si="16"/>
        <v/>
      </c>
      <c r="N35" s="45" t="s">
        <v>134</v>
      </c>
      <c r="O35" s="45" t="s">
        <v>134</v>
      </c>
      <c r="P35" s="45" t="s">
        <v>134</v>
      </c>
      <c r="Q35" s="46" t="str">
        <f t="shared" si="17"/>
        <v/>
      </c>
      <c r="R35" s="46" t="str">
        <f t="shared" si="18"/>
        <v/>
      </c>
      <c r="S35" s="46" t="str">
        <f t="shared" si="19"/>
        <v/>
      </c>
      <c r="T35" s="47" t="s">
        <v>134</v>
      </c>
      <c r="U35" s="47"/>
      <c r="V35" s="50"/>
      <c r="W35" s="48" t="str">
        <f t="shared" si="24"/>
        <v/>
      </c>
      <c r="X35" s="43" t="str">
        <f t="shared" si="23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3"/>
        <v/>
      </c>
      <c r="J36" s="45" t="str">
        <f t="shared" si="14"/>
        <v/>
      </c>
      <c r="K36" s="46" t="s">
        <v>134</v>
      </c>
      <c r="L36" s="46" t="str">
        <f t="shared" si="15"/>
        <v/>
      </c>
      <c r="M36" s="46" t="str">
        <f t="shared" si="16"/>
        <v/>
      </c>
      <c r="N36" s="45" t="s">
        <v>134</v>
      </c>
      <c r="O36" s="45" t="s">
        <v>134</v>
      </c>
      <c r="P36" s="45" t="s">
        <v>134</v>
      </c>
      <c r="Q36" s="46" t="str">
        <f t="shared" si="17"/>
        <v/>
      </c>
      <c r="R36" s="46" t="str">
        <f t="shared" si="18"/>
        <v/>
      </c>
      <c r="S36" s="46" t="str">
        <f t="shared" si="19"/>
        <v/>
      </c>
      <c r="T36" s="47"/>
      <c r="U36" s="47"/>
      <c r="V36" s="50"/>
      <c r="W36" s="48" t="str">
        <f t="shared" si="24"/>
        <v/>
      </c>
      <c r="X36" s="43" t="str">
        <f t="shared" si="23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5">COUNTIF(H30:H36,"2 match")</f>
        <v>0</v>
      </c>
      <c r="I37" s="91">
        <f t="shared" si="25"/>
        <v>0</v>
      </c>
      <c r="J37" s="91">
        <f t="shared" si="25"/>
        <v>0</v>
      </c>
      <c r="K37" s="91">
        <f t="shared" si="25"/>
        <v>0</v>
      </c>
      <c r="L37" s="91">
        <f t="shared" si="25"/>
        <v>0</v>
      </c>
      <c r="M37" s="91">
        <f t="shared" si="25"/>
        <v>0</v>
      </c>
      <c r="N37" s="91">
        <f t="shared" si="25"/>
        <v>0</v>
      </c>
      <c r="O37" s="91">
        <f t="shared" si="25"/>
        <v>0</v>
      </c>
      <c r="P37" s="91">
        <f t="shared" si="25"/>
        <v>0</v>
      </c>
      <c r="Q37" s="91">
        <f t="shared" si="25"/>
        <v>0</v>
      </c>
      <c r="R37" s="91">
        <f t="shared" si="25"/>
        <v>0</v>
      </c>
      <c r="S37" s="91">
        <f t="shared" si="25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26">IF(AND(U44&gt;=100000,U44&lt;=299999),"3","")</f>
        <v/>
      </c>
      <c r="J44" s="45" t="str">
        <f t="shared" ref="J44:J49" si="27">IF(AND(U44&gt;=100000,U44&lt;=299999),"3","")</f>
        <v/>
      </c>
      <c r="K44" s="46" t="s">
        <v>134</v>
      </c>
      <c r="L44" s="46" t="str">
        <f t="shared" ref="L44:L49" si="28">IF(U44&gt;=300000,"3","")</f>
        <v/>
      </c>
      <c r="M44" s="46" t="str">
        <f t="shared" ref="M44:M49" si="29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0">IF(U44&gt;=100000,"3","")</f>
        <v/>
      </c>
      <c r="R44" s="46" t="str">
        <f t="shared" ref="R44:R49" si="31">IF(AND(U44&gt;=1,U44&lt;=99999),"3","")</f>
        <v/>
      </c>
      <c r="S44" s="46" t="str">
        <f t="shared" ref="S44:S49" si="32">IF(AND(U44&gt;=1,U44&lt;=99999),"3","")</f>
        <v/>
      </c>
      <c r="T44" s="47" t="s">
        <v>134</v>
      </c>
      <c r="U44" s="47"/>
      <c r="V44" s="50"/>
      <c r="W44" s="48" t="str">
        <f t="shared" ref="W44:W49" si="33">IF(U44&gt;=1,"En cours…", "")</f>
        <v/>
      </c>
      <c r="X44" s="43" t="str">
        <f t="shared" ref="X44:X49" si="34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26"/>
        <v/>
      </c>
      <c r="J45" s="45" t="str">
        <f t="shared" si="27"/>
        <v/>
      </c>
      <c r="K45" s="46" t="s">
        <v>134</v>
      </c>
      <c r="L45" s="46" t="str">
        <f t="shared" si="28"/>
        <v/>
      </c>
      <c r="M45" s="46" t="str">
        <f t="shared" si="29"/>
        <v/>
      </c>
      <c r="N45" s="45" t="s">
        <v>134</v>
      </c>
      <c r="O45" s="45" t="s">
        <v>134</v>
      </c>
      <c r="P45" s="45" t="s">
        <v>134</v>
      </c>
      <c r="Q45" s="46" t="str">
        <f t="shared" si="30"/>
        <v/>
      </c>
      <c r="R45" s="46" t="str">
        <f t="shared" si="31"/>
        <v/>
      </c>
      <c r="S45" s="46" t="str">
        <f t="shared" si="32"/>
        <v/>
      </c>
      <c r="T45" s="47" t="s">
        <v>134</v>
      </c>
      <c r="U45" s="47"/>
      <c r="V45" s="50"/>
      <c r="W45" s="48" t="str">
        <f t="shared" si="33"/>
        <v/>
      </c>
      <c r="X45" s="43" t="str">
        <f t="shared" si="34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26"/>
        <v/>
      </c>
      <c r="J46" s="45" t="str">
        <f t="shared" si="27"/>
        <v/>
      </c>
      <c r="K46" s="46" t="s">
        <v>134</v>
      </c>
      <c r="L46" s="46" t="str">
        <f t="shared" si="28"/>
        <v/>
      </c>
      <c r="M46" s="46" t="str">
        <f t="shared" si="29"/>
        <v/>
      </c>
      <c r="N46" s="45" t="s">
        <v>134</v>
      </c>
      <c r="O46" s="45" t="s">
        <v>134</v>
      </c>
      <c r="P46" s="45" t="s">
        <v>134</v>
      </c>
      <c r="Q46" s="46" t="str">
        <f t="shared" si="30"/>
        <v/>
      </c>
      <c r="R46" s="46" t="str">
        <f t="shared" si="31"/>
        <v/>
      </c>
      <c r="S46" s="46" t="str">
        <f t="shared" si="32"/>
        <v/>
      </c>
      <c r="T46" s="47" t="s">
        <v>134</v>
      </c>
      <c r="U46" s="47"/>
      <c r="V46" s="50"/>
      <c r="W46" s="48" t="str">
        <f t="shared" si="33"/>
        <v/>
      </c>
      <c r="X46" s="43" t="str">
        <f t="shared" si="34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26"/>
        <v/>
      </c>
      <c r="J47" s="45" t="str">
        <f t="shared" si="27"/>
        <v/>
      </c>
      <c r="K47" s="46" t="s">
        <v>134</v>
      </c>
      <c r="L47" s="46" t="str">
        <f t="shared" si="28"/>
        <v/>
      </c>
      <c r="M47" s="46" t="str">
        <f t="shared" si="29"/>
        <v/>
      </c>
      <c r="N47" s="45" t="s">
        <v>134</v>
      </c>
      <c r="O47" s="45" t="s">
        <v>134</v>
      </c>
      <c r="P47" s="45" t="s">
        <v>134</v>
      </c>
      <c r="Q47" s="46" t="str">
        <f t="shared" si="30"/>
        <v/>
      </c>
      <c r="R47" s="46" t="str">
        <f t="shared" si="31"/>
        <v/>
      </c>
      <c r="S47" s="46" t="str">
        <f t="shared" si="32"/>
        <v/>
      </c>
      <c r="T47" s="48" t="s">
        <v>134</v>
      </c>
      <c r="U47" s="47"/>
      <c r="V47" s="50"/>
      <c r="W47" s="48" t="str">
        <f t="shared" si="33"/>
        <v/>
      </c>
      <c r="X47" s="43" t="str">
        <f t="shared" si="34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26"/>
        <v/>
      </c>
      <c r="J48" s="45" t="str">
        <f t="shared" si="27"/>
        <v/>
      </c>
      <c r="K48" s="46" t="s">
        <v>134</v>
      </c>
      <c r="L48" s="46" t="str">
        <f t="shared" si="28"/>
        <v/>
      </c>
      <c r="M48" s="46" t="str">
        <f t="shared" si="29"/>
        <v/>
      </c>
      <c r="N48" s="45" t="s">
        <v>134</v>
      </c>
      <c r="O48" s="45" t="s">
        <v>134</v>
      </c>
      <c r="P48" s="45" t="s">
        <v>134</v>
      </c>
      <c r="Q48" s="46" t="str">
        <f t="shared" si="30"/>
        <v/>
      </c>
      <c r="R48" s="46" t="str">
        <f t="shared" si="31"/>
        <v/>
      </c>
      <c r="S48" s="46" t="str">
        <f t="shared" si="32"/>
        <v/>
      </c>
      <c r="T48" s="47" t="s">
        <v>134</v>
      </c>
      <c r="U48" s="47"/>
      <c r="V48" s="50"/>
      <c r="W48" s="48" t="str">
        <f t="shared" si="33"/>
        <v/>
      </c>
      <c r="X48" s="43" t="str">
        <f t="shared" si="34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26"/>
        <v/>
      </c>
      <c r="J49" s="45" t="str">
        <f t="shared" si="27"/>
        <v/>
      </c>
      <c r="K49" s="46" t="s">
        <v>134</v>
      </c>
      <c r="L49" s="46" t="str">
        <f t="shared" si="28"/>
        <v/>
      </c>
      <c r="M49" s="46" t="str">
        <f t="shared" si="29"/>
        <v/>
      </c>
      <c r="N49" s="45" t="s">
        <v>134</v>
      </c>
      <c r="O49" s="45" t="s">
        <v>134</v>
      </c>
      <c r="P49" s="45" t="s">
        <v>134</v>
      </c>
      <c r="Q49" s="46" t="str">
        <f t="shared" si="30"/>
        <v/>
      </c>
      <c r="R49" s="46" t="str">
        <f t="shared" si="31"/>
        <v/>
      </c>
      <c r="S49" s="46" t="str">
        <f t="shared" si="32"/>
        <v/>
      </c>
      <c r="T49" s="47" t="s">
        <v>134</v>
      </c>
      <c r="U49" s="47"/>
      <c r="V49" s="50"/>
      <c r="W49" s="48" t="str">
        <f t="shared" si="33"/>
        <v/>
      </c>
      <c r="X49" s="43" t="str">
        <f t="shared" si="34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5">COUNTIF(I44:I49,"2 match")+COUNTIF(I44:I49,"1 facultative")</f>
        <v>0</v>
      </c>
      <c r="J50" s="52">
        <f t="shared" si="35"/>
        <v>0</v>
      </c>
      <c r="K50" s="52">
        <f t="shared" si="35"/>
        <v>0</v>
      </c>
      <c r="L50" s="52">
        <f t="shared" si="35"/>
        <v>0</v>
      </c>
      <c r="M50" s="52">
        <f t="shared" si="35"/>
        <v>0</v>
      </c>
      <c r="N50" s="52">
        <f t="shared" si="35"/>
        <v>0</v>
      </c>
      <c r="O50" s="52">
        <f t="shared" si="35"/>
        <v>0</v>
      </c>
      <c r="P50" s="52">
        <f t="shared" si="35"/>
        <v>0</v>
      </c>
      <c r="Q50" s="52">
        <f t="shared" si="35"/>
        <v>0</v>
      </c>
      <c r="R50" s="52">
        <f t="shared" si="35"/>
        <v>0</v>
      </c>
      <c r="S50" s="52">
        <f t="shared" si="35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36">IF(AND(U51&gt;=100000,U51&lt;=299999),"3","")</f>
        <v/>
      </c>
      <c r="J51" s="45" t="str">
        <f t="shared" ref="J51:J55" si="37">IF(AND(U51&gt;=100000,U51&lt;=299999),"3","")</f>
        <v/>
      </c>
      <c r="K51" s="46" t="s">
        <v>134</v>
      </c>
      <c r="L51" s="46" t="str">
        <f t="shared" ref="L51:L55" si="38">IF(U51&gt;=300000,"3","")</f>
        <v/>
      </c>
      <c r="M51" s="46" t="str">
        <f t="shared" ref="M51:M55" si="39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0">IF(U51&gt;=100000,"3","")</f>
        <v/>
      </c>
      <c r="R51" s="46" t="str">
        <f t="shared" ref="R51:R55" si="41">IF(AND(U51&gt;=1,U51&lt;=99999),"3","")</f>
        <v/>
      </c>
      <c r="S51" s="46" t="str">
        <f t="shared" ref="S51:S55" si="42">IF(AND(U51&gt;=1,U51&lt;=99999),"3","")</f>
        <v/>
      </c>
      <c r="T51" s="47" t="s">
        <v>134</v>
      </c>
      <c r="U51" s="47"/>
      <c r="V51" s="50"/>
      <c r="W51" s="48" t="str">
        <f t="shared" ref="W51:W55" si="4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36"/>
        <v/>
      </c>
      <c r="J52" s="45" t="str">
        <f t="shared" si="37"/>
        <v/>
      </c>
      <c r="K52" s="46" t="s">
        <v>134</v>
      </c>
      <c r="L52" s="46" t="str">
        <f t="shared" si="38"/>
        <v/>
      </c>
      <c r="M52" s="46" t="str">
        <f t="shared" si="39"/>
        <v/>
      </c>
      <c r="N52" s="45" t="s">
        <v>134</v>
      </c>
      <c r="O52" s="45" t="s">
        <v>134</v>
      </c>
      <c r="P52" s="45" t="s">
        <v>134</v>
      </c>
      <c r="Q52" s="46" t="str">
        <f t="shared" si="40"/>
        <v/>
      </c>
      <c r="R52" s="46" t="str">
        <f t="shared" si="41"/>
        <v/>
      </c>
      <c r="S52" s="46" t="str">
        <f t="shared" si="42"/>
        <v/>
      </c>
      <c r="T52" s="47" t="s">
        <v>134</v>
      </c>
      <c r="U52" s="47"/>
      <c r="V52" s="50"/>
      <c r="W52" s="48" t="str">
        <f t="shared" si="43"/>
        <v/>
      </c>
      <c r="X52" s="43" t="str">
        <f t="shared" ref="X52:X55" si="44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36"/>
        <v/>
      </c>
      <c r="J53" s="45" t="str">
        <f t="shared" si="37"/>
        <v/>
      </c>
      <c r="K53" s="46" t="s">
        <v>134</v>
      </c>
      <c r="L53" s="46" t="str">
        <f t="shared" si="38"/>
        <v/>
      </c>
      <c r="M53" s="46" t="str">
        <f t="shared" si="39"/>
        <v/>
      </c>
      <c r="N53" s="45" t="s">
        <v>134</v>
      </c>
      <c r="O53" s="45" t="s">
        <v>134</v>
      </c>
      <c r="P53" s="45" t="s">
        <v>134</v>
      </c>
      <c r="Q53" s="46" t="str">
        <f t="shared" si="40"/>
        <v/>
      </c>
      <c r="R53" s="46" t="str">
        <f t="shared" si="41"/>
        <v/>
      </c>
      <c r="S53" s="46" t="str">
        <f t="shared" si="42"/>
        <v/>
      </c>
      <c r="T53" s="48" t="s">
        <v>134</v>
      </c>
      <c r="U53" s="47"/>
      <c r="V53" s="50"/>
      <c r="W53" s="48" t="str">
        <f t="shared" si="43"/>
        <v/>
      </c>
      <c r="X53" s="43" t="str">
        <f t="shared" si="44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36"/>
        <v/>
      </c>
      <c r="J54" s="45" t="str">
        <f t="shared" si="37"/>
        <v/>
      </c>
      <c r="K54" s="46" t="s">
        <v>134</v>
      </c>
      <c r="L54" s="46" t="str">
        <f t="shared" si="38"/>
        <v/>
      </c>
      <c r="M54" s="46" t="str">
        <f t="shared" si="39"/>
        <v/>
      </c>
      <c r="N54" s="45" t="s">
        <v>134</v>
      </c>
      <c r="O54" s="45" t="s">
        <v>134</v>
      </c>
      <c r="P54" s="45" t="s">
        <v>134</v>
      </c>
      <c r="Q54" s="46" t="str">
        <f t="shared" si="40"/>
        <v/>
      </c>
      <c r="R54" s="46" t="str">
        <f t="shared" si="41"/>
        <v/>
      </c>
      <c r="S54" s="46" t="str">
        <f t="shared" si="42"/>
        <v/>
      </c>
      <c r="T54" s="47" t="s">
        <v>134</v>
      </c>
      <c r="U54" s="47"/>
      <c r="V54" s="50"/>
      <c r="W54" s="48" t="str">
        <f t="shared" si="43"/>
        <v/>
      </c>
      <c r="X54" s="43" t="str">
        <f t="shared" si="44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36"/>
        <v/>
      </c>
      <c r="J55" s="45" t="str">
        <f t="shared" si="37"/>
        <v/>
      </c>
      <c r="K55" s="46" t="s">
        <v>134</v>
      </c>
      <c r="L55" s="46" t="str">
        <f t="shared" si="38"/>
        <v/>
      </c>
      <c r="M55" s="46" t="str">
        <f t="shared" si="39"/>
        <v/>
      </c>
      <c r="N55" s="45" t="s">
        <v>134</v>
      </c>
      <c r="O55" s="45" t="s">
        <v>134</v>
      </c>
      <c r="P55" s="45" t="s">
        <v>134</v>
      </c>
      <c r="Q55" s="46" t="str">
        <f t="shared" si="40"/>
        <v/>
      </c>
      <c r="R55" s="46" t="str">
        <f t="shared" si="41"/>
        <v/>
      </c>
      <c r="S55" s="46" t="str">
        <f t="shared" si="42"/>
        <v/>
      </c>
      <c r="T55" s="47"/>
      <c r="U55" s="47"/>
      <c r="V55" s="50"/>
      <c r="W55" s="48" t="str">
        <f t="shared" si="43"/>
        <v/>
      </c>
      <c r="X55" s="43" t="str">
        <f t="shared" si="44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5">COUNTIF(I51:I55,"2 match")</f>
        <v>0</v>
      </c>
      <c r="J56" s="91">
        <f t="shared" si="45"/>
        <v>0</v>
      </c>
      <c r="K56" s="91">
        <f t="shared" si="45"/>
        <v>0</v>
      </c>
      <c r="L56" s="91">
        <f t="shared" si="45"/>
        <v>0</v>
      </c>
      <c r="M56" s="91">
        <f t="shared" si="45"/>
        <v>0</v>
      </c>
      <c r="N56" s="91">
        <f t="shared" si="45"/>
        <v>0</v>
      </c>
      <c r="O56" s="91">
        <f t="shared" si="45"/>
        <v>0</v>
      </c>
      <c r="P56" s="91">
        <f t="shared" si="45"/>
        <v>0</v>
      </c>
      <c r="Q56" s="91">
        <f t="shared" si="45"/>
        <v>0</v>
      </c>
      <c r="R56" s="91">
        <f t="shared" si="45"/>
        <v>0</v>
      </c>
      <c r="S56" s="91">
        <f t="shared" si="45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15" t="s">
        <v>130</v>
      </c>
      <c r="E58" s="213"/>
      <c r="F58" s="214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101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101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H42:H43"/>
    <mergeCell ref="I42:J42"/>
    <mergeCell ref="I38:J38"/>
    <mergeCell ref="L38:M38"/>
    <mergeCell ref="O38:P38"/>
    <mergeCell ref="R38:S38"/>
    <mergeCell ref="L42:M42"/>
    <mergeCell ref="N42:N43"/>
    <mergeCell ref="O42:P42"/>
    <mergeCell ref="Q42:Q43"/>
    <mergeCell ref="K41:M41"/>
    <mergeCell ref="N41:P41"/>
    <mergeCell ref="Q41:S41"/>
    <mergeCell ref="K42:K43"/>
    <mergeCell ref="D58:F58"/>
    <mergeCell ref="H58:I58"/>
    <mergeCell ref="J58:K58"/>
    <mergeCell ref="L58:M58"/>
    <mergeCell ref="O58:S58"/>
    <mergeCell ref="I57:J57"/>
    <mergeCell ref="L57:M57"/>
    <mergeCell ref="O57:P57"/>
    <mergeCell ref="R57:S57"/>
    <mergeCell ref="R42:S42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P62:Q62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</mergeCells>
  <conditionalFormatting sqref="G38 C64:D64 C62:D62 X62:Y62">
    <cfRule type="containsText" priority="3233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1676" priority="3212" operator="containsText" text="2 match">
      <formula>NOT(ISERROR(SEARCH("2 match",C29)))</formula>
    </cfRule>
    <cfRule type="containsText" dxfId="1675" priority="3213" operator="containsText" text="1 facultative">
      <formula>NOT(ISERROR(SEARCH("1 facultative",C29)))</formula>
    </cfRule>
  </conditionalFormatting>
  <conditionalFormatting sqref="X37">
    <cfRule type="cellIs" dxfId="1674" priority="838" operator="equal">
      <formula>10000</formula>
    </cfRule>
    <cfRule type="cellIs" dxfId="1673" priority="839" operator="lessThan">
      <formula>10000</formula>
    </cfRule>
    <cfRule type="cellIs" dxfId="1672" priority="840" operator="greaterThan">
      <formula>10000</formula>
    </cfRule>
    <cfRule type="cellIs" dxfId="1671" priority="841" operator="lessThan">
      <formula>25000</formula>
    </cfRule>
    <cfRule type="cellIs" dxfId="1670" priority="842" operator="greaterThan">
      <formula>25000</formula>
    </cfRule>
    <cfRule type="cellIs" dxfId="1669" priority="843" operator="greaterThan">
      <formula>25000</formula>
    </cfRule>
  </conditionalFormatting>
  <conditionalFormatting sqref="D29:F29 V29:X29 D37:F37 T37:X37">
    <cfRule type="containsText" dxfId="1668" priority="836" operator="containsText" text="2 match">
      <formula>NOT(ISERROR(SEARCH("2 match",D29)))</formula>
    </cfRule>
    <cfRule type="containsText" dxfId="1667" priority="837" operator="containsText" text="1 facultative">
      <formula>NOT(ISERROR(SEARCH("1 facultative",D29)))</formula>
    </cfRule>
  </conditionalFormatting>
  <conditionalFormatting sqref="G29:S29">
    <cfRule type="containsText" priority="835" operator="containsText" text="x">
      <formula>NOT(ISERROR(SEARCH("x",G29)))</formula>
    </cfRule>
  </conditionalFormatting>
  <conditionalFormatting sqref="G29:U29">
    <cfRule type="containsText" dxfId="1666" priority="833" operator="containsText" text="2 match">
      <formula>NOT(ISERROR(SEARCH("2 match",G29)))</formula>
    </cfRule>
    <cfRule type="containsText" dxfId="1665" priority="834" operator="containsText" text="1 facultative">
      <formula>NOT(ISERROR(SEARCH("1 facultative",G29)))</formula>
    </cfRule>
  </conditionalFormatting>
  <conditionalFormatting sqref="K29:M29">
    <cfRule type="containsText" dxfId="1664" priority="832" operator="containsText" text="Néant">
      <formula>NOT(ISERROR(SEARCH("Néant",K29)))</formula>
    </cfRule>
  </conditionalFormatting>
  <conditionalFormatting sqref="G37">
    <cfRule type="containsText" priority="831" operator="containsText" text="x">
      <formula>NOT(ISERROR(SEARCH("x",G37)))</formula>
    </cfRule>
  </conditionalFormatting>
  <conditionalFormatting sqref="G37">
    <cfRule type="containsText" dxfId="1663" priority="829" operator="containsText" text="2 match">
      <formula>NOT(ISERROR(SEARCH("2 match",G37)))</formula>
    </cfRule>
    <cfRule type="containsText" dxfId="1662" priority="830" operator="containsText" text="1 facultative">
      <formula>NOT(ISERROR(SEARCH("1 facultative",G37)))</formula>
    </cfRule>
  </conditionalFormatting>
  <conditionalFormatting sqref="D31:D32 G31:G32 V30:V31 T30:T31">
    <cfRule type="containsText" dxfId="1661" priority="825" operator="containsText" text="2 match">
      <formula>NOT(ISERROR(SEARCH("2 match",D30)))</formula>
    </cfRule>
    <cfRule type="containsText" dxfId="1660" priority="826" operator="containsText" text="1 facultative">
      <formula>NOT(ISERROR(SEARCH("1 facultative",D30)))</formula>
    </cfRule>
  </conditionalFormatting>
  <conditionalFormatting sqref="W30:W31">
    <cfRule type="containsText" dxfId="1659" priority="814" operator="containsText" text="Signé partie">
      <formula>NOT(ISERROR(SEARCH("Signé partie",W30)))</formula>
    </cfRule>
    <cfRule type="containsText" dxfId="1658" priority="815" operator="containsText" text="Reporté">
      <formula>NOT(ISERROR(SEARCH("Reporté",W30)))</formula>
    </cfRule>
    <cfRule type="containsText" dxfId="1657" priority="816" operator="containsText" text="Abandon">
      <formula>NOT(ISERROR(SEARCH("Abandon",W30)))</formula>
    </cfRule>
    <cfRule type="containsText" dxfId="1656" priority="817" operator="containsText" text="Signé 100%">
      <formula>NOT(ISERROR(SEARCH("Signé 100%",W30)))</formula>
    </cfRule>
    <cfRule type="containsBlanks" dxfId="1655" priority="818">
      <formula>LEN(TRIM(W30))=0</formula>
    </cfRule>
    <cfRule type="containsText" dxfId="1654" priority="819" operator="containsText" text="En cours">
      <formula>NOT(ISERROR(SEARCH("En cours",W30)))</formula>
    </cfRule>
  </conditionalFormatting>
  <conditionalFormatting sqref="W32:W36">
    <cfRule type="containsText" dxfId="1653" priority="800" operator="containsText" text="Signé partie">
      <formula>NOT(ISERROR(SEARCH("Signé partie",W32)))</formula>
    </cfRule>
    <cfRule type="containsText" dxfId="1652" priority="801" operator="containsText" text="Reporté">
      <formula>NOT(ISERROR(SEARCH("Reporté",W32)))</formula>
    </cfRule>
    <cfRule type="containsText" dxfId="1651" priority="802" operator="containsText" text="Abandon">
      <formula>NOT(ISERROR(SEARCH("Abandon",W32)))</formula>
    </cfRule>
    <cfRule type="containsText" dxfId="1650" priority="803" operator="containsText" text="Signé 100%">
      <formula>NOT(ISERROR(SEARCH("Signé 100%",W32)))</formula>
    </cfRule>
    <cfRule type="containsBlanks" dxfId="1649" priority="809">
      <formula>LEN(TRIM(W32))=0</formula>
    </cfRule>
    <cfRule type="containsText" dxfId="1648" priority="810" operator="containsText" text="En cours">
      <formula>NOT(ISERROR(SEARCH("En cours",W32)))</formula>
    </cfRule>
  </conditionalFormatting>
  <conditionalFormatting sqref="D33:D36 T33:T36 G33:G36 V33:V36">
    <cfRule type="containsText" dxfId="1647" priority="804" operator="containsText" text="2 match">
      <formula>NOT(ISERROR(SEARCH("2 match",D33)))</formula>
    </cfRule>
    <cfRule type="containsText" dxfId="1646" priority="805" operator="containsText" text="1 facultative">
      <formula>NOT(ISERROR(SEARCH("1 facultative",D33)))</formula>
    </cfRule>
  </conditionalFormatting>
  <conditionalFormatting sqref="T32 V32">
    <cfRule type="containsText" dxfId="1645" priority="796" operator="containsText" text="2 match">
      <formula>NOT(ISERROR(SEARCH("2 match",T32)))</formula>
    </cfRule>
    <cfRule type="containsText" dxfId="1644" priority="797" operator="containsText" text="1 facultative">
      <formula>NOT(ISERROR(SEARCH("1 facultative",T32)))</formula>
    </cfRule>
  </conditionalFormatting>
  <conditionalFormatting sqref="E31:E36">
    <cfRule type="containsText" dxfId="1643" priority="700" operator="containsText" text="2 match">
      <formula>NOT(ISERROR(SEARCH("2 match",E31)))</formula>
    </cfRule>
    <cfRule type="containsText" dxfId="1642" priority="701" operator="containsText" text="1 facultative">
      <formula>NOT(ISERROR(SEARCH("1 facultative",E31)))</formula>
    </cfRule>
  </conditionalFormatting>
  <conditionalFormatting sqref="G57">
    <cfRule type="containsText" priority="699" operator="containsText" text="x">
      <formula>NOT(ISERROR(SEARCH("x",G57)))</formula>
    </cfRule>
  </conditionalFormatting>
  <conditionalFormatting sqref="X50">
    <cfRule type="cellIs" dxfId="1641" priority="697" operator="equal">
      <formula>10000</formula>
    </cfRule>
    <cfRule type="cellIs" dxfId="1640" priority="698" operator="greaterThan">
      <formula>10000</formula>
    </cfRule>
  </conditionalFormatting>
  <conditionalFormatting sqref="X50">
    <cfRule type="containsBlanks" dxfId="1639" priority="695">
      <formula>LEN(TRIM(X50))=0</formula>
    </cfRule>
    <cfRule type="containsText" dxfId="1638" priority="696" operator="containsText" text="En cours">
      <formula>NOT(ISERROR(SEARCH("En cours",X50)))</formula>
    </cfRule>
  </conditionalFormatting>
  <conditionalFormatting sqref="X56">
    <cfRule type="containsBlanks" dxfId="1637" priority="693">
      <formula>LEN(TRIM(X56))=0</formula>
    </cfRule>
    <cfRule type="containsText" dxfId="1636" priority="694" operator="containsText" text="En cours">
      <formula>NOT(ISERROR(SEARCH("En cours",X56)))</formula>
    </cfRule>
  </conditionalFormatting>
  <conditionalFormatting sqref="D56:F56 D50:F50">
    <cfRule type="containsText" dxfId="1635" priority="691" operator="containsText" text="2 match">
      <formula>NOT(ISERROR(SEARCH("2 match",D50)))</formula>
    </cfRule>
    <cfRule type="containsText" dxfId="1634" priority="692" operator="containsText" text="1 facultative">
      <formula>NOT(ISERROR(SEARCH("1 facultative",D50)))</formula>
    </cfRule>
  </conditionalFormatting>
  <conditionalFormatting sqref="X56">
    <cfRule type="cellIs" dxfId="1633" priority="687" operator="equal">
      <formula>10000</formula>
    </cfRule>
    <cfRule type="cellIs" dxfId="1632" priority="688" operator="lessThan">
      <formula>10000</formula>
    </cfRule>
    <cfRule type="cellIs" dxfId="1631" priority="689" operator="greaterThan">
      <formula>10000</formula>
    </cfRule>
    <cfRule type="cellIs" dxfId="1630" priority="690" operator="lessThan">
      <formula>25000</formula>
    </cfRule>
  </conditionalFormatting>
  <conditionalFormatting sqref="X57">
    <cfRule type="cellIs" dxfId="1629" priority="681" operator="greaterThan">
      <formula>25000</formula>
    </cfRule>
    <cfRule type="cellIs" dxfId="1628" priority="682" operator="equal">
      <formula>10000</formula>
    </cfRule>
    <cfRule type="cellIs" dxfId="1627" priority="683" operator="lessThan">
      <formula>10000</formula>
    </cfRule>
    <cfRule type="cellIs" dxfId="1626" priority="684" operator="greaterThan">
      <formula>10000</formula>
    </cfRule>
    <cfRule type="cellIs" dxfId="1625" priority="685" operator="lessThan">
      <formula>25000</formula>
    </cfRule>
    <cfRule type="cellIs" dxfId="1624" priority="686" operator="greaterThan">
      <formula>25000</formula>
    </cfRule>
  </conditionalFormatting>
  <conditionalFormatting sqref="X57">
    <cfRule type="cellIs" dxfId="1623" priority="678" operator="equal">
      <formula>0.5</formula>
    </cfRule>
    <cfRule type="cellIs" priority="679" operator="between">
      <formula>30</formula>
      <formula>50</formula>
    </cfRule>
    <cfRule type="cellIs" dxfId="1622" priority="680" operator="greaterThan">
      <formula>0.5</formula>
    </cfRule>
  </conditionalFormatting>
  <conditionalFormatting sqref="G50:S50">
    <cfRule type="containsText" priority="673" operator="containsText" text="x">
      <formula>NOT(ISERROR(SEARCH("x",G50)))</formula>
    </cfRule>
  </conditionalFormatting>
  <conditionalFormatting sqref="G50:U50">
    <cfRule type="containsText" dxfId="1621" priority="671" operator="containsText" text="2 match">
      <formula>NOT(ISERROR(SEARCH("2 match",G50)))</formula>
    </cfRule>
    <cfRule type="containsText" dxfId="1620" priority="672" operator="containsText" text="1 facultative">
      <formula>NOT(ISERROR(SEARCH("1 facultative",G50)))</formula>
    </cfRule>
  </conditionalFormatting>
  <conditionalFormatting sqref="H50:S50">
    <cfRule type="containsText" priority="670" operator="containsText" text="x">
      <formula>NOT(ISERROR(SEARCH("x",H50)))</formula>
    </cfRule>
  </conditionalFormatting>
  <conditionalFormatting sqref="H50:S50">
    <cfRule type="containsText" priority="669" operator="containsText" text="x">
      <formula>NOT(ISERROR(SEARCH("x",H50)))</formula>
    </cfRule>
  </conditionalFormatting>
  <conditionalFormatting sqref="K50:M50">
    <cfRule type="containsText" dxfId="1619" priority="668" operator="containsText" text="Néant">
      <formula>NOT(ISERROR(SEARCH("Néant",K50)))</formula>
    </cfRule>
  </conditionalFormatting>
  <conditionalFormatting sqref="G56">
    <cfRule type="containsText" priority="667" operator="containsText" text="x">
      <formula>NOT(ISERROR(SEARCH("x",G56)))</formula>
    </cfRule>
  </conditionalFormatting>
  <conditionalFormatting sqref="G56 T56:U56">
    <cfRule type="containsText" dxfId="1618" priority="661" operator="containsText" text="2 match">
      <formula>NOT(ISERROR(SEARCH("2 match",G56)))</formula>
    </cfRule>
    <cfRule type="containsText" dxfId="1617" priority="662" operator="containsText" text="1 facultative">
      <formula>NOT(ISERROR(SEARCH("1 facultative",G56)))</formula>
    </cfRule>
  </conditionalFormatting>
  <conditionalFormatting sqref="D44:D45 T44 V44 G44:G45 U44:U49">
    <cfRule type="containsText" dxfId="1616" priority="656" operator="containsText" text="2 match">
      <formula>NOT(ISERROR(SEARCH("2 match",D44)))</formula>
    </cfRule>
    <cfRule type="containsText" dxfId="1615" priority="657" operator="containsText" text="1 facultative">
      <formula>NOT(ISERROR(SEARCH("1 facultative",D44)))</formula>
    </cfRule>
  </conditionalFormatting>
  <conditionalFormatting sqref="D46:D49 T46:T49 G46:G49 V46:V49">
    <cfRule type="containsText" dxfId="1614" priority="635" operator="containsText" text="2 match">
      <formula>NOT(ISERROR(SEARCH("2 match",D46)))</formula>
    </cfRule>
    <cfRule type="containsText" dxfId="1613" priority="636" operator="containsText" text="1 facultative">
      <formula>NOT(ISERROR(SEARCH("1 facultative",D46)))</formula>
    </cfRule>
  </conditionalFormatting>
  <conditionalFormatting sqref="T45 V45">
    <cfRule type="containsText" dxfId="1612" priority="627" operator="containsText" text="2 match">
      <formula>NOT(ISERROR(SEARCH("2 match",T45)))</formula>
    </cfRule>
    <cfRule type="containsText" dxfId="1611" priority="628" operator="containsText" text="1 facultative">
      <formula>NOT(ISERROR(SEARCH("1 facultative",T45)))</formula>
    </cfRule>
  </conditionalFormatting>
  <conditionalFormatting sqref="D51 G51 U51:U55">
    <cfRule type="containsText" dxfId="1610" priority="611" operator="containsText" text="2 match">
      <formula>NOT(ISERROR(SEARCH("2 match",D51)))</formula>
    </cfRule>
    <cfRule type="containsText" dxfId="1609" priority="612" operator="containsText" text="1 facultative">
      <formula>NOT(ISERROR(SEARCH("1 facultative",D51)))</formula>
    </cfRule>
  </conditionalFormatting>
  <conditionalFormatting sqref="D52:D55 T52:T55 G52:G55 V52:V55">
    <cfRule type="containsText" dxfId="1608" priority="590" operator="containsText" text="2 match">
      <formula>NOT(ISERROR(SEARCH("2 match",D52)))</formula>
    </cfRule>
    <cfRule type="containsText" dxfId="1607" priority="591" operator="containsText" text="1 facultative">
      <formula>NOT(ISERROR(SEARCH("1 facultative",D52)))</formula>
    </cfRule>
  </conditionalFormatting>
  <conditionalFormatting sqref="T51 V51">
    <cfRule type="containsText" dxfId="1606" priority="582" operator="containsText" text="2 match">
      <formula>NOT(ISERROR(SEARCH("2 match",T51)))</formula>
    </cfRule>
    <cfRule type="containsText" dxfId="1605" priority="583" operator="containsText" text="1 facultative">
      <formula>NOT(ISERROR(SEARCH("1 facultative",T51)))</formula>
    </cfRule>
  </conditionalFormatting>
  <conditionalFormatting sqref="E44:E49">
    <cfRule type="containsText" dxfId="1604" priority="570" operator="containsText" text="2 match">
      <formula>NOT(ISERROR(SEARCH("2 match",E44)))</formula>
    </cfRule>
    <cfRule type="containsText" dxfId="1603" priority="571" operator="containsText" text="1 facultative">
      <formula>NOT(ISERROR(SEARCH("1 facultative",E44)))</formula>
    </cfRule>
  </conditionalFormatting>
  <conditionalFormatting sqref="E51:E55">
    <cfRule type="containsText" dxfId="1602" priority="568" operator="containsText" text="2 match">
      <formula>NOT(ISERROR(SEARCH("2 match",E51)))</formula>
    </cfRule>
    <cfRule type="containsText" dxfId="1601" priority="569" operator="containsText" text="1 facultative">
      <formula>NOT(ISERROR(SEARCH("1 facultative",E51)))</formula>
    </cfRule>
  </conditionalFormatting>
  <conditionalFormatting sqref="Q38:R38">
    <cfRule type="containsText" priority="549" operator="containsText" text="x">
      <formula>NOT(ISERROR(SEARCH("x",Q38)))</formula>
    </cfRule>
  </conditionalFormatting>
  <conditionalFormatting sqref="Q38:R38">
    <cfRule type="containsText" dxfId="1600" priority="547" operator="containsText" text="2 match">
      <formula>NOT(ISERROR(SEARCH("2 match",Q38)))</formula>
    </cfRule>
    <cfRule type="containsText" dxfId="1599" priority="548" operator="containsText" text="1 facultative">
      <formula>NOT(ISERROR(SEARCH("1 facultative",Q38)))</formula>
    </cfRule>
  </conditionalFormatting>
  <conditionalFormatting sqref="Q38:R38">
    <cfRule type="containsText" priority="546" operator="containsText" text="x">
      <formula>NOT(ISERROR(SEARCH("x",Q38)))</formula>
    </cfRule>
  </conditionalFormatting>
  <conditionalFormatting sqref="N38:O38">
    <cfRule type="containsText" priority="545" operator="containsText" text="x">
      <formula>NOT(ISERROR(SEARCH("x",N38)))</formula>
    </cfRule>
  </conditionalFormatting>
  <conditionalFormatting sqref="N38:O38">
    <cfRule type="containsText" dxfId="1598" priority="543" operator="containsText" text="2 match">
      <formula>NOT(ISERROR(SEARCH("2 match",N38)))</formula>
    </cfRule>
    <cfRule type="containsText" dxfId="1597" priority="544" operator="containsText" text="1 facultative">
      <formula>NOT(ISERROR(SEARCH("1 facultative",N38)))</formula>
    </cfRule>
  </conditionalFormatting>
  <conditionalFormatting sqref="N38:O38">
    <cfRule type="containsText" priority="542" operator="containsText" text="x">
      <formula>NOT(ISERROR(SEARCH("x",N38)))</formula>
    </cfRule>
  </conditionalFormatting>
  <conditionalFormatting sqref="K38:L38">
    <cfRule type="containsText" priority="541" operator="containsText" text="x">
      <formula>NOT(ISERROR(SEARCH("x",K38)))</formula>
    </cfRule>
  </conditionalFormatting>
  <conditionalFormatting sqref="K38:L38">
    <cfRule type="containsText" dxfId="1596" priority="539" operator="containsText" text="2 match">
      <formula>NOT(ISERROR(SEARCH("2 match",K38)))</formula>
    </cfRule>
    <cfRule type="containsText" dxfId="1595" priority="540" operator="containsText" text="1 facultative">
      <formula>NOT(ISERROR(SEARCH("1 facultative",K38)))</formula>
    </cfRule>
  </conditionalFormatting>
  <conditionalFormatting sqref="K38:L38">
    <cfRule type="containsText" priority="538" operator="containsText" text="x">
      <formula>NOT(ISERROR(SEARCH("x",K38)))</formula>
    </cfRule>
  </conditionalFormatting>
  <conditionalFormatting sqref="H38:I38">
    <cfRule type="containsText" priority="537" operator="containsText" text="x">
      <formula>NOT(ISERROR(SEARCH("x",H38)))</formula>
    </cfRule>
  </conditionalFormatting>
  <conditionalFormatting sqref="H38:I38">
    <cfRule type="containsText" dxfId="1594" priority="535" operator="containsText" text="2 match">
      <formula>NOT(ISERROR(SEARCH("2 match",H38)))</formula>
    </cfRule>
    <cfRule type="containsText" dxfId="1593" priority="536" operator="containsText" text="1 facultative">
      <formula>NOT(ISERROR(SEARCH("1 facultative",H38)))</formula>
    </cfRule>
  </conditionalFormatting>
  <conditionalFormatting sqref="H38:I38">
    <cfRule type="containsText" priority="534" operator="containsText" text="x">
      <formula>NOT(ISERROR(SEARCH("x",H38)))</formula>
    </cfRule>
  </conditionalFormatting>
  <conditionalFormatting sqref="H37:S37">
    <cfRule type="containsText" priority="521" operator="containsText" text="x">
      <formula>NOT(ISERROR(SEARCH("x",H37)))</formula>
    </cfRule>
  </conditionalFormatting>
  <conditionalFormatting sqref="H37:S37">
    <cfRule type="containsText" dxfId="1592" priority="519" operator="containsText" text="2 match">
      <formula>NOT(ISERROR(SEARCH("2 match",H37)))</formula>
    </cfRule>
    <cfRule type="containsText" dxfId="1591" priority="520" operator="containsText" text="1 facultative">
      <formula>NOT(ISERROR(SEARCH("1 facultative",H37)))</formula>
    </cfRule>
  </conditionalFormatting>
  <conditionalFormatting sqref="H37:S37">
    <cfRule type="containsText" priority="518" operator="containsText" text="x">
      <formula>NOT(ISERROR(SEARCH("x",H37)))</formula>
    </cfRule>
  </conditionalFormatting>
  <conditionalFormatting sqref="Q57:R57">
    <cfRule type="containsText" priority="508" operator="containsText" text="x">
      <formula>NOT(ISERROR(SEARCH("x",Q57)))</formula>
    </cfRule>
  </conditionalFormatting>
  <conditionalFormatting sqref="Q57:R57">
    <cfRule type="containsText" dxfId="1590" priority="506" operator="containsText" text="2 match">
      <formula>NOT(ISERROR(SEARCH("2 match",Q57)))</formula>
    </cfRule>
    <cfRule type="containsText" dxfId="1589" priority="507" operator="containsText" text="1 facultative">
      <formula>NOT(ISERROR(SEARCH("1 facultative",Q57)))</formula>
    </cfRule>
  </conditionalFormatting>
  <conditionalFormatting sqref="Q57:R57">
    <cfRule type="containsText" priority="505" operator="containsText" text="x">
      <formula>NOT(ISERROR(SEARCH("x",Q57)))</formula>
    </cfRule>
  </conditionalFormatting>
  <conditionalFormatting sqref="N57:O57">
    <cfRule type="containsText" priority="504" operator="containsText" text="x">
      <formula>NOT(ISERROR(SEARCH("x",N57)))</formula>
    </cfRule>
  </conditionalFormatting>
  <conditionalFormatting sqref="N57:O57">
    <cfRule type="containsText" dxfId="1588" priority="502" operator="containsText" text="2 match">
      <formula>NOT(ISERROR(SEARCH("2 match",N57)))</formula>
    </cfRule>
    <cfRule type="containsText" dxfId="1587" priority="503" operator="containsText" text="1 facultative">
      <formula>NOT(ISERROR(SEARCH("1 facultative",N57)))</formula>
    </cfRule>
  </conditionalFormatting>
  <conditionalFormatting sqref="N57:O57">
    <cfRule type="containsText" priority="501" operator="containsText" text="x">
      <formula>NOT(ISERROR(SEARCH("x",N57)))</formula>
    </cfRule>
  </conditionalFormatting>
  <conditionalFormatting sqref="K57:L57">
    <cfRule type="containsText" priority="500" operator="containsText" text="x">
      <formula>NOT(ISERROR(SEARCH("x",K57)))</formula>
    </cfRule>
  </conditionalFormatting>
  <conditionalFormatting sqref="K57:L57">
    <cfRule type="containsText" dxfId="1586" priority="498" operator="containsText" text="2 match">
      <formula>NOT(ISERROR(SEARCH("2 match",K57)))</formula>
    </cfRule>
    <cfRule type="containsText" dxfId="1585" priority="499" operator="containsText" text="1 facultative">
      <formula>NOT(ISERROR(SEARCH("1 facultative",K57)))</formula>
    </cfRule>
  </conditionalFormatting>
  <conditionalFormatting sqref="K57:L57">
    <cfRule type="containsText" priority="497" operator="containsText" text="x">
      <formula>NOT(ISERROR(SEARCH("x",K57)))</formula>
    </cfRule>
  </conditionalFormatting>
  <conditionalFormatting sqref="H57:I57">
    <cfRule type="containsText" priority="496" operator="containsText" text="x">
      <formula>NOT(ISERROR(SEARCH("x",H57)))</formula>
    </cfRule>
  </conditionalFormatting>
  <conditionalFormatting sqref="H57:I57">
    <cfRule type="containsText" dxfId="1584" priority="494" operator="containsText" text="2 match">
      <formula>NOT(ISERROR(SEARCH("2 match",H57)))</formula>
    </cfRule>
    <cfRule type="containsText" dxfId="1583" priority="495" operator="containsText" text="1 facultative">
      <formula>NOT(ISERROR(SEARCH("1 facultative",H57)))</formula>
    </cfRule>
  </conditionalFormatting>
  <conditionalFormatting sqref="H57:I57">
    <cfRule type="containsText" priority="493" operator="containsText" text="x">
      <formula>NOT(ISERROR(SEARCH("x",H57)))</formula>
    </cfRule>
  </conditionalFormatting>
  <conditionalFormatting sqref="L64:M64">
    <cfRule type="containsText" priority="442" operator="containsText" text="x">
      <formula>NOT(ISERROR(SEARCH("x",L64)))</formula>
    </cfRule>
  </conditionalFormatting>
  <conditionalFormatting sqref="L64:M64">
    <cfRule type="containsText" dxfId="1582" priority="440" operator="containsText" text="2 match">
      <formula>NOT(ISERROR(SEARCH("2 match",L64)))</formula>
    </cfRule>
    <cfRule type="containsText" dxfId="1581" priority="441" operator="containsText" text="1 facultative">
      <formula>NOT(ISERROR(SEARCH("1 facultative",L64)))</formula>
    </cfRule>
  </conditionalFormatting>
  <conditionalFormatting sqref="L64:M64">
    <cfRule type="containsText" priority="439" operator="containsText" text="x">
      <formula>NOT(ISERROR(SEARCH("x",L64)))</formula>
    </cfRule>
  </conditionalFormatting>
  <conditionalFormatting sqref="I64:J64">
    <cfRule type="containsText" priority="438" operator="containsText" text="x">
      <formula>NOT(ISERROR(SEARCH("x",I64)))</formula>
    </cfRule>
  </conditionalFormatting>
  <conditionalFormatting sqref="I64:J64">
    <cfRule type="containsText" dxfId="1580" priority="436" operator="containsText" text="2 match">
      <formula>NOT(ISERROR(SEARCH("2 match",I64)))</formula>
    </cfRule>
    <cfRule type="containsText" dxfId="1579" priority="437" operator="containsText" text="1 facultative">
      <formula>NOT(ISERROR(SEARCH("1 facultative",I64)))</formula>
    </cfRule>
  </conditionalFormatting>
  <conditionalFormatting sqref="I64:J64">
    <cfRule type="containsText" priority="435" operator="containsText" text="x">
      <formula>NOT(ISERROR(SEARCH("x",I64)))</formula>
    </cfRule>
  </conditionalFormatting>
  <conditionalFormatting sqref="F64:G64">
    <cfRule type="containsText" priority="434" operator="containsText" text="x">
      <formula>NOT(ISERROR(SEARCH("x",F64)))</formula>
    </cfRule>
  </conditionalFormatting>
  <conditionalFormatting sqref="F64:G64">
    <cfRule type="containsText" dxfId="1578" priority="432" operator="containsText" text="2 match">
      <formula>NOT(ISERROR(SEARCH("2 match",F64)))</formula>
    </cfRule>
    <cfRule type="containsText" dxfId="1577" priority="433" operator="containsText" text="1 facultative">
      <formula>NOT(ISERROR(SEARCH("1 facultative",F64)))</formula>
    </cfRule>
  </conditionalFormatting>
  <conditionalFormatting sqref="F64:G64">
    <cfRule type="containsText" priority="431" operator="containsText" text="x">
      <formula>NOT(ISERROR(SEARCH("x",F64)))</formula>
    </cfRule>
  </conditionalFormatting>
  <conditionalFormatting sqref="L62:M62">
    <cfRule type="containsText" priority="410" operator="containsText" text="x">
      <formula>NOT(ISERROR(SEARCH("x",L62)))</formula>
    </cfRule>
  </conditionalFormatting>
  <conditionalFormatting sqref="L62:M62">
    <cfRule type="containsText" dxfId="1576" priority="408" operator="containsText" text="2 match">
      <formula>NOT(ISERROR(SEARCH("2 match",L62)))</formula>
    </cfRule>
    <cfRule type="containsText" dxfId="1575" priority="409" operator="containsText" text="1 facultative">
      <formula>NOT(ISERROR(SEARCH("1 facultative",L62)))</formula>
    </cfRule>
  </conditionalFormatting>
  <conditionalFormatting sqref="L62:M62">
    <cfRule type="containsText" priority="407" operator="containsText" text="x">
      <formula>NOT(ISERROR(SEARCH("x",L62)))</formula>
    </cfRule>
  </conditionalFormatting>
  <conditionalFormatting sqref="I62:J62">
    <cfRule type="containsText" priority="406" operator="containsText" text="x">
      <formula>NOT(ISERROR(SEARCH("x",I62)))</formula>
    </cfRule>
  </conditionalFormatting>
  <conditionalFormatting sqref="I62:J62">
    <cfRule type="containsText" dxfId="1574" priority="404" operator="containsText" text="2 match">
      <formula>NOT(ISERROR(SEARCH("2 match",I62)))</formula>
    </cfRule>
    <cfRule type="containsText" dxfId="1573" priority="405" operator="containsText" text="1 facultative">
      <formula>NOT(ISERROR(SEARCH("1 facultative",I62)))</formula>
    </cfRule>
  </conditionalFormatting>
  <conditionalFormatting sqref="I62:J62">
    <cfRule type="containsText" priority="403" operator="containsText" text="x">
      <formula>NOT(ISERROR(SEARCH("x",I62)))</formula>
    </cfRule>
  </conditionalFormatting>
  <conditionalFormatting sqref="F62:G62">
    <cfRule type="containsText" priority="402" operator="containsText" text="x">
      <formula>NOT(ISERROR(SEARCH("x",F62)))</formula>
    </cfRule>
  </conditionalFormatting>
  <conditionalFormatting sqref="F62:G62">
    <cfRule type="containsText" dxfId="1572" priority="400" operator="containsText" text="2 match">
      <formula>NOT(ISERROR(SEARCH("2 match",F62)))</formula>
    </cfRule>
    <cfRule type="containsText" dxfId="1571" priority="401" operator="containsText" text="1 facultative">
      <formula>NOT(ISERROR(SEARCH("1 facultative",F62)))</formula>
    </cfRule>
  </conditionalFormatting>
  <conditionalFormatting sqref="F62:G62">
    <cfRule type="containsText" priority="399" operator="containsText" text="x">
      <formula>NOT(ISERROR(SEARCH("x",F62)))</formula>
    </cfRule>
  </conditionalFormatting>
  <conditionalFormatting sqref="U62:V62">
    <cfRule type="containsText" priority="390" operator="containsText" text="x">
      <formula>NOT(ISERROR(SEARCH("x",U62)))</formula>
    </cfRule>
  </conditionalFormatting>
  <conditionalFormatting sqref="U62:V62">
    <cfRule type="containsText" dxfId="1570" priority="388" operator="containsText" text="2 match">
      <formula>NOT(ISERROR(SEARCH("2 match",U62)))</formula>
    </cfRule>
    <cfRule type="containsText" dxfId="1569" priority="389" operator="containsText" text="1 facultative">
      <formula>NOT(ISERROR(SEARCH("1 facultative",U62)))</formula>
    </cfRule>
  </conditionalFormatting>
  <conditionalFormatting sqref="U62:V62">
    <cfRule type="containsText" priority="387" operator="containsText" text="x">
      <formula>NOT(ISERROR(SEARCH("x",U62)))</formula>
    </cfRule>
  </conditionalFormatting>
  <conditionalFormatting sqref="R62:S62">
    <cfRule type="containsText" priority="386" operator="containsText" text="x">
      <formula>NOT(ISERROR(SEARCH("x",R62)))</formula>
    </cfRule>
  </conditionalFormatting>
  <conditionalFormatting sqref="R62:S62">
    <cfRule type="containsText" dxfId="1568" priority="384" operator="containsText" text="2 match">
      <formula>NOT(ISERROR(SEARCH("2 match",R62)))</formula>
    </cfRule>
    <cfRule type="containsText" dxfId="1567" priority="385" operator="containsText" text="1 facultative">
      <formula>NOT(ISERROR(SEARCH("1 facultative",R62)))</formula>
    </cfRule>
  </conditionalFormatting>
  <conditionalFormatting sqref="R62:S62">
    <cfRule type="containsText" priority="383" operator="containsText" text="x">
      <formula>NOT(ISERROR(SEARCH("x",R62)))</formula>
    </cfRule>
  </conditionalFormatting>
  <conditionalFormatting sqref="O62:P62">
    <cfRule type="containsText" priority="382" operator="containsText" text="x">
      <formula>NOT(ISERROR(SEARCH("x",O62)))</formula>
    </cfRule>
  </conditionalFormatting>
  <conditionalFormatting sqref="O62:P62">
    <cfRule type="containsText" dxfId="1566" priority="380" operator="containsText" text="2 match">
      <formula>NOT(ISERROR(SEARCH("2 match",O62)))</formula>
    </cfRule>
    <cfRule type="containsText" dxfId="1565" priority="381" operator="containsText" text="1 facultative">
      <formula>NOT(ISERROR(SEARCH("1 facultative",O62)))</formula>
    </cfRule>
  </conditionalFormatting>
  <conditionalFormatting sqref="O62:P62">
    <cfRule type="containsText" priority="379" operator="containsText" text="x">
      <formula>NOT(ISERROR(SEARCH("x",O62)))</formula>
    </cfRule>
  </conditionalFormatting>
  <conditionalFormatting sqref="D19:D23 G19:G23 E9:E10 E17:E28 H9:S28 U9:U28">
    <cfRule type="containsText" dxfId="1564" priority="377" operator="containsText" text="2 match">
      <formula>NOT(ISERROR(SEARCH("2 match",D9)))</formula>
    </cfRule>
    <cfRule type="containsText" dxfId="1563" priority="378" operator="containsText" text="1 facultative">
      <formula>NOT(ISERROR(SEARCH("1 facultative",D9)))</formula>
    </cfRule>
  </conditionalFormatting>
  <conditionalFormatting sqref="H9:S28">
    <cfRule type="cellIs" dxfId="1562" priority="376" operator="equal">
      <formula>1</formula>
    </cfRule>
  </conditionalFormatting>
  <conditionalFormatting sqref="H9:S28">
    <cfRule type="cellIs" dxfId="1561" priority="375" operator="equal">
      <formula>1</formula>
    </cfRule>
  </conditionalFormatting>
  <conditionalFormatting sqref="H9:S28">
    <cfRule type="containsText" dxfId="1560" priority="374" operator="containsText" text="3">
      <formula>NOT(ISERROR(SEARCH("3",H9)))</formula>
    </cfRule>
  </conditionalFormatting>
  <conditionalFormatting sqref="H9:J28">
    <cfRule type="containsText" dxfId="1559" priority="372" operator="containsText" text="Néant">
      <formula>NOT(ISERROR(SEARCH("Néant",H9)))</formula>
    </cfRule>
  </conditionalFormatting>
  <conditionalFormatting sqref="G18">
    <cfRule type="cellIs" dxfId="1558" priority="362" operator="lessThan">
      <formula>1</formula>
    </cfRule>
  </conditionalFormatting>
  <conditionalFormatting sqref="G17">
    <cfRule type="cellIs" dxfId="1557" priority="361" operator="lessThan">
      <formula>1</formula>
    </cfRule>
  </conditionalFormatting>
  <conditionalFormatting sqref="D24:D28 G24:G28 T9:T28 V9:V28">
    <cfRule type="containsText" dxfId="1556" priority="354" operator="containsText" text="2 match">
      <formula>NOT(ISERROR(SEARCH("2 match",D9)))</formula>
    </cfRule>
    <cfRule type="containsText" dxfId="1555" priority="355" operator="containsText" text="1 facultative">
      <formula>NOT(ISERROR(SEARCH("1 facultative",D9)))</formula>
    </cfRule>
  </conditionalFormatting>
  <conditionalFormatting sqref="N9:P28">
    <cfRule type="cellIs" dxfId="1554" priority="349" operator="equal">
      <formula>1</formula>
    </cfRule>
  </conditionalFormatting>
  <conditionalFormatting sqref="N9:P28">
    <cfRule type="cellIs" dxfId="1553" priority="348" operator="equal">
      <formula>1</formula>
    </cfRule>
  </conditionalFormatting>
  <conditionalFormatting sqref="N9:P28">
    <cfRule type="cellIs" dxfId="1552" priority="345" operator="equal">
      <formula>1</formula>
    </cfRule>
  </conditionalFormatting>
  <conditionalFormatting sqref="N9:P28">
    <cfRule type="cellIs" dxfId="1551" priority="344" operator="equal">
      <formula>1</formula>
    </cfRule>
  </conditionalFormatting>
  <conditionalFormatting sqref="N9:P28">
    <cfRule type="cellIs" dxfId="1550" priority="343" operator="equal">
      <formula>1</formula>
    </cfRule>
  </conditionalFormatting>
  <conditionalFormatting sqref="N9:P28">
    <cfRule type="cellIs" dxfId="1549" priority="342" operator="equal">
      <formula>1</formula>
    </cfRule>
  </conditionalFormatting>
  <conditionalFormatting sqref="J9:J28">
    <cfRule type="cellIs" dxfId="1548" priority="337" operator="equal">
      <formula>1</formula>
    </cfRule>
  </conditionalFormatting>
  <conditionalFormatting sqref="J9:J28">
    <cfRule type="cellIs" dxfId="1547" priority="336" operator="equal">
      <formula>1</formula>
    </cfRule>
  </conditionalFormatting>
  <conditionalFormatting sqref="J9:J28">
    <cfRule type="cellIs" dxfId="1546" priority="341" operator="equal">
      <formula>1</formula>
    </cfRule>
  </conditionalFormatting>
  <conditionalFormatting sqref="J9:J28">
    <cfRule type="cellIs" dxfId="1545" priority="340" operator="equal">
      <formula>1</formula>
    </cfRule>
  </conditionalFormatting>
  <conditionalFormatting sqref="J9:J28">
    <cfRule type="cellIs" dxfId="1544" priority="339" operator="equal">
      <formula>1</formula>
    </cfRule>
  </conditionalFormatting>
  <conditionalFormatting sqref="J9:J28">
    <cfRule type="cellIs" dxfId="1543" priority="338" operator="equal">
      <formula>1</formula>
    </cfRule>
  </conditionalFormatting>
  <conditionalFormatting sqref="D9:D10 G9:G10">
    <cfRule type="containsText" dxfId="1542" priority="334" operator="containsText" text="2 match">
      <formula>NOT(ISERROR(SEARCH("2 match",D9)))</formula>
    </cfRule>
    <cfRule type="containsText" dxfId="1541" priority="335" operator="containsText" text="1 facultative">
      <formula>NOT(ISERROR(SEARCH("1 facultative",D9)))</formula>
    </cfRule>
  </conditionalFormatting>
  <conditionalFormatting sqref="D11:D12 G11:G12">
    <cfRule type="containsText" dxfId="1540" priority="304" operator="containsText" text="2 match">
      <formula>NOT(ISERROR(SEARCH("2 match",D11)))</formula>
    </cfRule>
    <cfRule type="containsText" dxfId="1539" priority="305" operator="containsText" text="1 facultative">
      <formula>NOT(ISERROR(SEARCH("1 facultative",D11)))</formula>
    </cfRule>
  </conditionalFormatting>
  <conditionalFormatting sqref="D13:D16 G13:G16">
    <cfRule type="containsText" dxfId="1538" priority="283" operator="containsText" text="2 match">
      <formula>NOT(ISERROR(SEARCH("2 match",D13)))</formula>
    </cfRule>
    <cfRule type="containsText" dxfId="1537" priority="284" operator="containsText" text="1 facultative">
      <formula>NOT(ISERROR(SEARCH("1 facultative",D13)))</formula>
    </cfRule>
  </conditionalFormatting>
  <conditionalFormatting sqref="E11:E16">
    <cfRule type="containsText" dxfId="1536" priority="263" operator="containsText" text="2 match">
      <formula>NOT(ISERROR(SEARCH("2 match",E11)))</formula>
    </cfRule>
    <cfRule type="containsText" dxfId="1535" priority="264" operator="containsText" text="1 facultative">
      <formula>NOT(ISERROR(SEARCH("1 facultative",E11)))</formula>
    </cfRule>
  </conditionalFormatting>
  <conditionalFormatting sqref="D30 G30 U30:U36">
    <cfRule type="containsText" dxfId="1534" priority="231" operator="containsText" text="2 match">
      <formula>NOT(ISERROR(SEARCH("2 match",D30)))</formula>
    </cfRule>
    <cfRule type="containsText" dxfId="1533" priority="232" operator="containsText" text="1 facultative">
      <formula>NOT(ISERROR(SEARCH("1 facultative",D30)))</formula>
    </cfRule>
  </conditionalFormatting>
  <conditionalFormatting sqref="E30">
    <cfRule type="containsText" dxfId="1532" priority="203" operator="containsText" text="2 match">
      <formula>NOT(ISERROR(SEARCH("2 match",E30)))</formula>
    </cfRule>
    <cfRule type="containsText" dxfId="1531" priority="204" operator="containsText" text="1 facultative">
      <formula>NOT(ISERROR(SEARCH("1 facultative",E30)))</formula>
    </cfRule>
  </conditionalFormatting>
  <conditionalFormatting sqref="W9:W28">
    <cfRule type="containsText" dxfId="1530" priority="185" operator="containsText" text="Signé partie">
      <formula>NOT(ISERROR(SEARCH("Signé partie",W9)))</formula>
    </cfRule>
    <cfRule type="containsText" dxfId="1529" priority="186" operator="containsText" text="Reporté">
      <formula>NOT(ISERROR(SEARCH("Reporté",W9)))</formula>
    </cfRule>
    <cfRule type="containsText" dxfId="1528" priority="187" operator="containsText" text="Abandon">
      <formula>NOT(ISERROR(SEARCH("Abandon",W9)))</formula>
    </cfRule>
    <cfRule type="containsText" dxfId="1527" priority="188" operator="containsText" text="Signé 100%">
      <formula>NOT(ISERROR(SEARCH("Signé 100%",W9)))</formula>
    </cfRule>
    <cfRule type="containsBlanks" dxfId="1526" priority="192">
      <formula>LEN(TRIM(W9))=0</formula>
    </cfRule>
    <cfRule type="containsText" dxfId="1525" priority="193" operator="containsText" text="En cours">
      <formula>NOT(ISERROR(SEARCH("En cours",W9)))</formula>
    </cfRule>
  </conditionalFormatting>
  <conditionalFormatting sqref="W44:W49">
    <cfRule type="containsText" dxfId="1524" priority="158" operator="containsText" text="Signé partie">
      <formula>NOT(ISERROR(SEARCH("Signé partie",W44)))</formula>
    </cfRule>
    <cfRule type="containsText" dxfId="1523" priority="159" operator="containsText" text="Reporté">
      <formula>NOT(ISERROR(SEARCH("Reporté",W44)))</formula>
    </cfRule>
    <cfRule type="containsText" dxfId="1522" priority="160" operator="containsText" text="Abandon">
      <formula>NOT(ISERROR(SEARCH("Abandon",W44)))</formula>
    </cfRule>
    <cfRule type="containsText" dxfId="1521" priority="161" operator="containsText" text="Signé 100%">
      <formula>NOT(ISERROR(SEARCH("Signé 100%",W44)))</formula>
    </cfRule>
    <cfRule type="containsBlanks" dxfId="1520" priority="165">
      <formula>LEN(TRIM(W44))=0</formula>
    </cfRule>
    <cfRule type="containsText" dxfId="1519" priority="166" operator="containsText" text="En cours">
      <formula>NOT(ISERROR(SEARCH("En cours",W44)))</formula>
    </cfRule>
  </conditionalFormatting>
  <conditionalFormatting sqref="W51:W55">
    <cfRule type="containsText" dxfId="1518" priority="140" operator="containsText" text="Signé partie">
      <formula>NOT(ISERROR(SEARCH("Signé partie",W51)))</formula>
    </cfRule>
    <cfRule type="containsText" dxfId="1517" priority="141" operator="containsText" text="Reporté">
      <formula>NOT(ISERROR(SEARCH("Reporté",W51)))</formula>
    </cfRule>
    <cfRule type="containsText" dxfId="1516" priority="142" operator="containsText" text="Abandon">
      <formula>NOT(ISERROR(SEARCH("Abandon",W51)))</formula>
    </cfRule>
    <cfRule type="containsText" dxfId="1515" priority="143" operator="containsText" text="Signé 100%">
      <formula>NOT(ISERROR(SEARCH("Signé 100%",W51)))</formula>
    </cfRule>
    <cfRule type="containsBlanks" dxfId="1514" priority="147">
      <formula>LEN(TRIM(W51))=0</formula>
    </cfRule>
    <cfRule type="containsText" dxfId="1513" priority="148" operator="containsText" text="En cours">
      <formula>NOT(ISERROR(SEARCH("En cours",W51)))</formula>
    </cfRule>
  </conditionalFormatting>
  <conditionalFormatting sqref="H30:S36">
    <cfRule type="containsText" dxfId="1512" priority="138" operator="containsText" text="2 match">
      <formula>NOT(ISERROR(SEARCH("2 match",H30)))</formula>
    </cfRule>
    <cfRule type="containsText" dxfId="1511" priority="139" operator="containsText" text="1 facultative">
      <formula>NOT(ISERROR(SEARCH("1 facultative",H30)))</formula>
    </cfRule>
  </conditionalFormatting>
  <conditionalFormatting sqref="H30:S36">
    <cfRule type="cellIs" dxfId="1510" priority="137" operator="equal">
      <formula>1</formula>
    </cfRule>
  </conditionalFormatting>
  <conditionalFormatting sqref="H30:S36">
    <cfRule type="cellIs" dxfId="1509" priority="136" operator="equal">
      <formula>1</formula>
    </cfRule>
  </conditionalFormatting>
  <conditionalFormatting sqref="H30:S36">
    <cfRule type="containsText" dxfId="1508" priority="135" operator="containsText" text="3">
      <formula>NOT(ISERROR(SEARCH("3",H30)))</formula>
    </cfRule>
  </conditionalFormatting>
  <conditionalFormatting sqref="H30:J36">
    <cfRule type="containsText" dxfId="1507" priority="133" operator="containsText" text="Néant">
      <formula>NOT(ISERROR(SEARCH("Néant",H30)))</formula>
    </cfRule>
  </conditionalFormatting>
  <conditionalFormatting sqref="N30:P36">
    <cfRule type="cellIs" dxfId="1506" priority="132" operator="equal">
      <formula>1</formula>
    </cfRule>
  </conditionalFormatting>
  <conditionalFormatting sqref="N30:P36">
    <cfRule type="cellIs" dxfId="1505" priority="131" operator="equal">
      <formula>1</formula>
    </cfRule>
  </conditionalFormatting>
  <conditionalFormatting sqref="N30:P36">
    <cfRule type="cellIs" dxfId="1504" priority="130" operator="equal">
      <formula>1</formula>
    </cfRule>
  </conditionalFormatting>
  <conditionalFormatting sqref="N30:P36">
    <cfRule type="cellIs" dxfId="1503" priority="129" operator="equal">
      <formula>1</formula>
    </cfRule>
  </conditionalFormatting>
  <conditionalFormatting sqref="N30:P36">
    <cfRule type="cellIs" dxfId="1502" priority="128" operator="equal">
      <formula>1</formula>
    </cfRule>
  </conditionalFormatting>
  <conditionalFormatting sqref="N30:P36">
    <cfRule type="cellIs" dxfId="1501" priority="127" operator="equal">
      <formula>1</formula>
    </cfRule>
  </conditionalFormatting>
  <conditionalFormatting sqref="J30:J36">
    <cfRule type="cellIs" dxfId="1500" priority="122" operator="equal">
      <formula>1</formula>
    </cfRule>
  </conditionalFormatting>
  <conditionalFormatting sqref="J30:J36">
    <cfRule type="cellIs" dxfId="1499" priority="121" operator="equal">
      <formula>1</formula>
    </cfRule>
  </conditionalFormatting>
  <conditionalFormatting sqref="J30:J36">
    <cfRule type="cellIs" dxfId="1498" priority="126" operator="equal">
      <formula>1</formula>
    </cfRule>
  </conditionalFormatting>
  <conditionalFormatting sqref="J30:J36">
    <cfRule type="cellIs" dxfId="1497" priority="125" operator="equal">
      <formula>1</formula>
    </cfRule>
  </conditionalFormatting>
  <conditionalFormatting sqref="J30:J36">
    <cfRule type="cellIs" dxfId="1496" priority="124" operator="equal">
      <formula>1</formula>
    </cfRule>
  </conditionalFormatting>
  <conditionalFormatting sqref="J30:J36">
    <cfRule type="cellIs" dxfId="1495" priority="123" operator="equal">
      <formula>1</formula>
    </cfRule>
  </conditionalFormatting>
  <conditionalFormatting sqref="H44:S49">
    <cfRule type="containsText" dxfId="1494" priority="119" operator="containsText" text="2 match">
      <formula>NOT(ISERROR(SEARCH("2 match",H44)))</formula>
    </cfRule>
    <cfRule type="containsText" dxfId="1493" priority="120" operator="containsText" text="1 facultative">
      <formula>NOT(ISERROR(SEARCH("1 facultative",H44)))</formula>
    </cfRule>
  </conditionalFormatting>
  <conditionalFormatting sqref="H44:S49">
    <cfRule type="cellIs" dxfId="1492" priority="118" operator="equal">
      <formula>1</formula>
    </cfRule>
  </conditionalFormatting>
  <conditionalFormatting sqref="H44:S49">
    <cfRule type="cellIs" dxfId="1491" priority="117" operator="equal">
      <formula>1</formula>
    </cfRule>
  </conditionalFormatting>
  <conditionalFormatting sqref="H44:S49">
    <cfRule type="containsText" dxfId="1490" priority="116" operator="containsText" text="3">
      <formula>NOT(ISERROR(SEARCH("3",H44)))</formula>
    </cfRule>
  </conditionalFormatting>
  <conditionalFormatting sqref="H44:J49">
    <cfRule type="containsText" dxfId="1489" priority="114" operator="containsText" text="Néant">
      <formula>NOT(ISERROR(SEARCH("Néant",H44)))</formula>
    </cfRule>
  </conditionalFormatting>
  <conditionalFormatting sqref="N44:P49">
    <cfRule type="cellIs" dxfId="1488" priority="113" operator="equal">
      <formula>1</formula>
    </cfRule>
  </conditionalFormatting>
  <conditionalFormatting sqref="N44:P49">
    <cfRule type="cellIs" dxfId="1487" priority="112" operator="equal">
      <formula>1</formula>
    </cfRule>
  </conditionalFormatting>
  <conditionalFormatting sqref="N44:P49">
    <cfRule type="cellIs" dxfId="1486" priority="111" operator="equal">
      <formula>1</formula>
    </cfRule>
  </conditionalFormatting>
  <conditionalFormatting sqref="N44:P49">
    <cfRule type="cellIs" dxfId="1485" priority="110" operator="equal">
      <formula>1</formula>
    </cfRule>
  </conditionalFormatting>
  <conditionalFormatting sqref="N44:P49">
    <cfRule type="cellIs" dxfId="1484" priority="109" operator="equal">
      <formula>1</formula>
    </cfRule>
  </conditionalFormatting>
  <conditionalFormatting sqref="N44:P49">
    <cfRule type="cellIs" dxfId="1483" priority="108" operator="equal">
      <formula>1</formula>
    </cfRule>
  </conditionalFormatting>
  <conditionalFormatting sqref="J44:J49">
    <cfRule type="cellIs" dxfId="1482" priority="103" operator="equal">
      <formula>1</formula>
    </cfRule>
  </conditionalFormatting>
  <conditionalFormatting sqref="J44:J49">
    <cfRule type="cellIs" dxfId="1481" priority="102" operator="equal">
      <formula>1</formula>
    </cfRule>
  </conditionalFormatting>
  <conditionalFormatting sqref="J44:J49">
    <cfRule type="cellIs" dxfId="1480" priority="107" operator="equal">
      <formula>1</formula>
    </cfRule>
  </conditionalFormatting>
  <conditionalFormatting sqref="J44:J49">
    <cfRule type="cellIs" dxfId="1479" priority="106" operator="equal">
      <formula>1</formula>
    </cfRule>
  </conditionalFormatting>
  <conditionalFormatting sqref="J44:J49">
    <cfRule type="cellIs" dxfId="1478" priority="105" operator="equal">
      <formula>1</formula>
    </cfRule>
  </conditionalFormatting>
  <conditionalFormatting sqref="J44:J49">
    <cfRule type="cellIs" dxfId="1477" priority="104" operator="equal">
      <formula>1</formula>
    </cfRule>
  </conditionalFormatting>
  <conditionalFormatting sqref="H51:S55">
    <cfRule type="containsText" dxfId="1476" priority="100" operator="containsText" text="2 match">
      <formula>NOT(ISERROR(SEARCH("2 match",H51)))</formula>
    </cfRule>
    <cfRule type="containsText" dxfId="1475" priority="101" operator="containsText" text="1 facultative">
      <formula>NOT(ISERROR(SEARCH("1 facultative",H51)))</formula>
    </cfRule>
  </conditionalFormatting>
  <conditionalFormatting sqref="H51:S55">
    <cfRule type="cellIs" dxfId="1474" priority="99" operator="equal">
      <formula>1</formula>
    </cfRule>
  </conditionalFormatting>
  <conditionalFormatting sqref="H51:S55">
    <cfRule type="cellIs" dxfId="1473" priority="98" operator="equal">
      <formula>1</formula>
    </cfRule>
  </conditionalFormatting>
  <conditionalFormatting sqref="H51:S55">
    <cfRule type="containsText" dxfId="1472" priority="97" operator="containsText" text="3">
      <formula>NOT(ISERROR(SEARCH("3",H51)))</formula>
    </cfRule>
  </conditionalFormatting>
  <conditionalFormatting sqref="H51:J55">
    <cfRule type="containsText" dxfId="1471" priority="95" operator="containsText" text="Néant">
      <formula>NOT(ISERROR(SEARCH("Néant",H51)))</formula>
    </cfRule>
  </conditionalFormatting>
  <conditionalFormatting sqref="N51:P55">
    <cfRule type="cellIs" dxfId="1470" priority="94" operator="equal">
      <formula>1</formula>
    </cfRule>
  </conditionalFormatting>
  <conditionalFormatting sqref="N51:P55">
    <cfRule type="cellIs" dxfId="1469" priority="93" operator="equal">
      <formula>1</formula>
    </cfRule>
  </conditionalFormatting>
  <conditionalFormatting sqref="N51:P55">
    <cfRule type="cellIs" dxfId="1468" priority="92" operator="equal">
      <formula>1</formula>
    </cfRule>
  </conditionalFormatting>
  <conditionalFormatting sqref="N51:P55">
    <cfRule type="cellIs" dxfId="1467" priority="91" operator="equal">
      <formula>1</formula>
    </cfRule>
  </conditionalFormatting>
  <conditionalFormatting sqref="N51:P55">
    <cfRule type="cellIs" dxfId="1466" priority="90" operator="equal">
      <formula>1</formula>
    </cfRule>
  </conditionalFormatting>
  <conditionalFormatting sqref="N51:P55">
    <cfRule type="cellIs" dxfId="1465" priority="89" operator="equal">
      <formula>1</formula>
    </cfRule>
  </conditionalFormatting>
  <conditionalFormatting sqref="J51:J55">
    <cfRule type="cellIs" dxfId="1464" priority="84" operator="equal">
      <formula>1</formula>
    </cfRule>
  </conditionalFormatting>
  <conditionalFormatting sqref="J51:J55">
    <cfRule type="cellIs" dxfId="1463" priority="83" operator="equal">
      <formula>1</formula>
    </cfRule>
  </conditionalFormatting>
  <conditionalFormatting sqref="J51:J55">
    <cfRule type="cellIs" dxfId="1462" priority="88" operator="equal">
      <formula>1</formula>
    </cfRule>
  </conditionalFormatting>
  <conditionalFormatting sqref="J51:J55">
    <cfRule type="cellIs" dxfId="1461" priority="87" operator="equal">
      <formula>1</formula>
    </cfRule>
  </conditionalFormatting>
  <conditionalFormatting sqref="J51:J55">
    <cfRule type="cellIs" dxfId="1460" priority="86" operator="equal">
      <formula>1</formula>
    </cfRule>
  </conditionalFormatting>
  <conditionalFormatting sqref="J51:J55">
    <cfRule type="cellIs" dxfId="1459" priority="85" operator="equal">
      <formula>1</formula>
    </cfRule>
  </conditionalFormatting>
  <conditionalFormatting sqref="H9:H28">
    <cfRule type="cellIs" dxfId="1458" priority="82" operator="equal">
      <formula>1</formula>
    </cfRule>
  </conditionalFormatting>
  <conditionalFormatting sqref="H9:H28">
    <cfRule type="cellIs" dxfId="1457" priority="81" operator="equal">
      <formula>1</formula>
    </cfRule>
  </conditionalFormatting>
  <conditionalFormatting sqref="H9:H28">
    <cfRule type="cellIs" dxfId="1456" priority="80" operator="equal">
      <formula>1</formula>
    </cfRule>
  </conditionalFormatting>
  <conditionalFormatting sqref="H9:H28">
    <cfRule type="cellIs" dxfId="1455" priority="79" operator="equal">
      <formula>1</formula>
    </cfRule>
  </conditionalFormatting>
  <conditionalFormatting sqref="H9:H28">
    <cfRule type="cellIs" dxfId="1454" priority="78" operator="equal">
      <formula>1</formula>
    </cfRule>
  </conditionalFormatting>
  <conditionalFormatting sqref="H9:H28">
    <cfRule type="cellIs" dxfId="1453" priority="77" operator="equal">
      <formula>1</formula>
    </cfRule>
  </conditionalFormatting>
  <conditionalFormatting sqref="H30:H36">
    <cfRule type="cellIs" dxfId="1452" priority="76" operator="equal">
      <formula>1</formula>
    </cfRule>
  </conditionalFormatting>
  <conditionalFormatting sqref="H30:H36">
    <cfRule type="cellIs" dxfId="1451" priority="75" operator="equal">
      <formula>1</formula>
    </cfRule>
  </conditionalFormatting>
  <conditionalFormatting sqref="H30:H36">
    <cfRule type="cellIs" dxfId="1450" priority="74" operator="equal">
      <formula>1</formula>
    </cfRule>
  </conditionalFormatting>
  <conditionalFormatting sqref="H30:H36">
    <cfRule type="cellIs" dxfId="1449" priority="73" operator="equal">
      <formula>1</formula>
    </cfRule>
  </conditionalFormatting>
  <conditionalFormatting sqref="H30:H36">
    <cfRule type="cellIs" dxfId="1448" priority="72" operator="equal">
      <formula>1</formula>
    </cfRule>
  </conditionalFormatting>
  <conditionalFormatting sqref="H30:H36">
    <cfRule type="cellIs" dxfId="1447" priority="71" operator="equal">
      <formula>1</formula>
    </cfRule>
  </conditionalFormatting>
  <conditionalFormatting sqref="H44:H49">
    <cfRule type="cellIs" dxfId="1446" priority="70" operator="equal">
      <formula>1</formula>
    </cfRule>
  </conditionalFormatting>
  <conditionalFormatting sqref="H44:H49">
    <cfRule type="cellIs" dxfId="1445" priority="69" operator="equal">
      <formula>1</formula>
    </cfRule>
  </conditionalFormatting>
  <conditionalFormatting sqref="H44:H49">
    <cfRule type="cellIs" dxfId="1444" priority="68" operator="equal">
      <formula>1</formula>
    </cfRule>
  </conditionalFormatting>
  <conditionalFormatting sqref="H44:H49">
    <cfRule type="cellIs" dxfId="1443" priority="67" operator="equal">
      <formula>1</formula>
    </cfRule>
  </conditionalFormatting>
  <conditionalFormatting sqref="H44:H49">
    <cfRule type="cellIs" dxfId="1442" priority="66" operator="equal">
      <formula>1</formula>
    </cfRule>
  </conditionalFormatting>
  <conditionalFormatting sqref="H44:H49">
    <cfRule type="cellIs" dxfId="1441" priority="65" operator="equal">
      <formula>1</formula>
    </cfRule>
  </conditionalFormatting>
  <conditionalFormatting sqref="H51:H55">
    <cfRule type="cellIs" dxfId="1440" priority="64" operator="equal">
      <formula>1</formula>
    </cfRule>
  </conditionalFormatting>
  <conditionalFormatting sqref="H51:H55">
    <cfRule type="cellIs" dxfId="1439" priority="63" operator="equal">
      <formula>1</formula>
    </cfRule>
  </conditionalFormatting>
  <conditionalFormatting sqref="H51:H55">
    <cfRule type="cellIs" dxfId="1438" priority="62" operator="equal">
      <formula>1</formula>
    </cfRule>
  </conditionalFormatting>
  <conditionalFormatting sqref="H51:H55">
    <cfRule type="cellIs" dxfId="1437" priority="61" operator="equal">
      <formula>1</formula>
    </cfRule>
  </conditionalFormatting>
  <conditionalFormatting sqref="H51:H55">
    <cfRule type="cellIs" dxfId="1436" priority="60" operator="equal">
      <formula>1</formula>
    </cfRule>
  </conditionalFormatting>
  <conditionalFormatting sqref="H51:H55">
    <cfRule type="cellIs" dxfId="1435" priority="59" operator="equal">
      <formula>1</formula>
    </cfRule>
  </conditionalFormatting>
  <conditionalFormatting sqref="X9:X28">
    <cfRule type="containsText" dxfId="1434" priority="25" operator="containsText" text="2 match">
      <formula>NOT(ISERROR(SEARCH("2 match",X9)))</formula>
    </cfRule>
    <cfRule type="containsText" dxfId="1433" priority="26" operator="containsText" text="1 facultative">
      <formula>NOT(ISERROR(SEARCH("1 facultative",X9)))</formula>
    </cfRule>
  </conditionalFormatting>
  <conditionalFormatting sqref="X30:X36">
    <cfRule type="containsText" dxfId="1432" priority="5" operator="containsText" text="2 match">
      <formula>NOT(ISERROR(SEARCH("2 match",X30)))</formula>
    </cfRule>
    <cfRule type="containsText" dxfId="1431" priority="6" operator="containsText" text="1 facultative">
      <formula>NOT(ISERROR(SEARCH("1 facultative",X30)))</formula>
    </cfRule>
  </conditionalFormatting>
  <conditionalFormatting sqref="X51:X55">
    <cfRule type="containsText" dxfId="1430" priority="3" operator="containsText" text="2 match">
      <formula>NOT(ISERROR(SEARCH("2 match",X51)))</formula>
    </cfRule>
    <cfRule type="containsText" dxfId="1429" priority="4" operator="containsText" text="1 facultative">
      <formula>NOT(ISERROR(SEARCH("1 facultative",X51)))</formula>
    </cfRule>
  </conditionalFormatting>
  <conditionalFormatting sqref="X44:X49">
    <cfRule type="containsText" dxfId="1428" priority="1" operator="containsText" text="2 match">
      <formula>NOT(ISERROR(SEARCH("2 match",X44)))</formula>
    </cfRule>
    <cfRule type="containsText" dxfId="1427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9:S28 H51:S55 H44:S49 H30:S36">
      <formula1>DONNEES0006</formula1>
    </dataValidation>
    <dataValidation type="list" allowBlank="1" showInputMessage="1" showErrorMessage="1" sqref="F51:F55 F44:F49 F30:F36 F9:F28 Y9:Y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3" operator="containsText" id="{E22E6FC5-B514-48E8-9D3B-73687EAD9BCE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134" operator="containsText" id="{460BA24B-5D60-4260-8798-44E20C83B36B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115" operator="containsText" id="{CCC552C8-5C9E-4E13-88A4-C8EB6A1F0F20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96" operator="containsText" id="{D8D71D82-BB46-41B4-97A4-24D491575FF8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50"/>
      <c r="W9" s="48" t="str">
        <f t="shared" ref="W9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/>
      <c r="E10" s="43"/>
      <c r="F10" s="182"/>
      <c r="G10" s="43"/>
      <c r="H10" s="45"/>
      <c r="I10" s="45" t="str">
        <f t="shared" ref="I10:I27" si="1">IF(AND(U10&gt;=100000,U10&lt;=299999),"3","")</f>
        <v/>
      </c>
      <c r="J10" s="45" t="str">
        <f t="shared" ref="J10:J27" si="2">IF(AND(U10&gt;=100000,U10&lt;=299999),"3","")</f>
        <v/>
      </c>
      <c r="K10" s="46" t="s">
        <v>134</v>
      </c>
      <c r="L10" s="46" t="str">
        <f t="shared" ref="L10:L27" si="3">IF(U10&gt;=300000,"3","")</f>
        <v/>
      </c>
      <c r="M10" s="46" t="str">
        <f t="shared" ref="M10:M27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27" si="5">IF(U10&gt;=100000,"3","")</f>
        <v/>
      </c>
      <c r="R10" s="46" t="str">
        <f t="shared" ref="R10:R27" si="6">IF(AND(U10&gt;=1,U10&lt;=99999),"3","")</f>
        <v/>
      </c>
      <c r="S10" s="46" t="str">
        <f t="shared" ref="S10:S27" si="7">IF(AND(U10&gt;=1,U10&lt;=99999),"3","")</f>
        <v/>
      </c>
      <c r="T10" s="47" t="s">
        <v>134</v>
      </c>
      <c r="U10" s="47"/>
      <c r="V10" s="50"/>
      <c r="W10" s="48" t="str">
        <f t="shared" ref="W10:W25" si="8">IF(U10&gt;=1,"En cours…", "")</f>
        <v/>
      </c>
      <c r="X10" s="43" t="str">
        <f t="shared" ref="X10:X28" si="9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50"/>
      <c r="W11" s="48" t="str">
        <f t="shared" si="8"/>
        <v/>
      </c>
      <c r="X11" s="43" t="str">
        <f t="shared" si="9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50"/>
      <c r="W12" s="48" t="str">
        <f t="shared" si="8"/>
        <v/>
      </c>
      <c r="X12" s="43" t="str">
        <f t="shared" si="9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 t="s">
        <v>134</v>
      </c>
      <c r="U13" s="47"/>
      <c r="V13" s="50"/>
      <c r="W13" s="48" t="str">
        <f t="shared" si="8"/>
        <v/>
      </c>
      <c r="X13" s="43" t="str">
        <f t="shared" si="9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50"/>
      <c r="W14" s="48" t="str">
        <f t="shared" si="8"/>
        <v/>
      </c>
      <c r="X14" s="43" t="str">
        <f t="shared" si="9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50"/>
      <c r="W15" s="48" t="str">
        <f t="shared" si="8"/>
        <v/>
      </c>
      <c r="X15" s="43" t="str">
        <f t="shared" si="9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si="1"/>
        <v/>
      </c>
      <c r="J16" s="45" t="str">
        <f t="shared" si="2"/>
        <v/>
      </c>
      <c r="K16" s="46" t="s">
        <v>134</v>
      </c>
      <c r="L16" s="46" t="str">
        <f t="shared" si="3"/>
        <v/>
      </c>
      <c r="M16" s="46" t="str">
        <f t="shared" si="4"/>
        <v/>
      </c>
      <c r="N16" s="45" t="s">
        <v>134</v>
      </c>
      <c r="O16" s="45" t="s">
        <v>134</v>
      </c>
      <c r="P16" s="45" t="s">
        <v>134</v>
      </c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 t="s">
        <v>134</v>
      </c>
      <c r="U16" s="47"/>
      <c r="V16" s="50"/>
      <c r="W16" s="48" t="str">
        <f t="shared" si="8"/>
        <v/>
      </c>
      <c r="X16" s="43" t="str">
        <f t="shared" si="9"/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1"/>
        <v/>
      </c>
      <c r="J17" s="45" t="str">
        <f t="shared" si="2"/>
        <v/>
      </c>
      <c r="K17" s="46" t="s">
        <v>134</v>
      </c>
      <c r="L17" s="46" t="str">
        <f t="shared" si="3"/>
        <v/>
      </c>
      <c r="M17" s="46" t="str">
        <f t="shared" si="4"/>
        <v/>
      </c>
      <c r="N17" s="45" t="s">
        <v>134</v>
      </c>
      <c r="O17" s="45" t="s">
        <v>134</v>
      </c>
      <c r="P17" s="45" t="s">
        <v>134</v>
      </c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 t="s">
        <v>134</v>
      </c>
      <c r="U17" s="47"/>
      <c r="V17" s="50"/>
      <c r="W17" s="48" t="str">
        <f t="shared" si="8"/>
        <v/>
      </c>
      <c r="X17" s="43" t="str">
        <f t="shared" si="9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1"/>
        <v/>
      </c>
      <c r="J18" s="45" t="str">
        <f t="shared" si="2"/>
        <v/>
      </c>
      <c r="K18" s="46" t="s">
        <v>134</v>
      </c>
      <c r="L18" s="46" t="str">
        <f t="shared" si="3"/>
        <v/>
      </c>
      <c r="M18" s="46" t="str">
        <f t="shared" si="4"/>
        <v/>
      </c>
      <c r="N18" s="45" t="s">
        <v>134</v>
      </c>
      <c r="O18" s="45" t="s">
        <v>134</v>
      </c>
      <c r="P18" s="45" t="s">
        <v>134</v>
      </c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 t="s">
        <v>134</v>
      </c>
      <c r="U18" s="47"/>
      <c r="V18" s="50"/>
      <c r="W18" s="48" t="str">
        <f t="shared" si="8"/>
        <v/>
      </c>
      <c r="X18" s="43" t="str">
        <f t="shared" si="9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1"/>
        <v/>
      </c>
      <c r="J19" s="45" t="str">
        <f t="shared" si="2"/>
        <v/>
      </c>
      <c r="K19" s="46" t="s">
        <v>134</v>
      </c>
      <c r="L19" s="46" t="str">
        <f t="shared" si="3"/>
        <v/>
      </c>
      <c r="M19" s="46" t="str">
        <f t="shared" si="4"/>
        <v/>
      </c>
      <c r="N19" s="45" t="s">
        <v>134</v>
      </c>
      <c r="O19" s="45" t="s">
        <v>134</v>
      </c>
      <c r="P19" s="45" t="s">
        <v>134</v>
      </c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 t="s">
        <v>134</v>
      </c>
      <c r="U19" s="47"/>
      <c r="V19" s="50"/>
      <c r="W19" s="48" t="str">
        <f t="shared" si="8"/>
        <v/>
      </c>
      <c r="X19" s="43" t="str">
        <f t="shared" si="9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1"/>
        <v/>
      </c>
      <c r="J20" s="45" t="str">
        <f t="shared" si="2"/>
        <v/>
      </c>
      <c r="K20" s="46" t="s">
        <v>134</v>
      </c>
      <c r="L20" s="46" t="str">
        <f t="shared" si="3"/>
        <v/>
      </c>
      <c r="M20" s="46" t="str">
        <f t="shared" si="4"/>
        <v/>
      </c>
      <c r="N20" s="45" t="s">
        <v>134</v>
      </c>
      <c r="O20" s="45" t="s">
        <v>134</v>
      </c>
      <c r="P20" s="45" t="s">
        <v>134</v>
      </c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 t="s">
        <v>134</v>
      </c>
      <c r="U20" s="47"/>
      <c r="V20" s="50"/>
      <c r="W20" s="48" t="str">
        <f t="shared" si="8"/>
        <v/>
      </c>
      <c r="X20" s="43" t="str">
        <f t="shared" si="9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1"/>
        <v/>
      </c>
      <c r="J21" s="45" t="str">
        <f t="shared" si="2"/>
        <v/>
      </c>
      <c r="K21" s="46" t="s">
        <v>134</v>
      </c>
      <c r="L21" s="46" t="str">
        <f t="shared" si="3"/>
        <v/>
      </c>
      <c r="M21" s="46" t="str">
        <f t="shared" si="4"/>
        <v/>
      </c>
      <c r="N21" s="45" t="s">
        <v>134</v>
      </c>
      <c r="O21" s="45" t="s">
        <v>134</v>
      </c>
      <c r="P21" s="45" t="s">
        <v>134</v>
      </c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 t="s">
        <v>134</v>
      </c>
      <c r="U21" s="47"/>
      <c r="V21" s="50"/>
      <c r="W21" s="48" t="str">
        <f t="shared" si="8"/>
        <v/>
      </c>
      <c r="X21" s="43" t="str">
        <f t="shared" si="9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1"/>
        <v/>
      </c>
      <c r="J22" s="45" t="str">
        <f t="shared" si="2"/>
        <v/>
      </c>
      <c r="K22" s="46" t="s">
        <v>134</v>
      </c>
      <c r="L22" s="46" t="str">
        <f t="shared" si="3"/>
        <v/>
      </c>
      <c r="M22" s="46" t="str">
        <f t="shared" si="4"/>
        <v/>
      </c>
      <c r="N22" s="45" t="s">
        <v>134</v>
      </c>
      <c r="O22" s="45" t="s">
        <v>134</v>
      </c>
      <c r="P22" s="45" t="s">
        <v>134</v>
      </c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 t="s">
        <v>134</v>
      </c>
      <c r="U22" s="47"/>
      <c r="V22" s="50"/>
      <c r="W22" s="48" t="str">
        <f t="shared" si="8"/>
        <v/>
      </c>
      <c r="X22" s="43" t="str">
        <f t="shared" si="9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1"/>
        <v/>
      </c>
      <c r="J23" s="45" t="str">
        <f t="shared" si="2"/>
        <v/>
      </c>
      <c r="K23" s="46" t="s">
        <v>134</v>
      </c>
      <c r="L23" s="46" t="str">
        <f t="shared" si="3"/>
        <v/>
      </c>
      <c r="M23" s="46" t="str">
        <f t="shared" si="4"/>
        <v/>
      </c>
      <c r="N23" s="45" t="s">
        <v>134</v>
      </c>
      <c r="O23" s="45" t="s">
        <v>134</v>
      </c>
      <c r="P23" s="45" t="s">
        <v>134</v>
      </c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7" t="s">
        <v>134</v>
      </c>
      <c r="U23" s="47"/>
      <c r="V23" s="50"/>
      <c r="W23" s="48" t="str">
        <f t="shared" si="8"/>
        <v/>
      </c>
      <c r="X23" s="43" t="str">
        <f t="shared" si="9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1"/>
        <v/>
      </c>
      <c r="J24" s="45" t="str">
        <f t="shared" si="2"/>
        <v/>
      </c>
      <c r="K24" s="46" t="s">
        <v>134</v>
      </c>
      <c r="L24" s="46" t="str">
        <f t="shared" si="3"/>
        <v/>
      </c>
      <c r="M24" s="46" t="str">
        <f t="shared" si="4"/>
        <v/>
      </c>
      <c r="N24" s="45" t="s">
        <v>134</v>
      </c>
      <c r="O24" s="45" t="s">
        <v>134</v>
      </c>
      <c r="P24" s="45" t="s">
        <v>134</v>
      </c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 t="s">
        <v>134</v>
      </c>
      <c r="U24" s="47"/>
      <c r="V24" s="50"/>
      <c r="W24" s="48" t="str">
        <f t="shared" si="8"/>
        <v/>
      </c>
      <c r="X24" s="43" t="str">
        <f t="shared" si="9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1"/>
        <v/>
      </c>
      <c r="J25" s="45" t="str">
        <f t="shared" si="2"/>
        <v/>
      </c>
      <c r="K25" s="46" t="s">
        <v>134</v>
      </c>
      <c r="L25" s="46" t="str">
        <f t="shared" si="3"/>
        <v/>
      </c>
      <c r="M25" s="46" t="str">
        <f t="shared" si="4"/>
        <v/>
      </c>
      <c r="N25" s="45" t="s">
        <v>134</v>
      </c>
      <c r="O25" s="45" t="s">
        <v>134</v>
      </c>
      <c r="P25" s="45" t="s">
        <v>134</v>
      </c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 t="s">
        <v>134</v>
      </c>
      <c r="U25" s="47"/>
      <c r="V25" s="50"/>
      <c r="W25" s="48" t="str">
        <f t="shared" si="8"/>
        <v/>
      </c>
      <c r="X25" s="43" t="str">
        <f t="shared" si="9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1"/>
        <v/>
      </c>
      <c r="J26" s="45" t="str">
        <f t="shared" si="2"/>
        <v/>
      </c>
      <c r="K26" s="46" t="s">
        <v>134</v>
      </c>
      <c r="L26" s="46" t="str">
        <f t="shared" si="3"/>
        <v/>
      </c>
      <c r="M26" s="46" t="str">
        <f t="shared" si="4"/>
        <v/>
      </c>
      <c r="N26" s="45" t="s">
        <v>134</v>
      </c>
      <c r="O26" s="45" t="s">
        <v>134</v>
      </c>
      <c r="P26" s="45" t="s">
        <v>134</v>
      </c>
      <c r="Q26" s="46" t="str">
        <f t="shared" si="5"/>
        <v/>
      </c>
      <c r="R26" s="46" t="str">
        <f t="shared" si="6"/>
        <v/>
      </c>
      <c r="S26" s="46" t="str">
        <f t="shared" si="7"/>
        <v/>
      </c>
      <c r="T26" s="47" t="s">
        <v>134</v>
      </c>
      <c r="U26" s="47"/>
      <c r="V26" s="50"/>
      <c r="W26" s="48" t="str">
        <f t="shared" ref="W26" si="10">IF(U26&gt;=1,"En cours…", "")</f>
        <v/>
      </c>
      <c r="X26" s="43" t="str">
        <f t="shared" si="9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1"/>
        <v/>
      </c>
      <c r="J27" s="45" t="str">
        <f t="shared" si="2"/>
        <v/>
      </c>
      <c r="K27" s="46" t="s">
        <v>134</v>
      </c>
      <c r="L27" s="46" t="str">
        <f t="shared" si="3"/>
        <v/>
      </c>
      <c r="M27" s="46" t="str">
        <f t="shared" si="4"/>
        <v/>
      </c>
      <c r="N27" s="45" t="s">
        <v>134</v>
      </c>
      <c r="O27" s="45" t="s">
        <v>134</v>
      </c>
      <c r="P27" s="45" t="s">
        <v>134</v>
      </c>
      <c r="Q27" s="46" t="str">
        <f t="shared" si="5"/>
        <v/>
      </c>
      <c r="R27" s="46" t="str">
        <f t="shared" si="6"/>
        <v/>
      </c>
      <c r="S27" s="46" t="str">
        <f t="shared" si="7"/>
        <v/>
      </c>
      <c r="T27" s="47" t="s">
        <v>134</v>
      </c>
      <c r="U27" s="47"/>
      <c r="V27" s="50"/>
      <c r="W27" s="48" t="str">
        <f t="shared" ref="W27" si="11">IF(U27&gt;=1,"En cours…", "")</f>
        <v/>
      </c>
      <c r="X27" s="43" t="str">
        <f t="shared" si="9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50"/>
      <c r="W28" s="48" t="str">
        <f>IF(U28&gt;=1,"En cours…","")</f>
        <v/>
      </c>
      <c r="X28" s="43" t="str">
        <f t="shared" si="9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2">COUNTIF(I9:I28,"2 match")+COUNTIF(I9:I28,"1 facultative")</f>
        <v>0</v>
      </c>
      <c r="J29" s="52">
        <f t="shared" si="12"/>
        <v>0</v>
      </c>
      <c r="K29" s="52">
        <f t="shared" si="12"/>
        <v>0</v>
      </c>
      <c r="L29" s="52">
        <f t="shared" si="12"/>
        <v>0</v>
      </c>
      <c r="M29" s="52">
        <f t="shared" si="12"/>
        <v>0</v>
      </c>
      <c r="N29" s="52">
        <f t="shared" si="12"/>
        <v>0</v>
      </c>
      <c r="O29" s="52">
        <f t="shared" si="12"/>
        <v>0</v>
      </c>
      <c r="P29" s="52">
        <f t="shared" si="12"/>
        <v>0</v>
      </c>
      <c r="Q29" s="52">
        <f t="shared" si="12"/>
        <v>0</v>
      </c>
      <c r="R29" s="52">
        <f t="shared" si="12"/>
        <v>0</v>
      </c>
      <c r="S29" s="52">
        <f t="shared" si="12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3">IF(AND(U30&gt;=100000,U30&lt;=299999),"3","")</f>
        <v/>
      </c>
      <c r="J30" s="45" t="str">
        <f t="shared" ref="J30:J36" si="14">IF(AND(U30&gt;=100000,U30&lt;=299999),"3","")</f>
        <v/>
      </c>
      <c r="K30" s="46" t="s">
        <v>134</v>
      </c>
      <c r="L30" s="46" t="str">
        <f t="shared" ref="L30:L36" si="15">IF(U30&gt;=300000,"3","")</f>
        <v/>
      </c>
      <c r="M30" s="46" t="str">
        <f t="shared" ref="M30:M36" si="16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17">IF(U30&gt;=100000,"3","")</f>
        <v/>
      </c>
      <c r="R30" s="46" t="str">
        <f t="shared" ref="R30:R36" si="18">IF(AND(U30&gt;=1,U30&lt;=99999),"3","")</f>
        <v/>
      </c>
      <c r="S30" s="46" t="str">
        <f t="shared" ref="S30:S36" si="19">IF(AND(U30&gt;=1,U30&lt;=99999),"3","")</f>
        <v/>
      </c>
      <c r="T30" s="47" t="s">
        <v>134</v>
      </c>
      <c r="U30" s="47"/>
      <c r="V30" s="50"/>
      <c r="W30" s="48" t="str">
        <f t="shared" ref="W30" si="20">IF(U30&gt;=1,"En cours…", "")</f>
        <v/>
      </c>
      <c r="X30" s="43" t="str">
        <f t="shared" ref="X30" si="2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3"/>
        <v/>
      </c>
      <c r="J31" s="45" t="str">
        <f t="shared" si="14"/>
        <v/>
      </c>
      <c r="K31" s="46" t="s">
        <v>134</v>
      </c>
      <c r="L31" s="46" t="str">
        <f t="shared" si="15"/>
        <v/>
      </c>
      <c r="M31" s="46" t="str">
        <f t="shared" si="16"/>
        <v/>
      </c>
      <c r="N31" s="45" t="s">
        <v>134</v>
      </c>
      <c r="O31" s="45" t="s">
        <v>134</v>
      </c>
      <c r="P31" s="45" t="s">
        <v>134</v>
      </c>
      <c r="Q31" s="46" t="str">
        <f t="shared" si="17"/>
        <v/>
      </c>
      <c r="R31" s="46" t="str">
        <f t="shared" si="18"/>
        <v/>
      </c>
      <c r="S31" s="46" t="str">
        <f t="shared" si="19"/>
        <v/>
      </c>
      <c r="T31" s="47" t="s">
        <v>134</v>
      </c>
      <c r="U31" s="47"/>
      <c r="V31" s="50"/>
      <c r="W31" s="48" t="str">
        <f t="shared" ref="W31:W32" si="22">IF(U31&gt;=1,"En cours…", "")</f>
        <v/>
      </c>
      <c r="X31" s="43" t="str">
        <f t="shared" ref="X31:X36" si="23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3"/>
        <v/>
      </c>
      <c r="J32" s="45" t="str">
        <f t="shared" si="14"/>
        <v/>
      </c>
      <c r="K32" s="46" t="s">
        <v>134</v>
      </c>
      <c r="L32" s="46" t="str">
        <f t="shared" si="15"/>
        <v/>
      </c>
      <c r="M32" s="46" t="str">
        <f t="shared" si="16"/>
        <v/>
      </c>
      <c r="N32" s="45" t="s">
        <v>134</v>
      </c>
      <c r="O32" s="45" t="s">
        <v>134</v>
      </c>
      <c r="P32" s="45" t="s">
        <v>134</v>
      </c>
      <c r="Q32" s="46" t="str">
        <f t="shared" si="17"/>
        <v/>
      </c>
      <c r="R32" s="46" t="str">
        <f t="shared" si="18"/>
        <v/>
      </c>
      <c r="S32" s="46" t="str">
        <f t="shared" si="19"/>
        <v/>
      </c>
      <c r="T32" s="47" t="s">
        <v>134</v>
      </c>
      <c r="U32" s="47"/>
      <c r="V32" s="50"/>
      <c r="W32" s="48" t="str">
        <f t="shared" si="22"/>
        <v/>
      </c>
      <c r="X32" s="43" t="str">
        <f t="shared" si="23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3"/>
        <v/>
      </c>
      <c r="J33" s="45" t="str">
        <f t="shared" si="14"/>
        <v/>
      </c>
      <c r="K33" s="46" t="s">
        <v>134</v>
      </c>
      <c r="L33" s="46" t="str">
        <f t="shared" si="15"/>
        <v/>
      </c>
      <c r="M33" s="46" t="str">
        <f t="shared" si="16"/>
        <v/>
      </c>
      <c r="N33" s="45" t="s">
        <v>134</v>
      </c>
      <c r="O33" s="45" t="s">
        <v>134</v>
      </c>
      <c r="P33" s="45" t="s">
        <v>134</v>
      </c>
      <c r="Q33" s="46" t="str">
        <f t="shared" si="17"/>
        <v/>
      </c>
      <c r="R33" s="46" t="str">
        <f t="shared" si="18"/>
        <v/>
      </c>
      <c r="S33" s="46" t="str">
        <f t="shared" si="19"/>
        <v/>
      </c>
      <c r="T33" s="47" t="s">
        <v>134</v>
      </c>
      <c r="U33" s="47"/>
      <c r="V33" s="50"/>
      <c r="W33" s="48" t="str">
        <f t="shared" ref="W33:W36" si="24">IF(U33&gt;=1,"En cours…", "")</f>
        <v/>
      </c>
      <c r="X33" s="43" t="str">
        <f t="shared" si="23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3"/>
        <v/>
      </c>
      <c r="J34" s="45" t="str">
        <f t="shared" si="14"/>
        <v/>
      </c>
      <c r="K34" s="46" t="s">
        <v>134</v>
      </c>
      <c r="L34" s="46" t="str">
        <f t="shared" si="15"/>
        <v/>
      </c>
      <c r="M34" s="46" t="str">
        <f t="shared" si="16"/>
        <v/>
      </c>
      <c r="N34" s="45" t="s">
        <v>134</v>
      </c>
      <c r="O34" s="45" t="s">
        <v>134</v>
      </c>
      <c r="P34" s="45" t="s">
        <v>134</v>
      </c>
      <c r="Q34" s="46" t="str">
        <f t="shared" si="17"/>
        <v/>
      </c>
      <c r="R34" s="46" t="str">
        <f t="shared" si="18"/>
        <v/>
      </c>
      <c r="S34" s="46" t="str">
        <f t="shared" si="19"/>
        <v/>
      </c>
      <c r="T34" s="48" t="s">
        <v>134</v>
      </c>
      <c r="U34" s="47"/>
      <c r="V34" s="50"/>
      <c r="W34" s="48" t="str">
        <f t="shared" si="24"/>
        <v/>
      </c>
      <c r="X34" s="43" t="str">
        <f t="shared" si="23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3"/>
        <v/>
      </c>
      <c r="J35" s="45" t="str">
        <f t="shared" si="14"/>
        <v/>
      </c>
      <c r="K35" s="46" t="s">
        <v>134</v>
      </c>
      <c r="L35" s="46" t="str">
        <f t="shared" si="15"/>
        <v/>
      </c>
      <c r="M35" s="46" t="str">
        <f t="shared" si="16"/>
        <v/>
      </c>
      <c r="N35" s="45" t="s">
        <v>134</v>
      </c>
      <c r="O35" s="45" t="s">
        <v>134</v>
      </c>
      <c r="P35" s="45" t="s">
        <v>134</v>
      </c>
      <c r="Q35" s="46" t="str">
        <f t="shared" si="17"/>
        <v/>
      </c>
      <c r="R35" s="46" t="str">
        <f t="shared" si="18"/>
        <v/>
      </c>
      <c r="S35" s="46" t="str">
        <f t="shared" si="19"/>
        <v/>
      </c>
      <c r="T35" s="47" t="s">
        <v>134</v>
      </c>
      <c r="U35" s="47"/>
      <c r="V35" s="50"/>
      <c r="W35" s="48" t="str">
        <f t="shared" si="24"/>
        <v/>
      </c>
      <c r="X35" s="43" t="str">
        <f t="shared" si="23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3"/>
        <v/>
      </c>
      <c r="J36" s="45" t="str">
        <f t="shared" si="14"/>
        <v/>
      </c>
      <c r="K36" s="46" t="s">
        <v>134</v>
      </c>
      <c r="L36" s="46" t="str">
        <f t="shared" si="15"/>
        <v/>
      </c>
      <c r="M36" s="46" t="str">
        <f t="shared" si="16"/>
        <v/>
      </c>
      <c r="N36" s="45" t="s">
        <v>134</v>
      </c>
      <c r="O36" s="45" t="s">
        <v>134</v>
      </c>
      <c r="P36" s="45" t="s">
        <v>134</v>
      </c>
      <c r="Q36" s="46" t="str">
        <f t="shared" si="17"/>
        <v/>
      </c>
      <c r="R36" s="46" t="str">
        <f t="shared" si="18"/>
        <v/>
      </c>
      <c r="S36" s="46" t="str">
        <f t="shared" si="19"/>
        <v/>
      </c>
      <c r="T36" s="47"/>
      <c r="U36" s="47"/>
      <c r="V36" s="50"/>
      <c r="W36" s="48" t="str">
        <f t="shared" si="24"/>
        <v/>
      </c>
      <c r="X36" s="43" t="str">
        <f t="shared" si="23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5">COUNTIF(H30:H36,"2 match")</f>
        <v>0</v>
      </c>
      <c r="I37" s="91">
        <f t="shared" si="25"/>
        <v>0</v>
      </c>
      <c r="J37" s="91">
        <f t="shared" si="25"/>
        <v>0</v>
      </c>
      <c r="K37" s="91">
        <f t="shared" si="25"/>
        <v>0</v>
      </c>
      <c r="L37" s="91">
        <f t="shared" si="25"/>
        <v>0</v>
      </c>
      <c r="M37" s="91">
        <f t="shared" si="25"/>
        <v>0</v>
      </c>
      <c r="N37" s="91">
        <f t="shared" si="25"/>
        <v>0</v>
      </c>
      <c r="O37" s="91">
        <f t="shared" si="25"/>
        <v>0</v>
      </c>
      <c r="P37" s="91">
        <f t="shared" si="25"/>
        <v>0</v>
      </c>
      <c r="Q37" s="91">
        <f t="shared" si="25"/>
        <v>0</v>
      </c>
      <c r="R37" s="91">
        <f t="shared" si="25"/>
        <v>0</v>
      </c>
      <c r="S37" s="91">
        <f t="shared" si="25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26">IF(AND(U44&gt;=100000,U44&lt;=299999),"3","")</f>
        <v/>
      </c>
      <c r="J44" s="45" t="str">
        <f t="shared" ref="J44:J49" si="27">IF(AND(U44&gt;=100000,U44&lt;=299999),"3","")</f>
        <v/>
      </c>
      <c r="K44" s="46" t="s">
        <v>134</v>
      </c>
      <c r="L44" s="46" t="str">
        <f t="shared" ref="L44:L49" si="28">IF(U44&gt;=300000,"3","")</f>
        <v/>
      </c>
      <c r="M44" s="46" t="str">
        <f t="shared" ref="M44:M49" si="29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0">IF(U44&gt;=100000,"3","")</f>
        <v/>
      </c>
      <c r="R44" s="46" t="str">
        <f t="shared" ref="R44:R49" si="31">IF(AND(U44&gt;=1,U44&lt;=99999),"3","")</f>
        <v/>
      </c>
      <c r="S44" s="46" t="str">
        <f t="shared" ref="S44:S49" si="32">IF(AND(U44&gt;=1,U44&lt;=99999),"3","")</f>
        <v/>
      </c>
      <c r="T44" s="47" t="s">
        <v>134</v>
      </c>
      <c r="U44" s="47"/>
      <c r="V44" s="50"/>
      <c r="W44" s="48" t="str">
        <f t="shared" ref="W44:W49" si="33">IF(U44&gt;=1,"En cours…", "")</f>
        <v/>
      </c>
      <c r="X44" s="43" t="str">
        <f t="shared" ref="X44:X49" si="34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26"/>
        <v/>
      </c>
      <c r="J45" s="45" t="str">
        <f t="shared" si="27"/>
        <v/>
      </c>
      <c r="K45" s="46" t="s">
        <v>134</v>
      </c>
      <c r="L45" s="46" t="str">
        <f t="shared" si="28"/>
        <v/>
      </c>
      <c r="M45" s="46" t="str">
        <f t="shared" si="29"/>
        <v/>
      </c>
      <c r="N45" s="45" t="s">
        <v>134</v>
      </c>
      <c r="O45" s="45" t="s">
        <v>134</v>
      </c>
      <c r="P45" s="45" t="s">
        <v>134</v>
      </c>
      <c r="Q45" s="46" t="str">
        <f t="shared" si="30"/>
        <v/>
      </c>
      <c r="R45" s="46" t="str">
        <f t="shared" si="31"/>
        <v/>
      </c>
      <c r="S45" s="46" t="str">
        <f t="shared" si="32"/>
        <v/>
      </c>
      <c r="T45" s="47" t="s">
        <v>134</v>
      </c>
      <c r="U45" s="47"/>
      <c r="V45" s="50"/>
      <c r="W45" s="48" t="str">
        <f t="shared" si="33"/>
        <v/>
      </c>
      <c r="X45" s="43" t="str">
        <f t="shared" si="34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26"/>
        <v/>
      </c>
      <c r="J46" s="45" t="str">
        <f t="shared" si="27"/>
        <v/>
      </c>
      <c r="K46" s="46" t="s">
        <v>134</v>
      </c>
      <c r="L46" s="46" t="str">
        <f t="shared" si="28"/>
        <v/>
      </c>
      <c r="M46" s="46" t="str">
        <f t="shared" si="29"/>
        <v/>
      </c>
      <c r="N46" s="45" t="s">
        <v>134</v>
      </c>
      <c r="O46" s="45" t="s">
        <v>134</v>
      </c>
      <c r="P46" s="45" t="s">
        <v>134</v>
      </c>
      <c r="Q46" s="46" t="str">
        <f t="shared" si="30"/>
        <v/>
      </c>
      <c r="R46" s="46" t="str">
        <f t="shared" si="31"/>
        <v/>
      </c>
      <c r="S46" s="46" t="str">
        <f t="shared" si="32"/>
        <v/>
      </c>
      <c r="T46" s="47" t="s">
        <v>134</v>
      </c>
      <c r="U46" s="47"/>
      <c r="V46" s="50"/>
      <c r="W46" s="48" t="str">
        <f t="shared" si="33"/>
        <v/>
      </c>
      <c r="X46" s="43" t="str">
        <f t="shared" si="34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26"/>
        <v/>
      </c>
      <c r="J47" s="45" t="str">
        <f t="shared" si="27"/>
        <v/>
      </c>
      <c r="K47" s="46" t="s">
        <v>134</v>
      </c>
      <c r="L47" s="46" t="str">
        <f t="shared" si="28"/>
        <v/>
      </c>
      <c r="M47" s="46" t="str">
        <f t="shared" si="29"/>
        <v/>
      </c>
      <c r="N47" s="45" t="s">
        <v>134</v>
      </c>
      <c r="O47" s="45" t="s">
        <v>134</v>
      </c>
      <c r="P47" s="45" t="s">
        <v>134</v>
      </c>
      <c r="Q47" s="46" t="str">
        <f t="shared" si="30"/>
        <v/>
      </c>
      <c r="R47" s="46" t="str">
        <f t="shared" si="31"/>
        <v/>
      </c>
      <c r="S47" s="46" t="str">
        <f t="shared" si="32"/>
        <v/>
      </c>
      <c r="T47" s="48" t="s">
        <v>134</v>
      </c>
      <c r="U47" s="47"/>
      <c r="V47" s="50"/>
      <c r="W47" s="48" t="str">
        <f t="shared" si="33"/>
        <v/>
      </c>
      <c r="X47" s="43" t="str">
        <f t="shared" si="34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26"/>
        <v/>
      </c>
      <c r="J48" s="45" t="str">
        <f t="shared" si="27"/>
        <v/>
      </c>
      <c r="K48" s="46" t="s">
        <v>134</v>
      </c>
      <c r="L48" s="46" t="str">
        <f t="shared" si="28"/>
        <v/>
      </c>
      <c r="M48" s="46" t="str">
        <f t="shared" si="29"/>
        <v/>
      </c>
      <c r="N48" s="45" t="s">
        <v>134</v>
      </c>
      <c r="O48" s="45" t="s">
        <v>134</v>
      </c>
      <c r="P48" s="45" t="s">
        <v>134</v>
      </c>
      <c r="Q48" s="46" t="str">
        <f t="shared" si="30"/>
        <v/>
      </c>
      <c r="R48" s="46" t="str">
        <f t="shared" si="31"/>
        <v/>
      </c>
      <c r="S48" s="46" t="str">
        <f t="shared" si="32"/>
        <v/>
      </c>
      <c r="T48" s="47" t="s">
        <v>134</v>
      </c>
      <c r="U48" s="47"/>
      <c r="V48" s="50"/>
      <c r="W48" s="48" t="str">
        <f t="shared" si="33"/>
        <v/>
      </c>
      <c r="X48" s="43" t="str">
        <f t="shared" si="34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26"/>
        <v/>
      </c>
      <c r="J49" s="45" t="str">
        <f t="shared" si="27"/>
        <v/>
      </c>
      <c r="K49" s="46" t="s">
        <v>134</v>
      </c>
      <c r="L49" s="46" t="str">
        <f t="shared" si="28"/>
        <v/>
      </c>
      <c r="M49" s="46" t="str">
        <f t="shared" si="29"/>
        <v/>
      </c>
      <c r="N49" s="45" t="s">
        <v>134</v>
      </c>
      <c r="O49" s="45" t="s">
        <v>134</v>
      </c>
      <c r="P49" s="45" t="s">
        <v>134</v>
      </c>
      <c r="Q49" s="46" t="str">
        <f t="shared" si="30"/>
        <v/>
      </c>
      <c r="R49" s="46" t="str">
        <f t="shared" si="31"/>
        <v/>
      </c>
      <c r="S49" s="46" t="str">
        <f t="shared" si="32"/>
        <v/>
      </c>
      <c r="T49" s="47" t="s">
        <v>134</v>
      </c>
      <c r="U49" s="47"/>
      <c r="V49" s="50"/>
      <c r="W49" s="48" t="str">
        <f t="shared" si="33"/>
        <v/>
      </c>
      <c r="X49" s="43" t="str">
        <f t="shared" si="34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5">COUNTIF(I44:I49,"2 match")+COUNTIF(I44:I49,"1 facultative")</f>
        <v>0</v>
      </c>
      <c r="J50" s="52">
        <f t="shared" si="35"/>
        <v>0</v>
      </c>
      <c r="K50" s="52">
        <f t="shared" si="35"/>
        <v>0</v>
      </c>
      <c r="L50" s="52">
        <f t="shared" si="35"/>
        <v>0</v>
      </c>
      <c r="M50" s="52">
        <f t="shared" si="35"/>
        <v>0</v>
      </c>
      <c r="N50" s="52">
        <f t="shared" si="35"/>
        <v>0</v>
      </c>
      <c r="O50" s="52">
        <f t="shared" si="35"/>
        <v>0</v>
      </c>
      <c r="P50" s="52">
        <f t="shared" si="35"/>
        <v>0</v>
      </c>
      <c r="Q50" s="52">
        <f t="shared" si="35"/>
        <v>0</v>
      </c>
      <c r="R50" s="52">
        <f t="shared" si="35"/>
        <v>0</v>
      </c>
      <c r="S50" s="52">
        <f t="shared" si="35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36">IF(AND(U51&gt;=100000,U51&lt;=299999),"3","")</f>
        <v/>
      </c>
      <c r="J51" s="45" t="str">
        <f t="shared" ref="J51:J55" si="37">IF(AND(U51&gt;=100000,U51&lt;=299999),"3","")</f>
        <v/>
      </c>
      <c r="K51" s="46" t="s">
        <v>134</v>
      </c>
      <c r="L51" s="46" t="str">
        <f t="shared" ref="L51:L55" si="38">IF(U51&gt;=300000,"3","")</f>
        <v/>
      </c>
      <c r="M51" s="46" t="str">
        <f t="shared" ref="M51:M55" si="39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0">IF(U51&gt;=100000,"3","")</f>
        <v/>
      </c>
      <c r="R51" s="46" t="str">
        <f t="shared" ref="R51:R55" si="41">IF(AND(U51&gt;=1,U51&lt;=99999),"3","")</f>
        <v/>
      </c>
      <c r="S51" s="46" t="str">
        <f t="shared" ref="S51:S55" si="42">IF(AND(U51&gt;=1,U51&lt;=99999),"3","")</f>
        <v/>
      </c>
      <c r="T51" s="47" t="s">
        <v>134</v>
      </c>
      <c r="U51" s="47"/>
      <c r="V51" s="50"/>
      <c r="W51" s="48" t="str">
        <f t="shared" ref="W51:W55" si="4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36"/>
        <v/>
      </c>
      <c r="J52" s="45" t="str">
        <f t="shared" si="37"/>
        <v/>
      </c>
      <c r="K52" s="46" t="s">
        <v>134</v>
      </c>
      <c r="L52" s="46" t="str">
        <f t="shared" si="38"/>
        <v/>
      </c>
      <c r="M52" s="46" t="str">
        <f t="shared" si="39"/>
        <v/>
      </c>
      <c r="N52" s="45" t="s">
        <v>134</v>
      </c>
      <c r="O52" s="45" t="s">
        <v>134</v>
      </c>
      <c r="P52" s="45" t="s">
        <v>134</v>
      </c>
      <c r="Q52" s="46" t="str">
        <f t="shared" si="40"/>
        <v/>
      </c>
      <c r="R52" s="46" t="str">
        <f t="shared" si="41"/>
        <v/>
      </c>
      <c r="S52" s="46" t="str">
        <f t="shared" si="42"/>
        <v/>
      </c>
      <c r="T52" s="47" t="s">
        <v>134</v>
      </c>
      <c r="U52" s="47"/>
      <c r="V52" s="50"/>
      <c r="W52" s="48" t="str">
        <f t="shared" si="43"/>
        <v/>
      </c>
      <c r="X52" s="43" t="str">
        <f t="shared" ref="X52:X55" si="44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36"/>
        <v/>
      </c>
      <c r="J53" s="45" t="str">
        <f t="shared" si="37"/>
        <v/>
      </c>
      <c r="K53" s="46" t="s">
        <v>134</v>
      </c>
      <c r="L53" s="46" t="str">
        <f t="shared" si="38"/>
        <v/>
      </c>
      <c r="M53" s="46" t="str">
        <f t="shared" si="39"/>
        <v/>
      </c>
      <c r="N53" s="45" t="s">
        <v>134</v>
      </c>
      <c r="O53" s="45" t="s">
        <v>134</v>
      </c>
      <c r="P53" s="45" t="s">
        <v>134</v>
      </c>
      <c r="Q53" s="46" t="str">
        <f t="shared" si="40"/>
        <v/>
      </c>
      <c r="R53" s="46" t="str">
        <f t="shared" si="41"/>
        <v/>
      </c>
      <c r="S53" s="46" t="str">
        <f t="shared" si="42"/>
        <v/>
      </c>
      <c r="T53" s="48" t="s">
        <v>134</v>
      </c>
      <c r="U53" s="47"/>
      <c r="V53" s="50"/>
      <c r="W53" s="48" t="str">
        <f t="shared" si="43"/>
        <v/>
      </c>
      <c r="X53" s="43" t="str">
        <f t="shared" si="44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36"/>
        <v/>
      </c>
      <c r="J54" s="45" t="str">
        <f t="shared" si="37"/>
        <v/>
      </c>
      <c r="K54" s="46" t="s">
        <v>134</v>
      </c>
      <c r="L54" s="46" t="str">
        <f t="shared" si="38"/>
        <v/>
      </c>
      <c r="M54" s="46" t="str">
        <f t="shared" si="39"/>
        <v/>
      </c>
      <c r="N54" s="45" t="s">
        <v>134</v>
      </c>
      <c r="O54" s="45" t="s">
        <v>134</v>
      </c>
      <c r="P54" s="45" t="s">
        <v>134</v>
      </c>
      <c r="Q54" s="46" t="str">
        <f t="shared" si="40"/>
        <v/>
      </c>
      <c r="R54" s="46" t="str">
        <f t="shared" si="41"/>
        <v/>
      </c>
      <c r="S54" s="46" t="str">
        <f t="shared" si="42"/>
        <v/>
      </c>
      <c r="T54" s="47" t="s">
        <v>134</v>
      </c>
      <c r="U54" s="47"/>
      <c r="V54" s="50"/>
      <c r="W54" s="48" t="str">
        <f t="shared" si="43"/>
        <v/>
      </c>
      <c r="X54" s="43" t="str">
        <f t="shared" si="44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36"/>
        <v/>
      </c>
      <c r="J55" s="45" t="str">
        <f t="shared" si="37"/>
        <v/>
      </c>
      <c r="K55" s="46" t="s">
        <v>134</v>
      </c>
      <c r="L55" s="46" t="str">
        <f t="shared" si="38"/>
        <v/>
      </c>
      <c r="M55" s="46" t="str">
        <f t="shared" si="39"/>
        <v/>
      </c>
      <c r="N55" s="45" t="s">
        <v>134</v>
      </c>
      <c r="O55" s="45" t="s">
        <v>134</v>
      </c>
      <c r="P55" s="45" t="s">
        <v>134</v>
      </c>
      <c r="Q55" s="46" t="str">
        <f t="shared" si="40"/>
        <v/>
      </c>
      <c r="R55" s="46" t="str">
        <f t="shared" si="41"/>
        <v/>
      </c>
      <c r="S55" s="46" t="str">
        <f t="shared" si="42"/>
        <v/>
      </c>
      <c r="T55" s="47"/>
      <c r="U55" s="47"/>
      <c r="V55" s="50"/>
      <c r="W55" s="48" t="str">
        <f t="shared" si="43"/>
        <v/>
      </c>
      <c r="X55" s="43" t="str">
        <f t="shared" si="44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5">COUNTIF(I51:I55,"2 match")</f>
        <v>0</v>
      </c>
      <c r="J56" s="91">
        <f t="shared" si="45"/>
        <v>0</v>
      </c>
      <c r="K56" s="91">
        <f t="shared" si="45"/>
        <v>0</v>
      </c>
      <c r="L56" s="91">
        <f t="shared" si="45"/>
        <v>0</v>
      </c>
      <c r="M56" s="91">
        <f t="shared" si="45"/>
        <v>0</v>
      </c>
      <c r="N56" s="91">
        <f t="shared" si="45"/>
        <v>0</v>
      </c>
      <c r="O56" s="91">
        <f t="shared" si="45"/>
        <v>0</v>
      </c>
      <c r="P56" s="91">
        <f t="shared" si="45"/>
        <v>0</v>
      </c>
      <c r="Q56" s="91">
        <f t="shared" si="45"/>
        <v>0</v>
      </c>
      <c r="R56" s="91">
        <f t="shared" si="45"/>
        <v>0</v>
      </c>
      <c r="S56" s="91">
        <f t="shared" si="45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3304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1422" priority="3277" operator="containsText" text="2 match">
      <formula>NOT(ISERROR(SEARCH("2 match",C29)))</formula>
    </cfRule>
    <cfRule type="containsText" dxfId="1421" priority="3278" operator="containsText" text="1 facultative">
      <formula>NOT(ISERROR(SEARCH("1 facultative",C29)))</formula>
    </cfRule>
  </conditionalFormatting>
  <conditionalFormatting sqref="X37">
    <cfRule type="cellIs" dxfId="1420" priority="838" operator="equal">
      <formula>10000</formula>
    </cfRule>
    <cfRule type="cellIs" dxfId="1419" priority="839" operator="lessThan">
      <formula>10000</formula>
    </cfRule>
    <cfRule type="cellIs" dxfId="1418" priority="840" operator="greaterThan">
      <formula>10000</formula>
    </cfRule>
    <cfRule type="cellIs" dxfId="1417" priority="841" operator="lessThan">
      <formula>25000</formula>
    </cfRule>
    <cfRule type="cellIs" dxfId="1416" priority="842" operator="greaterThan">
      <formula>25000</formula>
    </cfRule>
    <cfRule type="cellIs" dxfId="1415" priority="843" operator="greaterThan">
      <formula>25000</formula>
    </cfRule>
  </conditionalFormatting>
  <conditionalFormatting sqref="D29:F29 V29:X29 D37:F37 T37:X37">
    <cfRule type="containsText" dxfId="1414" priority="836" operator="containsText" text="2 match">
      <formula>NOT(ISERROR(SEARCH("2 match",D29)))</formula>
    </cfRule>
    <cfRule type="containsText" dxfId="1413" priority="837" operator="containsText" text="1 facultative">
      <formula>NOT(ISERROR(SEARCH("1 facultative",D29)))</formula>
    </cfRule>
  </conditionalFormatting>
  <conditionalFormatting sqref="G29:S29">
    <cfRule type="containsText" priority="835" operator="containsText" text="x">
      <formula>NOT(ISERROR(SEARCH("x",G29)))</formula>
    </cfRule>
  </conditionalFormatting>
  <conditionalFormatting sqref="G29:U29">
    <cfRule type="containsText" dxfId="1412" priority="833" operator="containsText" text="2 match">
      <formula>NOT(ISERROR(SEARCH("2 match",G29)))</formula>
    </cfRule>
    <cfRule type="containsText" dxfId="1411" priority="834" operator="containsText" text="1 facultative">
      <formula>NOT(ISERROR(SEARCH("1 facultative",G29)))</formula>
    </cfRule>
  </conditionalFormatting>
  <conditionalFormatting sqref="K29:M29">
    <cfRule type="containsText" dxfId="1410" priority="832" operator="containsText" text="Néant">
      <formula>NOT(ISERROR(SEARCH("Néant",K29)))</formula>
    </cfRule>
  </conditionalFormatting>
  <conditionalFormatting sqref="G37">
    <cfRule type="containsText" priority="831" operator="containsText" text="x">
      <formula>NOT(ISERROR(SEARCH("x",G37)))</formula>
    </cfRule>
  </conditionalFormatting>
  <conditionalFormatting sqref="G37">
    <cfRule type="containsText" dxfId="1409" priority="829" operator="containsText" text="2 match">
      <formula>NOT(ISERROR(SEARCH("2 match",G37)))</formula>
    </cfRule>
    <cfRule type="containsText" dxfId="1408" priority="830" operator="containsText" text="1 facultative">
      <formula>NOT(ISERROR(SEARCH("1 facultative",G37)))</formula>
    </cfRule>
  </conditionalFormatting>
  <conditionalFormatting sqref="D31:D32 G31:G32 V30:V31 T30:T31">
    <cfRule type="containsText" dxfId="1407" priority="825" operator="containsText" text="2 match">
      <formula>NOT(ISERROR(SEARCH("2 match",D30)))</formula>
    </cfRule>
    <cfRule type="containsText" dxfId="1406" priority="826" operator="containsText" text="1 facultative">
      <formula>NOT(ISERROR(SEARCH("1 facultative",D30)))</formula>
    </cfRule>
  </conditionalFormatting>
  <conditionalFormatting sqref="W30:W31">
    <cfRule type="containsText" dxfId="1405" priority="814" operator="containsText" text="Signé partie">
      <formula>NOT(ISERROR(SEARCH("Signé partie",W30)))</formula>
    </cfRule>
    <cfRule type="containsText" dxfId="1404" priority="815" operator="containsText" text="Reporté">
      <formula>NOT(ISERROR(SEARCH("Reporté",W30)))</formula>
    </cfRule>
    <cfRule type="containsText" dxfId="1403" priority="816" operator="containsText" text="Abandon">
      <formula>NOT(ISERROR(SEARCH("Abandon",W30)))</formula>
    </cfRule>
    <cfRule type="containsText" dxfId="1402" priority="817" operator="containsText" text="Signé 100%">
      <formula>NOT(ISERROR(SEARCH("Signé 100%",W30)))</formula>
    </cfRule>
    <cfRule type="containsBlanks" dxfId="1401" priority="818">
      <formula>LEN(TRIM(W30))=0</formula>
    </cfRule>
    <cfRule type="containsText" dxfId="1400" priority="819" operator="containsText" text="En cours">
      <formula>NOT(ISERROR(SEARCH("En cours",W30)))</formula>
    </cfRule>
  </conditionalFormatting>
  <conditionalFormatting sqref="W32:W36">
    <cfRule type="containsText" dxfId="1399" priority="800" operator="containsText" text="Signé partie">
      <formula>NOT(ISERROR(SEARCH("Signé partie",W32)))</formula>
    </cfRule>
    <cfRule type="containsText" dxfId="1398" priority="801" operator="containsText" text="Reporté">
      <formula>NOT(ISERROR(SEARCH("Reporté",W32)))</formula>
    </cfRule>
    <cfRule type="containsText" dxfId="1397" priority="802" operator="containsText" text="Abandon">
      <formula>NOT(ISERROR(SEARCH("Abandon",W32)))</formula>
    </cfRule>
    <cfRule type="containsText" dxfId="1396" priority="803" operator="containsText" text="Signé 100%">
      <formula>NOT(ISERROR(SEARCH("Signé 100%",W32)))</formula>
    </cfRule>
    <cfRule type="containsBlanks" dxfId="1395" priority="809">
      <formula>LEN(TRIM(W32))=0</formula>
    </cfRule>
    <cfRule type="containsText" dxfId="1394" priority="810" operator="containsText" text="En cours">
      <formula>NOT(ISERROR(SEARCH("En cours",W32)))</formula>
    </cfRule>
  </conditionalFormatting>
  <conditionalFormatting sqref="D33:D36 T33:T36 G33:G36 V33:V36">
    <cfRule type="containsText" dxfId="1393" priority="804" operator="containsText" text="2 match">
      <formula>NOT(ISERROR(SEARCH("2 match",D33)))</formula>
    </cfRule>
    <cfRule type="containsText" dxfId="1392" priority="805" operator="containsText" text="1 facultative">
      <formula>NOT(ISERROR(SEARCH("1 facultative",D33)))</formula>
    </cfRule>
  </conditionalFormatting>
  <conditionalFormatting sqref="T32 V32">
    <cfRule type="containsText" dxfId="1391" priority="796" operator="containsText" text="2 match">
      <formula>NOT(ISERROR(SEARCH("2 match",T32)))</formula>
    </cfRule>
    <cfRule type="containsText" dxfId="1390" priority="797" operator="containsText" text="1 facultative">
      <formula>NOT(ISERROR(SEARCH("1 facultative",T32)))</formula>
    </cfRule>
  </conditionalFormatting>
  <conditionalFormatting sqref="E31:E36">
    <cfRule type="containsText" dxfId="1389" priority="700" operator="containsText" text="2 match">
      <formula>NOT(ISERROR(SEARCH("2 match",E31)))</formula>
    </cfRule>
    <cfRule type="containsText" dxfId="1388" priority="701" operator="containsText" text="1 facultative">
      <formula>NOT(ISERROR(SEARCH("1 facultative",E31)))</formula>
    </cfRule>
  </conditionalFormatting>
  <conditionalFormatting sqref="G57">
    <cfRule type="containsText" priority="699" operator="containsText" text="x">
      <formula>NOT(ISERROR(SEARCH("x",G57)))</formula>
    </cfRule>
  </conditionalFormatting>
  <conditionalFormatting sqref="X50">
    <cfRule type="cellIs" dxfId="1387" priority="697" operator="equal">
      <formula>10000</formula>
    </cfRule>
    <cfRule type="cellIs" dxfId="1386" priority="698" operator="greaterThan">
      <formula>10000</formula>
    </cfRule>
  </conditionalFormatting>
  <conditionalFormatting sqref="X50">
    <cfRule type="containsBlanks" dxfId="1385" priority="695">
      <formula>LEN(TRIM(X50))=0</formula>
    </cfRule>
    <cfRule type="containsText" dxfId="1384" priority="696" operator="containsText" text="En cours">
      <formula>NOT(ISERROR(SEARCH("En cours",X50)))</formula>
    </cfRule>
  </conditionalFormatting>
  <conditionalFormatting sqref="X56">
    <cfRule type="containsBlanks" dxfId="1383" priority="693">
      <formula>LEN(TRIM(X56))=0</formula>
    </cfRule>
    <cfRule type="containsText" dxfId="1382" priority="694" operator="containsText" text="En cours">
      <formula>NOT(ISERROR(SEARCH("En cours",X56)))</formula>
    </cfRule>
  </conditionalFormatting>
  <conditionalFormatting sqref="D56:F56 D50:F50">
    <cfRule type="containsText" dxfId="1381" priority="691" operator="containsText" text="2 match">
      <formula>NOT(ISERROR(SEARCH("2 match",D50)))</formula>
    </cfRule>
    <cfRule type="containsText" dxfId="1380" priority="692" operator="containsText" text="1 facultative">
      <formula>NOT(ISERROR(SEARCH("1 facultative",D50)))</formula>
    </cfRule>
  </conditionalFormatting>
  <conditionalFormatting sqref="X56">
    <cfRule type="cellIs" dxfId="1379" priority="687" operator="equal">
      <formula>10000</formula>
    </cfRule>
    <cfRule type="cellIs" dxfId="1378" priority="688" operator="lessThan">
      <formula>10000</formula>
    </cfRule>
    <cfRule type="cellIs" dxfId="1377" priority="689" operator="greaterThan">
      <formula>10000</formula>
    </cfRule>
    <cfRule type="cellIs" dxfId="1376" priority="690" operator="lessThan">
      <formula>25000</formula>
    </cfRule>
  </conditionalFormatting>
  <conditionalFormatting sqref="X57">
    <cfRule type="cellIs" dxfId="1375" priority="681" operator="greaterThan">
      <formula>25000</formula>
    </cfRule>
    <cfRule type="cellIs" dxfId="1374" priority="682" operator="equal">
      <formula>10000</formula>
    </cfRule>
    <cfRule type="cellIs" dxfId="1373" priority="683" operator="lessThan">
      <formula>10000</formula>
    </cfRule>
    <cfRule type="cellIs" dxfId="1372" priority="684" operator="greaterThan">
      <formula>10000</formula>
    </cfRule>
    <cfRule type="cellIs" dxfId="1371" priority="685" operator="lessThan">
      <formula>25000</formula>
    </cfRule>
    <cfRule type="cellIs" dxfId="1370" priority="686" operator="greaterThan">
      <formula>25000</formula>
    </cfRule>
  </conditionalFormatting>
  <conditionalFormatting sqref="X57">
    <cfRule type="cellIs" dxfId="1369" priority="678" operator="equal">
      <formula>0.5</formula>
    </cfRule>
    <cfRule type="cellIs" priority="679" operator="between">
      <formula>30</formula>
      <formula>50</formula>
    </cfRule>
    <cfRule type="cellIs" dxfId="1368" priority="680" operator="greaterThan">
      <formula>0.5</formula>
    </cfRule>
  </conditionalFormatting>
  <conditionalFormatting sqref="G50:S50">
    <cfRule type="containsText" priority="673" operator="containsText" text="x">
      <formula>NOT(ISERROR(SEARCH("x",G50)))</formula>
    </cfRule>
  </conditionalFormatting>
  <conditionalFormatting sqref="G50:U50">
    <cfRule type="containsText" dxfId="1367" priority="671" operator="containsText" text="2 match">
      <formula>NOT(ISERROR(SEARCH("2 match",G50)))</formula>
    </cfRule>
    <cfRule type="containsText" dxfId="1366" priority="672" operator="containsText" text="1 facultative">
      <formula>NOT(ISERROR(SEARCH("1 facultative",G50)))</formula>
    </cfRule>
  </conditionalFormatting>
  <conditionalFormatting sqref="H50:S50">
    <cfRule type="containsText" priority="670" operator="containsText" text="x">
      <formula>NOT(ISERROR(SEARCH("x",H50)))</formula>
    </cfRule>
  </conditionalFormatting>
  <conditionalFormatting sqref="H50:S50">
    <cfRule type="containsText" priority="669" operator="containsText" text="x">
      <formula>NOT(ISERROR(SEARCH("x",H50)))</formula>
    </cfRule>
  </conditionalFormatting>
  <conditionalFormatting sqref="K50:M50">
    <cfRule type="containsText" dxfId="1365" priority="668" operator="containsText" text="Néant">
      <formula>NOT(ISERROR(SEARCH("Néant",K50)))</formula>
    </cfRule>
  </conditionalFormatting>
  <conditionalFormatting sqref="G56">
    <cfRule type="containsText" priority="667" operator="containsText" text="x">
      <formula>NOT(ISERROR(SEARCH("x",G56)))</formula>
    </cfRule>
  </conditionalFormatting>
  <conditionalFormatting sqref="G56 T56:U56">
    <cfRule type="containsText" dxfId="1364" priority="661" operator="containsText" text="2 match">
      <formula>NOT(ISERROR(SEARCH("2 match",G56)))</formula>
    </cfRule>
    <cfRule type="containsText" dxfId="1363" priority="662" operator="containsText" text="1 facultative">
      <formula>NOT(ISERROR(SEARCH("1 facultative",G56)))</formula>
    </cfRule>
  </conditionalFormatting>
  <conditionalFormatting sqref="D44:D45 T44 V44 G44:G45 U44:U49">
    <cfRule type="containsText" dxfId="1362" priority="656" operator="containsText" text="2 match">
      <formula>NOT(ISERROR(SEARCH("2 match",D44)))</formula>
    </cfRule>
    <cfRule type="containsText" dxfId="1361" priority="657" operator="containsText" text="1 facultative">
      <formula>NOT(ISERROR(SEARCH("1 facultative",D44)))</formula>
    </cfRule>
  </conditionalFormatting>
  <conditionalFormatting sqref="D46:D49 T46:T49 G46:G49 V46:V49">
    <cfRule type="containsText" dxfId="1360" priority="635" operator="containsText" text="2 match">
      <formula>NOT(ISERROR(SEARCH("2 match",D46)))</formula>
    </cfRule>
    <cfRule type="containsText" dxfId="1359" priority="636" operator="containsText" text="1 facultative">
      <formula>NOT(ISERROR(SEARCH("1 facultative",D46)))</formula>
    </cfRule>
  </conditionalFormatting>
  <conditionalFormatting sqref="T45 V45">
    <cfRule type="containsText" dxfId="1358" priority="627" operator="containsText" text="2 match">
      <formula>NOT(ISERROR(SEARCH("2 match",T45)))</formula>
    </cfRule>
    <cfRule type="containsText" dxfId="1357" priority="628" operator="containsText" text="1 facultative">
      <formula>NOT(ISERROR(SEARCH("1 facultative",T45)))</formula>
    </cfRule>
  </conditionalFormatting>
  <conditionalFormatting sqref="D51 G51 U51:U55">
    <cfRule type="containsText" dxfId="1356" priority="611" operator="containsText" text="2 match">
      <formula>NOT(ISERROR(SEARCH("2 match",D51)))</formula>
    </cfRule>
    <cfRule type="containsText" dxfId="1355" priority="612" operator="containsText" text="1 facultative">
      <formula>NOT(ISERROR(SEARCH("1 facultative",D51)))</formula>
    </cfRule>
  </conditionalFormatting>
  <conditionalFormatting sqref="D52:D55 T52:T55 G52:G55 V52:V55">
    <cfRule type="containsText" dxfId="1354" priority="590" operator="containsText" text="2 match">
      <formula>NOT(ISERROR(SEARCH("2 match",D52)))</formula>
    </cfRule>
    <cfRule type="containsText" dxfId="1353" priority="591" operator="containsText" text="1 facultative">
      <formula>NOT(ISERROR(SEARCH("1 facultative",D52)))</formula>
    </cfRule>
  </conditionalFormatting>
  <conditionalFormatting sqref="T51 V51">
    <cfRule type="containsText" dxfId="1352" priority="582" operator="containsText" text="2 match">
      <formula>NOT(ISERROR(SEARCH("2 match",T51)))</formula>
    </cfRule>
    <cfRule type="containsText" dxfId="1351" priority="583" operator="containsText" text="1 facultative">
      <formula>NOT(ISERROR(SEARCH("1 facultative",T51)))</formula>
    </cfRule>
  </conditionalFormatting>
  <conditionalFormatting sqref="E44:E49">
    <cfRule type="containsText" dxfId="1350" priority="570" operator="containsText" text="2 match">
      <formula>NOT(ISERROR(SEARCH("2 match",E44)))</formula>
    </cfRule>
    <cfRule type="containsText" dxfId="1349" priority="571" operator="containsText" text="1 facultative">
      <formula>NOT(ISERROR(SEARCH("1 facultative",E44)))</formula>
    </cfRule>
  </conditionalFormatting>
  <conditionalFormatting sqref="E51:E55">
    <cfRule type="containsText" dxfId="1348" priority="568" operator="containsText" text="2 match">
      <formula>NOT(ISERROR(SEARCH("2 match",E51)))</formula>
    </cfRule>
    <cfRule type="containsText" dxfId="1347" priority="569" operator="containsText" text="1 facultative">
      <formula>NOT(ISERROR(SEARCH("1 facultative",E51)))</formula>
    </cfRule>
  </conditionalFormatting>
  <conditionalFormatting sqref="Q38:R38">
    <cfRule type="containsText" priority="549" operator="containsText" text="x">
      <formula>NOT(ISERROR(SEARCH("x",Q38)))</formula>
    </cfRule>
  </conditionalFormatting>
  <conditionalFormatting sqref="Q38:R38">
    <cfRule type="containsText" dxfId="1346" priority="547" operator="containsText" text="2 match">
      <formula>NOT(ISERROR(SEARCH("2 match",Q38)))</formula>
    </cfRule>
    <cfRule type="containsText" dxfId="1345" priority="548" operator="containsText" text="1 facultative">
      <formula>NOT(ISERROR(SEARCH("1 facultative",Q38)))</formula>
    </cfRule>
  </conditionalFormatting>
  <conditionalFormatting sqref="Q38:R38">
    <cfRule type="containsText" priority="546" operator="containsText" text="x">
      <formula>NOT(ISERROR(SEARCH("x",Q38)))</formula>
    </cfRule>
  </conditionalFormatting>
  <conditionalFormatting sqref="N38:O38">
    <cfRule type="containsText" priority="545" operator="containsText" text="x">
      <formula>NOT(ISERROR(SEARCH("x",N38)))</formula>
    </cfRule>
  </conditionalFormatting>
  <conditionalFormatting sqref="N38:O38">
    <cfRule type="containsText" dxfId="1344" priority="543" operator="containsText" text="2 match">
      <formula>NOT(ISERROR(SEARCH("2 match",N38)))</formula>
    </cfRule>
    <cfRule type="containsText" dxfId="1343" priority="544" operator="containsText" text="1 facultative">
      <formula>NOT(ISERROR(SEARCH("1 facultative",N38)))</formula>
    </cfRule>
  </conditionalFormatting>
  <conditionalFormatting sqref="N38:O38">
    <cfRule type="containsText" priority="542" operator="containsText" text="x">
      <formula>NOT(ISERROR(SEARCH("x",N38)))</formula>
    </cfRule>
  </conditionalFormatting>
  <conditionalFormatting sqref="K38:L38">
    <cfRule type="containsText" priority="541" operator="containsText" text="x">
      <formula>NOT(ISERROR(SEARCH("x",K38)))</formula>
    </cfRule>
  </conditionalFormatting>
  <conditionalFormatting sqref="K38:L38">
    <cfRule type="containsText" dxfId="1342" priority="539" operator="containsText" text="2 match">
      <formula>NOT(ISERROR(SEARCH("2 match",K38)))</formula>
    </cfRule>
    <cfRule type="containsText" dxfId="1341" priority="540" operator="containsText" text="1 facultative">
      <formula>NOT(ISERROR(SEARCH("1 facultative",K38)))</formula>
    </cfRule>
  </conditionalFormatting>
  <conditionalFormatting sqref="K38:L38">
    <cfRule type="containsText" priority="538" operator="containsText" text="x">
      <formula>NOT(ISERROR(SEARCH("x",K38)))</formula>
    </cfRule>
  </conditionalFormatting>
  <conditionalFormatting sqref="H38:I38">
    <cfRule type="containsText" priority="537" operator="containsText" text="x">
      <formula>NOT(ISERROR(SEARCH("x",H38)))</formula>
    </cfRule>
  </conditionalFormatting>
  <conditionalFormatting sqref="H38:I38">
    <cfRule type="containsText" dxfId="1340" priority="535" operator="containsText" text="2 match">
      <formula>NOT(ISERROR(SEARCH("2 match",H38)))</formula>
    </cfRule>
    <cfRule type="containsText" dxfId="1339" priority="536" operator="containsText" text="1 facultative">
      <formula>NOT(ISERROR(SEARCH("1 facultative",H38)))</formula>
    </cfRule>
  </conditionalFormatting>
  <conditionalFormatting sqref="H38:I38">
    <cfRule type="containsText" priority="534" operator="containsText" text="x">
      <formula>NOT(ISERROR(SEARCH("x",H38)))</formula>
    </cfRule>
  </conditionalFormatting>
  <conditionalFormatting sqref="H37:S37">
    <cfRule type="containsText" priority="521" operator="containsText" text="x">
      <formula>NOT(ISERROR(SEARCH("x",H37)))</formula>
    </cfRule>
  </conditionalFormatting>
  <conditionalFormatting sqref="H37:S37">
    <cfRule type="containsText" dxfId="1338" priority="519" operator="containsText" text="2 match">
      <formula>NOT(ISERROR(SEARCH("2 match",H37)))</formula>
    </cfRule>
    <cfRule type="containsText" dxfId="1337" priority="520" operator="containsText" text="1 facultative">
      <formula>NOT(ISERROR(SEARCH("1 facultative",H37)))</formula>
    </cfRule>
  </conditionalFormatting>
  <conditionalFormatting sqref="H37:S37">
    <cfRule type="containsText" priority="518" operator="containsText" text="x">
      <formula>NOT(ISERROR(SEARCH("x",H37)))</formula>
    </cfRule>
  </conditionalFormatting>
  <conditionalFormatting sqref="Q57:R57">
    <cfRule type="containsText" priority="508" operator="containsText" text="x">
      <formula>NOT(ISERROR(SEARCH("x",Q57)))</formula>
    </cfRule>
  </conditionalFormatting>
  <conditionalFormatting sqref="Q57:R57">
    <cfRule type="containsText" dxfId="1336" priority="506" operator="containsText" text="2 match">
      <formula>NOT(ISERROR(SEARCH("2 match",Q57)))</formula>
    </cfRule>
    <cfRule type="containsText" dxfId="1335" priority="507" operator="containsText" text="1 facultative">
      <formula>NOT(ISERROR(SEARCH("1 facultative",Q57)))</formula>
    </cfRule>
  </conditionalFormatting>
  <conditionalFormatting sqref="Q57:R57">
    <cfRule type="containsText" priority="505" operator="containsText" text="x">
      <formula>NOT(ISERROR(SEARCH("x",Q57)))</formula>
    </cfRule>
  </conditionalFormatting>
  <conditionalFormatting sqref="N57:O57">
    <cfRule type="containsText" priority="504" operator="containsText" text="x">
      <formula>NOT(ISERROR(SEARCH("x",N57)))</formula>
    </cfRule>
  </conditionalFormatting>
  <conditionalFormatting sqref="N57:O57">
    <cfRule type="containsText" dxfId="1334" priority="502" operator="containsText" text="2 match">
      <formula>NOT(ISERROR(SEARCH("2 match",N57)))</formula>
    </cfRule>
    <cfRule type="containsText" dxfId="1333" priority="503" operator="containsText" text="1 facultative">
      <formula>NOT(ISERROR(SEARCH("1 facultative",N57)))</formula>
    </cfRule>
  </conditionalFormatting>
  <conditionalFormatting sqref="N57:O57">
    <cfRule type="containsText" priority="501" operator="containsText" text="x">
      <formula>NOT(ISERROR(SEARCH("x",N57)))</formula>
    </cfRule>
  </conditionalFormatting>
  <conditionalFormatting sqref="K57:L57">
    <cfRule type="containsText" priority="500" operator="containsText" text="x">
      <formula>NOT(ISERROR(SEARCH("x",K57)))</formula>
    </cfRule>
  </conditionalFormatting>
  <conditionalFormatting sqref="K57:L57">
    <cfRule type="containsText" dxfId="1332" priority="498" operator="containsText" text="2 match">
      <formula>NOT(ISERROR(SEARCH("2 match",K57)))</formula>
    </cfRule>
    <cfRule type="containsText" dxfId="1331" priority="499" operator="containsText" text="1 facultative">
      <formula>NOT(ISERROR(SEARCH("1 facultative",K57)))</formula>
    </cfRule>
  </conditionalFormatting>
  <conditionalFormatting sqref="K57:L57">
    <cfRule type="containsText" priority="497" operator="containsText" text="x">
      <formula>NOT(ISERROR(SEARCH("x",K57)))</formula>
    </cfRule>
  </conditionalFormatting>
  <conditionalFormatting sqref="H57:I57">
    <cfRule type="containsText" priority="496" operator="containsText" text="x">
      <formula>NOT(ISERROR(SEARCH("x",H57)))</formula>
    </cfRule>
  </conditionalFormatting>
  <conditionalFormatting sqref="H57:I57">
    <cfRule type="containsText" dxfId="1330" priority="494" operator="containsText" text="2 match">
      <formula>NOT(ISERROR(SEARCH("2 match",H57)))</formula>
    </cfRule>
    <cfRule type="containsText" dxfId="1329" priority="495" operator="containsText" text="1 facultative">
      <formula>NOT(ISERROR(SEARCH("1 facultative",H57)))</formula>
    </cfRule>
  </conditionalFormatting>
  <conditionalFormatting sqref="H57:I57">
    <cfRule type="containsText" priority="493" operator="containsText" text="x">
      <formula>NOT(ISERROR(SEARCH("x",H57)))</formula>
    </cfRule>
  </conditionalFormatting>
  <conditionalFormatting sqref="L64:M64">
    <cfRule type="containsText" priority="442" operator="containsText" text="x">
      <formula>NOT(ISERROR(SEARCH("x",L64)))</formula>
    </cfRule>
  </conditionalFormatting>
  <conditionalFormatting sqref="L64:M64">
    <cfRule type="containsText" dxfId="1328" priority="440" operator="containsText" text="2 match">
      <formula>NOT(ISERROR(SEARCH("2 match",L64)))</formula>
    </cfRule>
    <cfRule type="containsText" dxfId="1327" priority="441" operator="containsText" text="1 facultative">
      <formula>NOT(ISERROR(SEARCH("1 facultative",L64)))</formula>
    </cfRule>
  </conditionalFormatting>
  <conditionalFormatting sqref="L64:M64">
    <cfRule type="containsText" priority="439" operator="containsText" text="x">
      <formula>NOT(ISERROR(SEARCH("x",L64)))</formula>
    </cfRule>
  </conditionalFormatting>
  <conditionalFormatting sqref="I64:J64">
    <cfRule type="containsText" priority="438" operator="containsText" text="x">
      <formula>NOT(ISERROR(SEARCH("x",I64)))</formula>
    </cfRule>
  </conditionalFormatting>
  <conditionalFormatting sqref="I64:J64">
    <cfRule type="containsText" dxfId="1326" priority="436" operator="containsText" text="2 match">
      <formula>NOT(ISERROR(SEARCH("2 match",I64)))</formula>
    </cfRule>
    <cfRule type="containsText" dxfId="1325" priority="437" operator="containsText" text="1 facultative">
      <formula>NOT(ISERROR(SEARCH("1 facultative",I64)))</formula>
    </cfRule>
  </conditionalFormatting>
  <conditionalFormatting sqref="I64:J64">
    <cfRule type="containsText" priority="435" operator="containsText" text="x">
      <formula>NOT(ISERROR(SEARCH("x",I64)))</formula>
    </cfRule>
  </conditionalFormatting>
  <conditionalFormatting sqref="F64:G64">
    <cfRule type="containsText" priority="434" operator="containsText" text="x">
      <formula>NOT(ISERROR(SEARCH("x",F64)))</formula>
    </cfRule>
  </conditionalFormatting>
  <conditionalFormatting sqref="F64:G64">
    <cfRule type="containsText" dxfId="1324" priority="432" operator="containsText" text="2 match">
      <formula>NOT(ISERROR(SEARCH("2 match",F64)))</formula>
    </cfRule>
    <cfRule type="containsText" dxfId="1323" priority="433" operator="containsText" text="1 facultative">
      <formula>NOT(ISERROR(SEARCH("1 facultative",F64)))</formula>
    </cfRule>
  </conditionalFormatting>
  <conditionalFormatting sqref="F64:G64">
    <cfRule type="containsText" priority="431" operator="containsText" text="x">
      <formula>NOT(ISERROR(SEARCH("x",F64)))</formula>
    </cfRule>
  </conditionalFormatting>
  <conditionalFormatting sqref="L62:M62">
    <cfRule type="containsText" priority="410" operator="containsText" text="x">
      <formula>NOT(ISERROR(SEARCH("x",L62)))</formula>
    </cfRule>
  </conditionalFormatting>
  <conditionalFormatting sqref="L62:M62">
    <cfRule type="containsText" dxfId="1322" priority="408" operator="containsText" text="2 match">
      <formula>NOT(ISERROR(SEARCH("2 match",L62)))</formula>
    </cfRule>
    <cfRule type="containsText" dxfId="1321" priority="409" operator="containsText" text="1 facultative">
      <formula>NOT(ISERROR(SEARCH("1 facultative",L62)))</formula>
    </cfRule>
  </conditionalFormatting>
  <conditionalFormatting sqref="L62:M62">
    <cfRule type="containsText" priority="407" operator="containsText" text="x">
      <formula>NOT(ISERROR(SEARCH("x",L62)))</formula>
    </cfRule>
  </conditionalFormatting>
  <conditionalFormatting sqref="I62:J62">
    <cfRule type="containsText" priority="406" operator="containsText" text="x">
      <formula>NOT(ISERROR(SEARCH("x",I62)))</formula>
    </cfRule>
  </conditionalFormatting>
  <conditionalFormatting sqref="I62:J62">
    <cfRule type="containsText" dxfId="1320" priority="404" operator="containsText" text="2 match">
      <formula>NOT(ISERROR(SEARCH("2 match",I62)))</formula>
    </cfRule>
    <cfRule type="containsText" dxfId="1319" priority="405" operator="containsText" text="1 facultative">
      <formula>NOT(ISERROR(SEARCH("1 facultative",I62)))</formula>
    </cfRule>
  </conditionalFormatting>
  <conditionalFormatting sqref="I62:J62">
    <cfRule type="containsText" priority="403" operator="containsText" text="x">
      <formula>NOT(ISERROR(SEARCH("x",I62)))</formula>
    </cfRule>
  </conditionalFormatting>
  <conditionalFormatting sqref="F62:G62">
    <cfRule type="containsText" priority="402" operator="containsText" text="x">
      <formula>NOT(ISERROR(SEARCH("x",F62)))</formula>
    </cfRule>
  </conditionalFormatting>
  <conditionalFormatting sqref="F62:G62">
    <cfRule type="containsText" dxfId="1318" priority="400" operator="containsText" text="2 match">
      <formula>NOT(ISERROR(SEARCH("2 match",F62)))</formula>
    </cfRule>
    <cfRule type="containsText" dxfId="1317" priority="401" operator="containsText" text="1 facultative">
      <formula>NOT(ISERROR(SEARCH("1 facultative",F62)))</formula>
    </cfRule>
  </conditionalFormatting>
  <conditionalFormatting sqref="F62:G62">
    <cfRule type="containsText" priority="399" operator="containsText" text="x">
      <formula>NOT(ISERROR(SEARCH("x",F62)))</formula>
    </cfRule>
  </conditionalFormatting>
  <conditionalFormatting sqref="U62:V62">
    <cfRule type="containsText" priority="390" operator="containsText" text="x">
      <formula>NOT(ISERROR(SEARCH("x",U62)))</formula>
    </cfRule>
  </conditionalFormatting>
  <conditionalFormatting sqref="U62:V62">
    <cfRule type="containsText" dxfId="1316" priority="388" operator="containsText" text="2 match">
      <formula>NOT(ISERROR(SEARCH("2 match",U62)))</formula>
    </cfRule>
    <cfRule type="containsText" dxfId="1315" priority="389" operator="containsText" text="1 facultative">
      <formula>NOT(ISERROR(SEARCH("1 facultative",U62)))</formula>
    </cfRule>
  </conditionalFormatting>
  <conditionalFormatting sqref="U62:V62">
    <cfRule type="containsText" priority="387" operator="containsText" text="x">
      <formula>NOT(ISERROR(SEARCH("x",U62)))</formula>
    </cfRule>
  </conditionalFormatting>
  <conditionalFormatting sqref="R62:S62">
    <cfRule type="containsText" priority="386" operator="containsText" text="x">
      <formula>NOT(ISERROR(SEARCH("x",R62)))</formula>
    </cfRule>
  </conditionalFormatting>
  <conditionalFormatting sqref="R62:S62">
    <cfRule type="containsText" dxfId="1314" priority="384" operator="containsText" text="2 match">
      <formula>NOT(ISERROR(SEARCH("2 match",R62)))</formula>
    </cfRule>
    <cfRule type="containsText" dxfId="1313" priority="385" operator="containsText" text="1 facultative">
      <formula>NOT(ISERROR(SEARCH("1 facultative",R62)))</formula>
    </cfRule>
  </conditionalFormatting>
  <conditionalFormatting sqref="R62:S62">
    <cfRule type="containsText" priority="383" operator="containsText" text="x">
      <formula>NOT(ISERROR(SEARCH("x",R62)))</formula>
    </cfRule>
  </conditionalFormatting>
  <conditionalFormatting sqref="O62:P62">
    <cfRule type="containsText" priority="382" operator="containsText" text="x">
      <formula>NOT(ISERROR(SEARCH("x",O62)))</formula>
    </cfRule>
  </conditionalFormatting>
  <conditionalFormatting sqref="O62:P62">
    <cfRule type="containsText" dxfId="1312" priority="380" operator="containsText" text="2 match">
      <formula>NOT(ISERROR(SEARCH("2 match",O62)))</formula>
    </cfRule>
    <cfRule type="containsText" dxfId="1311" priority="381" operator="containsText" text="1 facultative">
      <formula>NOT(ISERROR(SEARCH("1 facultative",O62)))</formula>
    </cfRule>
  </conditionalFormatting>
  <conditionalFormatting sqref="O62:P62">
    <cfRule type="containsText" priority="379" operator="containsText" text="x">
      <formula>NOT(ISERROR(SEARCH("x",O62)))</formula>
    </cfRule>
  </conditionalFormatting>
  <conditionalFormatting sqref="D19:D23 G19:G23 E9:E10 E17:E28 H9:S28 U9:U28">
    <cfRule type="containsText" dxfId="1310" priority="377" operator="containsText" text="2 match">
      <formula>NOT(ISERROR(SEARCH("2 match",D9)))</formula>
    </cfRule>
    <cfRule type="containsText" dxfId="1309" priority="378" operator="containsText" text="1 facultative">
      <formula>NOT(ISERROR(SEARCH("1 facultative",D9)))</formula>
    </cfRule>
  </conditionalFormatting>
  <conditionalFormatting sqref="H9:S28">
    <cfRule type="cellIs" dxfId="1308" priority="376" operator="equal">
      <formula>1</formula>
    </cfRule>
  </conditionalFormatting>
  <conditionalFormatting sqref="H9:S28">
    <cfRule type="cellIs" dxfId="1307" priority="375" operator="equal">
      <formula>1</formula>
    </cfRule>
  </conditionalFormatting>
  <conditionalFormatting sqref="H9:S28">
    <cfRule type="containsText" dxfId="1306" priority="374" operator="containsText" text="3">
      <formula>NOT(ISERROR(SEARCH("3",H9)))</formula>
    </cfRule>
  </conditionalFormatting>
  <conditionalFormatting sqref="H9:J28">
    <cfRule type="containsText" dxfId="1305" priority="372" operator="containsText" text="Néant">
      <formula>NOT(ISERROR(SEARCH("Néant",H9)))</formula>
    </cfRule>
  </conditionalFormatting>
  <conditionalFormatting sqref="G18">
    <cfRule type="cellIs" dxfId="1304" priority="362" operator="lessThan">
      <formula>1</formula>
    </cfRule>
  </conditionalFormatting>
  <conditionalFormatting sqref="G17">
    <cfRule type="cellIs" dxfId="1303" priority="361" operator="lessThan">
      <formula>1</formula>
    </cfRule>
  </conditionalFormatting>
  <conditionalFormatting sqref="D24:D28 G24:G28 T9:T28 V9:V28">
    <cfRule type="containsText" dxfId="1302" priority="354" operator="containsText" text="2 match">
      <formula>NOT(ISERROR(SEARCH("2 match",D9)))</formula>
    </cfRule>
    <cfRule type="containsText" dxfId="1301" priority="355" operator="containsText" text="1 facultative">
      <formula>NOT(ISERROR(SEARCH("1 facultative",D9)))</formula>
    </cfRule>
  </conditionalFormatting>
  <conditionalFormatting sqref="N9:P28">
    <cfRule type="cellIs" dxfId="1300" priority="349" operator="equal">
      <formula>1</formula>
    </cfRule>
  </conditionalFormatting>
  <conditionalFormatting sqref="N9:P28">
    <cfRule type="cellIs" dxfId="1299" priority="348" operator="equal">
      <formula>1</formula>
    </cfRule>
  </conditionalFormatting>
  <conditionalFormatting sqref="N9:P28">
    <cfRule type="cellIs" dxfId="1298" priority="345" operator="equal">
      <formula>1</formula>
    </cfRule>
  </conditionalFormatting>
  <conditionalFormatting sqref="N9:P28">
    <cfRule type="cellIs" dxfId="1297" priority="344" operator="equal">
      <formula>1</formula>
    </cfRule>
  </conditionalFormatting>
  <conditionalFormatting sqref="N9:P28">
    <cfRule type="cellIs" dxfId="1296" priority="343" operator="equal">
      <formula>1</formula>
    </cfRule>
  </conditionalFormatting>
  <conditionalFormatting sqref="N9:P28">
    <cfRule type="cellIs" dxfId="1295" priority="342" operator="equal">
      <formula>1</formula>
    </cfRule>
  </conditionalFormatting>
  <conditionalFormatting sqref="J9:J28">
    <cfRule type="cellIs" dxfId="1294" priority="337" operator="equal">
      <formula>1</formula>
    </cfRule>
  </conditionalFormatting>
  <conditionalFormatting sqref="J9:J28">
    <cfRule type="cellIs" dxfId="1293" priority="336" operator="equal">
      <formula>1</formula>
    </cfRule>
  </conditionalFormatting>
  <conditionalFormatting sqref="J9:J28">
    <cfRule type="cellIs" dxfId="1292" priority="341" operator="equal">
      <formula>1</formula>
    </cfRule>
  </conditionalFormatting>
  <conditionalFormatting sqref="J9:J28">
    <cfRule type="cellIs" dxfId="1291" priority="340" operator="equal">
      <formula>1</formula>
    </cfRule>
  </conditionalFormatting>
  <conditionalFormatting sqref="J9:J28">
    <cfRule type="cellIs" dxfId="1290" priority="339" operator="equal">
      <formula>1</formula>
    </cfRule>
  </conditionalFormatting>
  <conditionalFormatting sqref="J9:J28">
    <cfRule type="cellIs" dxfId="1289" priority="338" operator="equal">
      <formula>1</formula>
    </cfRule>
  </conditionalFormatting>
  <conditionalFormatting sqref="D9:D10 G9:G10">
    <cfRule type="containsText" dxfId="1288" priority="334" operator="containsText" text="2 match">
      <formula>NOT(ISERROR(SEARCH("2 match",D9)))</formula>
    </cfRule>
    <cfRule type="containsText" dxfId="1287" priority="335" operator="containsText" text="1 facultative">
      <formula>NOT(ISERROR(SEARCH("1 facultative",D9)))</formula>
    </cfRule>
  </conditionalFormatting>
  <conditionalFormatting sqref="D11:D12 G11:G12">
    <cfRule type="containsText" dxfId="1286" priority="304" operator="containsText" text="2 match">
      <formula>NOT(ISERROR(SEARCH("2 match",D11)))</formula>
    </cfRule>
    <cfRule type="containsText" dxfId="1285" priority="305" operator="containsText" text="1 facultative">
      <formula>NOT(ISERROR(SEARCH("1 facultative",D11)))</formula>
    </cfRule>
  </conditionalFormatting>
  <conditionalFormatting sqref="D13:D16 G13:G16">
    <cfRule type="containsText" dxfId="1284" priority="283" operator="containsText" text="2 match">
      <formula>NOT(ISERROR(SEARCH("2 match",D13)))</formula>
    </cfRule>
    <cfRule type="containsText" dxfId="1283" priority="284" operator="containsText" text="1 facultative">
      <formula>NOT(ISERROR(SEARCH("1 facultative",D13)))</formula>
    </cfRule>
  </conditionalFormatting>
  <conditionalFormatting sqref="E11:E16">
    <cfRule type="containsText" dxfId="1282" priority="263" operator="containsText" text="2 match">
      <formula>NOT(ISERROR(SEARCH("2 match",E11)))</formula>
    </cfRule>
    <cfRule type="containsText" dxfId="1281" priority="264" operator="containsText" text="1 facultative">
      <formula>NOT(ISERROR(SEARCH("1 facultative",E11)))</formula>
    </cfRule>
  </conditionalFormatting>
  <conditionalFormatting sqref="D30 G30 U30:U36">
    <cfRule type="containsText" dxfId="1280" priority="231" operator="containsText" text="2 match">
      <formula>NOT(ISERROR(SEARCH("2 match",D30)))</formula>
    </cfRule>
    <cfRule type="containsText" dxfId="1279" priority="232" operator="containsText" text="1 facultative">
      <formula>NOT(ISERROR(SEARCH("1 facultative",D30)))</formula>
    </cfRule>
  </conditionalFormatting>
  <conditionalFormatting sqref="E30">
    <cfRule type="containsText" dxfId="1278" priority="203" operator="containsText" text="2 match">
      <formula>NOT(ISERROR(SEARCH("2 match",E30)))</formula>
    </cfRule>
    <cfRule type="containsText" dxfId="1277" priority="204" operator="containsText" text="1 facultative">
      <formula>NOT(ISERROR(SEARCH("1 facultative",E30)))</formula>
    </cfRule>
  </conditionalFormatting>
  <conditionalFormatting sqref="W9:W28">
    <cfRule type="containsText" dxfId="1276" priority="185" operator="containsText" text="Signé partie">
      <formula>NOT(ISERROR(SEARCH("Signé partie",W9)))</formula>
    </cfRule>
    <cfRule type="containsText" dxfId="1275" priority="186" operator="containsText" text="Reporté">
      <formula>NOT(ISERROR(SEARCH("Reporté",W9)))</formula>
    </cfRule>
    <cfRule type="containsText" dxfId="1274" priority="187" operator="containsText" text="Abandon">
      <formula>NOT(ISERROR(SEARCH("Abandon",W9)))</formula>
    </cfRule>
    <cfRule type="containsText" dxfId="1273" priority="188" operator="containsText" text="Signé 100%">
      <formula>NOT(ISERROR(SEARCH("Signé 100%",W9)))</formula>
    </cfRule>
    <cfRule type="containsBlanks" dxfId="1272" priority="192">
      <formula>LEN(TRIM(W9))=0</formula>
    </cfRule>
    <cfRule type="containsText" dxfId="1271" priority="193" operator="containsText" text="En cours">
      <formula>NOT(ISERROR(SEARCH("En cours",W9)))</formula>
    </cfRule>
  </conditionalFormatting>
  <conditionalFormatting sqref="W44:W49">
    <cfRule type="containsText" dxfId="1270" priority="158" operator="containsText" text="Signé partie">
      <formula>NOT(ISERROR(SEARCH("Signé partie",W44)))</formula>
    </cfRule>
    <cfRule type="containsText" dxfId="1269" priority="159" operator="containsText" text="Reporté">
      <formula>NOT(ISERROR(SEARCH("Reporté",W44)))</formula>
    </cfRule>
    <cfRule type="containsText" dxfId="1268" priority="160" operator="containsText" text="Abandon">
      <formula>NOT(ISERROR(SEARCH("Abandon",W44)))</formula>
    </cfRule>
    <cfRule type="containsText" dxfId="1267" priority="161" operator="containsText" text="Signé 100%">
      <formula>NOT(ISERROR(SEARCH("Signé 100%",W44)))</formula>
    </cfRule>
    <cfRule type="containsBlanks" dxfId="1266" priority="165">
      <formula>LEN(TRIM(W44))=0</formula>
    </cfRule>
    <cfRule type="containsText" dxfId="1265" priority="166" operator="containsText" text="En cours">
      <formula>NOT(ISERROR(SEARCH("En cours",W44)))</formula>
    </cfRule>
  </conditionalFormatting>
  <conditionalFormatting sqref="W51:W55">
    <cfRule type="containsText" dxfId="1264" priority="140" operator="containsText" text="Signé partie">
      <formula>NOT(ISERROR(SEARCH("Signé partie",W51)))</formula>
    </cfRule>
    <cfRule type="containsText" dxfId="1263" priority="141" operator="containsText" text="Reporté">
      <formula>NOT(ISERROR(SEARCH("Reporté",W51)))</formula>
    </cfRule>
    <cfRule type="containsText" dxfId="1262" priority="142" operator="containsText" text="Abandon">
      <formula>NOT(ISERROR(SEARCH("Abandon",W51)))</formula>
    </cfRule>
    <cfRule type="containsText" dxfId="1261" priority="143" operator="containsText" text="Signé 100%">
      <formula>NOT(ISERROR(SEARCH("Signé 100%",W51)))</formula>
    </cfRule>
    <cfRule type="containsBlanks" dxfId="1260" priority="147">
      <formula>LEN(TRIM(W51))=0</formula>
    </cfRule>
    <cfRule type="containsText" dxfId="1259" priority="148" operator="containsText" text="En cours">
      <formula>NOT(ISERROR(SEARCH("En cours",W51)))</formula>
    </cfRule>
  </conditionalFormatting>
  <conditionalFormatting sqref="H30:S36">
    <cfRule type="containsText" dxfId="1258" priority="138" operator="containsText" text="2 match">
      <formula>NOT(ISERROR(SEARCH("2 match",H30)))</formula>
    </cfRule>
    <cfRule type="containsText" dxfId="1257" priority="139" operator="containsText" text="1 facultative">
      <formula>NOT(ISERROR(SEARCH("1 facultative",H30)))</formula>
    </cfRule>
  </conditionalFormatting>
  <conditionalFormatting sqref="H30:S36">
    <cfRule type="cellIs" dxfId="1256" priority="137" operator="equal">
      <formula>1</formula>
    </cfRule>
  </conditionalFormatting>
  <conditionalFormatting sqref="H30:S36">
    <cfRule type="cellIs" dxfId="1255" priority="136" operator="equal">
      <formula>1</formula>
    </cfRule>
  </conditionalFormatting>
  <conditionalFormatting sqref="H30:S36">
    <cfRule type="containsText" dxfId="1254" priority="135" operator="containsText" text="3">
      <formula>NOT(ISERROR(SEARCH("3",H30)))</formula>
    </cfRule>
  </conditionalFormatting>
  <conditionalFormatting sqref="H30:J36">
    <cfRule type="containsText" dxfId="1253" priority="133" operator="containsText" text="Néant">
      <formula>NOT(ISERROR(SEARCH("Néant",H30)))</formula>
    </cfRule>
  </conditionalFormatting>
  <conditionalFormatting sqref="N30:P36">
    <cfRule type="cellIs" dxfId="1252" priority="132" operator="equal">
      <formula>1</formula>
    </cfRule>
  </conditionalFormatting>
  <conditionalFormatting sqref="N30:P36">
    <cfRule type="cellIs" dxfId="1251" priority="131" operator="equal">
      <formula>1</formula>
    </cfRule>
  </conditionalFormatting>
  <conditionalFormatting sqref="N30:P36">
    <cfRule type="cellIs" dxfId="1250" priority="130" operator="equal">
      <formula>1</formula>
    </cfRule>
  </conditionalFormatting>
  <conditionalFormatting sqref="N30:P36">
    <cfRule type="cellIs" dxfId="1249" priority="129" operator="equal">
      <formula>1</formula>
    </cfRule>
  </conditionalFormatting>
  <conditionalFormatting sqref="N30:P36">
    <cfRule type="cellIs" dxfId="1248" priority="128" operator="equal">
      <formula>1</formula>
    </cfRule>
  </conditionalFormatting>
  <conditionalFormatting sqref="N30:P36">
    <cfRule type="cellIs" dxfId="1247" priority="127" operator="equal">
      <formula>1</formula>
    </cfRule>
  </conditionalFormatting>
  <conditionalFormatting sqref="J30:J36">
    <cfRule type="cellIs" dxfId="1246" priority="122" operator="equal">
      <formula>1</formula>
    </cfRule>
  </conditionalFormatting>
  <conditionalFormatting sqref="J30:J36">
    <cfRule type="cellIs" dxfId="1245" priority="121" operator="equal">
      <formula>1</formula>
    </cfRule>
  </conditionalFormatting>
  <conditionalFormatting sqref="J30:J36">
    <cfRule type="cellIs" dxfId="1244" priority="126" operator="equal">
      <formula>1</formula>
    </cfRule>
  </conditionalFormatting>
  <conditionalFormatting sqref="J30:J36">
    <cfRule type="cellIs" dxfId="1243" priority="125" operator="equal">
      <formula>1</formula>
    </cfRule>
  </conditionalFormatting>
  <conditionalFormatting sqref="J30:J36">
    <cfRule type="cellIs" dxfId="1242" priority="124" operator="equal">
      <formula>1</formula>
    </cfRule>
  </conditionalFormatting>
  <conditionalFormatting sqref="J30:J36">
    <cfRule type="cellIs" dxfId="1241" priority="123" operator="equal">
      <formula>1</formula>
    </cfRule>
  </conditionalFormatting>
  <conditionalFormatting sqref="H44:S49">
    <cfRule type="containsText" dxfId="1240" priority="119" operator="containsText" text="2 match">
      <formula>NOT(ISERROR(SEARCH("2 match",H44)))</formula>
    </cfRule>
    <cfRule type="containsText" dxfId="1239" priority="120" operator="containsText" text="1 facultative">
      <formula>NOT(ISERROR(SEARCH("1 facultative",H44)))</formula>
    </cfRule>
  </conditionalFormatting>
  <conditionalFormatting sqref="H44:S49">
    <cfRule type="cellIs" dxfId="1238" priority="118" operator="equal">
      <formula>1</formula>
    </cfRule>
  </conditionalFormatting>
  <conditionalFormatting sqref="H44:S49">
    <cfRule type="cellIs" dxfId="1237" priority="117" operator="equal">
      <formula>1</formula>
    </cfRule>
  </conditionalFormatting>
  <conditionalFormatting sqref="H44:S49">
    <cfRule type="containsText" dxfId="1236" priority="116" operator="containsText" text="3">
      <formula>NOT(ISERROR(SEARCH("3",H44)))</formula>
    </cfRule>
  </conditionalFormatting>
  <conditionalFormatting sqref="H44:J49">
    <cfRule type="containsText" dxfId="1235" priority="114" operator="containsText" text="Néant">
      <formula>NOT(ISERROR(SEARCH("Néant",H44)))</formula>
    </cfRule>
  </conditionalFormatting>
  <conditionalFormatting sqref="N44:P49">
    <cfRule type="cellIs" dxfId="1234" priority="113" operator="equal">
      <formula>1</formula>
    </cfRule>
  </conditionalFormatting>
  <conditionalFormatting sqref="N44:P49">
    <cfRule type="cellIs" dxfId="1233" priority="112" operator="equal">
      <formula>1</formula>
    </cfRule>
  </conditionalFormatting>
  <conditionalFormatting sqref="N44:P49">
    <cfRule type="cellIs" dxfId="1232" priority="111" operator="equal">
      <formula>1</formula>
    </cfRule>
  </conditionalFormatting>
  <conditionalFormatting sqref="N44:P49">
    <cfRule type="cellIs" dxfId="1231" priority="110" operator="equal">
      <formula>1</formula>
    </cfRule>
  </conditionalFormatting>
  <conditionalFormatting sqref="N44:P49">
    <cfRule type="cellIs" dxfId="1230" priority="109" operator="equal">
      <formula>1</formula>
    </cfRule>
  </conditionalFormatting>
  <conditionalFormatting sqref="N44:P49">
    <cfRule type="cellIs" dxfId="1229" priority="108" operator="equal">
      <formula>1</formula>
    </cfRule>
  </conditionalFormatting>
  <conditionalFormatting sqref="J44:J49">
    <cfRule type="cellIs" dxfId="1228" priority="103" operator="equal">
      <formula>1</formula>
    </cfRule>
  </conditionalFormatting>
  <conditionalFormatting sqref="J44:J49">
    <cfRule type="cellIs" dxfId="1227" priority="102" operator="equal">
      <formula>1</formula>
    </cfRule>
  </conditionalFormatting>
  <conditionalFormatting sqref="J44:J49">
    <cfRule type="cellIs" dxfId="1226" priority="107" operator="equal">
      <formula>1</formula>
    </cfRule>
  </conditionalFormatting>
  <conditionalFormatting sqref="J44:J49">
    <cfRule type="cellIs" dxfId="1225" priority="106" operator="equal">
      <formula>1</formula>
    </cfRule>
  </conditionalFormatting>
  <conditionalFormatting sqref="J44:J49">
    <cfRule type="cellIs" dxfId="1224" priority="105" operator="equal">
      <formula>1</formula>
    </cfRule>
  </conditionalFormatting>
  <conditionalFormatting sqref="J44:J49">
    <cfRule type="cellIs" dxfId="1223" priority="104" operator="equal">
      <formula>1</formula>
    </cfRule>
  </conditionalFormatting>
  <conditionalFormatting sqref="H51:S55">
    <cfRule type="containsText" dxfId="1222" priority="100" operator="containsText" text="2 match">
      <formula>NOT(ISERROR(SEARCH("2 match",H51)))</formula>
    </cfRule>
    <cfRule type="containsText" dxfId="1221" priority="101" operator="containsText" text="1 facultative">
      <formula>NOT(ISERROR(SEARCH("1 facultative",H51)))</formula>
    </cfRule>
  </conditionalFormatting>
  <conditionalFormatting sqref="H51:S55">
    <cfRule type="cellIs" dxfId="1220" priority="99" operator="equal">
      <formula>1</formula>
    </cfRule>
  </conditionalFormatting>
  <conditionalFormatting sqref="H51:S55">
    <cfRule type="cellIs" dxfId="1219" priority="98" operator="equal">
      <formula>1</formula>
    </cfRule>
  </conditionalFormatting>
  <conditionalFormatting sqref="H51:S55">
    <cfRule type="containsText" dxfId="1218" priority="97" operator="containsText" text="3">
      <formula>NOT(ISERROR(SEARCH("3",H51)))</formula>
    </cfRule>
  </conditionalFormatting>
  <conditionalFormatting sqref="H51:J55">
    <cfRule type="containsText" dxfId="1217" priority="95" operator="containsText" text="Néant">
      <formula>NOT(ISERROR(SEARCH("Néant",H51)))</formula>
    </cfRule>
  </conditionalFormatting>
  <conditionalFormatting sqref="N51:P55">
    <cfRule type="cellIs" dxfId="1216" priority="94" operator="equal">
      <formula>1</formula>
    </cfRule>
  </conditionalFormatting>
  <conditionalFormatting sqref="N51:P55">
    <cfRule type="cellIs" dxfId="1215" priority="93" operator="equal">
      <formula>1</formula>
    </cfRule>
  </conditionalFormatting>
  <conditionalFormatting sqref="N51:P55">
    <cfRule type="cellIs" dxfId="1214" priority="92" operator="equal">
      <formula>1</formula>
    </cfRule>
  </conditionalFormatting>
  <conditionalFormatting sqref="N51:P55">
    <cfRule type="cellIs" dxfId="1213" priority="91" operator="equal">
      <formula>1</formula>
    </cfRule>
  </conditionalFormatting>
  <conditionalFormatting sqref="N51:P55">
    <cfRule type="cellIs" dxfId="1212" priority="90" operator="equal">
      <formula>1</formula>
    </cfRule>
  </conditionalFormatting>
  <conditionalFormatting sqref="N51:P55">
    <cfRule type="cellIs" dxfId="1211" priority="89" operator="equal">
      <formula>1</formula>
    </cfRule>
  </conditionalFormatting>
  <conditionalFormatting sqref="J51:J55">
    <cfRule type="cellIs" dxfId="1210" priority="84" operator="equal">
      <formula>1</formula>
    </cfRule>
  </conditionalFormatting>
  <conditionalFormatting sqref="J51:J55">
    <cfRule type="cellIs" dxfId="1209" priority="83" operator="equal">
      <formula>1</formula>
    </cfRule>
  </conditionalFormatting>
  <conditionalFormatting sqref="J51:J55">
    <cfRule type="cellIs" dxfId="1208" priority="88" operator="equal">
      <formula>1</formula>
    </cfRule>
  </conditionalFormatting>
  <conditionalFormatting sqref="J51:J55">
    <cfRule type="cellIs" dxfId="1207" priority="87" operator="equal">
      <formula>1</formula>
    </cfRule>
  </conditionalFormatting>
  <conditionalFormatting sqref="J51:J55">
    <cfRule type="cellIs" dxfId="1206" priority="86" operator="equal">
      <formula>1</formula>
    </cfRule>
  </conditionalFormatting>
  <conditionalFormatting sqref="J51:J55">
    <cfRule type="cellIs" dxfId="1205" priority="85" operator="equal">
      <formula>1</formula>
    </cfRule>
  </conditionalFormatting>
  <conditionalFormatting sqref="H9:H28">
    <cfRule type="cellIs" dxfId="1204" priority="82" operator="equal">
      <formula>1</formula>
    </cfRule>
  </conditionalFormatting>
  <conditionalFormatting sqref="H9:H28">
    <cfRule type="cellIs" dxfId="1203" priority="81" operator="equal">
      <formula>1</formula>
    </cfRule>
  </conditionalFormatting>
  <conditionalFormatting sqref="H9:H28">
    <cfRule type="cellIs" dxfId="1202" priority="80" operator="equal">
      <formula>1</formula>
    </cfRule>
  </conditionalFormatting>
  <conditionalFormatting sqref="H9:H28">
    <cfRule type="cellIs" dxfId="1201" priority="79" operator="equal">
      <formula>1</formula>
    </cfRule>
  </conditionalFormatting>
  <conditionalFormatting sqref="H9:H28">
    <cfRule type="cellIs" dxfId="1200" priority="78" operator="equal">
      <formula>1</formula>
    </cfRule>
  </conditionalFormatting>
  <conditionalFormatting sqref="H9:H28">
    <cfRule type="cellIs" dxfId="1199" priority="77" operator="equal">
      <formula>1</formula>
    </cfRule>
  </conditionalFormatting>
  <conditionalFormatting sqref="H30:H36">
    <cfRule type="cellIs" dxfId="1198" priority="76" operator="equal">
      <formula>1</formula>
    </cfRule>
  </conditionalFormatting>
  <conditionalFormatting sqref="H30:H36">
    <cfRule type="cellIs" dxfId="1197" priority="75" operator="equal">
      <formula>1</formula>
    </cfRule>
  </conditionalFormatting>
  <conditionalFormatting sqref="H30:H36">
    <cfRule type="cellIs" dxfId="1196" priority="74" operator="equal">
      <formula>1</formula>
    </cfRule>
  </conditionalFormatting>
  <conditionalFormatting sqref="H30:H36">
    <cfRule type="cellIs" dxfId="1195" priority="73" operator="equal">
      <formula>1</formula>
    </cfRule>
  </conditionalFormatting>
  <conditionalFormatting sqref="H30:H36">
    <cfRule type="cellIs" dxfId="1194" priority="72" operator="equal">
      <formula>1</formula>
    </cfRule>
  </conditionalFormatting>
  <conditionalFormatting sqref="H30:H36">
    <cfRule type="cellIs" dxfId="1193" priority="71" operator="equal">
      <formula>1</formula>
    </cfRule>
  </conditionalFormatting>
  <conditionalFormatting sqref="H44:H49">
    <cfRule type="cellIs" dxfId="1192" priority="70" operator="equal">
      <formula>1</formula>
    </cfRule>
  </conditionalFormatting>
  <conditionalFormatting sqref="H44:H49">
    <cfRule type="cellIs" dxfId="1191" priority="69" operator="equal">
      <formula>1</formula>
    </cfRule>
  </conditionalFormatting>
  <conditionalFormatting sqref="H44:H49">
    <cfRule type="cellIs" dxfId="1190" priority="68" operator="equal">
      <formula>1</formula>
    </cfRule>
  </conditionalFormatting>
  <conditionalFormatting sqref="H44:H49">
    <cfRule type="cellIs" dxfId="1189" priority="67" operator="equal">
      <formula>1</formula>
    </cfRule>
  </conditionalFormatting>
  <conditionalFormatting sqref="H44:H49">
    <cfRule type="cellIs" dxfId="1188" priority="66" operator="equal">
      <formula>1</formula>
    </cfRule>
  </conditionalFormatting>
  <conditionalFormatting sqref="H44:H49">
    <cfRule type="cellIs" dxfId="1187" priority="65" operator="equal">
      <formula>1</formula>
    </cfRule>
  </conditionalFormatting>
  <conditionalFormatting sqref="H51:H55">
    <cfRule type="cellIs" dxfId="1186" priority="64" operator="equal">
      <formula>1</formula>
    </cfRule>
  </conditionalFormatting>
  <conditionalFormatting sqref="H51:H55">
    <cfRule type="cellIs" dxfId="1185" priority="63" operator="equal">
      <formula>1</formula>
    </cfRule>
  </conditionalFormatting>
  <conditionalFormatting sqref="H51:H55">
    <cfRule type="cellIs" dxfId="1184" priority="62" operator="equal">
      <formula>1</formula>
    </cfRule>
  </conditionalFormatting>
  <conditionalFormatting sqref="H51:H55">
    <cfRule type="cellIs" dxfId="1183" priority="61" operator="equal">
      <formula>1</formula>
    </cfRule>
  </conditionalFormatting>
  <conditionalFormatting sqref="H51:H55">
    <cfRule type="cellIs" dxfId="1182" priority="60" operator="equal">
      <formula>1</formula>
    </cfRule>
  </conditionalFormatting>
  <conditionalFormatting sqref="H51:H55">
    <cfRule type="cellIs" dxfId="1181" priority="59" operator="equal">
      <formula>1</formula>
    </cfRule>
  </conditionalFormatting>
  <conditionalFormatting sqref="X9:X28">
    <cfRule type="containsText" dxfId="1180" priority="25" operator="containsText" text="2 match">
      <formula>NOT(ISERROR(SEARCH("2 match",X9)))</formula>
    </cfRule>
    <cfRule type="containsText" dxfId="1179" priority="26" operator="containsText" text="1 facultative">
      <formula>NOT(ISERROR(SEARCH("1 facultative",X9)))</formula>
    </cfRule>
  </conditionalFormatting>
  <conditionalFormatting sqref="X30:X36">
    <cfRule type="containsText" dxfId="1178" priority="5" operator="containsText" text="2 match">
      <formula>NOT(ISERROR(SEARCH("2 match",X30)))</formula>
    </cfRule>
    <cfRule type="containsText" dxfId="1177" priority="6" operator="containsText" text="1 facultative">
      <formula>NOT(ISERROR(SEARCH("1 facultative",X30)))</formula>
    </cfRule>
  </conditionalFormatting>
  <conditionalFormatting sqref="X51:X55">
    <cfRule type="containsText" dxfId="1176" priority="3" operator="containsText" text="2 match">
      <formula>NOT(ISERROR(SEARCH("2 match",X51)))</formula>
    </cfRule>
    <cfRule type="containsText" dxfId="1175" priority="4" operator="containsText" text="1 facultative">
      <formula>NOT(ISERROR(SEARCH("1 facultative",X51)))</formula>
    </cfRule>
  </conditionalFormatting>
  <conditionalFormatting sqref="X44:X49">
    <cfRule type="containsText" dxfId="1174" priority="1" operator="containsText" text="2 match">
      <formula>NOT(ISERROR(SEARCH("2 match",X44)))</formula>
    </cfRule>
    <cfRule type="containsText" dxfId="1173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9:S28 H51:S55 H44:S49 H30:S36">
      <formula1>DONNEES0006</formula1>
    </dataValidation>
    <dataValidation type="list" allowBlank="1" showInputMessage="1" showErrorMessage="1" sqref="F51:F55 F44:F49 F30:F36 F9:F28 Y9:Y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3" operator="containsText" id="{25640C83-041E-49E5-9848-90DB6A8A5BA3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134" operator="containsText" id="{245FC325-BAAF-4486-B36E-8BD0635C4E43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115" operator="containsText" id="{4F918DE8-DC42-4A1B-97F4-8356D9A9C4AB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96" operator="containsText" id="{54818BB2-94EF-4FEF-B508-E0B8E4447C59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50"/>
      <c r="W9" s="48" t="str">
        <f t="shared" ref="W9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/>
      <c r="E10" s="43"/>
      <c r="F10" s="182"/>
      <c r="G10" s="43"/>
      <c r="H10" s="45"/>
      <c r="I10" s="45" t="str">
        <f t="shared" ref="I10:I27" si="1">IF(AND(U10&gt;=100000,U10&lt;=299999),"3","")</f>
        <v/>
      </c>
      <c r="J10" s="45" t="str">
        <f t="shared" ref="J10:J27" si="2">IF(AND(U10&gt;=100000,U10&lt;=299999),"3","")</f>
        <v/>
      </c>
      <c r="K10" s="46" t="s">
        <v>134</v>
      </c>
      <c r="L10" s="46" t="str">
        <f t="shared" ref="L10:L27" si="3">IF(U10&gt;=300000,"3","")</f>
        <v/>
      </c>
      <c r="M10" s="46" t="str">
        <f t="shared" ref="M10:M27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27" si="5">IF(U10&gt;=100000,"3","")</f>
        <v/>
      </c>
      <c r="R10" s="46" t="str">
        <f t="shared" ref="R10:R27" si="6">IF(AND(U10&gt;=1,U10&lt;=99999),"3","")</f>
        <v/>
      </c>
      <c r="S10" s="46" t="str">
        <f t="shared" ref="S10:S27" si="7">IF(AND(U10&gt;=1,U10&lt;=99999),"3","")</f>
        <v/>
      </c>
      <c r="T10" s="47" t="s">
        <v>134</v>
      </c>
      <c r="U10" s="47"/>
      <c r="V10" s="50"/>
      <c r="W10" s="48" t="str">
        <f t="shared" ref="W10:W25" si="8">IF(U10&gt;=1,"En cours…", "")</f>
        <v/>
      </c>
      <c r="X10" s="43" t="str">
        <f t="shared" ref="X10:X28" si="9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50"/>
      <c r="W11" s="48" t="str">
        <f t="shared" si="8"/>
        <v/>
      </c>
      <c r="X11" s="43" t="str">
        <f t="shared" si="9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50"/>
      <c r="W12" s="48" t="str">
        <f t="shared" si="8"/>
        <v/>
      </c>
      <c r="X12" s="43" t="str">
        <f t="shared" si="9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 t="s">
        <v>134</v>
      </c>
      <c r="U13" s="47"/>
      <c r="V13" s="50"/>
      <c r="W13" s="48" t="str">
        <f t="shared" si="8"/>
        <v/>
      </c>
      <c r="X13" s="43" t="str">
        <f t="shared" si="9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50"/>
      <c r="W14" s="48" t="str">
        <f t="shared" si="8"/>
        <v/>
      </c>
      <c r="X14" s="43" t="str">
        <f t="shared" si="9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50"/>
      <c r="W15" s="48" t="str">
        <f t="shared" si="8"/>
        <v/>
      </c>
      <c r="X15" s="43" t="str">
        <f t="shared" si="9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si="1"/>
        <v/>
      </c>
      <c r="J16" s="45" t="str">
        <f t="shared" si="2"/>
        <v/>
      </c>
      <c r="K16" s="46" t="s">
        <v>134</v>
      </c>
      <c r="L16" s="46" t="str">
        <f t="shared" si="3"/>
        <v/>
      </c>
      <c r="M16" s="46" t="str">
        <f t="shared" si="4"/>
        <v/>
      </c>
      <c r="N16" s="45" t="s">
        <v>134</v>
      </c>
      <c r="O16" s="45" t="s">
        <v>134</v>
      </c>
      <c r="P16" s="45" t="s">
        <v>134</v>
      </c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 t="s">
        <v>134</v>
      </c>
      <c r="U16" s="47"/>
      <c r="V16" s="50"/>
      <c r="W16" s="48" t="str">
        <f t="shared" si="8"/>
        <v/>
      </c>
      <c r="X16" s="43" t="str">
        <f t="shared" si="9"/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1"/>
        <v/>
      </c>
      <c r="J17" s="45" t="str">
        <f t="shared" si="2"/>
        <v/>
      </c>
      <c r="K17" s="46" t="s">
        <v>134</v>
      </c>
      <c r="L17" s="46" t="str">
        <f t="shared" si="3"/>
        <v/>
      </c>
      <c r="M17" s="46" t="str">
        <f t="shared" si="4"/>
        <v/>
      </c>
      <c r="N17" s="45" t="s">
        <v>134</v>
      </c>
      <c r="O17" s="45" t="s">
        <v>134</v>
      </c>
      <c r="P17" s="45" t="s">
        <v>134</v>
      </c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 t="s">
        <v>134</v>
      </c>
      <c r="U17" s="47"/>
      <c r="V17" s="50"/>
      <c r="W17" s="48" t="str">
        <f t="shared" si="8"/>
        <v/>
      </c>
      <c r="X17" s="43" t="str">
        <f t="shared" si="9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1"/>
        <v/>
      </c>
      <c r="J18" s="45" t="str">
        <f t="shared" si="2"/>
        <v/>
      </c>
      <c r="K18" s="46" t="s">
        <v>134</v>
      </c>
      <c r="L18" s="46" t="str">
        <f t="shared" si="3"/>
        <v/>
      </c>
      <c r="M18" s="46" t="str">
        <f t="shared" si="4"/>
        <v/>
      </c>
      <c r="N18" s="45" t="s">
        <v>134</v>
      </c>
      <c r="O18" s="45" t="s">
        <v>134</v>
      </c>
      <c r="P18" s="45" t="s">
        <v>134</v>
      </c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 t="s">
        <v>134</v>
      </c>
      <c r="U18" s="47"/>
      <c r="V18" s="50"/>
      <c r="W18" s="48" t="str">
        <f t="shared" si="8"/>
        <v/>
      </c>
      <c r="X18" s="43" t="str">
        <f t="shared" si="9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1"/>
        <v/>
      </c>
      <c r="J19" s="45" t="str">
        <f t="shared" si="2"/>
        <v/>
      </c>
      <c r="K19" s="46" t="s">
        <v>134</v>
      </c>
      <c r="L19" s="46" t="str">
        <f t="shared" si="3"/>
        <v/>
      </c>
      <c r="M19" s="46" t="str">
        <f t="shared" si="4"/>
        <v/>
      </c>
      <c r="N19" s="45" t="s">
        <v>134</v>
      </c>
      <c r="O19" s="45" t="s">
        <v>134</v>
      </c>
      <c r="P19" s="45" t="s">
        <v>134</v>
      </c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 t="s">
        <v>134</v>
      </c>
      <c r="U19" s="47"/>
      <c r="V19" s="50"/>
      <c r="W19" s="48" t="str">
        <f t="shared" si="8"/>
        <v/>
      </c>
      <c r="X19" s="43" t="str">
        <f t="shared" si="9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1"/>
        <v/>
      </c>
      <c r="J20" s="45" t="str">
        <f t="shared" si="2"/>
        <v/>
      </c>
      <c r="K20" s="46" t="s">
        <v>134</v>
      </c>
      <c r="L20" s="46" t="str">
        <f t="shared" si="3"/>
        <v/>
      </c>
      <c r="M20" s="46" t="str">
        <f t="shared" si="4"/>
        <v/>
      </c>
      <c r="N20" s="45" t="s">
        <v>134</v>
      </c>
      <c r="O20" s="45" t="s">
        <v>134</v>
      </c>
      <c r="P20" s="45" t="s">
        <v>134</v>
      </c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 t="s">
        <v>134</v>
      </c>
      <c r="U20" s="47"/>
      <c r="V20" s="50"/>
      <c r="W20" s="48" t="str">
        <f t="shared" si="8"/>
        <v/>
      </c>
      <c r="X20" s="43" t="str">
        <f t="shared" si="9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1"/>
        <v/>
      </c>
      <c r="J21" s="45" t="str">
        <f t="shared" si="2"/>
        <v/>
      </c>
      <c r="K21" s="46" t="s">
        <v>134</v>
      </c>
      <c r="L21" s="46" t="str">
        <f t="shared" si="3"/>
        <v/>
      </c>
      <c r="M21" s="46" t="str">
        <f t="shared" si="4"/>
        <v/>
      </c>
      <c r="N21" s="45" t="s">
        <v>134</v>
      </c>
      <c r="O21" s="45" t="s">
        <v>134</v>
      </c>
      <c r="P21" s="45" t="s">
        <v>134</v>
      </c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 t="s">
        <v>134</v>
      </c>
      <c r="U21" s="47"/>
      <c r="V21" s="50"/>
      <c r="W21" s="48" t="str">
        <f t="shared" si="8"/>
        <v/>
      </c>
      <c r="X21" s="43" t="str">
        <f t="shared" si="9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1"/>
        <v/>
      </c>
      <c r="J22" s="45" t="str">
        <f t="shared" si="2"/>
        <v/>
      </c>
      <c r="K22" s="46" t="s">
        <v>134</v>
      </c>
      <c r="L22" s="46" t="str">
        <f t="shared" si="3"/>
        <v/>
      </c>
      <c r="M22" s="46" t="str">
        <f t="shared" si="4"/>
        <v/>
      </c>
      <c r="N22" s="45" t="s">
        <v>134</v>
      </c>
      <c r="O22" s="45" t="s">
        <v>134</v>
      </c>
      <c r="P22" s="45" t="s">
        <v>134</v>
      </c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 t="s">
        <v>134</v>
      </c>
      <c r="U22" s="47"/>
      <c r="V22" s="50"/>
      <c r="W22" s="48" t="str">
        <f t="shared" si="8"/>
        <v/>
      </c>
      <c r="X22" s="43" t="str">
        <f t="shared" si="9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1"/>
        <v/>
      </c>
      <c r="J23" s="45" t="str">
        <f t="shared" si="2"/>
        <v/>
      </c>
      <c r="K23" s="46" t="s">
        <v>134</v>
      </c>
      <c r="L23" s="46" t="str">
        <f t="shared" si="3"/>
        <v/>
      </c>
      <c r="M23" s="46" t="str">
        <f t="shared" si="4"/>
        <v/>
      </c>
      <c r="N23" s="45" t="s">
        <v>134</v>
      </c>
      <c r="O23" s="45" t="s">
        <v>134</v>
      </c>
      <c r="P23" s="45" t="s">
        <v>134</v>
      </c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7" t="s">
        <v>134</v>
      </c>
      <c r="U23" s="47"/>
      <c r="V23" s="50"/>
      <c r="W23" s="48" t="str">
        <f t="shared" si="8"/>
        <v/>
      </c>
      <c r="X23" s="43" t="str">
        <f t="shared" si="9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1"/>
        <v/>
      </c>
      <c r="J24" s="45" t="str">
        <f t="shared" si="2"/>
        <v/>
      </c>
      <c r="K24" s="46" t="s">
        <v>134</v>
      </c>
      <c r="L24" s="46" t="str">
        <f t="shared" si="3"/>
        <v/>
      </c>
      <c r="M24" s="46" t="str">
        <f t="shared" si="4"/>
        <v/>
      </c>
      <c r="N24" s="45" t="s">
        <v>134</v>
      </c>
      <c r="O24" s="45" t="s">
        <v>134</v>
      </c>
      <c r="P24" s="45" t="s">
        <v>134</v>
      </c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 t="s">
        <v>134</v>
      </c>
      <c r="U24" s="47"/>
      <c r="V24" s="50"/>
      <c r="W24" s="48" t="str">
        <f t="shared" si="8"/>
        <v/>
      </c>
      <c r="X24" s="43" t="str">
        <f t="shared" si="9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1"/>
        <v/>
      </c>
      <c r="J25" s="45" t="str">
        <f t="shared" si="2"/>
        <v/>
      </c>
      <c r="K25" s="46" t="s">
        <v>134</v>
      </c>
      <c r="L25" s="46" t="str">
        <f t="shared" si="3"/>
        <v/>
      </c>
      <c r="M25" s="46" t="str">
        <f t="shared" si="4"/>
        <v/>
      </c>
      <c r="N25" s="45" t="s">
        <v>134</v>
      </c>
      <c r="O25" s="45" t="s">
        <v>134</v>
      </c>
      <c r="P25" s="45" t="s">
        <v>134</v>
      </c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 t="s">
        <v>134</v>
      </c>
      <c r="U25" s="47"/>
      <c r="V25" s="50"/>
      <c r="W25" s="48" t="str">
        <f t="shared" si="8"/>
        <v/>
      </c>
      <c r="X25" s="43" t="str">
        <f t="shared" si="9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1"/>
        <v/>
      </c>
      <c r="J26" s="45" t="str">
        <f t="shared" si="2"/>
        <v/>
      </c>
      <c r="K26" s="46" t="s">
        <v>134</v>
      </c>
      <c r="L26" s="46" t="str">
        <f t="shared" si="3"/>
        <v/>
      </c>
      <c r="M26" s="46" t="str">
        <f t="shared" si="4"/>
        <v/>
      </c>
      <c r="N26" s="45" t="s">
        <v>134</v>
      </c>
      <c r="O26" s="45" t="s">
        <v>134</v>
      </c>
      <c r="P26" s="45" t="s">
        <v>134</v>
      </c>
      <c r="Q26" s="46" t="str">
        <f t="shared" si="5"/>
        <v/>
      </c>
      <c r="R26" s="46" t="str">
        <f t="shared" si="6"/>
        <v/>
      </c>
      <c r="S26" s="46" t="str">
        <f t="shared" si="7"/>
        <v/>
      </c>
      <c r="T26" s="47" t="s">
        <v>134</v>
      </c>
      <c r="U26" s="47"/>
      <c r="V26" s="50"/>
      <c r="W26" s="48" t="str">
        <f t="shared" ref="W26" si="10">IF(U26&gt;=1,"En cours…", "")</f>
        <v/>
      </c>
      <c r="X26" s="43" t="str">
        <f t="shared" si="9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1"/>
        <v/>
      </c>
      <c r="J27" s="45" t="str">
        <f t="shared" si="2"/>
        <v/>
      </c>
      <c r="K27" s="46" t="s">
        <v>134</v>
      </c>
      <c r="L27" s="46" t="str">
        <f t="shared" si="3"/>
        <v/>
      </c>
      <c r="M27" s="46" t="str">
        <f t="shared" si="4"/>
        <v/>
      </c>
      <c r="N27" s="45" t="s">
        <v>134</v>
      </c>
      <c r="O27" s="45" t="s">
        <v>134</v>
      </c>
      <c r="P27" s="45" t="s">
        <v>134</v>
      </c>
      <c r="Q27" s="46" t="str">
        <f t="shared" si="5"/>
        <v/>
      </c>
      <c r="R27" s="46" t="str">
        <f t="shared" si="6"/>
        <v/>
      </c>
      <c r="S27" s="46" t="str">
        <f t="shared" si="7"/>
        <v/>
      </c>
      <c r="T27" s="47" t="s">
        <v>134</v>
      </c>
      <c r="U27" s="47"/>
      <c r="V27" s="50"/>
      <c r="W27" s="48" t="str">
        <f t="shared" ref="W27" si="11">IF(U27&gt;=1,"En cours…", "")</f>
        <v/>
      </c>
      <c r="X27" s="43" t="str">
        <f t="shared" si="9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50"/>
      <c r="W28" s="48" t="str">
        <f>IF(U28&gt;=1,"En cours…","")</f>
        <v/>
      </c>
      <c r="X28" s="43" t="str">
        <f t="shared" si="9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2">COUNTIF(I9:I28,"2 match")+COUNTIF(I9:I28,"1 facultative")</f>
        <v>0</v>
      </c>
      <c r="J29" s="52">
        <f t="shared" si="12"/>
        <v>0</v>
      </c>
      <c r="K29" s="52">
        <f t="shared" si="12"/>
        <v>0</v>
      </c>
      <c r="L29" s="52">
        <f t="shared" si="12"/>
        <v>0</v>
      </c>
      <c r="M29" s="52">
        <f t="shared" si="12"/>
        <v>0</v>
      </c>
      <c r="N29" s="52">
        <f t="shared" si="12"/>
        <v>0</v>
      </c>
      <c r="O29" s="52">
        <f t="shared" si="12"/>
        <v>0</v>
      </c>
      <c r="P29" s="52">
        <f t="shared" si="12"/>
        <v>0</v>
      </c>
      <c r="Q29" s="52">
        <f t="shared" si="12"/>
        <v>0</v>
      </c>
      <c r="R29" s="52">
        <f t="shared" si="12"/>
        <v>0</v>
      </c>
      <c r="S29" s="52">
        <f t="shared" si="12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3">IF(AND(U30&gt;=100000,U30&lt;=299999),"3","")</f>
        <v/>
      </c>
      <c r="J30" s="45" t="str">
        <f t="shared" ref="J30:J36" si="14">IF(AND(U30&gt;=100000,U30&lt;=299999),"3","")</f>
        <v/>
      </c>
      <c r="K30" s="46" t="s">
        <v>134</v>
      </c>
      <c r="L30" s="46" t="str">
        <f t="shared" ref="L30:L36" si="15">IF(U30&gt;=300000,"3","")</f>
        <v/>
      </c>
      <c r="M30" s="46" t="str">
        <f t="shared" ref="M30:M36" si="16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17">IF(U30&gt;=100000,"3","")</f>
        <v/>
      </c>
      <c r="R30" s="46" t="str">
        <f t="shared" ref="R30:R36" si="18">IF(AND(U30&gt;=1,U30&lt;=99999),"3","")</f>
        <v/>
      </c>
      <c r="S30" s="46" t="str">
        <f t="shared" ref="S30:S36" si="19">IF(AND(U30&gt;=1,U30&lt;=99999),"3","")</f>
        <v/>
      </c>
      <c r="T30" s="47" t="s">
        <v>134</v>
      </c>
      <c r="U30" s="47"/>
      <c r="V30" s="50"/>
      <c r="W30" s="48" t="str">
        <f t="shared" ref="W30" si="20">IF(U30&gt;=1,"En cours…", "")</f>
        <v/>
      </c>
      <c r="X30" s="43" t="str">
        <f t="shared" ref="X30" si="2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3"/>
        <v/>
      </c>
      <c r="J31" s="45" t="str">
        <f t="shared" si="14"/>
        <v/>
      </c>
      <c r="K31" s="46" t="s">
        <v>134</v>
      </c>
      <c r="L31" s="46" t="str">
        <f t="shared" si="15"/>
        <v/>
      </c>
      <c r="M31" s="46" t="str">
        <f t="shared" si="16"/>
        <v/>
      </c>
      <c r="N31" s="45" t="s">
        <v>134</v>
      </c>
      <c r="O31" s="45" t="s">
        <v>134</v>
      </c>
      <c r="P31" s="45" t="s">
        <v>134</v>
      </c>
      <c r="Q31" s="46" t="str">
        <f t="shared" si="17"/>
        <v/>
      </c>
      <c r="R31" s="46" t="str">
        <f t="shared" si="18"/>
        <v/>
      </c>
      <c r="S31" s="46" t="str">
        <f t="shared" si="19"/>
        <v/>
      </c>
      <c r="T31" s="47" t="s">
        <v>134</v>
      </c>
      <c r="U31" s="47"/>
      <c r="V31" s="50"/>
      <c r="W31" s="48" t="str">
        <f t="shared" ref="W31:W32" si="22">IF(U31&gt;=1,"En cours…", "")</f>
        <v/>
      </c>
      <c r="X31" s="43" t="str">
        <f t="shared" ref="X31:X36" si="23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3"/>
        <v/>
      </c>
      <c r="J32" s="45" t="str">
        <f t="shared" si="14"/>
        <v/>
      </c>
      <c r="K32" s="46" t="s">
        <v>134</v>
      </c>
      <c r="L32" s="46" t="str">
        <f t="shared" si="15"/>
        <v/>
      </c>
      <c r="M32" s="46" t="str">
        <f t="shared" si="16"/>
        <v/>
      </c>
      <c r="N32" s="45" t="s">
        <v>134</v>
      </c>
      <c r="O32" s="45" t="s">
        <v>134</v>
      </c>
      <c r="P32" s="45" t="s">
        <v>134</v>
      </c>
      <c r="Q32" s="46" t="str">
        <f t="shared" si="17"/>
        <v/>
      </c>
      <c r="R32" s="46" t="str">
        <f t="shared" si="18"/>
        <v/>
      </c>
      <c r="S32" s="46" t="str">
        <f t="shared" si="19"/>
        <v/>
      </c>
      <c r="T32" s="47" t="s">
        <v>134</v>
      </c>
      <c r="U32" s="47"/>
      <c r="V32" s="50"/>
      <c r="W32" s="48" t="str">
        <f t="shared" si="22"/>
        <v/>
      </c>
      <c r="X32" s="43" t="str">
        <f t="shared" si="23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3"/>
        <v/>
      </c>
      <c r="J33" s="45" t="str">
        <f t="shared" si="14"/>
        <v/>
      </c>
      <c r="K33" s="46" t="s">
        <v>134</v>
      </c>
      <c r="L33" s="46" t="str">
        <f t="shared" si="15"/>
        <v/>
      </c>
      <c r="M33" s="46" t="str">
        <f t="shared" si="16"/>
        <v/>
      </c>
      <c r="N33" s="45" t="s">
        <v>134</v>
      </c>
      <c r="O33" s="45" t="s">
        <v>134</v>
      </c>
      <c r="P33" s="45" t="s">
        <v>134</v>
      </c>
      <c r="Q33" s="46" t="str">
        <f t="shared" si="17"/>
        <v/>
      </c>
      <c r="R33" s="46" t="str">
        <f t="shared" si="18"/>
        <v/>
      </c>
      <c r="S33" s="46" t="str">
        <f t="shared" si="19"/>
        <v/>
      </c>
      <c r="T33" s="47" t="s">
        <v>134</v>
      </c>
      <c r="U33" s="47"/>
      <c r="V33" s="50"/>
      <c r="W33" s="48" t="str">
        <f t="shared" ref="W33:W36" si="24">IF(U33&gt;=1,"En cours…", "")</f>
        <v/>
      </c>
      <c r="X33" s="43" t="str">
        <f t="shared" si="23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3"/>
        <v/>
      </c>
      <c r="J34" s="45" t="str">
        <f t="shared" si="14"/>
        <v/>
      </c>
      <c r="K34" s="46" t="s">
        <v>134</v>
      </c>
      <c r="L34" s="46" t="str">
        <f t="shared" si="15"/>
        <v/>
      </c>
      <c r="M34" s="46" t="str">
        <f t="shared" si="16"/>
        <v/>
      </c>
      <c r="N34" s="45" t="s">
        <v>134</v>
      </c>
      <c r="O34" s="45" t="s">
        <v>134</v>
      </c>
      <c r="P34" s="45" t="s">
        <v>134</v>
      </c>
      <c r="Q34" s="46" t="str">
        <f t="shared" si="17"/>
        <v/>
      </c>
      <c r="R34" s="46" t="str">
        <f t="shared" si="18"/>
        <v/>
      </c>
      <c r="S34" s="46" t="str">
        <f t="shared" si="19"/>
        <v/>
      </c>
      <c r="T34" s="48" t="s">
        <v>134</v>
      </c>
      <c r="U34" s="47"/>
      <c r="V34" s="50"/>
      <c r="W34" s="48" t="str">
        <f t="shared" si="24"/>
        <v/>
      </c>
      <c r="X34" s="43" t="str">
        <f t="shared" si="23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3"/>
        <v/>
      </c>
      <c r="J35" s="45" t="str">
        <f t="shared" si="14"/>
        <v/>
      </c>
      <c r="K35" s="46" t="s">
        <v>134</v>
      </c>
      <c r="L35" s="46" t="str">
        <f t="shared" si="15"/>
        <v/>
      </c>
      <c r="M35" s="46" t="str">
        <f t="shared" si="16"/>
        <v/>
      </c>
      <c r="N35" s="45" t="s">
        <v>134</v>
      </c>
      <c r="O35" s="45" t="s">
        <v>134</v>
      </c>
      <c r="P35" s="45" t="s">
        <v>134</v>
      </c>
      <c r="Q35" s="46" t="str">
        <f t="shared" si="17"/>
        <v/>
      </c>
      <c r="R35" s="46" t="str">
        <f t="shared" si="18"/>
        <v/>
      </c>
      <c r="S35" s="46" t="str">
        <f t="shared" si="19"/>
        <v/>
      </c>
      <c r="T35" s="47" t="s">
        <v>134</v>
      </c>
      <c r="U35" s="47"/>
      <c r="V35" s="50"/>
      <c r="W35" s="48" t="str">
        <f t="shared" si="24"/>
        <v/>
      </c>
      <c r="X35" s="43" t="str">
        <f t="shared" si="23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3"/>
        <v/>
      </c>
      <c r="J36" s="45" t="str">
        <f t="shared" si="14"/>
        <v/>
      </c>
      <c r="K36" s="46" t="s">
        <v>134</v>
      </c>
      <c r="L36" s="46" t="str">
        <f t="shared" si="15"/>
        <v/>
      </c>
      <c r="M36" s="46" t="str">
        <f t="shared" si="16"/>
        <v/>
      </c>
      <c r="N36" s="45" t="s">
        <v>134</v>
      </c>
      <c r="O36" s="45" t="s">
        <v>134</v>
      </c>
      <c r="P36" s="45" t="s">
        <v>134</v>
      </c>
      <c r="Q36" s="46" t="str">
        <f t="shared" si="17"/>
        <v/>
      </c>
      <c r="R36" s="46" t="str">
        <f t="shared" si="18"/>
        <v/>
      </c>
      <c r="S36" s="46" t="str">
        <f t="shared" si="19"/>
        <v/>
      </c>
      <c r="T36" s="47"/>
      <c r="U36" s="47"/>
      <c r="V36" s="50"/>
      <c r="W36" s="48" t="str">
        <f t="shared" si="24"/>
        <v/>
      </c>
      <c r="X36" s="43" t="str">
        <f t="shared" si="23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5">COUNTIF(H30:H36,"2 match")</f>
        <v>0</v>
      </c>
      <c r="I37" s="91">
        <f t="shared" si="25"/>
        <v>0</v>
      </c>
      <c r="J37" s="91">
        <f t="shared" si="25"/>
        <v>0</v>
      </c>
      <c r="K37" s="91">
        <f t="shared" si="25"/>
        <v>0</v>
      </c>
      <c r="L37" s="91">
        <f t="shared" si="25"/>
        <v>0</v>
      </c>
      <c r="M37" s="91">
        <f t="shared" si="25"/>
        <v>0</v>
      </c>
      <c r="N37" s="91">
        <f t="shared" si="25"/>
        <v>0</v>
      </c>
      <c r="O37" s="91">
        <f t="shared" si="25"/>
        <v>0</v>
      </c>
      <c r="P37" s="91">
        <f t="shared" si="25"/>
        <v>0</v>
      </c>
      <c r="Q37" s="91">
        <f t="shared" si="25"/>
        <v>0</v>
      </c>
      <c r="R37" s="91">
        <f t="shared" si="25"/>
        <v>0</v>
      </c>
      <c r="S37" s="91">
        <f t="shared" si="25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26">IF(AND(U44&gt;=100000,U44&lt;=299999),"3","")</f>
        <v/>
      </c>
      <c r="J44" s="45" t="str">
        <f t="shared" ref="J44:J49" si="27">IF(AND(U44&gt;=100000,U44&lt;=299999),"3","")</f>
        <v/>
      </c>
      <c r="K44" s="46" t="s">
        <v>134</v>
      </c>
      <c r="L44" s="46" t="str">
        <f t="shared" ref="L44:L49" si="28">IF(U44&gt;=300000,"3","")</f>
        <v/>
      </c>
      <c r="M44" s="46" t="str">
        <f t="shared" ref="M44:M49" si="29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0">IF(U44&gt;=100000,"3","")</f>
        <v/>
      </c>
      <c r="R44" s="46" t="str">
        <f t="shared" ref="R44:R49" si="31">IF(AND(U44&gt;=1,U44&lt;=99999),"3","")</f>
        <v/>
      </c>
      <c r="S44" s="46" t="str">
        <f t="shared" ref="S44:S49" si="32">IF(AND(U44&gt;=1,U44&lt;=99999),"3","")</f>
        <v/>
      </c>
      <c r="T44" s="47" t="s">
        <v>134</v>
      </c>
      <c r="U44" s="47"/>
      <c r="V44" s="50"/>
      <c r="W44" s="48" t="str">
        <f t="shared" ref="W44:W49" si="33">IF(U44&gt;=1,"En cours…", "")</f>
        <v/>
      </c>
      <c r="X44" s="43" t="str">
        <f t="shared" ref="X44:X49" si="34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26"/>
        <v/>
      </c>
      <c r="J45" s="45" t="str">
        <f t="shared" si="27"/>
        <v/>
      </c>
      <c r="K45" s="46" t="s">
        <v>134</v>
      </c>
      <c r="L45" s="46" t="str">
        <f t="shared" si="28"/>
        <v/>
      </c>
      <c r="M45" s="46" t="str">
        <f t="shared" si="29"/>
        <v/>
      </c>
      <c r="N45" s="45" t="s">
        <v>134</v>
      </c>
      <c r="O45" s="45" t="s">
        <v>134</v>
      </c>
      <c r="P45" s="45" t="s">
        <v>134</v>
      </c>
      <c r="Q45" s="46" t="str">
        <f t="shared" si="30"/>
        <v/>
      </c>
      <c r="R45" s="46" t="str">
        <f t="shared" si="31"/>
        <v/>
      </c>
      <c r="S45" s="46" t="str">
        <f t="shared" si="32"/>
        <v/>
      </c>
      <c r="T45" s="47" t="s">
        <v>134</v>
      </c>
      <c r="U45" s="47"/>
      <c r="V45" s="50"/>
      <c r="W45" s="48" t="str">
        <f t="shared" si="33"/>
        <v/>
      </c>
      <c r="X45" s="43" t="str">
        <f t="shared" si="34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26"/>
        <v/>
      </c>
      <c r="J46" s="45" t="str">
        <f t="shared" si="27"/>
        <v/>
      </c>
      <c r="K46" s="46" t="s">
        <v>134</v>
      </c>
      <c r="L46" s="46" t="str">
        <f t="shared" si="28"/>
        <v/>
      </c>
      <c r="M46" s="46" t="str">
        <f t="shared" si="29"/>
        <v/>
      </c>
      <c r="N46" s="45" t="s">
        <v>134</v>
      </c>
      <c r="O46" s="45" t="s">
        <v>134</v>
      </c>
      <c r="P46" s="45" t="s">
        <v>134</v>
      </c>
      <c r="Q46" s="46" t="str">
        <f t="shared" si="30"/>
        <v/>
      </c>
      <c r="R46" s="46" t="str">
        <f t="shared" si="31"/>
        <v/>
      </c>
      <c r="S46" s="46" t="str">
        <f t="shared" si="32"/>
        <v/>
      </c>
      <c r="T46" s="47" t="s">
        <v>134</v>
      </c>
      <c r="U46" s="47"/>
      <c r="V46" s="50"/>
      <c r="W46" s="48" t="str">
        <f t="shared" si="33"/>
        <v/>
      </c>
      <c r="X46" s="43" t="str">
        <f t="shared" si="34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26"/>
        <v/>
      </c>
      <c r="J47" s="45" t="str">
        <f t="shared" si="27"/>
        <v/>
      </c>
      <c r="K47" s="46" t="s">
        <v>134</v>
      </c>
      <c r="L47" s="46" t="str">
        <f t="shared" si="28"/>
        <v/>
      </c>
      <c r="M47" s="46" t="str">
        <f t="shared" si="29"/>
        <v/>
      </c>
      <c r="N47" s="45" t="s">
        <v>134</v>
      </c>
      <c r="O47" s="45" t="s">
        <v>134</v>
      </c>
      <c r="P47" s="45" t="s">
        <v>134</v>
      </c>
      <c r="Q47" s="46" t="str">
        <f t="shared" si="30"/>
        <v/>
      </c>
      <c r="R47" s="46" t="str">
        <f t="shared" si="31"/>
        <v/>
      </c>
      <c r="S47" s="46" t="str">
        <f t="shared" si="32"/>
        <v/>
      </c>
      <c r="T47" s="48" t="s">
        <v>134</v>
      </c>
      <c r="U47" s="47"/>
      <c r="V47" s="50"/>
      <c r="W47" s="48" t="str">
        <f t="shared" si="33"/>
        <v/>
      </c>
      <c r="X47" s="43" t="str">
        <f t="shared" si="34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26"/>
        <v/>
      </c>
      <c r="J48" s="45" t="str">
        <f t="shared" si="27"/>
        <v/>
      </c>
      <c r="K48" s="46" t="s">
        <v>134</v>
      </c>
      <c r="L48" s="46" t="str">
        <f t="shared" si="28"/>
        <v/>
      </c>
      <c r="M48" s="46" t="str">
        <f t="shared" si="29"/>
        <v/>
      </c>
      <c r="N48" s="45" t="s">
        <v>134</v>
      </c>
      <c r="O48" s="45" t="s">
        <v>134</v>
      </c>
      <c r="P48" s="45" t="s">
        <v>134</v>
      </c>
      <c r="Q48" s="46" t="str">
        <f t="shared" si="30"/>
        <v/>
      </c>
      <c r="R48" s="46" t="str">
        <f t="shared" si="31"/>
        <v/>
      </c>
      <c r="S48" s="46" t="str">
        <f t="shared" si="32"/>
        <v/>
      </c>
      <c r="T48" s="47" t="s">
        <v>134</v>
      </c>
      <c r="U48" s="47"/>
      <c r="V48" s="50"/>
      <c r="W48" s="48" t="str">
        <f t="shared" si="33"/>
        <v/>
      </c>
      <c r="X48" s="43" t="str">
        <f t="shared" si="34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26"/>
        <v/>
      </c>
      <c r="J49" s="45" t="str">
        <f t="shared" si="27"/>
        <v/>
      </c>
      <c r="K49" s="46" t="s">
        <v>134</v>
      </c>
      <c r="L49" s="46" t="str">
        <f t="shared" si="28"/>
        <v/>
      </c>
      <c r="M49" s="46" t="str">
        <f t="shared" si="29"/>
        <v/>
      </c>
      <c r="N49" s="45" t="s">
        <v>134</v>
      </c>
      <c r="O49" s="45" t="s">
        <v>134</v>
      </c>
      <c r="P49" s="45" t="s">
        <v>134</v>
      </c>
      <c r="Q49" s="46" t="str">
        <f t="shared" si="30"/>
        <v/>
      </c>
      <c r="R49" s="46" t="str">
        <f t="shared" si="31"/>
        <v/>
      </c>
      <c r="S49" s="46" t="str">
        <f t="shared" si="32"/>
        <v/>
      </c>
      <c r="T49" s="47" t="s">
        <v>134</v>
      </c>
      <c r="U49" s="47"/>
      <c r="V49" s="50"/>
      <c r="W49" s="48" t="str">
        <f t="shared" si="33"/>
        <v/>
      </c>
      <c r="X49" s="43" t="str">
        <f t="shared" si="34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5">COUNTIF(I44:I49,"2 match")+COUNTIF(I44:I49,"1 facultative")</f>
        <v>0</v>
      </c>
      <c r="J50" s="52">
        <f t="shared" si="35"/>
        <v>0</v>
      </c>
      <c r="K50" s="52">
        <f t="shared" si="35"/>
        <v>0</v>
      </c>
      <c r="L50" s="52">
        <f t="shared" si="35"/>
        <v>0</v>
      </c>
      <c r="M50" s="52">
        <f t="shared" si="35"/>
        <v>0</v>
      </c>
      <c r="N50" s="52">
        <f t="shared" si="35"/>
        <v>0</v>
      </c>
      <c r="O50" s="52">
        <f t="shared" si="35"/>
        <v>0</v>
      </c>
      <c r="P50" s="52">
        <f t="shared" si="35"/>
        <v>0</v>
      </c>
      <c r="Q50" s="52">
        <f t="shared" si="35"/>
        <v>0</v>
      </c>
      <c r="R50" s="52">
        <f t="shared" si="35"/>
        <v>0</v>
      </c>
      <c r="S50" s="52">
        <f t="shared" si="35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36">IF(AND(U51&gt;=100000,U51&lt;=299999),"3","")</f>
        <v/>
      </c>
      <c r="J51" s="45" t="str">
        <f t="shared" ref="J51:J55" si="37">IF(AND(U51&gt;=100000,U51&lt;=299999),"3","")</f>
        <v/>
      </c>
      <c r="K51" s="46" t="s">
        <v>134</v>
      </c>
      <c r="L51" s="46" t="str">
        <f t="shared" ref="L51:L55" si="38">IF(U51&gt;=300000,"3","")</f>
        <v/>
      </c>
      <c r="M51" s="46" t="str">
        <f t="shared" ref="M51:M55" si="39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0">IF(U51&gt;=100000,"3","")</f>
        <v/>
      </c>
      <c r="R51" s="46" t="str">
        <f t="shared" ref="R51:R55" si="41">IF(AND(U51&gt;=1,U51&lt;=99999),"3","")</f>
        <v/>
      </c>
      <c r="S51" s="46" t="str">
        <f t="shared" ref="S51:S55" si="42">IF(AND(U51&gt;=1,U51&lt;=99999),"3","")</f>
        <v/>
      </c>
      <c r="T51" s="47" t="s">
        <v>134</v>
      </c>
      <c r="U51" s="47"/>
      <c r="V51" s="50"/>
      <c r="W51" s="48" t="str">
        <f t="shared" ref="W51:W55" si="4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36"/>
        <v/>
      </c>
      <c r="J52" s="45" t="str">
        <f t="shared" si="37"/>
        <v/>
      </c>
      <c r="K52" s="46" t="s">
        <v>134</v>
      </c>
      <c r="L52" s="46" t="str">
        <f t="shared" si="38"/>
        <v/>
      </c>
      <c r="M52" s="46" t="str">
        <f t="shared" si="39"/>
        <v/>
      </c>
      <c r="N52" s="45" t="s">
        <v>134</v>
      </c>
      <c r="O52" s="45" t="s">
        <v>134</v>
      </c>
      <c r="P52" s="45" t="s">
        <v>134</v>
      </c>
      <c r="Q52" s="46" t="str">
        <f t="shared" si="40"/>
        <v/>
      </c>
      <c r="R52" s="46" t="str">
        <f t="shared" si="41"/>
        <v/>
      </c>
      <c r="S52" s="46" t="str">
        <f t="shared" si="42"/>
        <v/>
      </c>
      <c r="T52" s="47" t="s">
        <v>134</v>
      </c>
      <c r="U52" s="47"/>
      <c r="V52" s="50"/>
      <c r="W52" s="48" t="str">
        <f t="shared" si="43"/>
        <v/>
      </c>
      <c r="X52" s="43" t="str">
        <f t="shared" ref="X52:X55" si="44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36"/>
        <v/>
      </c>
      <c r="J53" s="45" t="str">
        <f t="shared" si="37"/>
        <v/>
      </c>
      <c r="K53" s="46" t="s">
        <v>134</v>
      </c>
      <c r="L53" s="46" t="str">
        <f t="shared" si="38"/>
        <v/>
      </c>
      <c r="M53" s="46" t="str">
        <f t="shared" si="39"/>
        <v/>
      </c>
      <c r="N53" s="45" t="s">
        <v>134</v>
      </c>
      <c r="O53" s="45" t="s">
        <v>134</v>
      </c>
      <c r="P53" s="45" t="s">
        <v>134</v>
      </c>
      <c r="Q53" s="46" t="str">
        <f t="shared" si="40"/>
        <v/>
      </c>
      <c r="R53" s="46" t="str">
        <f t="shared" si="41"/>
        <v/>
      </c>
      <c r="S53" s="46" t="str">
        <f t="shared" si="42"/>
        <v/>
      </c>
      <c r="T53" s="48" t="s">
        <v>134</v>
      </c>
      <c r="U53" s="47"/>
      <c r="V53" s="50"/>
      <c r="W53" s="48" t="str">
        <f t="shared" si="43"/>
        <v/>
      </c>
      <c r="X53" s="43" t="str">
        <f t="shared" si="44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36"/>
        <v/>
      </c>
      <c r="J54" s="45" t="str">
        <f t="shared" si="37"/>
        <v/>
      </c>
      <c r="K54" s="46" t="s">
        <v>134</v>
      </c>
      <c r="L54" s="46" t="str">
        <f t="shared" si="38"/>
        <v/>
      </c>
      <c r="M54" s="46" t="str">
        <f t="shared" si="39"/>
        <v/>
      </c>
      <c r="N54" s="45" t="s">
        <v>134</v>
      </c>
      <c r="O54" s="45" t="s">
        <v>134</v>
      </c>
      <c r="P54" s="45" t="s">
        <v>134</v>
      </c>
      <c r="Q54" s="46" t="str">
        <f t="shared" si="40"/>
        <v/>
      </c>
      <c r="R54" s="46" t="str">
        <f t="shared" si="41"/>
        <v/>
      </c>
      <c r="S54" s="46" t="str">
        <f t="shared" si="42"/>
        <v/>
      </c>
      <c r="T54" s="47" t="s">
        <v>134</v>
      </c>
      <c r="U54" s="47"/>
      <c r="V54" s="50"/>
      <c r="W54" s="48" t="str">
        <f t="shared" si="43"/>
        <v/>
      </c>
      <c r="X54" s="43" t="str">
        <f t="shared" si="44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36"/>
        <v/>
      </c>
      <c r="J55" s="45" t="str">
        <f t="shared" si="37"/>
        <v/>
      </c>
      <c r="K55" s="46" t="s">
        <v>134</v>
      </c>
      <c r="L55" s="46" t="str">
        <f t="shared" si="38"/>
        <v/>
      </c>
      <c r="M55" s="46" t="str">
        <f t="shared" si="39"/>
        <v/>
      </c>
      <c r="N55" s="45" t="s">
        <v>134</v>
      </c>
      <c r="O55" s="45" t="s">
        <v>134</v>
      </c>
      <c r="P55" s="45" t="s">
        <v>134</v>
      </c>
      <c r="Q55" s="46" t="str">
        <f t="shared" si="40"/>
        <v/>
      </c>
      <c r="R55" s="46" t="str">
        <f t="shared" si="41"/>
        <v/>
      </c>
      <c r="S55" s="46" t="str">
        <f t="shared" si="42"/>
        <v/>
      </c>
      <c r="T55" s="47"/>
      <c r="U55" s="47"/>
      <c r="V55" s="50"/>
      <c r="W55" s="48" t="str">
        <f t="shared" si="43"/>
        <v/>
      </c>
      <c r="X55" s="43" t="str">
        <f t="shared" si="44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5">COUNTIF(I51:I55,"2 match")</f>
        <v>0</v>
      </c>
      <c r="J56" s="91">
        <f t="shared" si="45"/>
        <v>0</v>
      </c>
      <c r="K56" s="91">
        <f t="shared" si="45"/>
        <v>0</v>
      </c>
      <c r="L56" s="91">
        <f t="shared" si="45"/>
        <v>0</v>
      </c>
      <c r="M56" s="91">
        <f t="shared" si="45"/>
        <v>0</v>
      </c>
      <c r="N56" s="91">
        <f t="shared" si="45"/>
        <v>0</v>
      </c>
      <c r="O56" s="91">
        <f t="shared" si="45"/>
        <v>0</v>
      </c>
      <c r="P56" s="91">
        <f t="shared" si="45"/>
        <v>0</v>
      </c>
      <c r="Q56" s="91">
        <f t="shared" si="45"/>
        <v>0</v>
      </c>
      <c r="R56" s="91">
        <f t="shared" si="45"/>
        <v>0</v>
      </c>
      <c r="S56" s="91">
        <f t="shared" si="45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4302" operator="containsText" text="x">
      <formula>NOT(ISERROR(SEARCH("x",C38)))</formula>
    </cfRule>
  </conditionalFormatting>
  <conditionalFormatting sqref="Y29:Y43 D39:X40 D42:X43 D41:Q41 T41:X41 D38:G38 T38:X38 D11 G11 E11:E15 V50:X50 V56:X56 C64:D64 C62:D62 X62:Y62 D27:E28 G27:G28">
    <cfRule type="containsText" dxfId="1168" priority="4275" operator="containsText" text="2 match">
      <formula>NOT(ISERROR(SEARCH("2 match",C11)))</formula>
    </cfRule>
    <cfRule type="containsText" dxfId="1167" priority="4276" operator="containsText" text="1 facultative">
      <formula>NOT(ISERROR(SEARCH("1 facultative",C11)))</formula>
    </cfRule>
  </conditionalFormatting>
  <conditionalFormatting sqref="X37">
    <cfRule type="cellIs" dxfId="1166" priority="868" operator="equal">
      <formula>10000</formula>
    </cfRule>
    <cfRule type="cellIs" dxfId="1165" priority="869" operator="lessThan">
      <formula>10000</formula>
    </cfRule>
    <cfRule type="cellIs" dxfId="1164" priority="870" operator="greaterThan">
      <formula>10000</formula>
    </cfRule>
    <cfRule type="cellIs" dxfId="1163" priority="871" operator="lessThan">
      <formula>25000</formula>
    </cfRule>
    <cfRule type="cellIs" dxfId="1162" priority="872" operator="greaterThan">
      <formula>25000</formula>
    </cfRule>
    <cfRule type="cellIs" dxfId="1161" priority="873" operator="greaterThan">
      <formula>25000</formula>
    </cfRule>
  </conditionalFormatting>
  <conditionalFormatting sqref="D29:F29 V29:X29 D37:F37 T37:X37">
    <cfRule type="containsText" dxfId="1160" priority="866" operator="containsText" text="2 match">
      <formula>NOT(ISERROR(SEARCH("2 match",D29)))</formula>
    </cfRule>
    <cfRule type="containsText" dxfId="1159" priority="867" operator="containsText" text="1 facultative">
      <formula>NOT(ISERROR(SEARCH("1 facultative",D29)))</formula>
    </cfRule>
  </conditionalFormatting>
  <conditionalFormatting sqref="G29:S29">
    <cfRule type="containsText" priority="865" operator="containsText" text="x">
      <formula>NOT(ISERROR(SEARCH("x",G29)))</formula>
    </cfRule>
  </conditionalFormatting>
  <conditionalFormatting sqref="G29:U29">
    <cfRule type="containsText" dxfId="1158" priority="863" operator="containsText" text="2 match">
      <formula>NOT(ISERROR(SEARCH("2 match",G29)))</formula>
    </cfRule>
    <cfRule type="containsText" dxfId="1157" priority="864" operator="containsText" text="1 facultative">
      <formula>NOT(ISERROR(SEARCH("1 facultative",G29)))</formula>
    </cfRule>
  </conditionalFormatting>
  <conditionalFormatting sqref="K29:M29">
    <cfRule type="containsText" dxfId="1156" priority="862" operator="containsText" text="Néant">
      <formula>NOT(ISERROR(SEARCH("Néant",K29)))</formula>
    </cfRule>
  </conditionalFormatting>
  <conditionalFormatting sqref="G37">
    <cfRule type="containsText" priority="861" operator="containsText" text="x">
      <formula>NOT(ISERROR(SEARCH("x",G37)))</formula>
    </cfRule>
  </conditionalFormatting>
  <conditionalFormatting sqref="G37">
    <cfRule type="containsText" dxfId="1155" priority="859" operator="containsText" text="2 match">
      <formula>NOT(ISERROR(SEARCH("2 match",G37)))</formula>
    </cfRule>
    <cfRule type="containsText" dxfId="1154" priority="860" operator="containsText" text="1 facultative">
      <formula>NOT(ISERROR(SEARCH("1 facultative",G37)))</formula>
    </cfRule>
  </conditionalFormatting>
  <conditionalFormatting sqref="D31:D32 G31:G32 V30:V31 T30:T31">
    <cfRule type="containsText" dxfId="1153" priority="855" operator="containsText" text="2 match">
      <formula>NOT(ISERROR(SEARCH("2 match",D30)))</formula>
    </cfRule>
    <cfRule type="containsText" dxfId="1152" priority="856" operator="containsText" text="1 facultative">
      <formula>NOT(ISERROR(SEARCH("1 facultative",D30)))</formula>
    </cfRule>
  </conditionalFormatting>
  <conditionalFormatting sqref="W30:W31">
    <cfRule type="containsText" dxfId="1151" priority="844" operator="containsText" text="Signé partie">
      <formula>NOT(ISERROR(SEARCH("Signé partie",W30)))</formula>
    </cfRule>
    <cfRule type="containsText" dxfId="1150" priority="845" operator="containsText" text="Reporté">
      <formula>NOT(ISERROR(SEARCH("Reporté",W30)))</formula>
    </cfRule>
    <cfRule type="containsText" dxfId="1149" priority="846" operator="containsText" text="Abandon">
      <formula>NOT(ISERROR(SEARCH("Abandon",W30)))</formula>
    </cfRule>
    <cfRule type="containsText" dxfId="1148" priority="847" operator="containsText" text="Signé 100%">
      <formula>NOT(ISERROR(SEARCH("Signé 100%",W30)))</formula>
    </cfRule>
    <cfRule type="containsBlanks" dxfId="1147" priority="848">
      <formula>LEN(TRIM(W30))=0</formula>
    </cfRule>
    <cfRule type="containsText" dxfId="1146" priority="849" operator="containsText" text="En cours">
      <formula>NOT(ISERROR(SEARCH("En cours",W30)))</formula>
    </cfRule>
  </conditionalFormatting>
  <conditionalFormatting sqref="W32:W36">
    <cfRule type="containsText" dxfId="1145" priority="830" operator="containsText" text="Signé partie">
      <formula>NOT(ISERROR(SEARCH("Signé partie",W32)))</formula>
    </cfRule>
    <cfRule type="containsText" dxfId="1144" priority="831" operator="containsText" text="Reporté">
      <formula>NOT(ISERROR(SEARCH("Reporté",W32)))</formula>
    </cfRule>
    <cfRule type="containsText" dxfId="1143" priority="832" operator="containsText" text="Abandon">
      <formula>NOT(ISERROR(SEARCH("Abandon",W32)))</formula>
    </cfRule>
    <cfRule type="containsText" dxfId="1142" priority="833" operator="containsText" text="Signé 100%">
      <formula>NOT(ISERROR(SEARCH("Signé 100%",W32)))</formula>
    </cfRule>
    <cfRule type="containsBlanks" dxfId="1141" priority="839">
      <formula>LEN(TRIM(W32))=0</formula>
    </cfRule>
    <cfRule type="containsText" dxfId="1140" priority="840" operator="containsText" text="En cours">
      <formula>NOT(ISERROR(SEARCH("En cours",W32)))</formula>
    </cfRule>
  </conditionalFormatting>
  <conditionalFormatting sqref="D33:D36 T33:T36 G33:G36 V33:V36">
    <cfRule type="containsText" dxfId="1139" priority="834" operator="containsText" text="2 match">
      <formula>NOT(ISERROR(SEARCH("2 match",D33)))</formula>
    </cfRule>
    <cfRule type="containsText" dxfId="1138" priority="835" operator="containsText" text="1 facultative">
      <formula>NOT(ISERROR(SEARCH("1 facultative",D33)))</formula>
    </cfRule>
  </conditionalFormatting>
  <conditionalFormatting sqref="T32 V32">
    <cfRule type="containsText" dxfId="1137" priority="826" operator="containsText" text="2 match">
      <formula>NOT(ISERROR(SEARCH("2 match",T32)))</formula>
    </cfRule>
    <cfRule type="containsText" dxfId="1136" priority="827" operator="containsText" text="1 facultative">
      <formula>NOT(ISERROR(SEARCH("1 facultative",T32)))</formula>
    </cfRule>
  </conditionalFormatting>
  <conditionalFormatting sqref="E31:E36">
    <cfRule type="containsText" dxfId="1135" priority="730" operator="containsText" text="2 match">
      <formula>NOT(ISERROR(SEARCH("2 match",E31)))</formula>
    </cfRule>
    <cfRule type="containsText" dxfId="1134" priority="731" operator="containsText" text="1 facultative">
      <formula>NOT(ISERROR(SEARCH("1 facultative",E31)))</formula>
    </cfRule>
  </conditionalFormatting>
  <conditionalFormatting sqref="G57">
    <cfRule type="containsText" priority="729" operator="containsText" text="x">
      <formula>NOT(ISERROR(SEARCH("x",G57)))</formula>
    </cfRule>
  </conditionalFormatting>
  <conditionalFormatting sqref="X50">
    <cfRule type="cellIs" dxfId="1133" priority="727" operator="equal">
      <formula>10000</formula>
    </cfRule>
    <cfRule type="cellIs" dxfId="1132" priority="728" operator="greaterThan">
      <formula>10000</formula>
    </cfRule>
  </conditionalFormatting>
  <conditionalFormatting sqref="X50">
    <cfRule type="containsBlanks" dxfId="1131" priority="725">
      <formula>LEN(TRIM(X50))=0</formula>
    </cfRule>
    <cfRule type="containsText" dxfId="1130" priority="726" operator="containsText" text="En cours">
      <formula>NOT(ISERROR(SEARCH("En cours",X50)))</formula>
    </cfRule>
  </conditionalFormatting>
  <conditionalFormatting sqref="X56">
    <cfRule type="containsBlanks" dxfId="1129" priority="723">
      <formula>LEN(TRIM(X56))=0</formula>
    </cfRule>
    <cfRule type="containsText" dxfId="1128" priority="724" operator="containsText" text="En cours">
      <formula>NOT(ISERROR(SEARCH("En cours",X56)))</formula>
    </cfRule>
  </conditionalFormatting>
  <conditionalFormatting sqref="D56:F56 D50:F50">
    <cfRule type="containsText" dxfId="1127" priority="721" operator="containsText" text="2 match">
      <formula>NOT(ISERROR(SEARCH("2 match",D50)))</formula>
    </cfRule>
    <cfRule type="containsText" dxfId="1126" priority="722" operator="containsText" text="1 facultative">
      <formula>NOT(ISERROR(SEARCH("1 facultative",D50)))</formula>
    </cfRule>
  </conditionalFormatting>
  <conditionalFormatting sqref="X56">
    <cfRule type="cellIs" dxfId="1125" priority="717" operator="equal">
      <formula>10000</formula>
    </cfRule>
    <cfRule type="cellIs" dxfId="1124" priority="718" operator="lessThan">
      <formula>10000</formula>
    </cfRule>
    <cfRule type="cellIs" dxfId="1123" priority="719" operator="greaterThan">
      <formula>10000</formula>
    </cfRule>
    <cfRule type="cellIs" dxfId="1122" priority="720" operator="lessThan">
      <formula>25000</formula>
    </cfRule>
  </conditionalFormatting>
  <conditionalFormatting sqref="X57">
    <cfRule type="cellIs" dxfId="1121" priority="711" operator="greaterThan">
      <formula>25000</formula>
    </cfRule>
    <cfRule type="cellIs" dxfId="1120" priority="712" operator="equal">
      <formula>10000</formula>
    </cfRule>
    <cfRule type="cellIs" dxfId="1119" priority="713" operator="lessThan">
      <formula>10000</formula>
    </cfRule>
    <cfRule type="cellIs" dxfId="1118" priority="714" operator="greaterThan">
      <formula>10000</formula>
    </cfRule>
    <cfRule type="cellIs" dxfId="1117" priority="715" operator="lessThan">
      <formula>25000</formula>
    </cfRule>
    <cfRule type="cellIs" dxfId="1116" priority="716" operator="greaterThan">
      <formula>25000</formula>
    </cfRule>
  </conditionalFormatting>
  <conditionalFormatting sqref="X57">
    <cfRule type="cellIs" dxfId="1115" priority="708" operator="equal">
      <formula>0.5</formula>
    </cfRule>
    <cfRule type="cellIs" priority="709" operator="between">
      <formula>30</formula>
      <formula>50</formula>
    </cfRule>
    <cfRule type="cellIs" dxfId="1114" priority="710" operator="greaterThan">
      <formula>0.5</formula>
    </cfRule>
  </conditionalFormatting>
  <conditionalFormatting sqref="G50:S50">
    <cfRule type="containsText" priority="703" operator="containsText" text="x">
      <formula>NOT(ISERROR(SEARCH("x",G50)))</formula>
    </cfRule>
  </conditionalFormatting>
  <conditionalFormatting sqref="G50:U50">
    <cfRule type="containsText" dxfId="1113" priority="701" operator="containsText" text="2 match">
      <formula>NOT(ISERROR(SEARCH("2 match",G50)))</formula>
    </cfRule>
    <cfRule type="containsText" dxfId="1112" priority="702" operator="containsText" text="1 facultative">
      <formula>NOT(ISERROR(SEARCH("1 facultative",G50)))</formula>
    </cfRule>
  </conditionalFormatting>
  <conditionalFormatting sqref="H50:S50">
    <cfRule type="containsText" priority="700" operator="containsText" text="x">
      <formula>NOT(ISERROR(SEARCH("x",H50)))</formula>
    </cfRule>
  </conditionalFormatting>
  <conditionalFormatting sqref="H50:S50">
    <cfRule type="containsText" priority="699" operator="containsText" text="x">
      <formula>NOT(ISERROR(SEARCH("x",H50)))</formula>
    </cfRule>
  </conditionalFormatting>
  <conditionalFormatting sqref="K50:M50">
    <cfRule type="containsText" dxfId="1111" priority="698" operator="containsText" text="Néant">
      <formula>NOT(ISERROR(SEARCH("Néant",K50)))</formula>
    </cfRule>
  </conditionalFormatting>
  <conditionalFormatting sqref="G56">
    <cfRule type="containsText" priority="697" operator="containsText" text="x">
      <formula>NOT(ISERROR(SEARCH("x",G56)))</formula>
    </cfRule>
  </conditionalFormatting>
  <conditionalFormatting sqref="G56 T56:U56">
    <cfRule type="containsText" dxfId="1110" priority="691" operator="containsText" text="2 match">
      <formula>NOT(ISERROR(SEARCH("2 match",G56)))</formula>
    </cfRule>
    <cfRule type="containsText" dxfId="1109" priority="692" operator="containsText" text="1 facultative">
      <formula>NOT(ISERROR(SEARCH("1 facultative",G56)))</formula>
    </cfRule>
  </conditionalFormatting>
  <conditionalFormatting sqref="D44:D45 T44 V44 G44:G45 U44:U49">
    <cfRule type="containsText" dxfId="1108" priority="686" operator="containsText" text="2 match">
      <formula>NOT(ISERROR(SEARCH("2 match",D44)))</formula>
    </cfRule>
    <cfRule type="containsText" dxfId="1107" priority="687" operator="containsText" text="1 facultative">
      <formula>NOT(ISERROR(SEARCH("1 facultative",D44)))</formula>
    </cfRule>
  </conditionalFormatting>
  <conditionalFormatting sqref="D46:D49 T46:T49 G46:G49 V46:V49">
    <cfRule type="containsText" dxfId="1106" priority="665" operator="containsText" text="2 match">
      <formula>NOT(ISERROR(SEARCH("2 match",D46)))</formula>
    </cfRule>
    <cfRule type="containsText" dxfId="1105" priority="666" operator="containsText" text="1 facultative">
      <formula>NOT(ISERROR(SEARCH("1 facultative",D46)))</formula>
    </cfRule>
  </conditionalFormatting>
  <conditionalFormatting sqref="T45 V45">
    <cfRule type="containsText" dxfId="1104" priority="657" operator="containsText" text="2 match">
      <formula>NOT(ISERROR(SEARCH("2 match",T45)))</formula>
    </cfRule>
    <cfRule type="containsText" dxfId="1103" priority="658" operator="containsText" text="1 facultative">
      <formula>NOT(ISERROR(SEARCH("1 facultative",T45)))</formula>
    </cfRule>
  </conditionalFormatting>
  <conditionalFormatting sqref="D51 G51 U51:U55">
    <cfRule type="containsText" dxfId="1102" priority="641" operator="containsText" text="2 match">
      <formula>NOT(ISERROR(SEARCH("2 match",D51)))</formula>
    </cfRule>
    <cfRule type="containsText" dxfId="1101" priority="642" operator="containsText" text="1 facultative">
      <formula>NOT(ISERROR(SEARCH("1 facultative",D51)))</formula>
    </cfRule>
  </conditionalFormatting>
  <conditionalFormatting sqref="D52:D55 T52:T55 G52:G55 V52:V55">
    <cfRule type="containsText" dxfId="1100" priority="620" operator="containsText" text="2 match">
      <formula>NOT(ISERROR(SEARCH("2 match",D52)))</formula>
    </cfRule>
    <cfRule type="containsText" dxfId="1099" priority="621" operator="containsText" text="1 facultative">
      <formula>NOT(ISERROR(SEARCH("1 facultative",D52)))</formula>
    </cfRule>
  </conditionalFormatting>
  <conditionalFormatting sqref="T51 V51">
    <cfRule type="containsText" dxfId="1098" priority="612" operator="containsText" text="2 match">
      <formula>NOT(ISERROR(SEARCH("2 match",T51)))</formula>
    </cfRule>
    <cfRule type="containsText" dxfId="1097" priority="613" operator="containsText" text="1 facultative">
      <formula>NOT(ISERROR(SEARCH("1 facultative",T51)))</formula>
    </cfRule>
  </conditionalFormatting>
  <conditionalFormatting sqref="E44:E49">
    <cfRule type="containsText" dxfId="1096" priority="600" operator="containsText" text="2 match">
      <formula>NOT(ISERROR(SEARCH("2 match",E44)))</formula>
    </cfRule>
    <cfRule type="containsText" dxfId="1095" priority="601" operator="containsText" text="1 facultative">
      <formula>NOT(ISERROR(SEARCH("1 facultative",E44)))</formula>
    </cfRule>
  </conditionalFormatting>
  <conditionalFormatting sqref="E51:E55">
    <cfRule type="containsText" dxfId="1094" priority="598" operator="containsText" text="2 match">
      <formula>NOT(ISERROR(SEARCH("2 match",E51)))</formula>
    </cfRule>
    <cfRule type="containsText" dxfId="1093" priority="599" operator="containsText" text="1 facultative">
      <formula>NOT(ISERROR(SEARCH("1 facultative",E51)))</formula>
    </cfRule>
  </conditionalFormatting>
  <conditionalFormatting sqref="Q38:R38">
    <cfRule type="containsText" priority="579" operator="containsText" text="x">
      <formula>NOT(ISERROR(SEARCH("x",Q38)))</formula>
    </cfRule>
  </conditionalFormatting>
  <conditionalFormatting sqref="Q38:R38">
    <cfRule type="containsText" dxfId="1092" priority="577" operator="containsText" text="2 match">
      <formula>NOT(ISERROR(SEARCH("2 match",Q38)))</formula>
    </cfRule>
    <cfRule type="containsText" dxfId="1091" priority="578" operator="containsText" text="1 facultative">
      <formula>NOT(ISERROR(SEARCH("1 facultative",Q38)))</formula>
    </cfRule>
  </conditionalFormatting>
  <conditionalFormatting sqref="Q38:R38">
    <cfRule type="containsText" priority="576" operator="containsText" text="x">
      <formula>NOT(ISERROR(SEARCH("x",Q38)))</formula>
    </cfRule>
  </conditionalFormatting>
  <conditionalFormatting sqref="N38:O38">
    <cfRule type="containsText" priority="575" operator="containsText" text="x">
      <formula>NOT(ISERROR(SEARCH("x",N38)))</formula>
    </cfRule>
  </conditionalFormatting>
  <conditionalFormatting sqref="N38:O38">
    <cfRule type="containsText" dxfId="1090" priority="573" operator="containsText" text="2 match">
      <formula>NOT(ISERROR(SEARCH("2 match",N38)))</formula>
    </cfRule>
    <cfRule type="containsText" dxfId="1089" priority="574" operator="containsText" text="1 facultative">
      <formula>NOT(ISERROR(SEARCH("1 facultative",N38)))</formula>
    </cfRule>
  </conditionalFormatting>
  <conditionalFormatting sqref="N38:O38">
    <cfRule type="containsText" priority="572" operator="containsText" text="x">
      <formula>NOT(ISERROR(SEARCH("x",N38)))</formula>
    </cfRule>
  </conditionalFormatting>
  <conditionalFormatting sqref="K38:L38">
    <cfRule type="containsText" priority="571" operator="containsText" text="x">
      <formula>NOT(ISERROR(SEARCH("x",K38)))</formula>
    </cfRule>
  </conditionalFormatting>
  <conditionalFormatting sqref="K38:L38">
    <cfRule type="containsText" dxfId="1088" priority="569" operator="containsText" text="2 match">
      <formula>NOT(ISERROR(SEARCH("2 match",K38)))</formula>
    </cfRule>
    <cfRule type="containsText" dxfId="1087" priority="570" operator="containsText" text="1 facultative">
      <formula>NOT(ISERROR(SEARCH("1 facultative",K38)))</formula>
    </cfRule>
  </conditionalFormatting>
  <conditionalFormatting sqref="K38:L38">
    <cfRule type="containsText" priority="568" operator="containsText" text="x">
      <formula>NOT(ISERROR(SEARCH("x",K38)))</formula>
    </cfRule>
  </conditionalFormatting>
  <conditionalFormatting sqref="H38:I38">
    <cfRule type="containsText" priority="567" operator="containsText" text="x">
      <formula>NOT(ISERROR(SEARCH("x",H38)))</formula>
    </cfRule>
  </conditionalFormatting>
  <conditionalFormatting sqref="H38:I38">
    <cfRule type="containsText" dxfId="1086" priority="565" operator="containsText" text="2 match">
      <formula>NOT(ISERROR(SEARCH("2 match",H38)))</formula>
    </cfRule>
    <cfRule type="containsText" dxfId="1085" priority="566" operator="containsText" text="1 facultative">
      <formula>NOT(ISERROR(SEARCH("1 facultative",H38)))</formula>
    </cfRule>
  </conditionalFormatting>
  <conditionalFormatting sqref="H38:I38">
    <cfRule type="containsText" priority="564" operator="containsText" text="x">
      <formula>NOT(ISERROR(SEARCH("x",H38)))</formula>
    </cfRule>
  </conditionalFormatting>
  <conditionalFormatting sqref="H37:S37">
    <cfRule type="containsText" priority="551" operator="containsText" text="x">
      <formula>NOT(ISERROR(SEARCH("x",H37)))</formula>
    </cfRule>
  </conditionalFormatting>
  <conditionalFormatting sqref="H37:S37">
    <cfRule type="containsText" dxfId="1084" priority="549" operator="containsText" text="2 match">
      <formula>NOT(ISERROR(SEARCH("2 match",H37)))</formula>
    </cfRule>
    <cfRule type="containsText" dxfId="1083" priority="550" operator="containsText" text="1 facultative">
      <formula>NOT(ISERROR(SEARCH("1 facultative",H37)))</formula>
    </cfRule>
  </conditionalFormatting>
  <conditionalFormatting sqref="H37:S37">
    <cfRule type="containsText" priority="548" operator="containsText" text="x">
      <formula>NOT(ISERROR(SEARCH("x",H37)))</formula>
    </cfRule>
  </conditionalFormatting>
  <conditionalFormatting sqref="Q57:R57">
    <cfRule type="containsText" priority="538" operator="containsText" text="x">
      <formula>NOT(ISERROR(SEARCH("x",Q57)))</formula>
    </cfRule>
  </conditionalFormatting>
  <conditionalFormatting sqref="Q57:R57">
    <cfRule type="containsText" dxfId="1082" priority="536" operator="containsText" text="2 match">
      <formula>NOT(ISERROR(SEARCH("2 match",Q57)))</formula>
    </cfRule>
    <cfRule type="containsText" dxfId="1081" priority="537" operator="containsText" text="1 facultative">
      <formula>NOT(ISERROR(SEARCH("1 facultative",Q57)))</formula>
    </cfRule>
  </conditionalFormatting>
  <conditionalFormatting sqref="Q57:R57">
    <cfRule type="containsText" priority="535" operator="containsText" text="x">
      <formula>NOT(ISERROR(SEARCH("x",Q57)))</formula>
    </cfRule>
  </conditionalFormatting>
  <conditionalFormatting sqref="N57:O57">
    <cfRule type="containsText" priority="534" operator="containsText" text="x">
      <formula>NOT(ISERROR(SEARCH("x",N57)))</formula>
    </cfRule>
  </conditionalFormatting>
  <conditionalFormatting sqref="N57:O57">
    <cfRule type="containsText" dxfId="1080" priority="532" operator="containsText" text="2 match">
      <formula>NOT(ISERROR(SEARCH("2 match",N57)))</formula>
    </cfRule>
    <cfRule type="containsText" dxfId="1079" priority="533" operator="containsText" text="1 facultative">
      <formula>NOT(ISERROR(SEARCH("1 facultative",N57)))</formula>
    </cfRule>
  </conditionalFormatting>
  <conditionalFormatting sqref="N57:O57">
    <cfRule type="containsText" priority="531" operator="containsText" text="x">
      <formula>NOT(ISERROR(SEARCH("x",N57)))</formula>
    </cfRule>
  </conditionalFormatting>
  <conditionalFormatting sqref="K57:L57">
    <cfRule type="containsText" priority="530" operator="containsText" text="x">
      <formula>NOT(ISERROR(SEARCH("x",K57)))</formula>
    </cfRule>
  </conditionalFormatting>
  <conditionalFormatting sqref="K57:L57">
    <cfRule type="containsText" dxfId="1078" priority="528" operator="containsText" text="2 match">
      <formula>NOT(ISERROR(SEARCH("2 match",K57)))</formula>
    </cfRule>
    <cfRule type="containsText" dxfId="1077" priority="529" operator="containsText" text="1 facultative">
      <formula>NOT(ISERROR(SEARCH("1 facultative",K57)))</formula>
    </cfRule>
  </conditionalFormatting>
  <conditionalFormatting sqref="K57:L57">
    <cfRule type="containsText" priority="527" operator="containsText" text="x">
      <formula>NOT(ISERROR(SEARCH("x",K57)))</formula>
    </cfRule>
  </conditionalFormatting>
  <conditionalFormatting sqref="H57:I57">
    <cfRule type="containsText" priority="526" operator="containsText" text="x">
      <formula>NOT(ISERROR(SEARCH("x",H57)))</formula>
    </cfRule>
  </conditionalFormatting>
  <conditionalFormatting sqref="H57:I57">
    <cfRule type="containsText" dxfId="1076" priority="524" operator="containsText" text="2 match">
      <formula>NOT(ISERROR(SEARCH("2 match",H57)))</formula>
    </cfRule>
    <cfRule type="containsText" dxfId="1075" priority="525" operator="containsText" text="1 facultative">
      <formula>NOT(ISERROR(SEARCH("1 facultative",H57)))</formula>
    </cfRule>
  </conditionalFormatting>
  <conditionalFormatting sqref="H57:I57">
    <cfRule type="containsText" priority="523" operator="containsText" text="x">
      <formula>NOT(ISERROR(SEARCH("x",H57)))</formula>
    </cfRule>
  </conditionalFormatting>
  <conditionalFormatting sqref="L64:M64">
    <cfRule type="containsText" priority="472" operator="containsText" text="x">
      <formula>NOT(ISERROR(SEARCH("x",L64)))</formula>
    </cfRule>
  </conditionalFormatting>
  <conditionalFormatting sqref="L64:M64">
    <cfRule type="containsText" dxfId="1074" priority="470" operator="containsText" text="2 match">
      <formula>NOT(ISERROR(SEARCH("2 match",L64)))</formula>
    </cfRule>
    <cfRule type="containsText" dxfId="1073" priority="471" operator="containsText" text="1 facultative">
      <formula>NOT(ISERROR(SEARCH("1 facultative",L64)))</formula>
    </cfRule>
  </conditionalFormatting>
  <conditionalFormatting sqref="L64:M64">
    <cfRule type="containsText" priority="469" operator="containsText" text="x">
      <formula>NOT(ISERROR(SEARCH("x",L64)))</formula>
    </cfRule>
  </conditionalFormatting>
  <conditionalFormatting sqref="I64:J64">
    <cfRule type="containsText" priority="468" operator="containsText" text="x">
      <formula>NOT(ISERROR(SEARCH("x",I64)))</formula>
    </cfRule>
  </conditionalFormatting>
  <conditionalFormatting sqref="I64:J64">
    <cfRule type="containsText" dxfId="1072" priority="466" operator="containsText" text="2 match">
      <formula>NOT(ISERROR(SEARCH("2 match",I64)))</formula>
    </cfRule>
    <cfRule type="containsText" dxfId="1071" priority="467" operator="containsText" text="1 facultative">
      <formula>NOT(ISERROR(SEARCH("1 facultative",I64)))</formula>
    </cfRule>
  </conditionalFormatting>
  <conditionalFormatting sqref="I64:J64">
    <cfRule type="containsText" priority="465" operator="containsText" text="x">
      <formula>NOT(ISERROR(SEARCH("x",I64)))</formula>
    </cfRule>
  </conditionalFormatting>
  <conditionalFormatting sqref="F64:G64">
    <cfRule type="containsText" priority="464" operator="containsText" text="x">
      <formula>NOT(ISERROR(SEARCH("x",F64)))</formula>
    </cfRule>
  </conditionalFormatting>
  <conditionalFormatting sqref="F64:G64">
    <cfRule type="containsText" dxfId="1070" priority="462" operator="containsText" text="2 match">
      <formula>NOT(ISERROR(SEARCH("2 match",F64)))</formula>
    </cfRule>
    <cfRule type="containsText" dxfId="1069" priority="463" operator="containsText" text="1 facultative">
      <formula>NOT(ISERROR(SEARCH("1 facultative",F64)))</formula>
    </cfRule>
  </conditionalFormatting>
  <conditionalFormatting sqref="F64:G64">
    <cfRule type="containsText" priority="461" operator="containsText" text="x">
      <formula>NOT(ISERROR(SEARCH("x",F64)))</formula>
    </cfRule>
  </conditionalFormatting>
  <conditionalFormatting sqref="L62:M62">
    <cfRule type="containsText" priority="440" operator="containsText" text="x">
      <formula>NOT(ISERROR(SEARCH("x",L62)))</formula>
    </cfRule>
  </conditionalFormatting>
  <conditionalFormatting sqref="L62:M62">
    <cfRule type="containsText" dxfId="1068" priority="438" operator="containsText" text="2 match">
      <formula>NOT(ISERROR(SEARCH("2 match",L62)))</formula>
    </cfRule>
    <cfRule type="containsText" dxfId="1067" priority="439" operator="containsText" text="1 facultative">
      <formula>NOT(ISERROR(SEARCH("1 facultative",L62)))</formula>
    </cfRule>
  </conditionalFormatting>
  <conditionalFormatting sqref="L62:M62">
    <cfRule type="containsText" priority="437" operator="containsText" text="x">
      <formula>NOT(ISERROR(SEARCH("x",L62)))</formula>
    </cfRule>
  </conditionalFormatting>
  <conditionalFormatting sqref="I62:J62">
    <cfRule type="containsText" priority="436" operator="containsText" text="x">
      <formula>NOT(ISERROR(SEARCH("x",I62)))</formula>
    </cfRule>
  </conditionalFormatting>
  <conditionalFormatting sqref="I62:J62">
    <cfRule type="containsText" dxfId="1066" priority="434" operator="containsText" text="2 match">
      <formula>NOT(ISERROR(SEARCH("2 match",I62)))</formula>
    </cfRule>
    <cfRule type="containsText" dxfId="1065" priority="435" operator="containsText" text="1 facultative">
      <formula>NOT(ISERROR(SEARCH("1 facultative",I62)))</formula>
    </cfRule>
  </conditionalFormatting>
  <conditionalFormatting sqref="I62:J62">
    <cfRule type="containsText" priority="433" operator="containsText" text="x">
      <formula>NOT(ISERROR(SEARCH("x",I62)))</formula>
    </cfRule>
  </conditionalFormatting>
  <conditionalFormatting sqref="F62:G62">
    <cfRule type="containsText" priority="432" operator="containsText" text="x">
      <formula>NOT(ISERROR(SEARCH("x",F62)))</formula>
    </cfRule>
  </conditionalFormatting>
  <conditionalFormatting sqref="F62:G62">
    <cfRule type="containsText" dxfId="1064" priority="430" operator="containsText" text="2 match">
      <formula>NOT(ISERROR(SEARCH("2 match",F62)))</formula>
    </cfRule>
    <cfRule type="containsText" dxfId="1063" priority="431" operator="containsText" text="1 facultative">
      <formula>NOT(ISERROR(SEARCH("1 facultative",F62)))</formula>
    </cfRule>
  </conditionalFormatting>
  <conditionalFormatting sqref="F62:G62">
    <cfRule type="containsText" priority="429" operator="containsText" text="x">
      <formula>NOT(ISERROR(SEARCH("x",F62)))</formula>
    </cfRule>
  </conditionalFormatting>
  <conditionalFormatting sqref="U62:V62">
    <cfRule type="containsText" priority="420" operator="containsText" text="x">
      <formula>NOT(ISERROR(SEARCH("x",U62)))</formula>
    </cfRule>
  </conditionalFormatting>
  <conditionalFormatting sqref="U62:V62">
    <cfRule type="containsText" dxfId="1062" priority="418" operator="containsText" text="2 match">
      <formula>NOT(ISERROR(SEARCH("2 match",U62)))</formula>
    </cfRule>
    <cfRule type="containsText" dxfId="1061" priority="419" operator="containsText" text="1 facultative">
      <formula>NOT(ISERROR(SEARCH("1 facultative",U62)))</formula>
    </cfRule>
  </conditionalFormatting>
  <conditionalFormatting sqref="U62:V62">
    <cfRule type="containsText" priority="417" operator="containsText" text="x">
      <formula>NOT(ISERROR(SEARCH("x",U62)))</formula>
    </cfRule>
  </conditionalFormatting>
  <conditionalFormatting sqref="R62:S62">
    <cfRule type="containsText" priority="416" operator="containsText" text="x">
      <formula>NOT(ISERROR(SEARCH("x",R62)))</formula>
    </cfRule>
  </conditionalFormatting>
  <conditionalFormatting sqref="R62:S62">
    <cfRule type="containsText" dxfId="1060" priority="414" operator="containsText" text="2 match">
      <formula>NOT(ISERROR(SEARCH("2 match",R62)))</formula>
    </cfRule>
    <cfRule type="containsText" dxfId="1059" priority="415" operator="containsText" text="1 facultative">
      <formula>NOT(ISERROR(SEARCH("1 facultative",R62)))</formula>
    </cfRule>
  </conditionalFormatting>
  <conditionalFormatting sqref="R62:S62">
    <cfRule type="containsText" priority="413" operator="containsText" text="x">
      <formula>NOT(ISERROR(SEARCH("x",R62)))</formula>
    </cfRule>
  </conditionalFormatting>
  <conditionalFormatting sqref="O62:P62">
    <cfRule type="containsText" priority="412" operator="containsText" text="x">
      <formula>NOT(ISERROR(SEARCH("x",O62)))</formula>
    </cfRule>
  </conditionalFormatting>
  <conditionalFormatting sqref="O62:P62">
    <cfRule type="containsText" dxfId="1058" priority="410" operator="containsText" text="2 match">
      <formula>NOT(ISERROR(SEARCH("2 match",O62)))</formula>
    </cfRule>
    <cfRule type="containsText" dxfId="1057" priority="411" operator="containsText" text="1 facultative">
      <formula>NOT(ISERROR(SEARCH("1 facultative",O62)))</formula>
    </cfRule>
  </conditionalFormatting>
  <conditionalFormatting sqref="O62:P62">
    <cfRule type="containsText" priority="409" operator="containsText" text="x">
      <formula>NOT(ISERROR(SEARCH("x",O62)))</formula>
    </cfRule>
  </conditionalFormatting>
  <conditionalFormatting sqref="D18:D22 G18:G22 E9:E10 E16:E26 H9:S28 U9:U28">
    <cfRule type="containsText" dxfId="1056" priority="407" operator="containsText" text="2 match">
      <formula>NOT(ISERROR(SEARCH("2 match",D9)))</formula>
    </cfRule>
    <cfRule type="containsText" dxfId="1055" priority="408" operator="containsText" text="1 facultative">
      <formula>NOT(ISERROR(SEARCH("1 facultative",D9)))</formula>
    </cfRule>
  </conditionalFormatting>
  <conditionalFormatting sqref="H9:S28">
    <cfRule type="cellIs" dxfId="1054" priority="406" operator="equal">
      <formula>1</formula>
    </cfRule>
  </conditionalFormatting>
  <conditionalFormatting sqref="H9:S28">
    <cfRule type="cellIs" dxfId="1053" priority="405" operator="equal">
      <formula>1</formula>
    </cfRule>
  </conditionalFormatting>
  <conditionalFormatting sqref="H9:S28">
    <cfRule type="containsText" dxfId="1052" priority="404" operator="containsText" text="3">
      <formula>NOT(ISERROR(SEARCH("3",H9)))</formula>
    </cfRule>
  </conditionalFormatting>
  <conditionalFormatting sqref="H9:J28">
    <cfRule type="containsText" dxfId="1051" priority="402" operator="containsText" text="Néant">
      <formula>NOT(ISERROR(SEARCH("Néant",H9)))</formula>
    </cfRule>
  </conditionalFormatting>
  <conditionalFormatting sqref="G17">
    <cfRule type="cellIs" dxfId="1050" priority="392" operator="lessThan">
      <formula>1</formula>
    </cfRule>
  </conditionalFormatting>
  <conditionalFormatting sqref="G16">
    <cfRule type="cellIs" dxfId="1049" priority="391" operator="lessThan">
      <formula>1</formula>
    </cfRule>
  </conditionalFormatting>
  <conditionalFormatting sqref="D23:D26 G23:G26 T9:T28 V9:V28">
    <cfRule type="containsText" dxfId="1048" priority="384" operator="containsText" text="2 match">
      <formula>NOT(ISERROR(SEARCH("2 match",D9)))</formula>
    </cfRule>
    <cfRule type="containsText" dxfId="1047" priority="385" operator="containsText" text="1 facultative">
      <formula>NOT(ISERROR(SEARCH("1 facultative",D9)))</formula>
    </cfRule>
  </conditionalFormatting>
  <conditionalFormatting sqref="N9:P28">
    <cfRule type="cellIs" dxfId="1046" priority="379" operator="equal">
      <formula>1</formula>
    </cfRule>
  </conditionalFormatting>
  <conditionalFormatting sqref="N9:P28">
    <cfRule type="cellIs" dxfId="1045" priority="378" operator="equal">
      <formula>1</formula>
    </cfRule>
  </conditionalFormatting>
  <conditionalFormatting sqref="N9:P28">
    <cfRule type="cellIs" dxfId="1044" priority="375" operator="equal">
      <formula>1</formula>
    </cfRule>
  </conditionalFormatting>
  <conditionalFormatting sqref="N9:P28">
    <cfRule type="cellIs" dxfId="1043" priority="374" operator="equal">
      <formula>1</formula>
    </cfRule>
  </conditionalFormatting>
  <conditionalFormatting sqref="N9:P28">
    <cfRule type="cellIs" dxfId="1042" priority="373" operator="equal">
      <formula>1</formula>
    </cfRule>
  </conditionalFormatting>
  <conditionalFormatting sqref="N9:P28">
    <cfRule type="cellIs" dxfId="1041" priority="372" operator="equal">
      <formula>1</formula>
    </cfRule>
  </conditionalFormatting>
  <conditionalFormatting sqref="J9:J28">
    <cfRule type="cellIs" dxfId="1040" priority="367" operator="equal">
      <formula>1</formula>
    </cfRule>
  </conditionalFormatting>
  <conditionalFormatting sqref="J9:J28">
    <cfRule type="cellIs" dxfId="1039" priority="366" operator="equal">
      <formula>1</formula>
    </cfRule>
  </conditionalFormatting>
  <conditionalFormatting sqref="J9:J28">
    <cfRule type="cellIs" dxfId="1038" priority="371" operator="equal">
      <formula>1</formula>
    </cfRule>
  </conditionalFormatting>
  <conditionalFormatting sqref="J9:J28">
    <cfRule type="cellIs" dxfId="1037" priority="370" operator="equal">
      <formula>1</formula>
    </cfRule>
  </conditionalFormatting>
  <conditionalFormatting sqref="J9:J28">
    <cfRule type="cellIs" dxfId="1036" priority="369" operator="equal">
      <formula>1</formula>
    </cfRule>
  </conditionalFormatting>
  <conditionalFormatting sqref="J9:J28">
    <cfRule type="cellIs" dxfId="1035" priority="368" operator="equal">
      <formula>1</formula>
    </cfRule>
  </conditionalFormatting>
  <conditionalFormatting sqref="D9:D10 G9:G10">
    <cfRule type="containsText" dxfId="1034" priority="364" operator="containsText" text="2 match">
      <formula>NOT(ISERROR(SEARCH("2 match",D9)))</formula>
    </cfRule>
    <cfRule type="containsText" dxfId="1033" priority="365" operator="containsText" text="1 facultative">
      <formula>NOT(ISERROR(SEARCH("1 facultative",D9)))</formula>
    </cfRule>
  </conditionalFormatting>
  <conditionalFormatting sqref="D12:D15 G12:G15">
    <cfRule type="containsText" dxfId="1032" priority="313" operator="containsText" text="2 match">
      <formula>NOT(ISERROR(SEARCH("2 match",D12)))</formula>
    </cfRule>
    <cfRule type="containsText" dxfId="1031" priority="314" operator="containsText" text="1 facultative">
      <formula>NOT(ISERROR(SEARCH("1 facultative",D12)))</formula>
    </cfRule>
  </conditionalFormatting>
  <conditionalFormatting sqref="D30 G30 U30:U36">
    <cfRule type="containsText" dxfId="1030" priority="231" operator="containsText" text="2 match">
      <formula>NOT(ISERROR(SEARCH("2 match",D30)))</formula>
    </cfRule>
    <cfRule type="containsText" dxfId="1029" priority="232" operator="containsText" text="1 facultative">
      <formula>NOT(ISERROR(SEARCH("1 facultative",D30)))</formula>
    </cfRule>
  </conditionalFormatting>
  <conditionalFormatting sqref="E30">
    <cfRule type="containsText" dxfId="1028" priority="203" operator="containsText" text="2 match">
      <formula>NOT(ISERROR(SEARCH("2 match",E30)))</formula>
    </cfRule>
    <cfRule type="containsText" dxfId="1027" priority="204" operator="containsText" text="1 facultative">
      <formula>NOT(ISERROR(SEARCH("1 facultative",E30)))</formula>
    </cfRule>
  </conditionalFormatting>
  <conditionalFormatting sqref="W9:W28">
    <cfRule type="containsText" dxfId="1026" priority="185" operator="containsText" text="Signé partie">
      <formula>NOT(ISERROR(SEARCH("Signé partie",W9)))</formula>
    </cfRule>
    <cfRule type="containsText" dxfId="1025" priority="186" operator="containsText" text="Reporté">
      <formula>NOT(ISERROR(SEARCH("Reporté",W9)))</formula>
    </cfRule>
    <cfRule type="containsText" dxfId="1024" priority="187" operator="containsText" text="Abandon">
      <formula>NOT(ISERROR(SEARCH("Abandon",W9)))</formula>
    </cfRule>
    <cfRule type="containsText" dxfId="1023" priority="188" operator="containsText" text="Signé 100%">
      <formula>NOT(ISERROR(SEARCH("Signé 100%",W9)))</formula>
    </cfRule>
    <cfRule type="containsBlanks" dxfId="1022" priority="192">
      <formula>LEN(TRIM(W9))=0</formula>
    </cfRule>
    <cfRule type="containsText" dxfId="1021" priority="193" operator="containsText" text="En cours">
      <formula>NOT(ISERROR(SEARCH("En cours",W9)))</formula>
    </cfRule>
  </conditionalFormatting>
  <conditionalFormatting sqref="W44:W49">
    <cfRule type="containsText" dxfId="1020" priority="158" operator="containsText" text="Signé partie">
      <formula>NOT(ISERROR(SEARCH("Signé partie",W44)))</formula>
    </cfRule>
    <cfRule type="containsText" dxfId="1019" priority="159" operator="containsText" text="Reporté">
      <formula>NOT(ISERROR(SEARCH("Reporté",W44)))</formula>
    </cfRule>
    <cfRule type="containsText" dxfId="1018" priority="160" operator="containsText" text="Abandon">
      <formula>NOT(ISERROR(SEARCH("Abandon",W44)))</formula>
    </cfRule>
    <cfRule type="containsText" dxfId="1017" priority="161" operator="containsText" text="Signé 100%">
      <formula>NOT(ISERROR(SEARCH("Signé 100%",W44)))</formula>
    </cfRule>
    <cfRule type="containsBlanks" dxfId="1016" priority="165">
      <formula>LEN(TRIM(W44))=0</formula>
    </cfRule>
    <cfRule type="containsText" dxfId="1015" priority="166" operator="containsText" text="En cours">
      <formula>NOT(ISERROR(SEARCH("En cours",W44)))</formula>
    </cfRule>
  </conditionalFormatting>
  <conditionalFormatting sqref="W51:W55">
    <cfRule type="containsText" dxfId="1014" priority="140" operator="containsText" text="Signé partie">
      <formula>NOT(ISERROR(SEARCH("Signé partie",W51)))</formula>
    </cfRule>
    <cfRule type="containsText" dxfId="1013" priority="141" operator="containsText" text="Reporté">
      <formula>NOT(ISERROR(SEARCH("Reporté",W51)))</formula>
    </cfRule>
    <cfRule type="containsText" dxfId="1012" priority="142" operator="containsText" text="Abandon">
      <formula>NOT(ISERROR(SEARCH("Abandon",W51)))</formula>
    </cfRule>
    <cfRule type="containsText" dxfId="1011" priority="143" operator="containsText" text="Signé 100%">
      <formula>NOT(ISERROR(SEARCH("Signé 100%",W51)))</formula>
    </cfRule>
    <cfRule type="containsBlanks" dxfId="1010" priority="147">
      <formula>LEN(TRIM(W51))=0</formula>
    </cfRule>
    <cfRule type="containsText" dxfId="1009" priority="148" operator="containsText" text="En cours">
      <formula>NOT(ISERROR(SEARCH("En cours",W51)))</formula>
    </cfRule>
  </conditionalFormatting>
  <conditionalFormatting sqref="H30:S36">
    <cfRule type="containsText" dxfId="1008" priority="138" operator="containsText" text="2 match">
      <formula>NOT(ISERROR(SEARCH("2 match",H30)))</formula>
    </cfRule>
    <cfRule type="containsText" dxfId="1007" priority="139" operator="containsText" text="1 facultative">
      <formula>NOT(ISERROR(SEARCH("1 facultative",H30)))</formula>
    </cfRule>
  </conditionalFormatting>
  <conditionalFormatting sqref="H30:S36">
    <cfRule type="cellIs" dxfId="1006" priority="137" operator="equal">
      <formula>1</formula>
    </cfRule>
  </conditionalFormatting>
  <conditionalFormatting sqref="H30:S36">
    <cfRule type="cellIs" dxfId="1005" priority="136" operator="equal">
      <formula>1</formula>
    </cfRule>
  </conditionalFormatting>
  <conditionalFormatting sqref="H30:S36">
    <cfRule type="containsText" dxfId="1004" priority="135" operator="containsText" text="3">
      <formula>NOT(ISERROR(SEARCH("3",H30)))</formula>
    </cfRule>
  </conditionalFormatting>
  <conditionalFormatting sqref="H30:J36">
    <cfRule type="containsText" dxfId="1003" priority="133" operator="containsText" text="Néant">
      <formula>NOT(ISERROR(SEARCH("Néant",H30)))</formula>
    </cfRule>
  </conditionalFormatting>
  <conditionalFormatting sqref="N30:P36">
    <cfRule type="cellIs" dxfId="1002" priority="132" operator="equal">
      <formula>1</formula>
    </cfRule>
  </conditionalFormatting>
  <conditionalFormatting sqref="N30:P36">
    <cfRule type="cellIs" dxfId="1001" priority="131" operator="equal">
      <formula>1</formula>
    </cfRule>
  </conditionalFormatting>
  <conditionalFormatting sqref="N30:P36">
    <cfRule type="cellIs" dxfId="1000" priority="130" operator="equal">
      <formula>1</formula>
    </cfRule>
  </conditionalFormatting>
  <conditionalFormatting sqref="N30:P36">
    <cfRule type="cellIs" dxfId="999" priority="129" operator="equal">
      <formula>1</formula>
    </cfRule>
  </conditionalFormatting>
  <conditionalFormatting sqref="N30:P36">
    <cfRule type="cellIs" dxfId="998" priority="128" operator="equal">
      <formula>1</formula>
    </cfRule>
  </conditionalFormatting>
  <conditionalFormatting sqref="N30:P36">
    <cfRule type="cellIs" dxfId="997" priority="127" operator="equal">
      <formula>1</formula>
    </cfRule>
  </conditionalFormatting>
  <conditionalFormatting sqref="J30:J36">
    <cfRule type="cellIs" dxfId="996" priority="122" operator="equal">
      <formula>1</formula>
    </cfRule>
  </conditionalFormatting>
  <conditionalFormatting sqref="J30:J36">
    <cfRule type="cellIs" dxfId="995" priority="121" operator="equal">
      <formula>1</formula>
    </cfRule>
  </conditionalFormatting>
  <conditionalFormatting sqref="J30:J36">
    <cfRule type="cellIs" dxfId="994" priority="126" operator="equal">
      <formula>1</formula>
    </cfRule>
  </conditionalFormatting>
  <conditionalFormatting sqref="J30:J36">
    <cfRule type="cellIs" dxfId="993" priority="125" operator="equal">
      <formula>1</formula>
    </cfRule>
  </conditionalFormatting>
  <conditionalFormatting sqref="J30:J36">
    <cfRule type="cellIs" dxfId="992" priority="124" operator="equal">
      <formula>1</formula>
    </cfRule>
  </conditionalFormatting>
  <conditionalFormatting sqref="J30:J36">
    <cfRule type="cellIs" dxfId="991" priority="123" operator="equal">
      <formula>1</formula>
    </cfRule>
  </conditionalFormatting>
  <conditionalFormatting sqref="H44:S49">
    <cfRule type="containsText" dxfId="990" priority="119" operator="containsText" text="2 match">
      <formula>NOT(ISERROR(SEARCH("2 match",H44)))</formula>
    </cfRule>
    <cfRule type="containsText" dxfId="989" priority="120" operator="containsText" text="1 facultative">
      <formula>NOT(ISERROR(SEARCH("1 facultative",H44)))</formula>
    </cfRule>
  </conditionalFormatting>
  <conditionalFormatting sqref="H44:S49">
    <cfRule type="cellIs" dxfId="988" priority="118" operator="equal">
      <formula>1</formula>
    </cfRule>
  </conditionalFormatting>
  <conditionalFormatting sqref="H44:S49">
    <cfRule type="cellIs" dxfId="987" priority="117" operator="equal">
      <formula>1</formula>
    </cfRule>
  </conditionalFormatting>
  <conditionalFormatting sqref="H44:S49">
    <cfRule type="containsText" dxfId="986" priority="116" operator="containsText" text="3">
      <formula>NOT(ISERROR(SEARCH("3",H44)))</formula>
    </cfRule>
  </conditionalFormatting>
  <conditionalFormatting sqref="H44:J49">
    <cfRule type="containsText" dxfId="985" priority="114" operator="containsText" text="Néant">
      <formula>NOT(ISERROR(SEARCH("Néant",H44)))</formula>
    </cfRule>
  </conditionalFormatting>
  <conditionalFormatting sqref="N44:P49">
    <cfRule type="cellIs" dxfId="984" priority="113" operator="equal">
      <formula>1</formula>
    </cfRule>
  </conditionalFormatting>
  <conditionalFormatting sqref="N44:P49">
    <cfRule type="cellIs" dxfId="983" priority="112" operator="equal">
      <formula>1</formula>
    </cfRule>
  </conditionalFormatting>
  <conditionalFormatting sqref="N44:P49">
    <cfRule type="cellIs" dxfId="982" priority="111" operator="equal">
      <formula>1</formula>
    </cfRule>
  </conditionalFormatting>
  <conditionalFormatting sqref="N44:P49">
    <cfRule type="cellIs" dxfId="981" priority="110" operator="equal">
      <formula>1</formula>
    </cfRule>
  </conditionalFormatting>
  <conditionalFormatting sqref="N44:P49">
    <cfRule type="cellIs" dxfId="980" priority="109" operator="equal">
      <formula>1</formula>
    </cfRule>
  </conditionalFormatting>
  <conditionalFormatting sqref="N44:P49">
    <cfRule type="cellIs" dxfId="979" priority="108" operator="equal">
      <formula>1</formula>
    </cfRule>
  </conditionalFormatting>
  <conditionalFormatting sqref="J44:J49">
    <cfRule type="cellIs" dxfId="978" priority="103" operator="equal">
      <formula>1</formula>
    </cfRule>
  </conditionalFormatting>
  <conditionalFormatting sqref="J44:J49">
    <cfRule type="cellIs" dxfId="977" priority="102" operator="equal">
      <formula>1</formula>
    </cfRule>
  </conditionalFormatting>
  <conditionalFormatting sqref="J44:J49">
    <cfRule type="cellIs" dxfId="976" priority="107" operator="equal">
      <formula>1</formula>
    </cfRule>
  </conditionalFormatting>
  <conditionalFormatting sqref="J44:J49">
    <cfRule type="cellIs" dxfId="975" priority="106" operator="equal">
      <formula>1</formula>
    </cfRule>
  </conditionalFormatting>
  <conditionalFormatting sqref="J44:J49">
    <cfRule type="cellIs" dxfId="974" priority="105" operator="equal">
      <formula>1</formula>
    </cfRule>
  </conditionalFormatting>
  <conditionalFormatting sqref="J44:J49">
    <cfRule type="cellIs" dxfId="973" priority="104" operator="equal">
      <formula>1</formula>
    </cfRule>
  </conditionalFormatting>
  <conditionalFormatting sqref="H51:S55">
    <cfRule type="containsText" dxfId="972" priority="100" operator="containsText" text="2 match">
      <formula>NOT(ISERROR(SEARCH("2 match",H51)))</formula>
    </cfRule>
    <cfRule type="containsText" dxfId="971" priority="101" operator="containsText" text="1 facultative">
      <formula>NOT(ISERROR(SEARCH("1 facultative",H51)))</formula>
    </cfRule>
  </conditionalFormatting>
  <conditionalFormatting sqref="H51:S55">
    <cfRule type="cellIs" dxfId="970" priority="99" operator="equal">
      <formula>1</formula>
    </cfRule>
  </conditionalFormatting>
  <conditionalFormatting sqref="H51:S55">
    <cfRule type="cellIs" dxfId="969" priority="98" operator="equal">
      <formula>1</formula>
    </cfRule>
  </conditionalFormatting>
  <conditionalFormatting sqref="H51:S55">
    <cfRule type="containsText" dxfId="968" priority="97" operator="containsText" text="3">
      <formula>NOT(ISERROR(SEARCH("3",H51)))</formula>
    </cfRule>
  </conditionalFormatting>
  <conditionalFormatting sqref="H51:J55">
    <cfRule type="containsText" dxfId="967" priority="95" operator="containsText" text="Néant">
      <formula>NOT(ISERROR(SEARCH("Néant",H51)))</formula>
    </cfRule>
  </conditionalFormatting>
  <conditionalFormatting sqref="N51:P55">
    <cfRule type="cellIs" dxfId="966" priority="94" operator="equal">
      <formula>1</formula>
    </cfRule>
  </conditionalFormatting>
  <conditionalFormatting sqref="N51:P55">
    <cfRule type="cellIs" dxfId="965" priority="93" operator="equal">
      <formula>1</formula>
    </cfRule>
  </conditionalFormatting>
  <conditionalFormatting sqref="N51:P55">
    <cfRule type="cellIs" dxfId="964" priority="92" operator="equal">
      <formula>1</formula>
    </cfRule>
  </conditionalFormatting>
  <conditionalFormatting sqref="N51:P55">
    <cfRule type="cellIs" dxfId="963" priority="91" operator="equal">
      <formula>1</formula>
    </cfRule>
  </conditionalFormatting>
  <conditionalFormatting sqref="N51:P55">
    <cfRule type="cellIs" dxfId="962" priority="90" operator="equal">
      <formula>1</formula>
    </cfRule>
  </conditionalFormatting>
  <conditionalFormatting sqref="N51:P55">
    <cfRule type="cellIs" dxfId="961" priority="89" operator="equal">
      <formula>1</formula>
    </cfRule>
  </conditionalFormatting>
  <conditionalFormatting sqref="J51:J55">
    <cfRule type="cellIs" dxfId="960" priority="84" operator="equal">
      <formula>1</formula>
    </cfRule>
  </conditionalFormatting>
  <conditionalFormatting sqref="J51:J55">
    <cfRule type="cellIs" dxfId="959" priority="83" operator="equal">
      <formula>1</formula>
    </cfRule>
  </conditionalFormatting>
  <conditionalFormatting sqref="J51:J55">
    <cfRule type="cellIs" dxfId="958" priority="88" operator="equal">
      <formula>1</formula>
    </cfRule>
  </conditionalFormatting>
  <conditionalFormatting sqref="J51:J55">
    <cfRule type="cellIs" dxfId="957" priority="87" operator="equal">
      <formula>1</formula>
    </cfRule>
  </conditionalFormatting>
  <conditionalFormatting sqref="J51:J55">
    <cfRule type="cellIs" dxfId="956" priority="86" operator="equal">
      <formula>1</formula>
    </cfRule>
  </conditionalFormatting>
  <conditionalFormatting sqref="J51:J55">
    <cfRule type="cellIs" dxfId="955" priority="85" operator="equal">
      <formula>1</formula>
    </cfRule>
  </conditionalFormatting>
  <conditionalFormatting sqref="H9:H28">
    <cfRule type="cellIs" dxfId="954" priority="82" operator="equal">
      <formula>1</formula>
    </cfRule>
  </conditionalFormatting>
  <conditionalFormatting sqref="H9:H28">
    <cfRule type="cellIs" dxfId="953" priority="81" operator="equal">
      <formula>1</formula>
    </cfRule>
  </conditionalFormatting>
  <conditionalFormatting sqref="H9:H28">
    <cfRule type="cellIs" dxfId="952" priority="80" operator="equal">
      <formula>1</formula>
    </cfRule>
  </conditionalFormatting>
  <conditionalFormatting sqref="H9:H28">
    <cfRule type="cellIs" dxfId="951" priority="79" operator="equal">
      <formula>1</formula>
    </cfRule>
  </conditionalFormatting>
  <conditionalFormatting sqref="H9:H28">
    <cfRule type="cellIs" dxfId="950" priority="78" operator="equal">
      <formula>1</formula>
    </cfRule>
  </conditionalFormatting>
  <conditionalFormatting sqref="H9:H28">
    <cfRule type="cellIs" dxfId="949" priority="77" operator="equal">
      <formula>1</formula>
    </cfRule>
  </conditionalFormatting>
  <conditionalFormatting sqref="H30:H36">
    <cfRule type="cellIs" dxfId="948" priority="76" operator="equal">
      <formula>1</formula>
    </cfRule>
  </conditionalFormatting>
  <conditionalFormatting sqref="H30:H36">
    <cfRule type="cellIs" dxfId="947" priority="75" operator="equal">
      <formula>1</formula>
    </cfRule>
  </conditionalFormatting>
  <conditionalFormatting sqref="H30:H36">
    <cfRule type="cellIs" dxfId="946" priority="74" operator="equal">
      <formula>1</formula>
    </cfRule>
  </conditionalFormatting>
  <conditionalFormatting sqref="H30:H36">
    <cfRule type="cellIs" dxfId="945" priority="73" operator="equal">
      <formula>1</formula>
    </cfRule>
  </conditionalFormatting>
  <conditionalFormatting sqref="H30:H36">
    <cfRule type="cellIs" dxfId="944" priority="72" operator="equal">
      <formula>1</formula>
    </cfRule>
  </conditionalFormatting>
  <conditionalFormatting sqref="H30:H36">
    <cfRule type="cellIs" dxfId="943" priority="71" operator="equal">
      <formula>1</formula>
    </cfRule>
  </conditionalFormatting>
  <conditionalFormatting sqref="H44:H49">
    <cfRule type="cellIs" dxfId="942" priority="70" operator="equal">
      <formula>1</formula>
    </cfRule>
  </conditionalFormatting>
  <conditionalFormatting sqref="H44:H49">
    <cfRule type="cellIs" dxfId="941" priority="69" operator="equal">
      <formula>1</formula>
    </cfRule>
  </conditionalFormatting>
  <conditionalFormatting sqref="H44:H49">
    <cfRule type="cellIs" dxfId="940" priority="68" operator="equal">
      <formula>1</formula>
    </cfRule>
  </conditionalFormatting>
  <conditionalFormatting sqref="H44:H49">
    <cfRule type="cellIs" dxfId="939" priority="67" operator="equal">
      <formula>1</formula>
    </cfRule>
  </conditionalFormatting>
  <conditionalFormatting sqref="H44:H49">
    <cfRule type="cellIs" dxfId="938" priority="66" operator="equal">
      <formula>1</formula>
    </cfRule>
  </conditionalFormatting>
  <conditionalFormatting sqref="H44:H49">
    <cfRule type="cellIs" dxfId="937" priority="65" operator="equal">
      <formula>1</formula>
    </cfRule>
  </conditionalFormatting>
  <conditionalFormatting sqref="H51:H55">
    <cfRule type="cellIs" dxfId="936" priority="64" operator="equal">
      <formula>1</formula>
    </cfRule>
  </conditionalFormatting>
  <conditionalFormatting sqref="H51:H55">
    <cfRule type="cellIs" dxfId="935" priority="63" operator="equal">
      <formula>1</formula>
    </cfRule>
  </conditionalFormatting>
  <conditionalFormatting sqref="H51:H55">
    <cfRule type="cellIs" dxfId="934" priority="62" operator="equal">
      <formula>1</formula>
    </cfRule>
  </conditionalFormatting>
  <conditionalFormatting sqref="H51:H55">
    <cfRule type="cellIs" dxfId="933" priority="61" operator="equal">
      <formula>1</formula>
    </cfRule>
  </conditionalFormatting>
  <conditionalFormatting sqref="H51:H55">
    <cfRule type="cellIs" dxfId="932" priority="60" operator="equal">
      <formula>1</formula>
    </cfRule>
  </conditionalFormatting>
  <conditionalFormatting sqref="H51:H55">
    <cfRule type="cellIs" dxfId="931" priority="59" operator="equal">
      <formula>1</formula>
    </cfRule>
  </conditionalFormatting>
  <conditionalFormatting sqref="X9:X28">
    <cfRule type="containsText" dxfId="930" priority="23" operator="containsText" text="2 match">
      <formula>NOT(ISERROR(SEARCH("2 match",X9)))</formula>
    </cfRule>
    <cfRule type="containsText" dxfId="929" priority="24" operator="containsText" text="1 facultative">
      <formula>NOT(ISERROR(SEARCH("1 facultative",X9)))</formula>
    </cfRule>
  </conditionalFormatting>
  <conditionalFormatting sqref="X30:X36">
    <cfRule type="containsText" dxfId="928" priority="5" operator="containsText" text="2 match">
      <formula>NOT(ISERROR(SEARCH("2 match",X30)))</formula>
    </cfRule>
    <cfRule type="containsText" dxfId="927" priority="6" operator="containsText" text="1 facultative">
      <formula>NOT(ISERROR(SEARCH("1 facultative",X30)))</formula>
    </cfRule>
  </conditionalFormatting>
  <conditionalFormatting sqref="X51:X55">
    <cfRule type="containsText" dxfId="926" priority="3" operator="containsText" text="2 match">
      <formula>NOT(ISERROR(SEARCH("2 match",X51)))</formula>
    </cfRule>
    <cfRule type="containsText" dxfId="925" priority="4" operator="containsText" text="1 facultative">
      <formula>NOT(ISERROR(SEARCH("1 facultative",X51)))</formula>
    </cfRule>
  </conditionalFormatting>
  <conditionalFormatting sqref="X44:X49">
    <cfRule type="containsText" dxfId="924" priority="1" operator="containsText" text="2 match">
      <formula>NOT(ISERROR(SEARCH("2 match",X44)))</formula>
    </cfRule>
    <cfRule type="containsText" dxfId="923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9:S28 H51:S55 H44:S49 H30:S36">
      <formula1>DONNEES0006</formula1>
    </dataValidation>
    <dataValidation type="list" allowBlank="1" showInputMessage="1" showErrorMessage="1" sqref="F51:F55 F44:F49 F30:F36 F9:F28 Y9:Y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03" operator="containsText" id="{E43B3F9E-60A8-4C83-BDD2-6786DCB58D12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134" operator="containsText" id="{0A8EC09E-0394-4831-A9AD-8E5CD2F9F2D7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115" operator="containsText" id="{A6A8C51E-ECFF-42FE-8364-859274778CF7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96" operator="containsText" id="{1B61171F-F4C9-451E-B3FE-646D9CCECF17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50"/>
      <c r="W9" s="48" t="str">
        <f t="shared" ref="W9:W27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 t="s">
        <v>134</v>
      </c>
      <c r="E10" s="43"/>
      <c r="F10" s="182"/>
      <c r="G10" s="43"/>
      <c r="H10" s="45"/>
      <c r="I10" s="45" t="str">
        <f t="shared" ref="I10:I15" si="1">IF(AND(U10&gt;=100000,U10&lt;=299999),"3","")</f>
        <v/>
      </c>
      <c r="J10" s="45" t="str">
        <f t="shared" ref="J10:J15" si="2">IF(AND(U10&gt;=100000,U10&lt;=299999),"3","")</f>
        <v/>
      </c>
      <c r="K10" s="46" t="s">
        <v>134</v>
      </c>
      <c r="L10" s="46" t="str">
        <f t="shared" ref="L10:L15" si="3">IF(U10&gt;=300000,"3","")</f>
        <v/>
      </c>
      <c r="M10" s="46" t="str">
        <f t="shared" ref="M10:M15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15" si="5">IF(U10&gt;=100000,"3","")</f>
        <v/>
      </c>
      <c r="R10" s="46" t="str">
        <f t="shared" ref="R10:R15" si="6">IF(AND(U10&gt;=1,U10&lt;=99999),"3","")</f>
        <v/>
      </c>
      <c r="S10" s="46" t="str">
        <f t="shared" ref="S10:S15" si="7">IF(AND(U10&gt;=1,U10&lt;=99999),"3","")</f>
        <v/>
      </c>
      <c r="T10" s="47" t="s">
        <v>134</v>
      </c>
      <c r="U10" s="47"/>
      <c r="V10" s="50"/>
      <c r="W10" s="48" t="str">
        <f t="shared" si="0"/>
        <v/>
      </c>
      <c r="X10" s="43" t="str">
        <f t="shared" ref="X10:X15" si="8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50"/>
      <c r="W11" s="48" t="str">
        <f t="shared" si="0"/>
        <v/>
      </c>
      <c r="X11" s="43" t="str">
        <f t="shared" si="8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50"/>
      <c r="W12" s="48" t="str">
        <f t="shared" si="0"/>
        <v/>
      </c>
      <c r="X12" s="43" t="str">
        <f t="shared" si="8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8" t="s">
        <v>134</v>
      </c>
      <c r="U13" s="47"/>
      <c r="V13" s="50"/>
      <c r="W13" s="48" t="str">
        <f t="shared" si="0"/>
        <v/>
      </c>
      <c r="X13" s="43" t="str">
        <f t="shared" si="8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50"/>
      <c r="W14" s="48" t="str">
        <f t="shared" si="0"/>
        <v/>
      </c>
      <c r="X14" s="43" t="str">
        <f t="shared" si="8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50"/>
      <c r="W15" s="48" t="str">
        <f t="shared" si="0"/>
        <v/>
      </c>
      <c r="X15" s="43" t="str">
        <f t="shared" si="8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ref="I16:I27" si="9">IF(AND(U16&gt;=100000,U16&lt;=299999),"3","")</f>
        <v/>
      </c>
      <c r="J16" s="45" t="str">
        <f t="shared" ref="J16:J27" si="10">IF(AND(U16&gt;=100000,U16&lt;=299999),"3","")</f>
        <v/>
      </c>
      <c r="K16" s="46" t="s">
        <v>134</v>
      </c>
      <c r="L16" s="46" t="str">
        <f t="shared" ref="L16:L27" si="11">IF(U16&gt;=300000,"3","")</f>
        <v/>
      </c>
      <c r="M16" s="46" t="str">
        <f t="shared" ref="M16:M27" si="12">IF(U16&gt;=300000,"3","")</f>
        <v/>
      </c>
      <c r="N16" s="45" t="s">
        <v>134</v>
      </c>
      <c r="O16" s="45" t="s">
        <v>134</v>
      </c>
      <c r="P16" s="45" t="s">
        <v>134</v>
      </c>
      <c r="Q16" s="46" t="str">
        <f t="shared" ref="Q16:Q27" si="13">IF(U16&gt;=100000,"3","")</f>
        <v/>
      </c>
      <c r="R16" s="46" t="str">
        <f t="shared" ref="R16:R27" si="14">IF(AND(U16&gt;=1,U16&lt;=99999),"3","")</f>
        <v/>
      </c>
      <c r="S16" s="46" t="str">
        <f t="shared" ref="S16:S27" si="15">IF(AND(U16&gt;=1,U16&lt;=99999),"3","")</f>
        <v/>
      </c>
      <c r="T16" s="47" t="s">
        <v>134</v>
      </c>
      <c r="U16" s="47"/>
      <c r="V16" s="50"/>
      <c r="W16" s="48" t="str">
        <f t="shared" si="0"/>
        <v/>
      </c>
      <c r="X16" s="43" t="str">
        <f t="shared" ref="X16:X28" si="16">IF(W16="Signé 100%",U16,IF(W16="Reporté","RIEN",IF(W16="Abandon","0",IF(ISBLANK(W16),"",IF(W16="En cours…","R.A.S","")))))</f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9"/>
        <v/>
      </c>
      <c r="J17" s="45" t="str">
        <f t="shared" si="10"/>
        <v/>
      </c>
      <c r="K17" s="46" t="s">
        <v>134</v>
      </c>
      <c r="L17" s="46" t="str">
        <f t="shared" si="11"/>
        <v/>
      </c>
      <c r="M17" s="46" t="str">
        <f t="shared" si="12"/>
        <v/>
      </c>
      <c r="N17" s="45" t="s">
        <v>134</v>
      </c>
      <c r="O17" s="45" t="s">
        <v>134</v>
      </c>
      <c r="P17" s="45" t="s">
        <v>134</v>
      </c>
      <c r="Q17" s="46" t="str">
        <f t="shared" si="13"/>
        <v/>
      </c>
      <c r="R17" s="46" t="str">
        <f t="shared" si="14"/>
        <v/>
      </c>
      <c r="S17" s="46" t="str">
        <f t="shared" si="15"/>
        <v/>
      </c>
      <c r="T17" s="47" t="s">
        <v>134</v>
      </c>
      <c r="U17" s="47"/>
      <c r="V17" s="50"/>
      <c r="W17" s="48" t="str">
        <f t="shared" si="0"/>
        <v/>
      </c>
      <c r="X17" s="43" t="str">
        <f t="shared" si="16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9"/>
        <v/>
      </c>
      <c r="J18" s="45" t="str">
        <f t="shared" si="10"/>
        <v/>
      </c>
      <c r="K18" s="46" t="s">
        <v>134</v>
      </c>
      <c r="L18" s="46" t="str">
        <f t="shared" si="11"/>
        <v/>
      </c>
      <c r="M18" s="46" t="str">
        <f t="shared" si="12"/>
        <v/>
      </c>
      <c r="N18" s="45" t="s">
        <v>134</v>
      </c>
      <c r="O18" s="45" t="s">
        <v>134</v>
      </c>
      <c r="P18" s="45" t="s">
        <v>134</v>
      </c>
      <c r="Q18" s="46" t="str">
        <f t="shared" si="13"/>
        <v/>
      </c>
      <c r="R18" s="46" t="str">
        <f t="shared" si="14"/>
        <v/>
      </c>
      <c r="S18" s="46" t="str">
        <f t="shared" si="15"/>
        <v/>
      </c>
      <c r="T18" s="47" t="s">
        <v>134</v>
      </c>
      <c r="U18" s="47"/>
      <c r="V18" s="50"/>
      <c r="W18" s="48" t="str">
        <f t="shared" si="0"/>
        <v/>
      </c>
      <c r="X18" s="43" t="str">
        <f t="shared" si="16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9"/>
        <v/>
      </c>
      <c r="J19" s="45" t="str">
        <f t="shared" si="10"/>
        <v/>
      </c>
      <c r="K19" s="46" t="s">
        <v>134</v>
      </c>
      <c r="L19" s="46" t="str">
        <f t="shared" si="11"/>
        <v/>
      </c>
      <c r="M19" s="46" t="str">
        <f t="shared" si="12"/>
        <v/>
      </c>
      <c r="N19" s="45" t="s">
        <v>134</v>
      </c>
      <c r="O19" s="45" t="s">
        <v>134</v>
      </c>
      <c r="P19" s="45" t="s">
        <v>134</v>
      </c>
      <c r="Q19" s="46" t="str">
        <f t="shared" si="13"/>
        <v/>
      </c>
      <c r="R19" s="46" t="str">
        <f t="shared" si="14"/>
        <v/>
      </c>
      <c r="S19" s="46" t="str">
        <f t="shared" si="15"/>
        <v/>
      </c>
      <c r="T19" s="47" t="s">
        <v>134</v>
      </c>
      <c r="U19" s="47"/>
      <c r="V19" s="50"/>
      <c r="W19" s="48" t="str">
        <f t="shared" si="0"/>
        <v/>
      </c>
      <c r="X19" s="43" t="str">
        <f t="shared" si="16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9"/>
        <v/>
      </c>
      <c r="J20" s="45" t="str">
        <f t="shared" si="10"/>
        <v/>
      </c>
      <c r="K20" s="46" t="s">
        <v>134</v>
      </c>
      <c r="L20" s="46" t="str">
        <f t="shared" si="11"/>
        <v/>
      </c>
      <c r="M20" s="46" t="str">
        <f t="shared" si="12"/>
        <v/>
      </c>
      <c r="N20" s="45" t="s">
        <v>134</v>
      </c>
      <c r="O20" s="45" t="s">
        <v>134</v>
      </c>
      <c r="P20" s="45" t="s">
        <v>134</v>
      </c>
      <c r="Q20" s="46" t="str">
        <f t="shared" si="13"/>
        <v/>
      </c>
      <c r="R20" s="46" t="str">
        <f t="shared" si="14"/>
        <v/>
      </c>
      <c r="S20" s="46" t="str">
        <f t="shared" si="15"/>
        <v/>
      </c>
      <c r="T20" s="47" t="s">
        <v>134</v>
      </c>
      <c r="U20" s="47"/>
      <c r="V20" s="50"/>
      <c r="W20" s="48" t="str">
        <f t="shared" si="0"/>
        <v/>
      </c>
      <c r="X20" s="43" t="str">
        <f t="shared" si="16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9"/>
        <v/>
      </c>
      <c r="J21" s="45" t="str">
        <f t="shared" si="10"/>
        <v/>
      </c>
      <c r="K21" s="46" t="s">
        <v>134</v>
      </c>
      <c r="L21" s="46" t="str">
        <f t="shared" si="11"/>
        <v/>
      </c>
      <c r="M21" s="46" t="str">
        <f t="shared" si="12"/>
        <v/>
      </c>
      <c r="N21" s="45" t="s">
        <v>134</v>
      </c>
      <c r="O21" s="45" t="s">
        <v>134</v>
      </c>
      <c r="P21" s="45" t="s">
        <v>134</v>
      </c>
      <c r="Q21" s="46" t="str">
        <f t="shared" si="13"/>
        <v/>
      </c>
      <c r="R21" s="46" t="str">
        <f t="shared" si="14"/>
        <v/>
      </c>
      <c r="S21" s="46" t="str">
        <f t="shared" si="15"/>
        <v/>
      </c>
      <c r="T21" s="47" t="s">
        <v>134</v>
      </c>
      <c r="U21" s="47"/>
      <c r="V21" s="50"/>
      <c r="W21" s="48" t="str">
        <f t="shared" si="0"/>
        <v/>
      </c>
      <c r="X21" s="43" t="str">
        <f t="shared" si="16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9"/>
        <v/>
      </c>
      <c r="J22" s="45" t="str">
        <f t="shared" si="10"/>
        <v/>
      </c>
      <c r="K22" s="46" t="s">
        <v>134</v>
      </c>
      <c r="L22" s="46" t="str">
        <f t="shared" si="11"/>
        <v/>
      </c>
      <c r="M22" s="46" t="str">
        <f t="shared" si="12"/>
        <v/>
      </c>
      <c r="N22" s="45" t="s">
        <v>134</v>
      </c>
      <c r="O22" s="45" t="s">
        <v>134</v>
      </c>
      <c r="P22" s="45" t="s">
        <v>134</v>
      </c>
      <c r="Q22" s="46" t="str">
        <f t="shared" si="13"/>
        <v/>
      </c>
      <c r="R22" s="46" t="str">
        <f t="shared" si="14"/>
        <v/>
      </c>
      <c r="S22" s="46" t="str">
        <f t="shared" si="15"/>
        <v/>
      </c>
      <c r="T22" s="47" t="s">
        <v>134</v>
      </c>
      <c r="U22" s="47"/>
      <c r="V22" s="50"/>
      <c r="W22" s="48" t="str">
        <f t="shared" si="0"/>
        <v/>
      </c>
      <c r="X22" s="43" t="str">
        <f t="shared" si="16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9"/>
        <v/>
      </c>
      <c r="J23" s="45" t="str">
        <f t="shared" si="10"/>
        <v/>
      </c>
      <c r="K23" s="46" t="s">
        <v>134</v>
      </c>
      <c r="L23" s="46" t="str">
        <f t="shared" si="11"/>
        <v/>
      </c>
      <c r="M23" s="46" t="str">
        <f t="shared" si="12"/>
        <v/>
      </c>
      <c r="N23" s="45" t="s">
        <v>134</v>
      </c>
      <c r="O23" s="45" t="s">
        <v>134</v>
      </c>
      <c r="P23" s="45" t="s">
        <v>134</v>
      </c>
      <c r="Q23" s="46" t="str">
        <f t="shared" si="13"/>
        <v/>
      </c>
      <c r="R23" s="46" t="str">
        <f t="shared" si="14"/>
        <v/>
      </c>
      <c r="S23" s="46" t="str">
        <f t="shared" si="15"/>
        <v/>
      </c>
      <c r="T23" s="47" t="s">
        <v>134</v>
      </c>
      <c r="U23" s="47"/>
      <c r="V23" s="50"/>
      <c r="W23" s="48" t="str">
        <f t="shared" si="0"/>
        <v/>
      </c>
      <c r="X23" s="43" t="str">
        <f t="shared" si="16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9"/>
        <v/>
      </c>
      <c r="J24" s="45" t="str">
        <f t="shared" si="10"/>
        <v/>
      </c>
      <c r="K24" s="46" t="s">
        <v>134</v>
      </c>
      <c r="L24" s="46" t="str">
        <f t="shared" si="11"/>
        <v/>
      </c>
      <c r="M24" s="46" t="str">
        <f t="shared" si="12"/>
        <v/>
      </c>
      <c r="N24" s="45" t="s">
        <v>134</v>
      </c>
      <c r="O24" s="45" t="s">
        <v>134</v>
      </c>
      <c r="P24" s="45" t="s">
        <v>134</v>
      </c>
      <c r="Q24" s="46" t="str">
        <f t="shared" si="13"/>
        <v/>
      </c>
      <c r="R24" s="46" t="str">
        <f t="shared" si="14"/>
        <v/>
      </c>
      <c r="S24" s="46" t="str">
        <f t="shared" si="15"/>
        <v/>
      </c>
      <c r="T24" s="47" t="s">
        <v>134</v>
      </c>
      <c r="U24" s="47"/>
      <c r="V24" s="50"/>
      <c r="W24" s="48" t="str">
        <f t="shared" si="0"/>
        <v/>
      </c>
      <c r="X24" s="43" t="str">
        <f t="shared" si="16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9"/>
        <v/>
      </c>
      <c r="J25" s="45" t="str">
        <f t="shared" si="10"/>
        <v/>
      </c>
      <c r="K25" s="46" t="s">
        <v>134</v>
      </c>
      <c r="L25" s="46" t="str">
        <f t="shared" si="11"/>
        <v/>
      </c>
      <c r="M25" s="46" t="str">
        <f t="shared" si="12"/>
        <v/>
      </c>
      <c r="N25" s="45" t="s">
        <v>134</v>
      </c>
      <c r="O25" s="45" t="s">
        <v>134</v>
      </c>
      <c r="P25" s="45" t="s">
        <v>134</v>
      </c>
      <c r="Q25" s="46" t="str">
        <f t="shared" si="13"/>
        <v/>
      </c>
      <c r="R25" s="46" t="str">
        <f t="shared" si="14"/>
        <v/>
      </c>
      <c r="S25" s="46" t="str">
        <f t="shared" si="15"/>
        <v/>
      </c>
      <c r="T25" s="47" t="s">
        <v>134</v>
      </c>
      <c r="U25" s="47"/>
      <c r="V25" s="50"/>
      <c r="W25" s="48" t="str">
        <f t="shared" si="0"/>
        <v/>
      </c>
      <c r="X25" s="43" t="str">
        <f t="shared" si="16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9"/>
        <v/>
      </c>
      <c r="J26" s="45" t="str">
        <f t="shared" si="10"/>
        <v/>
      </c>
      <c r="K26" s="46" t="s">
        <v>134</v>
      </c>
      <c r="L26" s="46" t="str">
        <f t="shared" si="11"/>
        <v/>
      </c>
      <c r="M26" s="46" t="str">
        <f t="shared" si="12"/>
        <v/>
      </c>
      <c r="N26" s="45" t="s">
        <v>134</v>
      </c>
      <c r="O26" s="45" t="s">
        <v>134</v>
      </c>
      <c r="P26" s="45" t="s">
        <v>134</v>
      </c>
      <c r="Q26" s="46" t="str">
        <f t="shared" si="13"/>
        <v/>
      </c>
      <c r="R26" s="46" t="str">
        <f t="shared" si="14"/>
        <v/>
      </c>
      <c r="S26" s="46" t="str">
        <f t="shared" si="15"/>
        <v/>
      </c>
      <c r="T26" s="47" t="s">
        <v>134</v>
      </c>
      <c r="U26" s="47"/>
      <c r="V26" s="50"/>
      <c r="W26" s="48" t="str">
        <f t="shared" si="0"/>
        <v/>
      </c>
      <c r="X26" s="43" t="str">
        <f t="shared" si="16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9"/>
        <v/>
      </c>
      <c r="J27" s="45" t="str">
        <f t="shared" si="10"/>
        <v/>
      </c>
      <c r="K27" s="46" t="s">
        <v>134</v>
      </c>
      <c r="L27" s="46" t="str">
        <f t="shared" si="11"/>
        <v/>
      </c>
      <c r="M27" s="46" t="str">
        <f t="shared" si="12"/>
        <v/>
      </c>
      <c r="N27" s="45" t="s">
        <v>134</v>
      </c>
      <c r="O27" s="45" t="s">
        <v>134</v>
      </c>
      <c r="P27" s="45" t="s">
        <v>134</v>
      </c>
      <c r="Q27" s="46" t="str">
        <f t="shared" si="13"/>
        <v/>
      </c>
      <c r="R27" s="46" t="str">
        <f t="shared" si="14"/>
        <v/>
      </c>
      <c r="S27" s="46" t="str">
        <f t="shared" si="15"/>
        <v/>
      </c>
      <c r="T27" s="47" t="s">
        <v>134</v>
      </c>
      <c r="U27" s="47"/>
      <c r="V27" s="50"/>
      <c r="W27" s="48" t="str">
        <f t="shared" si="0"/>
        <v/>
      </c>
      <c r="X27" s="43" t="str">
        <f t="shared" si="16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50"/>
      <c r="W28" s="48" t="str">
        <f>IF(U28&gt;=1,"En cours…","")</f>
        <v/>
      </c>
      <c r="X28" s="43" t="str">
        <f t="shared" si="16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7">COUNTIF(I9:I28,"2 match")+COUNTIF(I9:I28,"1 facultative")</f>
        <v>0</v>
      </c>
      <c r="J29" s="52">
        <f t="shared" si="17"/>
        <v>0</v>
      </c>
      <c r="K29" s="52">
        <f t="shared" si="17"/>
        <v>0</v>
      </c>
      <c r="L29" s="52">
        <f t="shared" si="17"/>
        <v>0</v>
      </c>
      <c r="M29" s="52">
        <f t="shared" si="17"/>
        <v>0</v>
      </c>
      <c r="N29" s="52">
        <f t="shared" si="17"/>
        <v>0</v>
      </c>
      <c r="O29" s="52">
        <f t="shared" si="17"/>
        <v>0</v>
      </c>
      <c r="P29" s="52">
        <f t="shared" si="17"/>
        <v>0</v>
      </c>
      <c r="Q29" s="52">
        <f t="shared" si="17"/>
        <v>0</v>
      </c>
      <c r="R29" s="52">
        <f t="shared" si="17"/>
        <v>0</v>
      </c>
      <c r="S29" s="52">
        <f t="shared" si="17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8">IF(AND(U30&gt;=100000,U30&lt;=299999),"3","")</f>
        <v/>
      </c>
      <c r="J30" s="45" t="str">
        <f t="shared" ref="J30:J36" si="19">IF(AND(U30&gt;=100000,U30&lt;=299999),"3","")</f>
        <v/>
      </c>
      <c r="K30" s="46" t="s">
        <v>134</v>
      </c>
      <c r="L30" s="46" t="str">
        <f t="shared" ref="L30:L36" si="20">IF(U30&gt;=300000,"3","")</f>
        <v/>
      </c>
      <c r="M30" s="46" t="str">
        <f t="shared" ref="M30:M36" si="21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22">IF(U30&gt;=100000,"3","")</f>
        <v/>
      </c>
      <c r="R30" s="46" t="str">
        <f t="shared" ref="R30:R36" si="23">IF(AND(U30&gt;=1,U30&lt;=99999),"3","")</f>
        <v/>
      </c>
      <c r="S30" s="46" t="str">
        <f t="shared" ref="S30:S36" si="24">IF(AND(U30&gt;=1,U30&lt;=99999),"3","")</f>
        <v/>
      </c>
      <c r="T30" s="47" t="s">
        <v>134</v>
      </c>
      <c r="U30" s="47"/>
      <c r="V30" s="50"/>
      <c r="W30" s="48" t="str">
        <f t="shared" ref="W30" si="25">IF(U30&gt;=1,"En cours…", "")</f>
        <v/>
      </c>
      <c r="X30" s="43" t="str">
        <f t="shared" ref="X30" si="26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8"/>
        <v/>
      </c>
      <c r="J31" s="45" t="str">
        <f t="shared" si="19"/>
        <v/>
      </c>
      <c r="K31" s="46" t="s">
        <v>134</v>
      </c>
      <c r="L31" s="46" t="str">
        <f t="shared" si="20"/>
        <v/>
      </c>
      <c r="M31" s="46" t="str">
        <f t="shared" si="21"/>
        <v/>
      </c>
      <c r="N31" s="45" t="s">
        <v>134</v>
      </c>
      <c r="O31" s="45" t="s">
        <v>134</v>
      </c>
      <c r="P31" s="45" t="s">
        <v>134</v>
      </c>
      <c r="Q31" s="46" t="str">
        <f t="shared" si="22"/>
        <v/>
      </c>
      <c r="R31" s="46" t="str">
        <f t="shared" si="23"/>
        <v/>
      </c>
      <c r="S31" s="46" t="str">
        <f t="shared" si="24"/>
        <v/>
      </c>
      <c r="T31" s="47" t="s">
        <v>134</v>
      </c>
      <c r="U31" s="47"/>
      <c r="V31" s="50"/>
      <c r="W31" s="48" t="str">
        <f t="shared" ref="W31:W32" si="27">IF(U31&gt;=1,"En cours…", "")</f>
        <v/>
      </c>
      <c r="X31" s="43" t="str">
        <f t="shared" ref="X31:X36" si="28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8"/>
        <v/>
      </c>
      <c r="J32" s="45" t="str">
        <f t="shared" si="19"/>
        <v/>
      </c>
      <c r="K32" s="46" t="s">
        <v>134</v>
      </c>
      <c r="L32" s="46" t="str">
        <f t="shared" si="20"/>
        <v/>
      </c>
      <c r="M32" s="46" t="str">
        <f t="shared" si="21"/>
        <v/>
      </c>
      <c r="N32" s="45" t="s">
        <v>134</v>
      </c>
      <c r="O32" s="45" t="s">
        <v>134</v>
      </c>
      <c r="P32" s="45" t="s">
        <v>134</v>
      </c>
      <c r="Q32" s="46" t="str">
        <f t="shared" si="22"/>
        <v/>
      </c>
      <c r="R32" s="46" t="str">
        <f t="shared" si="23"/>
        <v/>
      </c>
      <c r="S32" s="46" t="str">
        <f t="shared" si="24"/>
        <v/>
      </c>
      <c r="T32" s="47" t="s">
        <v>134</v>
      </c>
      <c r="U32" s="47"/>
      <c r="V32" s="50"/>
      <c r="W32" s="48" t="str">
        <f t="shared" si="27"/>
        <v/>
      </c>
      <c r="X32" s="43" t="str">
        <f t="shared" si="28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8"/>
        <v/>
      </c>
      <c r="J33" s="45" t="str">
        <f t="shared" si="19"/>
        <v/>
      </c>
      <c r="K33" s="46" t="s">
        <v>134</v>
      </c>
      <c r="L33" s="46" t="str">
        <f t="shared" si="20"/>
        <v/>
      </c>
      <c r="M33" s="46" t="str">
        <f t="shared" si="21"/>
        <v/>
      </c>
      <c r="N33" s="45" t="s">
        <v>134</v>
      </c>
      <c r="O33" s="45" t="s">
        <v>134</v>
      </c>
      <c r="P33" s="45" t="s">
        <v>134</v>
      </c>
      <c r="Q33" s="46" t="str">
        <f t="shared" si="22"/>
        <v/>
      </c>
      <c r="R33" s="46" t="str">
        <f t="shared" si="23"/>
        <v/>
      </c>
      <c r="S33" s="46" t="str">
        <f t="shared" si="24"/>
        <v/>
      </c>
      <c r="T33" s="47" t="s">
        <v>134</v>
      </c>
      <c r="U33" s="47"/>
      <c r="V33" s="50"/>
      <c r="W33" s="48" t="str">
        <f t="shared" ref="W33:W36" si="29">IF(U33&gt;=1,"En cours…", "")</f>
        <v/>
      </c>
      <c r="X33" s="43" t="str">
        <f t="shared" si="28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8"/>
        <v/>
      </c>
      <c r="J34" s="45" t="str">
        <f t="shared" si="19"/>
        <v/>
      </c>
      <c r="K34" s="46" t="s">
        <v>134</v>
      </c>
      <c r="L34" s="46" t="str">
        <f t="shared" si="20"/>
        <v/>
      </c>
      <c r="M34" s="46" t="str">
        <f t="shared" si="21"/>
        <v/>
      </c>
      <c r="N34" s="45" t="s">
        <v>134</v>
      </c>
      <c r="O34" s="45" t="s">
        <v>134</v>
      </c>
      <c r="P34" s="45" t="s">
        <v>134</v>
      </c>
      <c r="Q34" s="46" t="str">
        <f t="shared" si="22"/>
        <v/>
      </c>
      <c r="R34" s="46" t="str">
        <f t="shared" si="23"/>
        <v/>
      </c>
      <c r="S34" s="46" t="str">
        <f t="shared" si="24"/>
        <v/>
      </c>
      <c r="T34" s="48" t="s">
        <v>134</v>
      </c>
      <c r="U34" s="47"/>
      <c r="V34" s="50"/>
      <c r="W34" s="48" t="str">
        <f t="shared" si="29"/>
        <v/>
      </c>
      <c r="X34" s="43" t="str">
        <f t="shared" si="28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8"/>
        <v/>
      </c>
      <c r="J35" s="45" t="str">
        <f t="shared" si="19"/>
        <v/>
      </c>
      <c r="K35" s="46" t="s">
        <v>134</v>
      </c>
      <c r="L35" s="46" t="str">
        <f t="shared" si="20"/>
        <v/>
      </c>
      <c r="M35" s="46" t="str">
        <f t="shared" si="21"/>
        <v/>
      </c>
      <c r="N35" s="45" t="s">
        <v>134</v>
      </c>
      <c r="O35" s="45" t="s">
        <v>134</v>
      </c>
      <c r="P35" s="45" t="s">
        <v>134</v>
      </c>
      <c r="Q35" s="46" t="str">
        <f t="shared" si="22"/>
        <v/>
      </c>
      <c r="R35" s="46" t="str">
        <f t="shared" si="23"/>
        <v/>
      </c>
      <c r="S35" s="46" t="str">
        <f t="shared" si="24"/>
        <v/>
      </c>
      <c r="T35" s="47" t="s">
        <v>134</v>
      </c>
      <c r="U35" s="47"/>
      <c r="V35" s="50"/>
      <c r="W35" s="48" t="str">
        <f t="shared" si="29"/>
        <v/>
      </c>
      <c r="X35" s="43" t="str">
        <f t="shared" si="28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8"/>
        <v/>
      </c>
      <c r="J36" s="45" t="str">
        <f t="shared" si="19"/>
        <v/>
      </c>
      <c r="K36" s="46" t="s">
        <v>134</v>
      </c>
      <c r="L36" s="46" t="str">
        <f t="shared" si="20"/>
        <v/>
      </c>
      <c r="M36" s="46" t="str">
        <f t="shared" si="21"/>
        <v/>
      </c>
      <c r="N36" s="45" t="s">
        <v>134</v>
      </c>
      <c r="O36" s="45" t="s">
        <v>134</v>
      </c>
      <c r="P36" s="45" t="s">
        <v>134</v>
      </c>
      <c r="Q36" s="46" t="str">
        <f t="shared" si="22"/>
        <v/>
      </c>
      <c r="R36" s="46" t="str">
        <f t="shared" si="23"/>
        <v/>
      </c>
      <c r="S36" s="46" t="str">
        <f t="shared" si="24"/>
        <v/>
      </c>
      <c r="T36" s="47"/>
      <c r="U36" s="47"/>
      <c r="V36" s="50"/>
      <c r="W36" s="48" t="str">
        <f t="shared" si="29"/>
        <v/>
      </c>
      <c r="X36" s="43" t="str">
        <f t="shared" si="28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30">COUNTIF(H30:H36,"2 match")</f>
        <v>0</v>
      </c>
      <c r="I37" s="91">
        <f t="shared" si="30"/>
        <v>0</v>
      </c>
      <c r="J37" s="91">
        <f t="shared" si="30"/>
        <v>0</v>
      </c>
      <c r="K37" s="91">
        <f t="shared" si="30"/>
        <v>0</v>
      </c>
      <c r="L37" s="91">
        <f t="shared" si="30"/>
        <v>0</v>
      </c>
      <c r="M37" s="91">
        <f t="shared" si="30"/>
        <v>0</v>
      </c>
      <c r="N37" s="91">
        <f t="shared" si="30"/>
        <v>0</v>
      </c>
      <c r="O37" s="91">
        <f t="shared" si="30"/>
        <v>0</v>
      </c>
      <c r="P37" s="91">
        <f t="shared" si="30"/>
        <v>0</v>
      </c>
      <c r="Q37" s="91">
        <f t="shared" si="30"/>
        <v>0</v>
      </c>
      <c r="R37" s="91">
        <f t="shared" si="30"/>
        <v>0</v>
      </c>
      <c r="S37" s="91">
        <f t="shared" si="30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31">IF(AND(U44&gt;=100000,U44&lt;=299999),"3","")</f>
        <v/>
      </c>
      <c r="J44" s="45" t="str">
        <f t="shared" ref="J44:J49" si="32">IF(AND(U44&gt;=100000,U44&lt;=299999),"3","")</f>
        <v/>
      </c>
      <c r="K44" s="46" t="s">
        <v>134</v>
      </c>
      <c r="L44" s="46" t="str">
        <f t="shared" ref="L44:L49" si="33">IF(U44&gt;=300000,"3","")</f>
        <v/>
      </c>
      <c r="M44" s="46" t="str">
        <f t="shared" ref="M44:M49" si="34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5">IF(U44&gt;=100000,"3","")</f>
        <v/>
      </c>
      <c r="R44" s="46" t="str">
        <f t="shared" ref="R44:R49" si="36">IF(AND(U44&gt;=1,U44&lt;=99999),"3","")</f>
        <v/>
      </c>
      <c r="S44" s="46" t="str">
        <f t="shared" ref="S44:S49" si="37">IF(AND(U44&gt;=1,U44&lt;=99999),"3","")</f>
        <v/>
      </c>
      <c r="T44" s="47" t="s">
        <v>134</v>
      </c>
      <c r="U44" s="47"/>
      <c r="V44" s="50"/>
      <c r="W44" s="48" t="str">
        <f t="shared" ref="W44:W49" si="38">IF(U44&gt;=1,"En cours…", "")</f>
        <v/>
      </c>
      <c r="X44" s="43" t="str">
        <f t="shared" ref="X44:X49" si="39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31"/>
        <v/>
      </c>
      <c r="J45" s="45" t="str">
        <f t="shared" si="32"/>
        <v/>
      </c>
      <c r="K45" s="46" t="s">
        <v>134</v>
      </c>
      <c r="L45" s="46" t="str">
        <f t="shared" si="33"/>
        <v/>
      </c>
      <c r="M45" s="46" t="str">
        <f t="shared" si="34"/>
        <v/>
      </c>
      <c r="N45" s="45" t="s">
        <v>134</v>
      </c>
      <c r="O45" s="45" t="s">
        <v>134</v>
      </c>
      <c r="P45" s="45" t="s">
        <v>134</v>
      </c>
      <c r="Q45" s="46" t="str">
        <f t="shared" si="35"/>
        <v/>
      </c>
      <c r="R45" s="46" t="str">
        <f t="shared" si="36"/>
        <v/>
      </c>
      <c r="S45" s="46" t="str">
        <f t="shared" si="37"/>
        <v/>
      </c>
      <c r="T45" s="47" t="s">
        <v>134</v>
      </c>
      <c r="U45" s="47"/>
      <c r="V45" s="50"/>
      <c r="W45" s="48" t="str">
        <f t="shared" si="38"/>
        <v/>
      </c>
      <c r="X45" s="43" t="str">
        <f t="shared" si="39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31"/>
        <v/>
      </c>
      <c r="J46" s="45" t="str">
        <f t="shared" si="32"/>
        <v/>
      </c>
      <c r="K46" s="46" t="s">
        <v>134</v>
      </c>
      <c r="L46" s="46" t="str">
        <f t="shared" si="33"/>
        <v/>
      </c>
      <c r="M46" s="46" t="str">
        <f t="shared" si="34"/>
        <v/>
      </c>
      <c r="N46" s="45" t="s">
        <v>134</v>
      </c>
      <c r="O46" s="45" t="s">
        <v>134</v>
      </c>
      <c r="P46" s="45" t="s">
        <v>134</v>
      </c>
      <c r="Q46" s="46" t="str">
        <f t="shared" si="35"/>
        <v/>
      </c>
      <c r="R46" s="46" t="str">
        <f t="shared" si="36"/>
        <v/>
      </c>
      <c r="S46" s="46" t="str">
        <f t="shared" si="37"/>
        <v/>
      </c>
      <c r="T46" s="47" t="s">
        <v>134</v>
      </c>
      <c r="U46" s="47"/>
      <c r="V46" s="50"/>
      <c r="W46" s="48" t="str">
        <f t="shared" si="38"/>
        <v/>
      </c>
      <c r="X46" s="43" t="str">
        <f t="shared" si="39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31"/>
        <v/>
      </c>
      <c r="J47" s="45" t="str">
        <f t="shared" si="32"/>
        <v/>
      </c>
      <c r="K47" s="46" t="s">
        <v>134</v>
      </c>
      <c r="L47" s="46" t="str">
        <f t="shared" si="33"/>
        <v/>
      </c>
      <c r="M47" s="46" t="str">
        <f t="shared" si="34"/>
        <v/>
      </c>
      <c r="N47" s="45" t="s">
        <v>134</v>
      </c>
      <c r="O47" s="45" t="s">
        <v>134</v>
      </c>
      <c r="P47" s="45" t="s">
        <v>134</v>
      </c>
      <c r="Q47" s="46" t="str">
        <f t="shared" si="35"/>
        <v/>
      </c>
      <c r="R47" s="46" t="str">
        <f t="shared" si="36"/>
        <v/>
      </c>
      <c r="S47" s="46" t="str">
        <f t="shared" si="37"/>
        <v/>
      </c>
      <c r="T47" s="48" t="s">
        <v>134</v>
      </c>
      <c r="U47" s="47"/>
      <c r="V47" s="50"/>
      <c r="W47" s="48" t="str">
        <f t="shared" si="38"/>
        <v/>
      </c>
      <c r="X47" s="43" t="str">
        <f t="shared" si="39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31"/>
        <v/>
      </c>
      <c r="J48" s="45" t="str">
        <f t="shared" si="32"/>
        <v/>
      </c>
      <c r="K48" s="46" t="s">
        <v>134</v>
      </c>
      <c r="L48" s="46" t="str">
        <f t="shared" si="33"/>
        <v/>
      </c>
      <c r="M48" s="46" t="str">
        <f t="shared" si="34"/>
        <v/>
      </c>
      <c r="N48" s="45" t="s">
        <v>134</v>
      </c>
      <c r="O48" s="45" t="s">
        <v>134</v>
      </c>
      <c r="P48" s="45" t="s">
        <v>134</v>
      </c>
      <c r="Q48" s="46" t="str">
        <f t="shared" si="35"/>
        <v/>
      </c>
      <c r="R48" s="46" t="str">
        <f t="shared" si="36"/>
        <v/>
      </c>
      <c r="S48" s="46" t="str">
        <f t="shared" si="37"/>
        <v/>
      </c>
      <c r="T48" s="47" t="s">
        <v>134</v>
      </c>
      <c r="U48" s="47"/>
      <c r="V48" s="50"/>
      <c r="W48" s="48" t="str">
        <f t="shared" si="38"/>
        <v/>
      </c>
      <c r="X48" s="43" t="str">
        <f t="shared" si="39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31"/>
        <v/>
      </c>
      <c r="J49" s="45" t="str">
        <f t="shared" si="32"/>
        <v/>
      </c>
      <c r="K49" s="46" t="s">
        <v>134</v>
      </c>
      <c r="L49" s="46" t="str">
        <f t="shared" si="33"/>
        <v/>
      </c>
      <c r="M49" s="46" t="str">
        <f t="shared" si="34"/>
        <v/>
      </c>
      <c r="N49" s="45" t="s">
        <v>134</v>
      </c>
      <c r="O49" s="45" t="s">
        <v>134</v>
      </c>
      <c r="P49" s="45" t="s">
        <v>134</v>
      </c>
      <c r="Q49" s="46" t="str">
        <f t="shared" si="35"/>
        <v/>
      </c>
      <c r="R49" s="46" t="str">
        <f t="shared" si="36"/>
        <v/>
      </c>
      <c r="S49" s="46" t="str">
        <f t="shared" si="37"/>
        <v/>
      </c>
      <c r="T49" s="47" t="s">
        <v>134</v>
      </c>
      <c r="U49" s="47"/>
      <c r="V49" s="50"/>
      <c r="W49" s="48" t="str">
        <f t="shared" si="38"/>
        <v/>
      </c>
      <c r="X49" s="43" t="str">
        <f t="shared" si="39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40">COUNTIF(I44:I49,"2 match")+COUNTIF(I44:I49,"1 facultative")</f>
        <v>0</v>
      </c>
      <c r="J50" s="52">
        <f t="shared" si="40"/>
        <v>0</v>
      </c>
      <c r="K50" s="52">
        <f t="shared" si="40"/>
        <v>0</v>
      </c>
      <c r="L50" s="52">
        <f t="shared" si="40"/>
        <v>0</v>
      </c>
      <c r="M50" s="52">
        <f t="shared" si="40"/>
        <v>0</v>
      </c>
      <c r="N50" s="52">
        <f t="shared" si="40"/>
        <v>0</v>
      </c>
      <c r="O50" s="52">
        <f t="shared" si="40"/>
        <v>0</v>
      </c>
      <c r="P50" s="52">
        <f t="shared" si="40"/>
        <v>0</v>
      </c>
      <c r="Q50" s="52">
        <f t="shared" si="40"/>
        <v>0</v>
      </c>
      <c r="R50" s="52">
        <f t="shared" si="40"/>
        <v>0</v>
      </c>
      <c r="S50" s="52">
        <f t="shared" si="40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41">IF(AND(U51&gt;=100000,U51&lt;=299999),"3","")</f>
        <v/>
      </c>
      <c r="J51" s="45" t="str">
        <f t="shared" ref="J51:J55" si="42">IF(AND(U51&gt;=100000,U51&lt;=299999),"3","")</f>
        <v/>
      </c>
      <c r="K51" s="46" t="s">
        <v>134</v>
      </c>
      <c r="L51" s="46" t="str">
        <f t="shared" ref="L51:L55" si="43">IF(U51&gt;=300000,"3","")</f>
        <v/>
      </c>
      <c r="M51" s="46" t="str">
        <f t="shared" ref="M51:M55" si="44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5">IF(U51&gt;=100000,"3","")</f>
        <v/>
      </c>
      <c r="R51" s="46" t="str">
        <f t="shared" ref="R51:R55" si="46">IF(AND(U51&gt;=1,U51&lt;=99999),"3","")</f>
        <v/>
      </c>
      <c r="S51" s="46" t="str">
        <f t="shared" ref="S51:S55" si="47">IF(AND(U51&gt;=1,U51&lt;=99999),"3","")</f>
        <v/>
      </c>
      <c r="T51" s="47" t="s">
        <v>134</v>
      </c>
      <c r="U51" s="47"/>
      <c r="V51" s="50"/>
      <c r="W51" s="48" t="str">
        <f t="shared" ref="W51:W55" si="48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41"/>
        <v/>
      </c>
      <c r="J52" s="45" t="str">
        <f t="shared" si="42"/>
        <v/>
      </c>
      <c r="K52" s="46" t="s">
        <v>134</v>
      </c>
      <c r="L52" s="46" t="str">
        <f t="shared" si="43"/>
        <v/>
      </c>
      <c r="M52" s="46" t="str">
        <f t="shared" si="44"/>
        <v/>
      </c>
      <c r="N52" s="45" t="s">
        <v>134</v>
      </c>
      <c r="O52" s="45" t="s">
        <v>134</v>
      </c>
      <c r="P52" s="45" t="s">
        <v>134</v>
      </c>
      <c r="Q52" s="46" t="str">
        <f t="shared" si="45"/>
        <v/>
      </c>
      <c r="R52" s="46" t="str">
        <f t="shared" si="46"/>
        <v/>
      </c>
      <c r="S52" s="46" t="str">
        <f t="shared" si="47"/>
        <v/>
      </c>
      <c r="T52" s="47" t="s">
        <v>134</v>
      </c>
      <c r="U52" s="47"/>
      <c r="V52" s="50"/>
      <c r="W52" s="48" t="str">
        <f t="shared" si="48"/>
        <v/>
      </c>
      <c r="X52" s="43" t="str">
        <f t="shared" ref="X52:X55" si="49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41"/>
        <v/>
      </c>
      <c r="J53" s="45" t="str">
        <f t="shared" si="42"/>
        <v/>
      </c>
      <c r="K53" s="46" t="s">
        <v>134</v>
      </c>
      <c r="L53" s="46" t="str">
        <f t="shared" si="43"/>
        <v/>
      </c>
      <c r="M53" s="46" t="str">
        <f t="shared" si="44"/>
        <v/>
      </c>
      <c r="N53" s="45" t="s">
        <v>134</v>
      </c>
      <c r="O53" s="45" t="s">
        <v>134</v>
      </c>
      <c r="P53" s="45" t="s">
        <v>134</v>
      </c>
      <c r="Q53" s="46" t="str">
        <f t="shared" si="45"/>
        <v/>
      </c>
      <c r="R53" s="46" t="str">
        <f t="shared" si="46"/>
        <v/>
      </c>
      <c r="S53" s="46" t="str">
        <f t="shared" si="47"/>
        <v/>
      </c>
      <c r="T53" s="48" t="s">
        <v>134</v>
      </c>
      <c r="U53" s="47"/>
      <c r="V53" s="50"/>
      <c r="W53" s="48" t="str">
        <f t="shared" si="48"/>
        <v/>
      </c>
      <c r="X53" s="43" t="str">
        <f t="shared" si="49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41"/>
        <v/>
      </c>
      <c r="J54" s="45" t="str">
        <f t="shared" si="42"/>
        <v/>
      </c>
      <c r="K54" s="46" t="s">
        <v>134</v>
      </c>
      <c r="L54" s="46" t="str">
        <f t="shared" si="43"/>
        <v/>
      </c>
      <c r="M54" s="46" t="str">
        <f t="shared" si="44"/>
        <v/>
      </c>
      <c r="N54" s="45" t="s">
        <v>134</v>
      </c>
      <c r="O54" s="45" t="s">
        <v>134</v>
      </c>
      <c r="P54" s="45" t="s">
        <v>134</v>
      </c>
      <c r="Q54" s="46" t="str">
        <f t="shared" si="45"/>
        <v/>
      </c>
      <c r="R54" s="46" t="str">
        <f t="shared" si="46"/>
        <v/>
      </c>
      <c r="S54" s="46" t="str">
        <f t="shared" si="47"/>
        <v/>
      </c>
      <c r="T54" s="47" t="s">
        <v>134</v>
      </c>
      <c r="U54" s="47"/>
      <c r="V54" s="50"/>
      <c r="W54" s="48" t="str">
        <f t="shared" si="48"/>
        <v/>
      </c>
      <c r="X54" s="43" t="str">
        <f t="shared" si="49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41"/>
        <v/>
      </c>
      <c r="J55" s="45" t="str">
        <f t="shared" si="42"/>
        <v/>
      </c>
      <c r="K55" s="46" t="s">
        <v>134</v>
      </c>
      <c r="L55" s="46" t="str">
        <f t="shared" si="43"/>
        <v/>
      </c>
      <c r="M55" s="46" t="str">
        <f t="shared" si="44"/>
        <v/>
      </c>
      <c r="N55" s="45" t="s">
        <v>134</v>
      </c>
      <c r="O55" s="45" t="s">
        <v>134</v>
      </c>
      <c r="P55" s="45" t="s">
        <v>134</v>
      </c>
      <c r="Q55" s="46" t="str">
        <f t="shared" si="45"/>
        <v/>
      </c>
      <c r="R55" s="46" t="str">
        <f t="shared" si="46"/>
        <v/>
      </c>
      <c r="S55" s="46" t="str">
        <f t="shared" si="47"/>
        <v/>
      </c>
      <c r="T55" s="47"/>
      <c r="U55" s="47"/>
      <c r="V55" s="50"/>
      <c r="W55" s="48" t="str">
        <f t="shared" si="48"/>
        <v/>
      </c>
      <c r="X55" s="43" t="str">
        <f t="shared" si="49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50">COUNTIF(I51:I55,"2 match")</f>
        <v>0</v>
      </c>
      <c r="J56" s="91">
        <f t="shared" si="50"/>
        <v>0</v>
      </c>
      <c r="K56" s="91">
        <f t="shared" si="50"/>
        <v>0</v>
      </c>
      <c r="L56" s="91">
        <f t="shared" si="50"/>
        <v>0</v>
      </c>
      <c r="M56" s="91">
        <f t="shared" si="50"/>
        <v>0</v>
      </c>
      <c r="N56" s="91">
        <f t="shared" si="50"/>
        <v>0</v>
      </c>
      <c r="O56" s="91">
        <f t="shared" si="50"/>
        <v>0</v>
      </c>
      <c r="P56" s="91">
        <f t="shared" si="50"/>
        <v>0</v>
      </c>
      <c r="Q56" s="91">
        <f t="shared" si="50"/>
        <v>0</v>
      </c>
      <c r="R56" s="91">
        <f t="shared" si="50"/>
        <v>0</v>
      </c>
      <c r="S56" s="91">
        <f t="shared" si="50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3590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918" priority="3563" operator="containsText" text="2 match">
      <formula>NOT(ISERROR(SEARCH("2 match",C29)))</formula>
    </cfRule>
    <cfRule type="containsText" dxfId="917" priority="3564" operator="containsText" text="1 facultative">
      <formula>NOT(ISERROR(SEARCH("1 facultative",C29)))</formula>
    </cfRule>
  </conditionalFormatting>
  <conditionalFormatting sqref="X37">
    <cfRule type="cellIs" dxfId="916" priority="1136" operator="equal">
      <formula>10000</formula>
    </cfRule>
    <cfRule type="cellIs" dxfId="915" priority="1137" operator="lessThan">
      <formula>10000</formula>
    </cfRule>
    <cfRule type="cellIs" dxfId="914" priority="1138" operator="greaterThan">
      <formula>10000</formula>
    </cfRule>
    <cfRule type="cellIs" dxfId="913" priority="1139" operator="lessThan">
      <formula>25000</formula>
    </cfRule>
    <cfRule type="cellIs" dxfId="912" priority="1140" operator="greaterThan">
      <formula>25000</formula>
    </cfRule>
    <cfRule type="cellIs" dxfId="911" priority="1141" operator="greaterThan">
      <formula>25000</formula>
    </cfRule>
  </conditionalFormatting>
  <conditionalFormatting sqref="D29:F29 V29:X29 D37:F37 T37:X37">
    <cfRule type="containsText" dxfId="910" priority="1134" operator="containsText" text="2 match">
      <formula>NOT(ISERROR(SEARCH("2 match",D29)))</formula>
    </cfRule>
    <cfRule type="containsText" dxfId="909" priority="1135" operator="containsText" text="1 facultative">
      <formula>NOT(ISERROR(SEARCH("1 facultative",D29)))</formula>
    </cfRule>
  </conditionalFormatting>
  <conditionalFormatting sqref="G29:S29">
    <cfRule type="containsText" priority="1133" operator="containsText" text="x">
      <formula>NOT(ISERROR(SEARCH("x",G29)))</formula>
    </cfRule>
  </conditionalFormatting>
  <conditionalFormatting sqref="G29:U29">
    <cfRule type="containsText" dxfId="908" priority="1131" operator="containsText" text="2 match">
      <formula>NOT(ISERROR(SEARCH("2 match",G29)))</formula>
    </cfRule>
    <cfRule type="containsText" dxfId="907" priority="1132" operator="containsText" text="1 facultative">
      <formula>NOT(ISERROR(SEARCH("1 facultative",G29)))</formula>
    </cfRule>
  </conditionalFormatting>
  <conditionalFormatting sqref="K29:M29">
    <cfRule type="containsText" dxfId="906" priority="1130" operator="containsText" text="Néant">
      <formula>NOT(ISERROR(SEARCH("Néant",K29)))</formula>
    </cfRule>
  </conditionalFormatting>
  <conditionalFormatting sqref="G37">
    <cfRule type="containsText" priority="1129" operator="containsText" text="x">
      <formula>NOT(ISERROR(SEARCH("x",G37)))</formula>
    </cfRule>
  </conditionalFormatting>
  <conditionalFormatting sqref="G37">
    <cfRule type="containsText" dxfId="905" priority="1127" operator="containsText" text="2 match">
      <formula>NOT(ISERROR(SEARCH("2 match",G37)))</formula>
    </cfRule>
    <cfRule type="containsText" dxfId="904" priority="1128" operator="containsText" text="1 facultative">
      <formula>NOT(ISERROR(SEARCH("1 facultative",G37)))</formula>
    </cfRule>
  </conditionalFormatting>
  <conditionalFormatting sqref="D31:D32 G31:G32 V30:V31 T30:T31">
    <cfRule type="containsText" dxfId="903" priority="1123" operator="containsText" text="2 match">
      <formula>NOT(ISERROR(SEARCH("2 match",D30)))</formula>
    </cfRule>
    <cfRule type="containsText" dxfId="902" priority="1124" operator="containsText" text="1 facultative">
      <formula>NOT(ISERROR(SEARCH("1 facultative",D30)))</formula>
    </cfRule>
  </conditionalFormatting>
  <conditionalFormatting sqref="W30:W31">
    <cfRule type="containsText" dxfId="901" priority="1112" operator="containsText" text="Signé partie">
      <formula>NOT(ISERROR(SEARCH("Signé partie",W30)))</formula>
    </cfRule>
    <cfRule type="containsText" dxfId="900" priority="1113" operator="containsText" text="Reporté">
      <formula>NOT(ISERROR(SEARCH("Reporté",W30)))</formula>
    </cfRule>
    <cfRule type="containsText" dxfId="899" priority="1114" operator="containsText" text="Abandon">
      <formula>NOT(ISERROR(SEARCH("Abandon",W30)))</formula>
    </cfRule>
    <cfRule type="containsText" dxfId="898" priority="1115" operator="containsText" text="Signé 100%">
      <formula>NOT(ISERROR(SEARCH("Signé 100%",W30)))</formula>
    </cfRule>
    <cfRule type="containsBlanks" dxfId="897" priority="1116">
      <formula>LEN(TRIM(W30))=0</formula>
    </cfRule>
    <cfRule type="containsText" dxfId="896" priority="1117" operator="containsText" text="En cours">
      <formula>NOT(ISERROR(SEARCH("En cours",W30)))</formula>
    </cfRule>
  </conditionalFormatting>
  <conditionalFormatting sqref="W32:W36">
    <cfRule type="containsText" dxfId="895" priority="1098" operator="containsText" text="Signé partie">
      <formula>NOT(ISERROR(SEARCH("Signé partie",W32)))</formula>
    </cfRule>
    <cfRule type="containsText" dxfId="894" priority="1099" operator="containsText" text="Reporté">
      <formula>NOT(ISERROR(SEARCH("Reporté",W32)))</formula>
    </cfRule>
    <cfRule type="containsText" dxfId="893" priority="1100" operator="containsText" text="Abandon">
      <formula>NOT(ISERROR(SEARCH("Abandon",W32)))</formula>
    </cfRule>
    <cfRule type="containsText" dxfId="892" priority="1101" operator="containsText" text="Signé 100%">
      <formula>NOT(ISERROR(SEARCH("Signé 100%",W32)))</formula>
    </cfRule>
    <cfRule type="containsBlanks" dxfId="891" priority="1107">
      <formula>LEN(TRIM(W32))=0</formula>
    </cfRule>
    <cfRule type="containsText" dxfId="890" priority="1108" operator="containsText" text="En cours">
      <formula>NOT(ISERROR(SEARCH("En cours",W32)))</formula>
    </cfRule>
  </conditionalFormatting>
  <conditionalFormatting sqref="D33:D36 T33:T36 G33:G36 V33:V36">
    <cfRule type="containsText" dxfId="889" priority="1102" operator="containsText" text="2 match">
      <formula>NOT(ISERROR(SEARCH("2 match",D33)))</formula>
    </cfRule>
    <cfRule type="containsText" dxfId="888" priority="1103" operator="containsText" text="1 facultative">
      <formula>NOT(ISERROR(SEARCH("1 facultative",D33)))</formula>
    </cfRule>
  </conditionalFormatting>
  <conditionalFormatting sqref="T32 V32">
    <cfRule type="containsText" dxfId="887" priority="1094" operator="containsText" text="2 match">
      <formula>NOT(ISERROR(SEARCH("2 match",T32)))</formula>
    </cfRule>
    <cfRule type="containsText" dxfId="886" priority="1095" operator="containsText" text="1 facultative">
      <formula>NOT(ISERROR(SEARCH("1 facultative",T32)))</formula>
    </cfRule>
  </conditionalFormatting>
  <conditionalFormatting sqref="E31:E36">
    <cfRule type="containsText" dxfId="885" priority="998" operator="containsText" text="2 match">
      <formula>NOT(ISERROR(SEARCH("2 match",E31)))</formula>
    </cfRule>
    <cfRule type="containsText" dxfId="884" priority="999" operator="containsText" text="1 facultative">
      <formula>NOT(ISERROR(SEARCH("1 facultative",E31)))</formula>
    </cfRule>
  </conditionalFormatting>
  <conditionalFormatting sqref="G57">
    <cfRule type="containsText" priority="997" operator="containsText" text="x">
      <formula>NOT(ISERROR(SEARCH("x",G57)))</formula>
    </cfRule>
  </conditionalFormatting>
  <conditionalFormatting sqref="X50">
    <cfRule type="cellIs" dxfId="883" priority="995" operator="equal">
      <formula>10000</formula>
    </cfRule>
    <cfRule type="cellIs" dxfId="882" priority="996" operator="greaterThan">
      <formula>10000</formula>
    </cfRule>
  </conditionalFormatting>
  <conditionalFormatting sqref="X50">
    <cfRule type="containsBlanks" dxfId="881" priority="993">
      <formula>LEN(TRIM(X50))=0</formula>
    </cfRule>
    <cfRule type="containsText" dxfId="880" priority="994" operator="containsText" text="En cours">
      <formula>NOT(ISERROR(SEARCH("En cours",X50)))</formula>
    </cfRule>
  </conditionalFormatting>
  <conditionalFormatting sqref="X56">
    <cfRule type="containsBlanks" dxfId="879" priority="991">
      <formula>LEN(TRIM(X56))=0</formula>
    </cfRule>
    <cfRule type="containsText" dxfId="878" priority="992" operator="containsText" text="En cours">
      <formula>NOT(ISERROR(SEARCH("En cours",X56)))</formula>
    </cfRule>
  </conditionalFormatting>
  <conditionalFormatting sqref="D56:F56 D50:F50">
    <cfRule type="containsText" dxfId="877" priority="989" operator="containsText" text="2 match">
      <formula>NOT(ISERROR(SEARCH("2 match",D50)))</formula>
    </cfRule>
    <cfRule type="containsText" dxfId="876" priority="990" operator="containsText" text="1 facultative">
      <formula>NOT(ISERROR(SEARCH("1 facultative",D50)))</formula>
    </cfRule>
  </conditionalFormatting>
  <conditionalFormatting sqref="X56">
    <cfRule type="cellIs" dxfId="875" priority="985" operator="equal">
      <formula>10000</formula>
    </cfRule>
    <cfRule type="cellIs" dxfId="874" priority="986" operator="lessThan">
      <formula>10000</formula>
    </cfRule>
    <cfRule type="cellIs" dxfId="873" priority="987" operator="greaterThan">
      <formula>10000</formula>
    </cfRule>
    <cfRule type="cellIs" dxfId="872" priority="988" operator="lessThan">
      <formula>25000</formula>
    </cfRule>
  </conditionalFormatting>
  <conditionalFormatting sqref="X57">
    <cfRule type="cellIs" dxfId="871" priority="979" operator="greaterThan">
      <formula>25000</formula>
    </cfRule>
    <cfRule type="cellIs" dxfId="870" priority="980" operator="equal">
      <formula>10000</formula>
    </cfRule>
    <cfRule type="cellIs" dxfId="869" priority="981" operator="lessThan">
      <formula>10000</formula>
    </cfRule>
    <cfRule type="cellIs" dxfId="868" priority="982" operator="greaterThan">
      <formula>10000</formula>
    </cfRule>
    <cfRule type="cellIs" dxfId="867" priority="983" operator="lessThan">
      <formula>25000</formula>
    </cfRule>
    <cfRule type="cellIs" dxfId="866" priority="984" operator="greaterThan">
      <formula>25000</formula>
    </cfRule>
  </conditionalFormatting>
  <conditionalFormatting sqref="X57">
    <cfRule type="cellIs" dxfId="865" priority="976" operator="equal">
      <formula>0.5</formula>
    </cfRule>
    <cfRule type="cellIs" priority="977" operator="between">
      <formula>30</formula>
      <formula>50</formula>
    </cfRule>
    <cfRule type="cellIs" dxfId="864" priority="978" operator="greaterThan">
      <formula>0.5</formula>
    </cfRule>
  </conditionalFormatting>
  <conditionalFormatting sqref="G50:S50">
    <cfRule type="containsText" priority="971" operator="containsText" text="x">
      <formula>NOT(ISERROR(SEARCH("x",G50)))</formula>
    </cfRule>
  </conditionalFormatting>
  <conditionalFormatting sqref="G50:U50">
    <cfRule type="containsText" dxfId="863" priority="969" operator="containsText" text="2 match">
      <formula>NOT(ISERROR(SEARCH("2 match",G50)))</formula>
    </cfRule>
    <cfRule type="containsText" dxfId="862" priority="970" operator="containsText" text="1 facultative">
      <formula>NOT(ISERROR(SEARCH("1 facultative",G50)))</formula>
    </cfRule>
  </conditionalFormatting>
  <conditionalFormatting sqref="H50:S50">
    <cfRule type="containsText" priority="968" operator="containsText" text="x">
      <formula>NOT(ISERROR(SEARCH("x",H50)))</formula>
    </cfRule>
  </conditionalFormatting>
  <conditionalFormatting sqref="H50:S50">
    <cfRule type="containsText" priority="967" operator="containsText" text="x">
      <formula>NOT(ISERROR(SEARCH("x",H50)))</formula>
    </cfRule>
  </conditionalFormatting>
  <conditionalFormatting sqref="K50:M50">
    <cfRule type="containsText" dxfId="861" priority="966" operator="containsText" text="Néant">
      <formula>NOT(ISERROR(SEARCH("Néant",K50)))</formula>
    </cfRule>
  </conditionalFormatting>
  <conditionalFormatting sqref="G56">
    <cfRule type="containsText" priority="965" operator="containsText" text="x">
      <formula>NOT(ISERROR(SEARCH("x",G56)))</formula>
    </cfRule>
  </conditionalFormatting>
  <conditionalFormatting sqref="G56 T56:U56">
    <cfRule type="containsText" dxfId="860" priority="959" operator="containsText" text="2 match">
      <formula>NOT(ISERROR(SEARCH("2 match",G56)))</formula>
    </cfRule>
    <cfRule type="containsText" dxfId="859" priority="960" operator="containsText" text="1 facultative">
      <formula>NOT(ISERROR(SEARCH("1 facultative",G56)))</formula>
    </cfRule>
  </conditionalFormatting>
  <conditionalFormatting sqref="D44:D45 T44 V44 G44:G45 U44:U49">
    <cfRule type="containsText" dxfId="858" priority="954" operator="containsText" text="2 match">
      <formula>NOT(ISERROR(SEARCH("2 match",D44)))</formula>
    </cfRule>
    <cfRule type="containsText" dxfId="857" priority="955" operator="containsText" text="1 facultative">
      <formula>NOT(ISERROR(SEARCH("1 facultative",D44)))</formula>
    </cfRule>
  </conditionalFormatting>
  <conditionalFormatting sqref="D46:D49 T46:T49 G46:G49 V46:V49">
    <cfRule type="containsText" dxfId="856" priority="933" operator="containsText" text="2 match">
      <formula>NOT(ISERROR(SEARCH("2 match",D46)))</formula>
    </cfRule>
    <cfRule type="containsText" dxfId="855" priority="934" operator="containsText" text="1 facultative">
      <formula>NOT(ISERROR(SEARCH("1 facultative",D46)))</formula>
    </cfRule>
  </conditionalFormatting>
  <conditionalFormatting sqref="T45 V45">
    <cfRule type="containsText" dxfId="854" priority="925" operator="containsText" text="2 match">
      <formula>NOT(ISERROR(SEARCH("2 match",T45)))</formula>
    </cfRule>
    <cfRule type="containsText" dxfId="853" priority="926" operator="containsText" text="1 facultative">
      <formula>NOT(ISERROR(SEARCH("1 facultative",T45)))</formula>
    </cfRule>
  </conditionalFormatting>
  <conditionalFormatting sqref="D51 G51 U51:U55">
    <cfRule type="containsText" dxfId="852" priority="909" operator="containsText" text="2 match">
      <formula>NOT(ISERROR(SEARCH("2 match",D51)))</formula>
    </cfRule>
    <cfRule type="containsText" dxfId="851" priority="910" operator="containsText" text="1 facultative">
      <formula>NOT(ISERROR(SEARCH("1 facultative",D51)))</formula>
    </cfRule>
  </conditionalFormatting>
  <conditionalFormatting sqref="D52:D55 T52:T55 G52:G55 V52:V55">
    <cfRule type="containsText" dxfId="850" priority="888" operator="containsText" text="2 match">
      <formula>NOT(ISERROR(SEARCH("2 match",D52)))</formula>
    </cfRule>
    <cfRule type="containsText" dxfId="849" priority="889" operator="containsText" text="1 facultative">
      <formula>NOT(ISERROR(SEARCH("1 facultative",D52)))</formula>
    </cfRule>
  </conditionalFormatting>
  <conditionalFormatting sqref="T51 V51">
    <cfRule type="containsText" dxfId="848" priority="880" operator="containsText" text="2 match">
      <formula>NOT(ISERROR(SEARCH("2 match",T51)))</formula>
    </cfRule>
    <cfRule type="containsText" dxfId="847" priority="881" operator="containsText" text="1 facultative">
      <formula>NOT(ISERROR(SEARCH("1 facultative",T51)))</formula>
    </cfRule>
  </conditionalFormatting>
  <conditionalFormatting sqref="E44:E49">
    <cfRule type="containsText" dxfId="846" priority="868" operator="containsText" text="2 match">
      <formula>NOT(ISERROR(SEARCH("2 match",E44)))</formula>
    </cfRule>
    <cfRule type="containsText" dxfId="845" priority="869" operator="containsText" text="1 facultative">
      <formula>NOT(ISERROR(SEARCH("1 facultative",E44)))</formula>
    </cfRule>
  </conditionalFormatting>
  <conditionalFormatting sqref="E51:E55">
    <cfRule type="containsText" dxfId="844" priority="866" operator="containsText" text="2 match">
      <formula>NOT(ISERROR(SEARCH("2 match",E51)))</formula>
    </cfRule>
    <cfRule type="containsText" dxfId="843" priority="867" operator="containsText" text="1 facultative">
      <formula>NOT(ISERROR(SEARCH("1 facultative",E51)))</formula>
    </cfRule>
  </conditionalFormatting>
  <conditionalFormatting sqref="Q38:R38">
    <cfRule type="containsText" priority="847" operator="containsText" text="x">
      <formula>NOT(ISERROR(SEARCH("x",Q38)))</formula>
    </cfRule>
  </conditionalFormatting>
  <conditionalFormatting sqref="Q38:R38">
    <cfRule type="containsText" dxfId="842" priority="845" operator="containsText" text="2 match">
      <formula>NOT(ISERROR(SEARCH("2 match",Q38)))</formula>
    </cfRule>
    <cfRule type="containsText" dxfId="841" priority="846" operator="containsText" text="1 facultative">
      <formula>NOT(ISERROR(SEARCH("1 facultative",Q38)))</formula>
    </cfRule>
  </conditionalFormatting>
  <conditionalFormatting sqref="Q38:R38">
    <cfRule type="containsText" priority="844" operator="containsText" text="x">
      <formula>NOT(ISERROR(SEARCH("x",Q38)))</formula>
    </cfRule>
  </conditionalFormatting>
  <conditionalFormatting sqref="N38:O38">
    <cfRule type="containsText" priority="843" operator="containsText" text="x">
      <formula>NOT(ISERROR(SEARCH("x",N38)))</formula>
    </cfRule>
  </conditionalFormatting>
  <conditionalFormatting sqref="N38:O38">
    <cfRule type="containsText" dxfId="840" priority="841" operator="containsText" text="2 match">
      <formula>NOT(ISERROR(SEARCH("2 match",N38)))</formula>
    </cfRule>
    <cfRule type="containsText" dxfId="839" priority="842" operator="containsText" text="1 facultative">
      <formula>NOT(ISERROR(SEARCH("1 facultative",N38)))</formula>
    </cfRule>
  </conditionalFormatting>
  <conditionalFormatting sqref="N38:O38">
    <cfRule type="containsText" priority="840" operator="containsText" text="x">
      <formula>NOT(ISERROR(SEARCH("x",N38)))</formula>
    </cfRule>
  </conditionalFormatting>
  <conditionalFormatting sqref="K38:L38">
    <cfRule type="containsText" priority="839" operator="containsText" text="x">
      <formula>NOT(ISERROR(SEARCH("x",K38)))</formula>
    </cfRule>
  </conditionalFormatting>
  <conditionalFormatting sqref="K38:L38">
    <cfRule type="containsText" dxfId="838" priority="837" operator="containsText" text="2 match">
      <formula>NOT(ISERROR(SEARCH("2 match",K38)))</formula>
    </cfRule>
    <cfRule type="containsText" dxfId="837" priority="838" operator="containsText" text="1 facultative">
      <formula>NOT(ISERROR(SEARCH("1 facultative",K38)))</formula>
    </cfRule>
  </conditionalFormatting>
  <conditionalFormatting sqref="K38:L38">
    <cfRule type="containsText" priority="836" operator="containsText" text="x">
      <formula>NOT(ISERROR(SEARCH("x",K38)))</formula>
    </cfRule>
  </conditionalFormatting>
  <conditionalFormatting sqref="H38:I38">
    <cfRule type="containsText" priority="835" operator="containsText" text="x">
      <formula>NOT(ISERROR(SEARCH("x",H38)))</formula>
    </cfRule>
  </conditionalFormatting>
  <conditionalFormatting sqref="H38:I38">
    <cfRule type="containsText" dxfId="836" priority="833" operator="containsText" text="2 match">
      <formula>NOT(ISERROR(SEARCH("2 match",H38)))</formula>
    </cfRule>
    <cfRule type="containsText" dxfId="835" priority="834" operator="containsText" text="1 facultative">
      <formula>NOT(ISERROR(SEARCH("1 facultative",H38)))</formula>
    </cfRule>
  </conditionalFormatting>
  <conditionalFormatting sqref="H38:I38">
    <cfRule type="containsText" priority="832" operator="containsText" text="x">
      <formula>NOT(ISERROR(SEARCH("x",H38)))</formula>
    </cfRule>
  </conditionalFormatting>
  <conditionalFormatting sqref="H37:S37">
    <cfRule type="containsText" priority="819" operator="containsText" text="x">
      <formula>NOT(ISERROR(SEARCH("x",H37)))</formula>
    </cfRule>
  </conditionalFormatting>
  <conditionalFormatting sqref="H37:S37">
    <cfRule type="containsText" dxfId="834" priority="817" operator="containsText" text="2 match">
      <formula>NOT(ISERROR(SEARCH("2 match",H37)))</formula>
    </cfRule>
    <cfRule type="containsText" dxfId="833" priority="818" operator="containsText" text="1 facultative">
      <formula>NOT(ISERROR(SEARCH("1 facultative",H37)))</formula>
    </cfRule>
  </conditionalFormatting>
  <conditionalFormatting sqref="H37:S37">
    <cfRule type="containsText" priority="816" operator="containsText" text="x">
      <formula>NOT(ISERROR(SEARCH("x",H37)))</formula>
    </cfRule>
  </conditionalFormatting>
  <conditionalFormatting sqref="Q57:R57">
    <cfRule type="containsText" priority="806" operator="containsText" text="x">
      <formula>NOT(ISERROR(SEARCH("x",Q57)))</formula>
    </cfRule>
  </conditionalFormatting>
  <conditionalFormatting sqref="Q57:R57">
    <cfRule type="containsText" dxfId="832" priority="804" operator="containsText" text="2 match">
      <formula>NOT(ISERROR(SEARCH("2 match",Q57)))</formula>
    </cfRule>
    <cfRule type="containsText" dxfId="831" priority="805" operator="containsText" text="1 facultative">
      <formula>NOT(ISERROR(SEARCH("1 facultative",Q57)))</formula>
    </cfRule>
  </conditionalFormatting>
  <conditionalFormatting sqref="Q57:R57">
    <cfRule type="containsText" priority="803" operator="containsText" text="x">
      <formula>NOT(ISERROR(SEARCH("x",Q57)))</formula>
    </cfRule>
  </conditionalFormatting>
  <conditionalFormatting sqref="N57:O57">
    <cfRule type="containsText" priority="802" operator="containsText" text="x">
      <formula>NOT(ISERROR(SEARCH("x",N57)))</formula>
    </cfRule>
  </conditionalFormatting>
  <conditionalFormatting sqref="N57:O57">
    <cfRule type="containsText" dxfId="830" priority="800" operator="containsText" text="2 match">
      <formula>NOT(ISERROR(SEARCH("2 match",N57)))</formula>
    </cfRule>
    <cfRule type="containsText" dxfId="829" priority="801" operator="containsText" text="1 facultative">
      <formula>NOT(ISERROR(SEARCH("1 facultative",N57)))</formula>
    </cfRule>
  </conditionalFormatting>
  <conditionalFormatting sqref="N57:O57">
    <cfRule type="containsText" priority="799" operator="containsText" text="x">
      <formula>NOT(ISERROR(SEARCH("x",N57)))</formula>
    </cfRule>
  </conditionalFormatting>
  <conditionalFormatting sqref="K57:L57">
    <cfRule type="containsText" priority="798" operator="containsText" text="x">
      <formula>NOT(ISERROR(SEARCH("x",K57)))</formula>
    </cfRule>
  </conditionalFormatting>
  <conditionalFormatting sqref="K57:L57">
    <cfRule type="containsText" dxfId="828" priority="796" operator="containsText" text="2 match">
      <formula>NOT(ISERROR(SEARCH("2 match",K57)))</formula>
    </cfRule>
    <cfRule type="containsText" dxfId="827" priority="797" operator="containsText" text="1 facultative">
      <formula>NOT(ISERROR(SEARCH("1 facultative",K57)))</formula>
    </cfRule>
  </conditionalFormatting>
  <conditionalFormatting sqref="K57:L57">
    <cfRule type="containsText" priority="795" operator="containsText" text="x">
      <formula>NOT(ISERROR(SEARCH("x",K57)))</formula>
    </cfRule>
  </conditionalFormatting>
  <conditionalFormatting sqref="H57:I57">
    <cfRule type="containsText" priority="794" operator="containsText" text="x">
      <formula>NOT(ISERROR(SEARCH("x",H57)))</formula>
    </cfRule>
  </conditionalFormatting>
  <conditionalFormatting sqref="H57:I57">
    <cfRule type="containsText" dxfId="826" priority="792" operator="containsText" text="2 match">
      <formula>NOT(ISERROR(SEARCH("2 match",H57)))</formula>
    </cfRule>
    <cfRule type="containsText" dxfId="825" priority="793" operator="containsText" text="1 facultative">
      <formula>NOT(ISERROR(SEARCH("1 facultative",H57)))</formula>
    </cfRule>
  </conditionalFormatting>
  <conditionalFormatting sqref="H57:I57">
    <cfRule type="containsText" priority="791" operator="containsText" text="x">
      <formula>NOT(ISERROR(SEARCH("x",H57)))</formula>
    </cfRule>
  </conditionalFormatting>
  <conditionalFormatting sqref="L64:M64">
    <cfRule type="containsText" priority="740" operator="containsText" text="x">
      <formula>NOT(ISERROR(SEARCH("x",L64)))</formula>
    </cfRule>
  </conditionalFormatting>
  <conditionalFormatting sqref="L64:M64">
    <cfRule type="containsText" dxfId="824" priority="738" operator="containsText" text="2 match">
      <formula>NOT(ISERROR(SEARCH("2 match",L64)))</formula>
    </cfRule>
    <cfRule type="containsText" dxfId="823" priority="739" operator="containsText" text="1 facultative">
      <formula>NOT(ISERROR(SEARCH("1 facultative",L64)))</formula>
    </cfRule>
  </conditionalFormatting>
  <conditionalFormatting sqref="L64:M64">
    <cfRule type="containsText" priority="737" operator="containsText" text="x">
      <formula>NOT(ISERROR(SEARCH("x",L64)))</formula>
    </cfRule>
  </conditionalFormatting>
  <conditionalFormatting sqref="I64:J64">
    <cfRule type="containsText" priority="736" operator="containsText" text="x">
      <formula>NOT(ISERROR(SEARCH("x",I64)))</formula>
    </cfRule>
  </conditionalFormatting>
  <conditionalFormatting sqref="I64:J64">
    <cfRule type="containsText" dxfId="822" priority="734" operator="containsText" text="2 match">
      <formula>NOT(ISERROR(SEARCH("2 match",I64)))</formula>
    </cfRule>
    <cfRule type="containsText" dxfId="821" priority="735" operator="containsText" text="1 facultative">
      <formula>NOT(ISERROR(SEARCH("1 facultative",I64)))</formula>
    </cfRule>
  </conditionalFormatting>
  <conditionalFormatting sqref="I64:J64">
    <cfRule type="containsText" priority="733" operator="containsText" text="x">
      <formula>NOT(ISERROR(SEARCH("x",I64)))</formula>
    </cfRule>
  </conditionalFormatting>
  <conditionalFormatting sqref="F64:G64">
    <cfRule type="containsText" priority="732" operator="containsText" text="x">
      <formula>NOT(ISERROR(SEARCH("x",F64)))</formula>
    </cfRule>
  </conditionalFormatting>
  <conditionalFormatting sqref="F64:G64">
    <cfRule type="containsText" dxfId="820" priority="730" operator="containsText" text="2 match">
      <formula>NOT(ISERROR(SEARCH("2 match",F64)))</formula>
    </cfRule>
    <cfRule type="containsText" dxfId="819" priority="731" operator="containsText" text="1 facultative">
      <formula>NOT(ISERROR(SEARCH("1 facultative",F64)))</formula>
    </cfRule>
  </conditionalFormatting>
  <conditionalFormatting sqref="F64:G64">
    <cfRule type="containsText" priority="729" operator="containsText" text="x">
      <formula>NOT(ISERROR(SEARCH("x",F64)))</formula>
    </cfRule>
  </conditionalFormatting>
  <conditionalFormatting sqref="L62:M62">
    <cfRule type="containsText" priority="708" operator="containsText" text="x">
      <formula>NOT(ISERROR(SEARCH("x",L62)))</formula>
    </cfRule>
  </conditionalFormatting>
  <conditionalFormatting sqref="L62:M62">
    <cfRule type="containsText" dxfId="818" priority="706" operator="containsText" text="2 match">
      <formula>NOT(ISERROR(SEARCH("2 match",L62)))</formula>
    </cfRule>
    <cfRule type="containsText" dxfId="817" priority="707" operator="containsText" text="1 facultative">
      <formula>NOT(ISERROR(SEARCH("1 facultative",L62)))</formula>
    </cfRule>
  </conditionalFormatting>
  <conditionalFormatting sqref="L62:M62">
    <cfRule type="containsText" priority="705" operator="containsText" text="x">
      <formula>NOT(ISERROR(SEARCH("x",L62)))</formula>
    </cfRule>
  </conditionalFormatting>
  <conditionalFormatting sqref="I62:J62">
    <cfRule type="containsText" priority="704" operator="containsText" text="x">
      <formula>NOT(ISERROR(SEARCH("x",I62)))</formula>
    </cfRule>
  </conditionalFormatting>
  <conditionalFormatting sqref="I62:J62">
    <cfRule type="containsText" dxfId="816" priority="702" operator="containsText" text="2 match">
      <formula>NOT(ISERROR(SEARCH("2 match",I62)))</formula>
    </cfRule>
    <cfRule type="containsText" dxfId="815" priority="703" operator="containsText" text="1 facultative">
      <formula>NOT(ISERROR(SEARCH("1 facultative",I62)))</formula>
    </cfRule>
  </conditionalFormatting>
  <conditionalFormatting sqref="I62:J62">
    <cfRule type="containsText" priority="701" operator="containsText" text="x">
      <formula>NOT(ISERROR(SEARCH("x",I62)))</formula>
    </cfRule>
  </conditionalFormatting>
  <conditionalFormatting sqref="F62:G62">
    <cfRule type="containsText" priority="700" operator="containsText" text="x">
      <formula>NOT(ISERROR(SEARCH("x",F62)))</formula>
    </cfRule>
  </conditionalFormatting>
  <conditionalFormatting sqref="F62:G62">
    <cfRule type="containsText" dxfId="814" priority="698" operator="containsText" text="2 match">
      <formula>NOT(ISERROR(SEARCH("2 match",F62)))</formula>
    </cfRule>
    <cfRule type="containsText" dxfId="813" priority="699" operator="containsText" text="1 facultative">
      <formula>NOT(ISERROR(SEARCH("1 facultative",F62)))</formula>
    </cfRule>
  </conditionalFormatting>
  <conditionalFormatting sqref="F62:G62">
    <cfRule type="containsText" priority="697" operator="containsText" text="x">
      <formula>NOT(ISERROR(SEARCH("x",F62)))</formula>
    </cfRule>
  </conditionalFormatting>
  <conditionalFormatting sqref="U62:V62">
    <cfRule type="containsText" priority="688" operator="containsText" text="x">
      <formula>NOT(ISERROR(SEARCH("x",U62)))</formula>
    </cfRule>
  </conditionalFormatting>
  <conditionalFormatting sqref="U62:V62">
    <cfRule type="containsText" dxfId="812" priority="686" operator="containsText" text="2 match">
      <formula>NOT(ISERROR(SEARCH("2 match",U62)))</formula>
    </cfRule>
    <cfRule type="containsText" dxfId="811" priority="687" operator="containsText" text="1 facultative">
      <formula>NOT(ISERROR(SEARCH("1 facultative",U62)))</formula>
    </cfRule>
  </conditionalFormatting>
  <conditionalFormatting sqref="U62:V62">
    <cfRule type="containsText" priority="685" operator="containsText" text="x">
      <formula>NOT(ISERROR(SEARCH("x",U62)))</formula>
    </cfRule>
  </conditionalFormatting>
  <conditionalFormatting sqref="R62:S62">
    <cfRule type="containsText" priority="684" operator="containsText" text="x">
      <formula>NOT(ISERROR(SEARCH("x",R62)))</formula>
    </cfRule>
  </conditionalFormatting>
  <conditionalFormatting sqref="R62:S62">
    <cfRule type="containsText" dxfId="810" priority="682" operator="containsText" text="2 match">
      <formula>NOT(ISERROR(SEARCH("2 match",R62)))</formula>
    </cfRule>
    <cfRule type="containsText" dxfId="809" priority="683" operator="containsText" text="1 facultative">
      <formula>NOT(ISERROR(SEARCH("1 facultative",R62)))</formula>
    </cfRule>
  </conditionalFormatting>
  <conditionalFormatting sqref="R62:S62">
    <cfRule type="containsText" priority="681" operator="containsText" text="x">
      <formula>NOT(ISERROR(SEARCH("x",R62)))</formula>
    </cfRule>
  </conditionalFormatting>
  <conditionalFormatting sqref="O62:P62">
    <cfRule type="containsText" priority="680" operator="containsText" text="x">
      <formula>NOT(ISERROR(SEARCH("x",O62)))</formula>
    </cfRule>
  </conditionalFormatting>
  <conditionalFormatting sqref="O62:P62">
    <cfRule type="containsText" dxfId="808" priority="678" operator="containsText" text="2 match">
      <formula>NOT(ISERROR(SEARCH("2 match",O62)))</formula>
    </cfRule>
    <cfRule type="containsText" dxfId="807" priority="679" operator="containsText" text="1 facultative">
      <formula>NOT(ISERROR(SEARCH("1 facultative",O62)))</formula>
    </cfRule>
  </conditionalFormatting>
  <conditionalFormatting sqref="O62:P62">
    <cfRule type="containsText" priority="677" operator="containsText" text="x">
      <formula>NOT(ISERROR(SEARCH("x",O62)))</formula>
    </cfRule>
  </conditionalFormatting>
  <conditionalFormatting sqref="D30 G30 U30:U36">
    <cfRule type="containsText" dxfId="806" priority="470" operator="containsText" text="2 match">
      <formula>NOT(ISERROR(SEARCH("2 match",D30)))</formula>
    </cfRule>
    <cfRule type="containsText" dxfId="805" priority="471" operator="containsText" text="1 facultative">
      <formula>NOT(ISERROR(SEARCH("1 facultative",D30)))</formula>
    </cfRule>
  </conditionalFormatting>
  <conditionalFormatting sqref="E30">
    <cfRule type="containsText" dxfId="804" priority="442" operator="containsText" text="2 match">
      <formula>NOT(ISERROR(SEARCH("2 match",E30)))</formula>
    </cfRule>
    <cfRule type="containsText" dxfId="803" priority="443" operator="containsText" text="1 facultative">
      <formula>NOT(ISERROR(SEARCH("1 facultative",E30)))</formula>
    </cfRule>
  </conditionalFormatting>
  <conditionalFormatting sqref="W44:W49">
    <cfRule type="containsText" dxfId="802" priority="397" operator="containsText" text="Signé partie">
      <formula>NOT(ISERROR(SEARCH("Signé partie",W44)))</formula>
    </cfRule>
    <cfRule type="containsText" dxfId="801" priority="398" operator="containsText" text="Reporté">
      <formula>NOT(ISERROR(SEARCH("Reporté",W44)))</formula>
    </cfRule>
    <cfRule type="containsText" dxfId="800" priority="399" operator="containsText" text="Abandon">
      <formula>NOT(ISERROR(SEARCH("Abandon",W44)))</formula>
    </cfRule>
    <cfRule type="containsText" dxfId="799" priority="400" operator="containsText" text="Signé 100%">
      <formula>NOT(ISERROR(SEARCH("Signé 100%",W44)))</formula>
    </cfRule>
    <cfRule type="containsBlanks" dxfId="798" priority="404">
      <formula>LEN(TRIM(W44))=0</formula>
    </cfRule>
    <cfRule type="containsText" dxfId="797" priority="405" operator="containsText" text="En cours">
      <formula>NOT(ISERROR(SEARCH("En cours",W44)))</formula>
    </cfRule>
  </conditionalFormatting>
  <conditionalFormatting sqref="W51:W55">
    <cfRule type="containsText" dxfId="796" priority="379" operator="containsText" text="Signé partie">
      <formula>NOT(ISERROR(SEARCH("Signé partie",W51)))</formula>
    </cfRule>
    <cfRule type="containsText" dxfId="795" priority="380" operator="containsText" text="Reporté">
      <formula>NOT(ISERROR(SEARCH("Reporté",W51)))</formula>
    </cfRule>
    <cfRule type="containsText" dxfId="794" priority="381" operator="containsText" text="Abandon">
      <formula>NOT(ISERROR(SEARCH("Abandon",W51)))</formula>
    </cfRule>
    <cfRule type="containsText" dxfId="793" priority="382" operator="containsText" text="Signé 100%">
      <formula>NOT(ISERROR(SEARCH("Signé 100%",W51)))</formula>
    </cfRule>
    <cfRule type="containsBlanks" dxfId="792" priority="386">
      <formula>LEN(TRIM(W51))=0</formula>
    </cfRule>
    <cfRule type="containsText" dxfId="791" priority="387" operator="containsText" text="En cours">
      <formula>NOT(ISERROR(SEARCH("En cours",W51)))</formula>
    </cfRule>
  </conditionalFormatting>
  <conditionalFormatting sqref="H30:S36">
    <cfRule type="containsText" dxfId="790" priority="377" operator="containsText" text="2 match">
      <formula>NOT(ISERROR(SEARCH("2 match",H30)))</formula>
    </cfRule>
    <cfRule type="containsText" dxfId="789" priority="378" operator="containsText" text="1 facultative">
      <formula>NOT(ISERROR(SEARCH("1 facultative",H30)))</formula>
    </cfRule>
  </conditionalFormatting>
  <conditionalFormatting sqref="H30:S36">
    <cfRule type="cellIs" dxfId="788" priority="376" operator="equal">
      <formula>1</formula>
    </cfRule>
  </conditionalFormatting>
  <conditionalFormatting sqref="H30:S36">
    <cfRule type="cellIs" dxfId="787" priority="375" operator="equal">
      <formula>1</formula>
    </cfRule>
  </conditionalFormatting>
  <conditionalFormatting sqref="H30:S36">
    <cfRule type="containsText" dxfId="786" priority="374" operator="containsText" text="3">
      <formula>NOT(ISERROR(SEARCH("3",H30)))</formula>
    </cfRule>
  </conditionalFormatting>
  <conditionalFormatting sqref="H30:J36">
    <cfRule type="containsText" dxfId="785" priority="372" operator="containsText" text="Néant">
      <formula>NOT(ISERROR(SEARCH("Néant",H30)))</formula>
    </cfRule>
  </conditionalFormatting>
  <conditionalFormatting sqref="H44:S49">
    <cfRule type="containsText" dxfId="784" priority="370" operator="containsText" text="2 match">
      <formula>NOT(ISERROR(SEARCH("2 match",H44)))</formula>
    </cfRule>
    <cfRule type="containsText" dxfId="783" priority="371" operator="containsText" text="1 facultative">
      <formula>NOT(ISERROR(SEARCH("1 facultative",H44)))</formula>
    </cfRule>
  </conditionalFormatting>
  <conditionalFormatting sqref="H44:S49">
    <cfRule type="cellIs" dxfId="782" priority="369" operator="equal">
      <formula>1</formula>
    </cfRule>
  </conditionalFormatting>
  <conditionalFormatting sqref="H44:S49">
    <cfRule type="cellIs" dxfId="781" priority="368" operator="equal">
      <formula>1</formula>
    </cfRule>
  </conditionalFormatting>
  <conditionalFormatting sqref="H44:S49">
    <cfRule type="containsText" dxfId="780" priority="367" operator="containsText" text="3">
      <formula>NOT(ISERROR(SEARCH("3",H44)))</formula>
    </cfRule>
  </conditionalFormatting>
  <conditionalFormatting sqref="H44:J49">
    <cfRule type="containsText" dxfId="779" priority="365" operator="containsText" text="Néant">
      <formula>NOT(ISERROR(SEARCH("Néant",H44)))</formula>
    </cfRule>
  </conditionalFormatting>
  <conditionalFormatting sqref="H51:S55">
    <cfRule type="containsText" dxfId="778" priority="363" operator="containsText" text="2 match">
      <formula>NOT(ISERROR(SEARCH("2 match",H51)))</formula>
    </cfRule>
    <cfRule type="containsText" dxfId="777" priority="364" operator="containsText" text="1 facultative">
      <formula>NOT(ISERROR(SEARCH("1 facultative",H51)))</formula>
    </cfRule>
  </conditionalFormatting>
  <conditionalFormatting sqref="H51:S55">
    <cfRule type="cellIs" dxfId="776" priority="362" operator="equal">
      <formula>1</formula>
    </cfRule>
  </conditionalFormatting>
  <conditionalFormatting sqref="H51:S55">
    <cfRule type="cellIs" dxfId="775" priority="361" operator="equal">
      <formula>1</formula>
    </cfRule>
  </conditionalFormatting>
  <conditionalFormatting sqref="H51:S55">
    <cfRule type="containsText" dxfId="774" priority="360" operator="containsText" text="3">
      <formula>NOT(ISERROR(SEARCH("3",H51)))</formula>
    </cfRule>
  </conditionalFormatting>
  <conditionalFormatting sqref="H51:J55">
    <cfRule type="containsText" dxfId="773" priority="358" operator="containsText" text="Néant">
      <formula>NOT(ISERROR(SEARCH("Néant",H51)))</formula>
    </cfRule>
  </conditionalFormatting>
  <conditionalFormatting sqref="X30:X36">
    <cfRule type="containsText" dxfId="772" priority="300" operator="containsText" text="2 match">
      <formula>NOT(ISERROR(SEARCH("2 match",X30)))</formula>
    </cfRule>
    <cfRule type="containsText" dxfId="771" priority="301" operator="containsText" text="1 facultative">
      <formula>NOT(ISERROR(SEARCH("1 facultative",X30)))</formula>
    </cfRule>
  </conditionalFormatting>
  <conditionalFormatting sqref="X51:X55">
    <cfRule type="containsText" dxfId="770" priority="298" operator="containsText" text="2 match">
      <formula>NOT(ISERROR(SEARCH("2 match",X51)))</formula>
    </cfRule>
    <cfRule type="containsText" dxfId="769" priority="299" operator="containsText" text="1 facultative">
      <formula>NOT(ISERROR(SEARCH("1 facultative",X51)))</formula>
    </cfRule>
  </conditionalFormatting>
  <conditionalFormatting sqref="X44:X49">
    <cfRule type="containsText" dxfId="768" priority="296" operator="containsText" text="2 match">
      <formula>NOT(ISERROR(SEARCH("2 match",X44)))</formula>
    </cfRule>
    <cfRule type="containsText" dxfId="767" priority="297" operator="containsText" text="1 facultative">
      <formula>NOT(ISERROR(SEARCH("1 facultative",X44)))</formula>
    </cfRule>
  </conditionalFormatting>
  <conditionalFormatting sqref="D27:E28 G27:G28">
    <cfRule type="containsText" dxfId="766" priority="83" operator="containsText" text="2 match">
      <formula>NOT(ISERROR(SEARCH("2 match",D27)))</formula>
    </cfRule>
    <cfRule type="containsText" dxfId="765" priority="84" operator="containsText" text="1 facultative">
      <formula>NOT(ISERROR(SEARCH("1 facultative",D27)))</formula>
    </cfRule>
  </conditionalFormatting>
  <conditionalFormatting sqref="D18:D22 G18:G22 E9 E16:E26 H9:S9 U9 U16:U28 H16:S28">
    <cfRule type="containsText" dxfId="764" priority="81" operator="containsText" text="2 match">
      <formula>NOT(ISERROR(SEARCH("2 match",D9)))</formula>
    </cfRule>
    <cfRule type="containsText" dxfId="763" priority="82" operator="containsText" text="1 facultative">
      <formula>NOT(ISERROR(SEARCH("1 facultative",D9)))</formula>
    </cfRule>
  </conditionalFormatting>
  <conditionalFormatting sqref="H9:S9 H16:S28">
    <cfRule type="cellIs" dxfId="762" priority="80" operator="equal">
      <formula>1</formula>
    </cfRule>
  </conditionalFormatting>
  <conditionalFormatting sqref="H9:S9 H16:S28">
    <cfRule type="cellIs" dxfId="761" priority="79" operator="equal">
      <formula>1</formula>
    </cfRule>
  </conditionalFormatting>
  <conditionalFormatting sqref="H9:S9 H16:S28">
    <cfRule type="containsText" dxfId="760" priority="78" operator="containsText" text="3">
      <formula>NOT(ISERROR(SEARCH("3",H9)))</formula>
    </cfRule>
  </conditionalFormatting>
  <conditionalFormatting sqref="H9:J9 H16:J28">
    <cfRule type="containsText" dxfId="759" priority="76" operator="containsText" text="Néant">
      <formula>NOT(ISERROR(SEARCH("Néant",H9)))</formula>
    </cfRule>
  </conditionalFormatting>
  <conditionalFormatting sqref="G17">
    <cfRule type="cellIs" dxfId="758" priority="75" operator="lessThan">
      <formula>1</formula>
    </cfRule>
  </conditionalFormatting>
  <conditionalFormatting sqref="G16">
    <cfRule type="cellIs" dxfId="757" priority="74" operator="lessThan">
      <formula>1</formula>
    </cfRule>
  </conditionalFormatting>
  <conditionalFormatting sqref="D23:D26 G23:G26 T9 V9 V16:V28 T16:T28">
    <cfRule type="containsText" dxfId="756" priority="72" operator="containsText" text="2 match">
      <formula>NOT(ISERROR(SEARCH("2 match",D9)))</formula>
    </cfRule>
    <cfRule type="containsText" dxfId="755" priority="73" operator="containsText" text="1 facultative">
      <formula>NOT(ISERROR(SEARCH("1 facultative",D9)))</formula>
    </cfRule>
  </conditionalFormatting>
  <conditionalFormatting sqref="N9:P9 N16:P28">
    <cfRule type="cellIs" dxfId="754" priority="71" operator="equal">
      <formula>1</formula>
    </cfRule>
  </conditionalFormatting>
  <conditionalFormatting sqref="N9:P9 N16:P28">
    <cfRule type="cellIs" dxfId="753" priority="70" operator="equal">
      <formula>1</formula>
    </cfRule>
  </conditionalFormatting>
  <conditionalFormatting sqref="N9:P9 N16:P28">
    <cfRule type="cellIs" dxfId="752" priority="69" operator="equal">
      <formula>1</formula>
    </cfRule>
  </conditionalFormatting>
  <conditionalFormatting sqref="N9:P9 N16:P28">
    <cfRule type="cellIs" dxfId="751" priority="68" operator="equal">
      <formula>1</formula>
    </cfRule>
  </conditionalFormatting>
  <conditionalFormatting sqref="N9:P9 N16:P28">
    <cfRule type="cellIs" dxfId="750" priority="67" operator="equal">
      <formula>1</formula>
    </cfRule>
  </conditionalFormatting>
  <conditionalFormatting sqref="N9:P9 N16:P28">
    <cfRule type="cellIs" dxfId="749" priority="66" operator="equal">
      <formula>1</formula>
    </cfRule>
  </conditionalFormatting>
  <conditionalFormatting sqref="J9 J16:J28">
    <cfRule type="cellIs" dxfId="748" priority="61" operator="equal">
      <formula>1</formula>
    </cfRule>
  </conditionalFormatting>
  <conditionalFormatting sqref="J9 J16:J28">
    <cfRule type="cellIs" dxfId="747" priority="60" operator="equal">
      <formula>1</formula>
    </cfRule>
  </conditionalFormatting>
  <conditionalFormatting sqref="J9 J16:J28">
    <cfRule type="cellIs" dxfId="746" priority="65" operator="equal">
      <formula>1</formula>
    </cfRule>
  </conditionalFormatting>
  <conditionalFormatting sqref="J9 J16:J28">
    <cfRule type="cellIs" dxfId="745" priority="64" operator="equal">
      <formula>1</formula>
    </cfRule>
  </conditionalFormatting>
  <conditionalFormatting sqref="J9 J16:J28">
    <cfRule type="cellIs" dxfId="744" priority="63" operator="equal">
      <formula>1</formula>
    </cfRule>
  </conditionalFormatting>
  <conditionalFormatting sqref="J9 J16:J28">
    <cfRule type="cellIs" dxfId="743" priority="62" operator="equal">
      <formula>1</formula>
    </cfRule>
  </conditionalFormatting>
  <conditionalFormatting sqref="D9 G9">
    <cfRule type="containsText" dxfId="742" priority="58" operator="containsText" text="2 match">
      <formula>NOT(ISERROR(SEARCH("2 match",D9)))</formula>
    </cfRule>
    <cfRule type="containsText" dxfId="741" priority="59" operator="containsText" text="1 facultative">
      <formula>NOT(ISERROR(SEARCH("1 facultative",D9)))</formula>
    </cfRule>
  </conditionalFormatting>
  <conditionalFormatting sqref="W9 W16:W28">
    <cfRule type="containsText" dxfId="740" priority="50" operator="containsText" text="Signé partie">
      <formula>NOT(ISERROR(SEARCH("Signé partie",W9)))</formula>
    </cfRule>
    <cfRule type="containsText" dxfId="739" priority="51" operator="containsText" text="Reporté">
      <formula>NOT(ISERROR(SEARCH("Reporté",W9)))</formula>
    </cfRule>
    <cfRule type="containsText" dxfId="738" priority="52" operator="containsText" text="Abandon">
      <formula>NOT(ISERROR(SEARCH("Abandon",W9)))</formula>
    </cfRule>
    <cfRule type="containsText" dxfId="737" priority="53" operator="containsText" text="Signé 100%">
      <formula>NOT(ISERROR(SEARCH("Signé 100%",W9)))</formula>
    </cfRule>
    <cfRule type="containsBlanks" dxfId="736" priority="54">
      <formula>LEN(TRIM(W9))=0</formula>
    </cfRule>
    <cfRule type="containsText" dxfId="735" priority="55" operator="containsText" text="En cours">
      <formula>NOT(ISERROR(SEARCH("En cours",W9)))</formula>
    </cfRule>
  </conditionalFormatting>
  <conditionalFormatting sqref="H9 H16:H28">
    <cfRule type="cellIs" dxfId="734" priority="49" operator="equal">
      <formula>1</formula>
    </cfRule>
  </conditionalFormatting>
  <conditionalFormatting sqref="H9 H16:H28">
    <cfRule type="cellIs" dxfId="733" priority="48" operator="equal">
      <formula>1</formula>
    </cfRule>
  </conditionalFormatting>
  <conditionalFormatting sqref="H9 H16:H28">
    <cfRule type="cellIs" dxfId="732" priority="47" operator="equal">
      <formula>1</formula>
    </cfRule>
  </conditionalFormatting>
  <conditionalFormatting sqref="H9 H16:H28">
    <cfRule type="cellIs" dxfId="731" priority="46" operator="equal">
      <formula>1</formula>
    </cfRule>
  </conditionalFormatting>
  <conditionalFormatting sqref="H9 H16:H28">
    <cfRule type="cellIs" dxfId="730" priority="45" operator="equal">
      <formula>1</formula>
    </cfRule>
  </conditionalFormatting>
  <conditionalFormatting sqref="H9 H16:H28">
    <cfRule type="cellIs" dxfId="729" priority="44" operator="equal">
      <formula>1</formula>
    </cfRule>
  </conditionalFormatting>
  <conditionalFormatting sqref="X9 X16:X28">
    <cfRule type="containsText" dxfId="728" priority="42" operator="containsText" text="2 match">
      <formula>NOT(ISERROR(SEARCH("2 match",X9)))</formula>
    </cfRule>
    <cfRule type="containsText" dxfId="727" priority="43" operator="containsText" text="1 facultative">
      <formula>NOT(ISERROR(SEARCH("1 facultative",X9)))</formula>
    </cfRule>
  </conditionalFormatting>
  <conditionalFormatting sqref="D10:D11 T10 V10 G10:G11 U10:U15">
    <cfRule type="containsText" dxfId="726" priority="40" operator="containsText" text="2 match">
      <formula>NOT(ISERROR(SEARCH("2 match",D10)))</formula>
    </cfRule>
    <cfRule type="containsText" dxfId="725" priority="41" operator="containsText" text="1 facultative">
      <formula>NOT(ISERROR(SEARCH("1 facultative",D10)))</formula>
    </cfRule>
  </conditionalFormatting>
  <conditionalFormatting sqref="D12:D15 T12:T15 G12:G15 V12:V15">
    <cfRule type="containsText" dxfId="724" priority="38" operator="containsText" text="2 match">
      <formula>NOT(ISERROR(SEARCH("2 match",D12)))</formula>
    </cfRule>
    <cfRule type="containsText" dxfId="723" priority="39" operator="containsText" text="1 facultative">
      <formula>NOT(ISERROR(SEARCH("1 facultative",D12)))</formula>
    </cfRule>
  </conditionalFormatting>
  <conditionalFormatting sqref="T11 V11">
    <cfRule type="containsText" dxfId="722" priority="36" operator="containsText" text="2 match">
      <formula>NOT(ISERROR(SEARCH("2 match",T11)))</formula>
    </cfRule>
    <cfRule type="containsText" dxfId="721" priority="37" operator="containsText" text="1 facultative">
      <formula>NOT(ISERROR(SEARCH("1 facultative",T11)))</formula>
    </cfRule>
  </conditionalFormatting>
  <conditionalFormatting sqref="E10:E15">
    <cfRule type="containsText" dxfId="720" priority="34" operator="containsText" text="2 match">
      <formula>NOT(ISERROR(SEARCH("2 match",E10)))</formula>
    </cfRule>
    <cfRule type="containsText" dxfId="719" priority="35" operator="containsText" text="1 facultative">
      <formula>NOT(ISERROR(SEARCH("1 facultative",E10)))</formula>
    </cfRule>
  </conditionalFormatting>
  <conditionalFormatting sqref="W10:W15">
    <cfRule type="containsText" dxfId="718" priority="28" operator="containsText" text="Signé partie">
      <formula>NOT(ISERROR(SEARCH("Signé partie",W10)))</formula>
    </cfRule>
    <cfRule type="containsText" dxfId="717" priority="29" operator="containsText" text="Reporté">
      <formula>NOT(ISERROR(SEARCH("Reporté",W10)))</formula>
    </cfRule>
    <cfRule type="containsText" dxfId="716" priority="30" operator="containsText" text="Abandon">
      <formula>NOT(ISERROR(SEARCH("Abandon",W10)))</formula>
    </cfRule>
    <cfRule type="containsText" dxfId="715" priority="31" operator="containsText" text="Signé 100%">
      <formula>NOT(ISERROR(SEARCH("Signé 100%",W10)))</formula>
    </cfRule>
    <cfRule type="containsBlanks" dxfId="714" priority="32">
      <formula>LEN(TRIM(W10))=0</formula>
    </cfRule>
    <cfRule type="containsText" dxfId="713" priority="33" operator="containsText" text="En cours">
      <formula>NOT(ISERROR(SEARCH("En cours",W10)))</formula>
    </cfRule>
  </conditionalFormatting>
  <conditionalFormatting sqref="H10:S15">
    <cfRule type="containsText" dxfId="712" priority="26" operator="containsText" text="2 match">
      <formula>NOT(ISERROR(SEARCH("2 match",H10)))</formula>
    </cfRule>
    <cfRule type="containsText" dxfId="711" priority="27" operator="containsText" text="1 facultative">
      <formula>NOT(ISERROR(SEARCH("1 facultative",H10)))</formula>
    </cfRule>
  </conditionalFormatting>
  <conditionalFormatting sqref="H10:S15">
    <cfRule type="cellIs" dxfId="710" priority="25" operator="equal">
      <formula>1</formula>
    </cfRule>
  </conditionalFormatting>
  <conditionalFormatting sqref="H10:S15">
    <cfRule type="cellIs" dxfId="709" priority="24" operator="equal">
      <formula>1</formula>
    </cfRule>
  </conditionalFormatting>
  <conditionalFormatting sqref="H10:S15">
    <cfRule type="containsText" dxfId="708" priority="23" operator="containsText" text="3">
      <formula>NOT(ISERROR(SEARCH("3",H10)))</formula>
    </cfRule>
  </conditionalFormatting>
  <conditionalFormatting sqref="H10:J15">
    <cfRule type="containsText" dxfId="707" priority="21" operator="containsText" text="Néant">
      <formula>NOT(ISERROR(SEARCH("Néant",H10)))</formula>
    </cfRule>
  </conditionalFormatting>
  <conditionalFormatting sqref="N10:P15">
    <cfRule type="cellIs" dxfId="706" priority="20" operator="equal">
      <formula>1</formula>
    </cfRule>
  </conditionalFormatting>
  <conditionalFormatting sqref="N10:P15">
    <cfRule type="cellIs" dxfId="705" priority="19" operator="equal">
      <formula>1</formula>
    </cfRule>
  </conditionalFormatting>
  <conditionalFormatting sqref="N10:P15">
    <cfRule type="cellIs" dxfId="704" priority="18" operator="equal">
      <formula>1</formula>
    </cfRule>
  </conditionalFormatting>
  <conditionalFormatting sqref="N10:P15">
    <cfRule type="cellIs" dxfId="703" priority="17" operator="equal">
      <formula>1</formula>
    </cfRule>
  </conditionalFormatting>
  <conditionalFormatting sqref="N10:P15">
    <cfRule type="cellIs" dxfId="702" priority="16" operator="equal">
      <formula>1</formula>
    </cfRule>
  </conditionalFormatting>
  <conditionalFormatting sqref="N10:P15">
    <cfRule type="cellIs" dxfId="701" priority="15" operator="equal">
      <formula>1</formula>
    </cfRule>
  </conditionalFormatting>
  <conditionalFormatting sqref="J10:J15">
    <cfRule type="cellIs" dxfId="700" priority="10" operator="equal">
      <formula>1</formula>
    </cfRule>
  </conditionalFormatting>
  <conditionalFormatting sqref="J10:J15">
    <cfRule type="cellIs" dxfId="699" priority="9" operator="equal">
      <formula>1</formula>
    </cfRule>
  </conditionalFormatting>
  <conditionalFormatting sqref="J10:J15">
    <cfRule type="cellIs" dxfId="698" priority="14" operator="equal">
      <formula>1</formula>
    </cfRule>
  </conditionalFormatting>
  <conditionalFormatting sqref="J10:J15">
    <cfRule type="cellIs" dxfId="697" priority="13" operator="equal">
      <formula>1</formula>
    </cfRule>
  </conditionalFormatting>
  <conditionalFormatting sqref="J10:J15">
    <cfRule type="cellIs" dxfId="696" priority="12" operator="equal">
      <formula>1</formula>
    </cfRule>
  </conditionalFormatting>
  <conditionalFormatting sqref="J10:J15">
    <cfRule type="cellIs" dxfId="695" priority="11" operator="equal">
      <formula>1</formula>
    </cfRule>
  </conditionalFormatting>
  <conditionalFormatting sqref="H10:H15">
    <cfRule type="cellIs" dxfId="694" priority="8" operator="equal">
      <formula>1</formula>
    </cfRule>
  </conditionalFormatting>
  <conditionalFormatting sqref="H10:H15">
    <cfRule type="cellIs" dxfId="693" priority="7" operator="equal">
      <formula>1</formula>
    </cfRule>
  </conditionalFormatting>
  <conditionalFormatting sqref="H10:H15">
    <cfRule type="cellIs" dxfId="692" priority="6" operator="equal">
      <formula>1</formula>
    </cfRule>
  </conditionalFormatting>
  <conditionalFormatting sqref="H10:H15">
    <cfRule type="cellIs" dxfId="691" priority="5" operator="equal">
      <formula>1</formula>
    </cfRule>
  </conditionalFormatting>
  <conditionalFormatting sqref="H10:H15">
    <cfRule type="cellIs" dxfId="690" priority="4" operator="equal">
      <formula>1</formula>
    </cfRule>
  </conditionalFormatting>
  <conditionalFormatting sqref="H10:H15">
    <cfRule type="cellIs" dxfId="689" priority="3" operator="equal">
      <formula>1</formula>
    </cfRule>
  </conditionalFormatting>
  <conditionalFormatting sqref="X10:X15">
    <cfRule type="containsText" dxfId="688" priority="1" operator="containsText" text="2 match">
      <formula>NOT(ISERROR(SEARCH("2 match",X10)))</formula>
    </cfRule>
    <cfRule type="containsText" dxfId="687" priority="2" operator="containsText" text="1 facultative">
      <formula>NOT(ISERROR(SEARCH("1 facultative",X10)))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51:W55 W44:W49 W30:W36 W9:W28">
      <formula1>DONNEES0005</formula1>
    </dataValidation>
    <dataValidation type="list" allowBlank="1" showInputMessage="1" showErrorMessage="1" sqref="H30:S36 H51:S55 H44:S49 H9:S28">
      <formula1>DONNEES0006</formula1>
    </dataValidation>
    <dataValidation type="list" allowBlank="1" showInputMessage="1" showErrorMessage="1" sqref="F51:F55 F44:F49 F30:F36 Y9:Y28 Y44:Y49 F9:F28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73" operator="containsText" id="{036251E9-3AC4-41FA-8B27-58199A6607AE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366" operator="containsText" id="{FD402A71-B2CC-4922-9CA0-132C995D3EA3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359" operator="containsText" id="{D0D783FB-7EF2-4788-826A-D73912F1B3C8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  <x14:conditionalFormatting xmlns:xm="http://schemas.microsoft.com/office/excel/2006/main">
          <x14:cfRule type="containsText" priority="77" operator="containsText" id="{B841EA3F-3EEC-4E92-B20C-4A0ECA4E0A3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22" operator="containsText" id="{506932BC-8D4E-42E4-B53F-7353E12D5024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50"/>
      <c r="W9" s="48" t="str">
        <f t="shared" ref="W9:W27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 t="s">
        <v>134</v>
      </c>
      <c r="E10" s="43"/>
      <c r="F10" s="182"/>
      <c r="G10" s="43"/>
      <c r="H10" s="45"/>
      <c r="I10" s="45" t="str">
        <f t="shared" ref="I10:I15" si="1">IF(AND(U10&gt;=100000,U10&lt;=299999),"3","")</f>
        <v/>
      </c>
      <c r="J10" s="45" t="str">
        <f t="shared" ref="J10:J15" si="2">IF(AND(U10&gt;=100000,U10&lt;=299999),"3","")</f>
        <v/>
      </c>
      <c r="K10" s="46" t="s">
        <v>134</v>
      </c>
      <c r="L10" s="46" t="str">
        <f t="shared" ref="L10:L15" si="3">IF(U10&gt;=300000,"3","")</f>
        <v/>
      </c>
      <c r="M10" s="46" t="str">
        <f t="shared" ref="M10:M15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15" si="5">IF(U10&gt;=100000,"3","")</f>
        <v/>
      </c>
      <c r="R10" s="46" t="str">
        <f t="shared" ref="R10:R15" si="6">IF(AND(U10&gt;=1,U10&lt;=99999),"3","")</f>
        <v/>
      </c>
      <c r="S10" s="46" t="str">
        <f t="shared" ref="S10:S15" si="7">IF(AND(U10&gt;=1,U10&lt;=99999),"3","")</f>
        <v/>
      </c>
      <c r="T10" s="47" t="s">
        <v>134</v>
      </c>
      <c r="U10" s="47"/>
      <c r="V10" s="50"/>
      <c r="W10" s="48" t="str">
        <f t="shared" si="0"/>
        <v/>
      </c>
      <c r="X10" s="43" t="str">
        <f t="shared" ref="X10:X15" si="8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50"/>
      <c r="W11" s="48" t="str">
        <f t="shared" si="0"/>
        <v/>
      </c>
      <c r="X11" s="43" t="str">
        <f t="shared" si="8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50"/>
      <c r="W12" s="48" t="str">
        <f t="shared" si="0"/>
        <v/>
      </c>
      <c r="X12" s="43" t="str">
        <f t="shared" si="8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8" t="s">
        <v>134</v>
      </c>
      <c r="U13" s="47"/>
      <c r="V13" s="50"/>
      <c r="W13" s="48" t="str">
        <f t="shared" si="0"/>
        <v/>
      </c>
      <c r="X13" s="43" t="str">
        <f t="shared" si="8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50"/>
      <c r="W14" s="48" t="str">
        <f t="shared" si="0"/>
        <v/>
      </c>
      <c r="X14" s="43" t="str">
        <f t="shared" si="8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50"/>
      <c r="W15" s="48" t="str">
        <f t="shared" si="0"/>
        <v/>
      </c>
      <c r="X15" s="43" t="str">
        <f t="shared" si="8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ref="I16:I27" si="9">IF(AND(U16&gt;=100000,U16&lt;=299999),"3","")</f>
        <v/>
      </c>
      <c r="J16" s="45" t="str">
        <f t="shared" ref="J16:J27" si="10">IF(AND(U16&gt;=100000,U16&lt;=299999),"3","")</f>
        <v/>
      </c>
      <c r="K16" s="46" t="s">
        <v>134</v>
      </c>
      <c r="L16" s="46" t="str">
        <f t="shared" ref="L16:L27" si="11">IF(U16&gt;=300000,"3","")</f>
        <v/>
      </c>
      <c r="M16" s="46" t="str">
        <f t="shared" ref="M16:M27" si="12">IF(U16&gt;=300000,"3","")</f>
        <v/>
      </c>
      <c r="N16" s="45" t="s">
        <v>134</v>
      </c>
      <c r="O16" s="45" t="s">
        <v>134</v>
      </c>
      <c r="P16" s="45" t="s">
        <v>134</v>
      </c>
      <c r="Q16" s="46" t="str">
        <f t="shared" ref="Q16:Q27" si="13">IF(U16&gt;=100000,"3","")</f>
        <v/>
      </c>
      <c r="R16" s="46" t="str">
        <f t="shared" ref="R16:R27" si="14">IF(AND(U16&gt;=1,U16&lt;=99999),"3","")</f>
        <v/>
      </c>
      <c r="S16" s="46" t="str">
        <f t="shared" ref="S16:S27" si="15">IF(AND(U16&gt;=1,U16&lt;=99999),"3","")</f>
        <v/>
      </c>
      <c r="T16" s="47" t="s">
        <v>134</v>
      </c>
      <c r="U16" s="47"/>
      <c r="V16" s="50"/>
      <c r="W16" s="48" t="str">
        <f t="shared" si="0"/>
        <v/>
      </c>
      <c r="X16" s="43" t="str">
        <f t="shared" ref="X16:X28" si="16">IF(W16="Signé 100%",U16,IF(W16="Reporté","RIEN",IF(W16="Abandon","0",IF(ISBLANK(W16),"",IF(W16="En cours…","R.A.S","")))))</f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9"/>
        <v/>
      </c>
      <c r="J17" s="45" t="str">
        <f t="shared" si="10"/>
        <v/>
      </c>
      <c r="K17" s="46" t="s">
        <v>134</v>
      </c>
      <c r="L17" s="46" t="str">
        <f t="shared" si="11"/>
        <v/>
      </c>
      <c r="M17" s="46" t="str">
        <f t="shared" si="12"/>
        <v/>
      </c>
      <c r="N17" s="45" t="s">
        <v>134</v>
      </c>
      <c r="O17" s="45" t="s">
        <v>134</v>
      </c>
      <c r="P17" s="45" t="s">
        <v>134</v>
      </c>
      <c r="Q17" s="46" t="str">
        <f t="shared" si="13"/>
        <v/>
      </c>
      <c r="R17" s="46" t="str">
        <f t="shared" si="14"/>
        <v/>
      </c>
      <c r="S17" s="46" t="str">
        <f t="shared" si="15"/>
        <v/>
      </c>
      <c r="T17" s="47" t="s">
        <v>134</v>
      </c>
      <c r="U17" s="47"/>
      <c r="V17" s="50"/>
      <c r="W17" s="48" t="str">
        <f t="shared" si="0"/>
        <v/>
      </c>
      <c r="X17" s="43" t="str">
        <f t="shared" si="16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9"/>
        <v/>
      </c>
      <c r="J18" s="45" t="str">
        <f t="shared" si="10"/>
        <v/>
      </c>
      <c r="K18" s="46" t="s">
        <v>134</v>
      </c>
      <c r="L18" s="46" t="str">
        <f t="shared" si="11"/>
        <v/>
      </c>
      <c r="M18" s="46" t="str">
        <f t="shared" si="12"/>
        <v/>
      </c>
      <c r="N18" s="45" t="s">
        <v>134</v>
      </c>
      <c r="O18" s="45" t="s">
        <v>134</v>
      </c>
      <c r="P18" s="45" t="s">
        <v>134</v>
      </c>
      <c r="Q18" s="46" t="str">
        <f t="shared" si="13"/>
        <v/>
      </c>
      <c r="R18" s="46" t="str">
        <f t="shared" si="14"/>
        <v/>
      </c>
      <c r="S18" s="46" t="str">
        <f t="shared" si="15"/>
        <v/>
      </c>
      <c r="T18" s="47" t="s">
        <v>134</v>
      </c>
      <c r="U18" s="47"/>
      <c r="V18" s="50"/>
      <c r="W18" s="48" t="str">
        <f t="shared" si="0"/>
        <v/>
      </c>
      <c r="X18" s="43" t="str">
        <f t="shared" si="16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9"/>
        <v/>
      </c>
      <c r="J19" s="45" t="str">
        <f t="shared" si="10"/>
        <v/>
      </c>
      <c r="K19" s="46" t="s">
        <v>134</v>
      </c>
      <c r="L19" s="46" t="str">
        <f t="shared" si="11"/>
        <v/>
      </c>
      <c r="M19" s="46" t="str">
        <f t="shared" si="12"/>
        <v/>
      </c>
      <c r="N19" s="45" t="s">
        <v>134</v>
      </c>
      <c r="O19" s="45" t="s">
        <v>134</v>
      </c>
      <c r="P19" s="45" t="s">
        <v>134</v>
      </c>
      <c r="Q19" s="46" t="str">
        <f t="shared" si="13"/>
        <v/>
      </c>
      <c r="R19" s="46" t="str">
        <f t="shared" si="14"/>
        <v/>
      </c>
      <c r="S19" s="46" t="str">
        <f t="shared" si="15"/>
        <v/>
      </c>
      <c r="T19" s="47" t="s">
        <v>134</v>
      </c>
      <c r="U19" s="47"/>
      <c r="V19" s="50"/>
      <c r="W19" s="48" t="str">
        <f t="shared" si="0"/>
        <v/>
      </c>
      <c r="X19" s="43" t="str">
        <f t="shared" si="16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9"/>
        <v/>
      </c>
      <c r="J20" s="45" t="str">
        <f t="shared" si="10"/>
        <v/>
      </c>
      <c r="K20" s="46" t="s">
        <v>134</v>
      </c>
      <c r="L20" s="46" t="str">
        <f t="shared" si="11"/>
        <v/>
      </c>
      <c r="M20" s="46" t="str">
        <f t="shared" si="12"/>
        <v/>
      </c>
      <c r="N20" s="45" t="s">
        <v>134</v>
      </c>
      <c r="O20" s="45" t="s">
        <v>134</v>
      </c>
      <c r="P20" s="45" t="s">
        <v>134</v>
      </c>
      <c r="Q20" s="46" t="str">
        <f t="shared" si="13"/>
        <v/>
      </c>
      <c r="R20" s="46" t="str">
        <f t="shared" si="14"/>
        <v/>
      </c>
      <c r="S20" s="46" t="str">
        <f t="shared" si="15"/>
        <v/>
      </c>
      <c r="T20" s="47" t="s">
        <v>134</v>
      </c>
      <c r="U20" s="47"/>
      <c r="V20" s="50"/>
      <c r="W20" s="48" t="str">
        <f t="shared" si="0"/>
        <v/>
      </c>
      <c r="X20" s="43" t="str">
        <f t="shared" si="16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9"/>
        <v/>
      </c>
      <c r="J21" s="45" t="str">
        <f t="shared" si="10"/>
        <v/>
      </c>
      <c r="K21" s="46" t="s">
        <v>134</v>
      </c>
      <c r="L21" s="46" t="str">
        <f t="shared" si="11"/>
        <v/>
      </c>
      <c r="M21" s="46" t="str">
        <f t="shared" si="12"/>
        <v/>
      </c>
      <c r="N21" s="45" t="s">
        <v>134</v>
      </c>
      <c r="O21" s="45" t="s">
        <v>134</v>
      </c>
      <c r="P21" s="45" t="s">
        <v>134</v>
      </c>
      <c r="Q21" s="46" t="str">
        <f t="shared" si="13"/>
        <v/>
      </c>
      <c r="R21" s="46" t="str">
        <f t="shared" si="14"/>
        <v/>
      </c>
      <c r="S21" s="46" t="str">
        <f t="shared" si="15"/>
        <v/>
      </c>
      <c r="T21" s="47" t="s">
        <v>134</v>
      </c>
      <c r="U21" s="47"/>
      <c r="V21" s="50"/>
      <c r="W21" s="48" t="str">
        <f t="shared" si="0"/>
        <v/>
      </c>
      <c r="X21" s="43" t="str">
        <f t="shared" si="16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9"/>
        <v/>
      </c>
      <c r="J22" s="45" t="str">
        <f t="shared" si="10"/>
        <v/>
      </c>
      <c r="K22" s="46" t="s">
        <v>134</v>
      </c>
      <c r="L22" s="46" t="str">
        <f t="shared" si="11"/>
        <v/>
      </c>
      <c r="M22" s="46" t="str">
        <f t="shared" si="12"/>
        <v/>
      </c>
      <c r="N22" s="45" t="s">
        <v>134</v>
      </c>
      <c r="O22" s="45" t="s">
        <v>134</v>
      </c>
      <c r="P22" s="45" t="s">
        <v>134</v>
      </c>
      <c r="Q22" s="46" t="str">
        <f t="shared" si="13"/>
        <v/>
      </c>
      <c r="R22" s="46" t="str">
        <f t="shared" si="14"/>
        <v/>
      </c>
      <c r="S22" s="46" t="str">
        <f t="shared" si="15"/>
        <v/>
      </c>
      <c r="T22" s="47" t="s">
        <v>134</v>
      </c>
      <c r="U22" s="47"/>
      <c r="V22" s="50"/>
      <c r="W22" s="48" t="str">
        <f t="shared" si="0"/>
        <v/>
      </c>
      <c r="X22" s="43" t="str">
        <f t="shared" si="16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9"/>
        <v/>
      </c>
      <c r="J23" s="45" t="str">
        <f t="shared" si="10"/>
        <v/>
      </c>
      <c r="K23" s="46" t="s">
        <v>134</v>
      </c>
      <c r="L23" s="46" t="str">
        <f t="shared" si="11"/>
        <v/>
      </c>
      <c r="M23" s="46" t="str">
        <f t="shared" si="12"/>
        <v/>
      </c>
      <c r="N23" s="45" t="s">
        <v>134</v>
      </c>
      <c r="O23" s="45" t="s">
        <v>134</v>
      </c>
      <c r="P23" s="45" t="s">
        <v>134</v>
      </c>
      <c r="Q23" s="46" t="str">
        <f t="shared" si="13"/>
        <v/>
      </c>
      <c r="R23" s="46" t="str">
        <f t="shared" si="14"/>
        <v/>
      </c>
      <c r="S23" s="46" t="str">
        <f t="shared" si="15"/>
        <v/>
      </c>
      <c r="T23" s="47" t="s">
        <v>134</v>
      </c>
      <c r="U23" s="47"/>
      <c r="V23" s="50"/>
      <c r="W23" s="48" t="str">
        <f t="shared" si="0"/>
        <v/>
      </c>
      <c r="X23" s="43" t="str">
        <f t="shared" si="16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9"/>
        <v/>
      </c>
      <c r="J24" s="45" t="str">
        <f t="shared" si="10"/>
        <v/>
      </c>
      <c r="K24" s="46" t="s">
        <v>134</v>
      </c>
      <c r="L24" s="46" t="str">
        <f t="shared" si="11"/>
        <v/>
      </c>
      <c r="M24" s="46" t="str">
        <f t="shared" si="12"/>
        <v/>
      </c>
      <c r="N24" s="45" t="s">
        <v>134</v>
      </c>
      <c r="O24" s="45" t="s">
        <v>134</v>
      </c>
      <c r="P24" s="45" t="s">
        <v>134</v>
      </c>
      <c r="Q24" s="46" t="str">
        <f t="shared" si="13"/>
        <v/>
      </c>
      <c r="R24" s="46" t="str">
        <f t="shared" si="14"/>
        <v/>
      </c>
      <c r="S24" s="46" t="str">
        <f t="shared" si="15"/>
        <v/>
      </c>
      <c r="T24" s="47" t="s">
        <v>134</v>
      </c>
      <c r="U24" s="47"/>
      <c r="V24" s="50"/>
      <c r="W24" s="48" t="str">
        <f t="shared" si="0"/>
        <v/>
      </c>
      <c r="X24" s="43" t="str">
        <f t="shared" si="16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9"/>
        <v/>
      </c>
      <c r="J25" s="45" t="str">
        <f t="shared" si="10"/>
        <v/>
      </c>
      <c r="K25" s="46" t="s">
        <v>134</v>
      </c>
      <c r="L25" s="46" t="str">
        <f t="shared" si="11"/>
        <v/>
      </c>
      <c r="M25" s="46" t="str">
        <f t="shared" si="12"/>
        <v/>
      </c>
      <c r="N25" s="45" t="s">
        <v>134</v>
      </c>
      <c r="O25" s="45" t="s">
        <v>134</v>
      </c>
      <c r="P25" s="45" t="s">
        <v>134</v>
      </c>
      <c r="Q25" s="46" t="str">
        <f t="shared" si="13"/>
        <v/>
      </c>
      <c r="R25" s="46" t="str">
        <f t="shared" si="14"/>
        <v/>
      </c>
      <c r="S25" s="46" t="str">
        <f t="shared" si="15"/>
        <v/>
      </c>
      <c r="T25" s="47" t="s">
        <v>134</v>
      </c>
      <c r="U25" s="47"/>
      <c r="V25" s="50"/>
      <c r="W25" s="48" t="str">
        <f t="shared" si="0"/>
        <v/>
      </c>
      <c r="X25" s="43" t="str">
        <f t="shared" si="16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9"/>
        <v/>
      </c>
      <c r="J26" s="45" t="str">
        <f t="shared" si="10"/>
        <v/>
      </c>
      <c r="K26" s="46" t="s">
        <v>134</v>
      </c>
      <c r="L26" s="46" t="str">
        <f t="shared" si="11"/>
        <v/>
      </c>
      <c r="M26" s="46" t="str">
        <f t="shared" si="12"/>
        <v/>
      </c>
      <c r="N26" s="45" t="s">
        <v>134</v>
      </c>
      <c r="O26" s="45" t="s">
        <v>134</v>
      </c>
      <c r="P26" s="45" t="s">
        <v>134</v>
      </c>
      <c r="Q26" s="46" t="str">
        <f t="shared" si="13"/>
        <v/>
      </c>
      <c r="R26" s="46" t="str">
        <f t="shared" si="14"/>
        <v/>
      </c>
      <c r="S26" s="46" t="str">
        <f t="shared" si="15"/>
        <v/>
      </c>
      <c r="T26" s="47" t="s">
        <v>134</v>
      </c>
      <c r="U26" s="47"/>
      <c r="V26" s="50"/>
      <c r="W26" s="48" t="str">
        <f t="shared" si="0"/>
        <v/>
      </c>
      <c r="X26" s="43" t="str">
        <f t="shared" si="16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9"/>
        <v/>
      </c>
      <c r="J27" s="45" t="str">
        <f t="shared" si="10"/>
        <v/>
      </c>
      <c r="K27" s="46" t="s">
        <v>134</v>
      </c>
      <c r="L27" s="46" t="str">
        <f t="shared" si="11"/>
        <v/>
      </c>
      <c r="M27" s="46" t="str">
        <f t="shared" si="12"/>
        <v/>
      </c>
      <c r="N27" s="45" t="s">
        <v>134</v>
      </c>
      <c r="O27" s="45" t="s">
        <v>134</v>
      </c>
      <c r="P27" s="45" t="s">
        <v>134</v>
      </c>
      <c r="Q27" s="46" t="str">
        <f t="shared" si="13"/>
        <v/>
      </c>
      <c r="R27" s="46" t="str">
        <f t="shared" si="14"/>
        <v/>
      </c>
      <c r="S27" s="46" t="str">
        <f t="shared" si="15"/>
        <v/>
      </c>
      <c r="T27" s="47" t="s">
        <v>134</v>
      </c>
      <c r="U27" s="47"/>
      <c r="V27" s="50"/>
      <c r="W27" s="48" t="str">
        <f t="shared" si="0"/>
        <v/>
      </c>
      <c r="X27" s="43" t="str">
        <f t="shared" si="16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50"/>
      <c r="W28" s="48" t="str">
        <f>IF(U28&gt;=1,"En cours…","")</f>
        <v/>
      </c>
      <c r="X28" s="43" t="str">
        <f t="shared" si="16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7">COUNTIF(I9:I28,"2 match")+COUNTIF(I9:I28,"1 facultative")</f>
        <v>0</v>
      </c>
      <c r="J29" s="52">
        <f t="shared" si="17"/>
        <v>0</v>
      </c>
      <c r="K29" s="52">
        <f t="shared" si="17"/>
        <v>0</v>
      </c>
      <c r="L29" s="52">
        <f t="shared" si="17"/>
        <v>0</v>
      </c>
      <c r="M29" s="52">
        <f t="shared" si="17"/>
        <v>0</v>
      </c>
      <c r="N29" s="52">
        <f t="shared" si="17"/>
        <v>0</v>
      </c>
      <c r="O29" s="52">
        <f t="shared" si="17"/>
        <v>0</v>
      </c>
      <c r="P29" s="52">
        <f t="shared" si="17"/>
        <v>0</v>
      </c>
      <c r="Q29" s="52">
        <f t="shared" si="17"/>
        <v>0</v>
      </c>
      <c r="R29" s="52">
        <f t="shared" si="17"/>
        <v>0</v>
      </c>
      <c r="S29" s="52">
        <f t="shared" si="17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8">IF(AND(U30&gt;=100000,U30&lt;=299999),"3","")</f>
        <v/>
      </c>
      <c r="J30" s="45" t="str">
        <f t="shared" ref="J30:J36" si="19">IF(AND(U30&gt;=100000,U30&lt;=299999),"3","")</f>
        <v/>
      </c>
      <c r="K30" s="46" t="s">
        <v>134</v>
      </c>
      <c r="L30" s="46" t="str">
        <f t="shared" ref="L30:L36" si="20">IF(U30&gt;=300000,"3","")</f>
        <v/>
      </c>
      <c r="M30" s="46" t="str">
        <f t="shared" ref="M30:M36" si="21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22">IF(U30&gt;=100000,"3","")</f>
        <v/>
      </c>
      <c r="R30" s="46" t="str">
        <f t="shared" ref="R30:R36" si="23">IF(AND(U30&gt;=1,U30&lt;=99999),"3","")</f>
        <v/>
      </c>
      <c r="S30" s="46" t="str">
        <f t="shared" ref="S30:S36" si="24">IF(AND(U30&gt;=1,U30&lt;=99999),"3","")</f>
        <v/>
      </c>
      <c r="T30" s="47" t="s">
        <v>134</v>
      </c>
      <c r="U30" s="47"/>
      <c r="V30" s="50"/>
      <c r="W30" s="48" t="str">
        <f t="shared" ref="W30" si="25">IF(U30&gt;=1,"En cours…", "")</f>
        <v/>
      </c>
      <c r="X30" s="43" t="str">
        <f t="shared" ref="X30" si="26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8"/>
        <v/>
      </c>
      <c r="J31" s="45" t="str">
        <f t="shared" si="19"/>
        <v/>
      </c>
      <c r="K31" s="46" t="s">
        <v>134</v>
      </c>
      <c r="L31" s="46" t="str">
        <f t="shared" si="20"/>
        <v/>
      </c>
      <c r="M31" s="46" t="str">
        <f t="shared" si="21"/>
        <v/>
      </c>
      <c r="N31" s="45" t="s">
        <v>134</v>
      </c>
      <c r="O31" s="45" t="s">
        <v>134</v>
      </c>
      <c r="P31" s="45" t="s">
        <v>134</v>
      </c>
      <c r="Q31" s="46" t="str">
        <f t="shared" si="22"/>
        <v/>
      </c>
      <c r="R31" s="46" t="str">
        <f t="shared" si="23"/>
        <v/>
      </c>
      <c r="S31" s="46" t="str">
        <f t="shared" si="24"/>
        <v/>
      </c>
      <c r="T31" s="47" t="s">
        <v>134</v>
      </c>
      <c r="U31" s="47"/>
      <c r="V31" s="50"/>
      <c r="W31" s="48" t="str">
        <f t="shared" ref="W31:W32" si="27">IF(U31&gt;=1,"En cours…", "")</f>
        <v/>
      </c>
      <c r="X31" s="43" t="str">
        <f t="shared" ref="X31:X36" si="28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8"/>
        <v/>
      </c>
      <c r="J32" s="45" t="str">
        <f t="shared" si="19"/>
        <v/>
      </c>
      <c r="K32" s="46" t="s">
        <v>134</v>
      </c>
      <c r="L32" s="46" t="str">
        <f t="shared" si="20"/>
        <v/>
      </c>
      <c r="M32" s="46" t="str">
        <f t="shared" si="21"/>
        <v/>
      </c>
      <c r="N32" s="45" t="s">
        <v>134</v>
      </c>
      <c r="O32" s="45" t="s">
        <v>134</v>
      </c>
      <c r="P32" s="45" t="s">
        <v>134</v>
      </c>
      <c r="Q32" s="46" t="str">
        <f t="shared" si="22"/>
        <v/>
      </c>
      <c r="R32" s="46" t="str">
        <f t="shared" si="23"/>
        <v/>
      </c>
      <c r="S32" s="46" t="str">
        <f t="shared" si="24"/>
        <v/>
      </c>
      <c r="T32" s="47" t="s">
        <v>134</v>
      </c>
      <c r="U32" s="47"/>
      <c r="V32" s="50"/>
      <c r="W32" s="48" t="str">
        <f t="shared" si="27"/>
        <v/>
      </c>
      <c r="X32" s="43" t="str">
        <f t="shared" si="28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8"/>
        <v/>
      </c>
      <c r="J33" s="45" t="str">
        <f t="shared" si="19"/>
        <v/>
      </c>
      <c r="K33" s="46" t="s">
        <v>134</v>
      </c>
      <c r="L33" s="46" t="str">
        <f t="shared" si="20"/>
        <v/>
      </c>
      <c r="M33" s="46" t="str">
        <f t="shared" si="21"/>
        <v/>
      </c>
      <c r="N33" s="45" t="s">
        <v>134</v>
      </c>
      <c r="O33" s="45" t="s">
        <v>134</v>
      </c>
      <c r="P33" s="45" t="s">
        <v>134</v>
      </c>
      <c r="Q33" s="46" t="str">
        <f t="shared" si="22"/>
        <v/>
      </c>
      <c r="R33" s="46" t="str">
        <f t="shared" si="23"/>
        <v/>
      </c>
      <c r="S33" s="46" t="str">
        <f t="shared" si="24"/>
        <v/>
      </c>
      <c r="T33" s="47" t="s">
        <v>134</v>
      </c>
      <c r="U33" s="47"/>
      <c r="V33" s="50"/>
      <c r="W33" s="48" t="str">
        <f t="shared" ref="W33:W36" si="29">IF(U33&gt;=1,"En cours…", "")</f>
        <v/>
      </c>
      <c r="X33" s="43" t="str">
        <f t="shared" si="28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8"/>
        <v/>
      </c>
      <c r="J34" s="45" t="str">
        <f t="shared" si="19"/>
        <v/>
      </c>
      <c r="K34" s="46" t="s">
        <v>134</v>
      </c>
      <c r="L34" s="46" t="str">
        <f t="shared" si="20"/>
        <v/>
      </c>
      <c r="M34" s="46" t="str">
        <f t="shared" si="21"/>
        <v/>
      </c>
      <c r="N34" s="45" t="s">
        <v>134</v>
      </c>
      <c r="O34" s="45" t="s">
        <v>134</v>
      </c>
      <c r="P34" s="45" t="s">
        <v>134</v>
      </c>
      <c r="Q34" s="46" t="str">
        <f t="shared" si="22"/>
        <v/>
      </c>
      <c r="R34" s="46" t="str">
        <f t="shared" si="23"/>
        <v/>
      </c>
      <c r="S34" s="46" t="str">
        <f t="shared" si="24"/>
        <v/>
      </c>
      <c r="T34" s="48" t="s">
        <v>134</v>
      </c>
      <c r="U34" s="47"/>
      <c r="V34" s="50"/>
      <c r="W34" s="48" t="str">
        <f t="shared" si="29"/>
        <v/>
      </c>
      <c r="X34" s="43" t="str">
        <f t="shared" si="28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8"/>
        <v/>
      </c>
      <c r="J35" s="45" t="str">
        <f t="shared" si="19"/>
        <v/>
      </c>
      <c r="K35" s="46" t="s">
        <v>134</v>
      </c>
      <c r="L35" s="46" t="str">
        <f t="shared" si="20"/>
        <v/>
      </c>
      <c r="M35" s="46" t="str">
        <f t="shared" si="21"/>
        <v/>
      </c>
      <c r="N35" s="45" t="s">
        <v>134</v>
      </c>
      <c r="O35" s="45" t="s">
        <v>134</v>
      </c>
      <c r="P35" s="45" t="s">
        <v>134</v>
      </c>
      <c r="Q35" s="46" t="str">
        <f t="shared" si="22"/>
        <v/>
      </c>
      <c r="R35" s="46" t="str">
        <f t="shared" si="23"/>
        <v/>
      </c>
      <c r="S35" s="46" t="str">
        <f t="shared" si="24"/>
        <v/>
      </c>
      <c r="T35" s="47" t="s">
        <v>134</v>
      </c>
      <c r="U35" s="47"/>
      <c r="V35" s="50"/>
      <c r="W35" s="48" t="str">
        <f t="shared" si="29"/>
        <v/>
      </c>
      <c r="X35" s="43" t="str">
        <f t="shared" si="28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8"/>
        <v/>
      </c>
      <c r="J36" s="45" t="str">
        <f t="shared" si="19"/>
        <v/>
      </c>
      <c r="K36" s="46" t="s">
        <v>134</v>
      </c>
      <c r="L36" s="46" t="str">
        <f t="shared" si="20"/>
        <v/>
      </c>
      <c r="M36" s="46" t="str">
        <f t="shared" si="21"/>
        <v/>
      </c>
      <c r="N36" s="45" t="s">
        <v>134</v>
      </c>
      <c r="O36" s="45" t="s">
        <v>134</v>
      </c>
      <c r="P36" s="45" t="s">
        <v>134</v>
      </c>
      <c r="Q36" s="46" t="str">
        <f t="shared" si="22"/>
        <v/>
      </c>
      <c r="R36" s="46" t="str">
        <f t="shared" si="23"/>
        <v/>
      </c>
      <c r="S36" s="46" t="str">
        <f t="shared" si="24"/>
        <v/>
      </c>
      <c r="T36" s="47"/>
      <c r="U36" s="47"/>
      <c r="V36" s="50"/>
      <c r="W36" s="48" t="str">
        <f t="shared" si="29"/>
        <v/>
      </c>
      <c r="X36" s="43" t="str">
        <f t="shared" si="28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30">COUNTIF(H30:H36,"2 match")</f>
        <v>0</v>
      </c>
      <c r="I37" s="91">
        <f t="shared" si="30"/>
        <v>0</v>
      </c>
      <c r="J37" s="91">
        <f t="shared" si="30"/>
        <v>0</v>
      </c>
      <c r="K37" s="91">
        <f t="shared" si="30"/>
        <v>0</v>
      </c>
      <c r="L37" s="91">
        <f t="shared" si="30"/>
        <v>0</v>
      </c>
      <c r="M37" s="91">
        <f t="shared" si="30"/>
        <v>0</v>
      </c>
      <c r="N37" s="91">
        <f t="shared" si="30"/>
        <v>0</v>
      </c>
      <c r="O37" s="91">
        <f t="shared" si="30"/>
        <v>0</v>
      </c>
      <c r="P37" s="91">
        <f t="shared" si="30"/>
        <v>0</v>
      </c>
      <c r="Q37" s="91">
        <f t="shared" si="30"/>
        <v>0</v>
      </c>
      <c r="R37" s="91">
        <f t="shared" si="30"/>
        <v>0</v>
      </c>
      <c r="S37" s="91">
        <f t="shared" si="30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31">IF(AND(U44&gt;=100000,U44&lt;=299999),"3","")</f>
        <v/>
      </c>
      <c r="J44" s="45" t="str">
        <f t="shared" ref="J44:J49" si="32">IF(AND(U44&gt;=100000,U44&lt;=299999),"3","")</f>
        <v/>
      </c>
      <c r="K44" s="46" t="s">
        <v>134</v>
      </c>
      <c r="L44" s="46" t="str">
        <f t="shared" ref="L44:L49" si="33">IF(U44&gt;=300000,"3","")</f>
        <v/>
      </c>
      <c r="M44" s="46" t="str">
        <f t="shared" ref="M44:M49" si="34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5">IF(U44&gt;=100000,"3","")</f>
        <v/>
      </c>
      <c r="R44" s="46" t="str">
        <f t="shared" ref="R44:R49" si="36">IF(AND(U44&gt;=1,U44&lt;=99999),"3","")</f>
        <v/>
      </c>
      <c r="S44" s="46" t="str">
        <f t="shared" ref="S44:S49" si="37">IF(AND(U44&gt;=1,U44&lt;=99999),"3","")</f>
        <v/>
      </c>
      <c r="T44" s="47" t="s">
        <v>134</v>
      </c>
      <c r="U44" s="47"/>
      <c r="V44" s="50"/>
      <c r="W44" s="48" t="str">
        <f t="shared" ref="W44:W49" si="38">IF(U44&gt;=1,"En cours…", "")</f>
        <v/>
      </c>
      <c r="X44" s="43" t="str">
        <f t="shared" ref="X44:X49" si="39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31"/>
        <v/>
      </c>
      <c r="J45" s="45" t="str">
        <f t="shared" si="32"/>
        <v/>
      </c>
      <c r="K45" s="46" t="s">
        <v>134</v>
      </c>
      <c r="L45" s="46" t="str">
        <f t="shared" si="33"/>
        <v/>
      </c>
      <c r="M45" s="46" t="str">
        <f t="shared" si="34"/>
        <v/>
      </c>
      <c r="N45" s="45" t="s">
        <v>134</v>
      </c>
      <c r="O45" s="45" t="s">
        <v>134</v>
      </c>
      <c r="P45" s="45" t="s">
        <v>134</v>
      </c>
      <c r="Q45" s="46" t="str">
        <f t="shared" si="35"/>
        <v/>
      </c>
      <c r="R45" s="46" t="str">
        <f t="shared" si="36"/>
        <v/>
      </c>
      <c r="S45" s="46" t="str">
        <f t="shared" si="37"/>
        <v/>
      </c>
      <c r="T45" s="47" t="s">
        <v>134</v>
      </c>
      <c r="U45" s="47"/>
      <c r="V45" s="50"/>
      <c r="W45" s="48" t="str">
        <f t="shared" si="38"/>
        <v/>
      </c>
      <c r="X45" s="43" t="str">
        <f t="shared" si="39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31"/>
        <v/>
      </c>
      <c r="J46" s="45" t="str">
        <f t="shared" si="32"/>
        <v/>
      </c>
      <c r="K46" s="46" t="s">
        <v>134</v>
      </c>
      <c r="L46" s="46" t="str">
        <f t="shared" si="33"/>
        <v/>
      </c>
      <c r="M46" s="46" t="str">
        <f t="shared" si="34"/>
        <v/>
      </c>
      <c r="N46" s="45" t="s">
        <v>134</v>
      </c>
      <c r="O46" s="45" t="s">
        <v>134</v>
      </c>
      <c r="P46" s="45" t="s">
        <v>134</v>
      </c>
      <c r="Q46" s="46" t="str">
        <f t="shared" si="35"/>
        <v/>
      </c>
      <c r="R46" s="46" t="str">
        <f t="shared" si="36"/>
        <v/>
      </c>
      <c r="S46" s="46" t="str">
        <f t="shared" si="37"/>
        <v/>
      </c>
      <c r="T46" s="47" t="s">
        <v>134</v>
      </c>
      <c r="U46" s="47"/>
      <c r="V46" s="50"/>
      <c r="W46" s="48" t="str">
        <f t="shared" si="38"/>
        <v/>
      </c>
      <c r="X46" s="43" t="str">
        <f t="shared" si="39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31"/>
        <v/>
      </c>
      <c r="J47" s="45" t="str">
        <f t="shared" si="32"/>
        <v/>
      </c>
      <c r="K47" s="46" t="s">
        <v>134</v>
      </c>
      <c r="L47" s="46" t="str">
        <f t="shared" si="33"/>
        <v/>
      </c>
      <c r="M47" s="46" t="str">
        <f t="shared" si="34"/>
        <v/>
      </c>
      <c r="N47" s="45" t="s">
        <v>134</v>
      </c>
      <c r="O47" s="45" t="s">
        <v>134</v>
      </c>
      <c r="P47" s="45" t="s">
        <v>134</v>
      </c>
      <c r="Q47" s="46" t="str">
        <f t="shared" si="35"/>
        <v/>
      </c>
      <c r="R47" s="46" t="str">
        <f t="shared" si="36"/>
        <v/>
      </c>
      <c r="S47" s="46" t="str">
        <f t="shared" si="37"/>
        <v/>
      </c>
      <c r="T47" s="48" t="s">
        <v>134</v>
      </c>
      <c r="U47" s="47"/>
      <c r="V47" s="50"/>
      <c r="W47" s="48" t="str">
        <f t="shared" si="38"/>
        <v/>
      </c>
      <c r="X47" s="43" t="str">
        <f t="shared" si="39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31"/>
        <v/>
      </c>
      <c r="J48" s="45" t="str">
        <f t="shared" si="32"/>
        <v/>
      </c>
      <c r="K48" s="46" t="s">
        <v>134</v>
      </c>
      <c r="L48" s="46" t="str">
        <f t="shared" si="33"/>
        <v/>
      </c>
      <c r="M48" s="46" t="str">
        <f t="shared" si="34"/>
        <v/>
      </c>
      <c r="N48" s="45" t="s">
        <v>134</v>
      </c>
      <c r="O48" s="45" t="s">
        <v>134</v>
      </c>
      <c r="P48" s="45" t="s">
        <v>134</v>
      </c>
      <c r="Q48" s="46" t="str">
        <f t="shared" si="35"/>
        <v/>
      </c>
      <c r="R48" s="46" t="str">
        <f t="shared" si="36"/>
        <v/>
      </c>
      <c r="S48" s="46" t="str">
        <f t="shared" si="37"/>
        <v/>
      </c>
      <c r="T48" s="47" t="s">
        <v>134</v>
      </c>
      <c r="U48" s="47"/>
      <c r="V48" s="50"/>
      <c r="W48" s="48" t="str">
        <f t="shared" si="38"/>
        <v/>
      </c>
      <c r="X48" s="43" t="str">
        <f t="shared" si="39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31"/>
        <v/>
      </c>
      <c r="J49" s="45" t="str">
        <f t="shared" si="32"/>
        <v/>
      </c>
      <c r="K49" s="46" t="s">
        <v>134</v>
      </c>
      <c r="L49" s="46" t="str">
        <f t="shared" si="33"/>
        <v/>
      </c>
      <c r="M49" s="46" t="str">
        <f t="shared" si="34"/>
        <v/>
      </c>
      <c r="N49" s="45" t="s">
        <v>134</v>
      </c>
      <c r="O49" s="45" t="s">
        <v>134</v>
      </c>
      <c r="P49" s="45" t="s">
        <v>134</v>
      </c>
      <c r="Q49" s="46" t="str">
        <f t="shared" si="35"/>
        <v/>
      </c>
      <c r="R49" s="46" t="str">
        <f t="shared" si="36"/>
        <v/>
      </c>
      <c r="S49" s="46" t="str">
        <f t="shared" si="37"/>
        <v/>
      </c>
      <c r="T49" s="47" t="s">
        <v>134</v>
      </c>
      <c r="U49" s="47"/>
      <c r="V49" s="50"/>
      <c r="W49" s="48" t="str">
        <f t="shared" si="38"/>
        <v/>
      </c>
      <c r="X49" s="43" t="str">
        <f t="shared" si="39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40">COUNTIF(I44:I49,"2 match")+COUNTIF(I44:I49,"1 facultative")</f>
        <v>0</v>
      </c>
      <c r="J50" s="52">
        <f t="shared" si="40"/>
        <v>0</v>
      </c>
      <c r="K50" s="52">
        <f t="shared" si="40"/>
        <v>0</v>
      </c>
      <c r="L50" s="52">
        <f t="shared" si="40"/>
        <v>0</v>
      </c>
      <c r="M50" s="52">
        <f t="shared" si="40"/>
        <v>0</v>
      </c>
      <c r="N50" s="52">
        <f t="shared" si="40"/>
        <v>0</v>
      </c>
      <c r="O50" s="52">
        <f t="shared" si="40"/>
        <v>0</v>
      </c>
      <c r="P50" s="52">
        <f t="shared" si="40"/>
        <v>0</v>
      </c>
      <c r="Q50" s="52">
        <f t="shared" si="40"/>
        <v>0</v>
      </c>
      <c r="R50" s="52">
        <f t="shared" si="40"/>
        <v>0</v>
      </c>
      <c r="S50" s="52">
        <f t="shared" si="40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41">IF(AND(U51&gt;=100000,U51&lt;=299999),"3","")</f>
        <v/>
      </c>
      <c r="J51" s="45" t="str">
        <f t="shared" ref="J51:J55" si="42">IF(AND(U51&gt;=100000,U51&lt;=299999),"3","")</f>
        <v/>
      </c>
      <c r="K51" s="46" t="s">
        <v>134</v>
      </c>
      <c r="L51" s="46" t="str">
        <f t="shared" ref="L51:L55" si="43">IF(U51&gt;=300000,"3","")</f>
        <v/>
      </c>
      <c r="M51" s="46" t="str">
        <f t="shared" ref="M51:M55" si="44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5">IF(U51&gt;=100000,"3","")</f>
        <v/>
      </c>
      <c r="R51" s="46" t="str">
        <f t="shared" ref="R51:R55" si="46">IF(AND(U51&gt;=1,U51&lt;=99999),"3","")</f>
        <v/>
      </c>
      <c r="S51" s="46" t="str">
        <f t="shared" ref="S51:S55" si="47">IF(AND(U51&gt;=1,U51&lt;=99999),"3","")</f>
        <v/>
      </c>
      <c r="T51" s="47" t="s">
        <v>134</v>
      </c>
      <c r="U51" s="47"/>
      <c r="V51" s="50"/>
      <c r="W51" s="48" t="str">
        <f t="shared" ref="W51:W55" si="48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41"/>
        <v/>
      </c>
      <c r="J52" s="45" t="str">
        <f t="shared" si="42"/>
        <v/>
      </c>
      <c r="K52" s="46" t="s">
        <v>134</v>
      </c>
      <c r="L52" s="46" t="str">
        <f t="shared" si="43"/>
        <v/>
      </c>
      <c r="M52" s="46" t="str">
        <f t="shared" si="44"/>
        <v/>
      </c>
      <c r="N52" s="45" t="s">
        <v>134</v>
      </c>
      <c r="O52" s="45" t="s">
        <v>134</v>
      </c>
      <c r="P52" s="45" t="s">
        <v>134</v>
      </c>
      <c r="Q52" s="46" t="str">
        <f t="shared" si="45"/>
        <v/>
      </c>
      <c r="R52" s="46" t="str">
        <f t="shared" si="46"/>
        <v/>
      </c>
      <c r="S52" s="46" t="str">
        <f t="shared" si="47"/>
        <v/>
      </c>
      <c r="T52" s="47" t="s">
        <v>134</v>
      </c>
      <c r="U52" s="47"/>
      <c r="V52" s="50"/>
      <c r="W52" s="48" t="str">
        <f t="shared" si="48"/>
        <v/>
      </c>
      <c r="X52" s="43" t="str">
        <f t="shared" ref="X52:X55" si="49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41"/>
        <v/>
      </c>
      <c r="J53" s="45" t="str">
        <f t="shared" si="42"/>
        <v/>
      </c>
      <c r="K53" s="46" t="s">
        <v>134</v>
      </c>
      <c r="L53" s="46" t="str">
        <f t="shared" si="43"/>
        <v/>
      </c>
      <c r="M53" s="46" t="str">
        <f t="shared" si="44"/>
        <v/>
      </c>
      <c r="N53" s="45" t="s">
        <v>134</v>
      </c>
      <c r="O53" s="45" t="s">
        <v>134</v>
      </c>
      <c r="P53" s="45" t="s">
        <v>134</v>
      </c>
      <c r="Q53" s="46" t="str">
        <f t="shared" si="45"/>
        <v/>
      </c>
      <c r="R53" s="46" t="str">
        <f t="shared" si="46"/>
        <v/>
      </c>
      <c r="S53" s="46" t="str">
        <f t="shared" si="47"/>
        <v/>
      </c>
      <c r="T53" s="48" t="s">
        <v>134</v>
      </c>
      <c r="U53" s="47"/>
      <c r="V53" s="50"/>
      <c r="W53" s="48" t="str">
        <f t="shared" si="48"/>
        <v/>
      </c>
      <c r="X53" s="43" t="str">
        <f t="shared" si="49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41"/>
        <v/>
      </c>
      <c r="J54" s="45" t="str">
        <f t="shared" si="42"/>
        <v/>
      </c>
      <c r="K54" s="46" t="s">
        <v>134</v>
      </c>
      <c r="L54" s="46" t="str">
        <f t="shared" si="43"/>
        <v/>
      </c>
      <c r="M54" s="46" t="str">
        <f t="shared" si="44"/>
        <v/>
      </c>
      <c r="N54" s="45" t="s">
        <v>134</v>
      </c>
      <c r="O54" s="45" t="s">
        <v>134</v>
      </c>
      <c r="P54" s="45" t="s">
        <v>134</v>
      </c>
      <c r="Q54" s="46" t="str">
        <f t="shared" si="45"/>
        <v/>
      </c>
      <c r="R54" s="46" t="str">
        <f t="shared" si="46"/>
        <v/>
      </c>
      <c r="S54" s="46" t="str">
        <f t="shared" si="47"/>
        <v/>
      </c>
      <c r="T54" s="47" t="s">
        <v>134</v>
      </c>
      <c r="U54" s="47"/>
      <c r="V54" s="50"/>
      <c r="W54" s="48" t="str">
        <f t="shared" si="48"/>
        <v/>
      </c>
      <c r="X54" s="43" t="str">
        <f t="shared" si="49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41"/>
        <v/>
      </c>
      <c r="J55" s="45" t="str">
        <f t="shared" si="42"/>
        <v/>
      </c>
      <c r="K55" s="46" t="s">
        <v>134</v>
      </c>
      <c r="L55" s="46" t="str">
        <f t="shared" si="43"/>
        <v/>
      </c>
      <c r="M55" s="46" t="str">
        <f t="shared" si="44"/>
        <v/>
      </c>
      <c r="N55" s="45" t="s">
        <v>134</v>
      </c>
      <c r="O55" s="45" t="s">
        <v>134</v>
      </c>
      <c r="P55" s="45" t="s">
        <v>134</v>
      </c>
      <c r="Q55" s="46" t="str">
        <f t="shared" si="45"/>
        <v/>
      </c>
      <c r="R55" s="46" t="str">
        <f t="shared" si="46"/>
        <v/>
      </c>
      <c r="S55" s="46" t="str">
        <f t="shared" si="47"/>
        <v/>
      </c>
      <c r="T55" s="47"/>
      <c r="U55" s="47"/>
      <c r="V55" s="50"/>
      <c r="W55" s="48" t="str">
        <f t="shared" si="48"/>
        <v/>
      </c>
      <c r="X55" s="43" t="str">
        <f t="shared" si="49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50">COUNTIF(I51:I55,"2 match")</f>
        <v>0</v>
      </c>
      <c r="J56" s="91">
        <f t="shared" si="50"/>
        <v>0</v>
      </c>
      <c r="K56" s="91">
        <f t="shared" si="50"/>
        <v>0</v>
      </c>
      <c r="L56" s="91">
        <f t="shared" si="50"/>
        <v>0</v>
      </c>
      <c r="M56" s="91">
        <f t="shared" si="50"/>
        <v>0</v>
      </c>
      <c r="N56" s="91">
        <f t="shared" si="50"/>
        <v>0</v>
      </c>
      <c r="O56" s="91">
        <f t="shared" si="50"/>
        <v>0</v>
      </c>
      <c r="P56" s="91">
        <f t="shared" si="50"/>
        <v>0</v>
      </c>
      <c r="Q56" s="91">
        <f t="shared" si="50"/>
        <v>0</v>
      </c>
      <c r="R56" s="91">
        <f t="shared" si="50"/>
        <v>0</v>
      </c>
      <c r="S56" s="91">
        <f t="shared" si="50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sheetProtection selectLockedCells="1"/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5122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681" priority="5095" operator="containsText" text="2 match">
      <formula>NOT(ISERROR(SEARCH("2 match",C29)))</formula>
    </cfRule>
    <cfRule type="containsText" dxfId="680" priority="5096" operator="containsText" text="1 facultative">
      <formula>NOT(ISERROR(SEARCH("1 facultative",C29)))</formula>
    </cfRule>
  </conditionalFormatting>
  <conditionalFormatting sqref="X37">
    <cfRule type="cellIs" dxfId="679" priority="935" operator="equal">
      <formula>10000</formula>
    </cfRule>
    <cfRule type="cellIs" dxfId="678" priority="936" operator="lessThan">
      <formula>10000</formula>
    </cfRule>
    <cfRule type="cellIs" dxfId="677" priority="937" operator="greaterThan">
      <formula>10000</formula>
    </cfRule>
    <cfRule type="cellIs" dxfId="676" priority="938" operator="lessThan">
      <formula>25000</formula>
    </cfRule>
    <cfRule type="cellIs" dxfId="675" priority="939" operator="greaterThan">
      <formula>25000</formula>
    </cfRule>
    <cfRule type="cellIs" dxfId="674" priority="940" operator="greaterThan">
      <formula>25000</formula>
    </cfRule>
  </conditionalFormatting>
  <conditionalFormatting sqref="D29:F29 V29:X29 D37:F37 T37:X37">
    <cfRule type="containsText" dxfId="673" priority="933" operator="containsText" text="2 match">
      <formula>NOT(ISERROR(SEARCH("2 match",D29)))</formula>
    </cfRule>
    <cfRule type="containsText" dxfId="672" priority="934" operator="containsText" text="1 facultative">
      <formula>NOT(ISERROR(SEARCH("1 facultative",D29)))</formula>
    </cfRule>
  </conditionalFormatting>
  <conditionalFormatting sqref="G29:S29">
    <cfRule type="containsText" priority="932" operator="containsText" text="x">
      <formula>NOT(ISERROR(SEARCH("x",G29)))</formula>
    </cfRule>
  </conditionalFormatting>
  <conditionalFormatting sqref="G29:U29">
    <cfRule type="containsText" dxfId="671" priority="930" operator="containsText" text="2 match">
      <formula>NOT(ISERROR(SEARCH("2 match",G29)))</formula>
    </cfRule>
    <cfRule type="containsText" dxfId="670" priority="931" operator="containsText" text="1 facultative">
      <formula>NOT(ISERROR(SEARCH("1 facultative",G29)))</formula>
    </cfRule>
  </conditionalFormatting>
  <conditionalFormatting sqref="K29:M29">
    <cfRule type="containsText" dxfId="669" priority="929" operator="containsText" text="Néant">
      <formula>NOT(ISERROR(SEARCH("Néant",K29)))</formula>
    </cfRule>
  </conditionalFormatting>
  <conditionalFormatting sqref="G37">
    <cfRule type="containsText" priority="928" operator="containsText" text="x">
      <formula>NOT(ISERROR(SEARCH("x",G37)))</formula>
    </cfRule>
  </conditionalFormatting>
  <conditionalFormatting sqref="G37">
    <cfRule type="containsText" dxfId="668" priority="926" operator="containsText" text="2 match">
      <formula>NOT(ISERROR(SEARCH("2 match",G37)))</formula>
    </cfRule>
    <cfRule type="containsText" dxfId="667" priority="927" operator="containsText" text="1 facultative">
      <formula>NOT(ISERROR(SEARCH("1 facultative",G37)))</formula>
    </cfRule>
  </conditionalFormatting>
  <conditionalFormatting sqref="D31:D32 G31:G32 V30:V31 T30:T31">
    <cfRule type="containsText" dxfId="666" priority="922" operator="containsText" text="2 match">
      <formula>NOT(ISERROR(SEARCH("2 match",D30)))</formula>
    </cfRule>
    <cfRule type="containsText" dxfId="665" priority="923" operator="containsText" text="1 facultative">
      <formula>NOT(ISERROR(SEARCH("1 facultative",D30)))</formula>
    </cfRule>
  </conditionalFormatting>
  <conditionalFormatting sqref="W30:W31">
    <cfRule type="containsText" dxfId="664" priority="911" operator="containsText" text="Signé partie">
      <formula>NOT(ISERROR(SEARCH("Signé partie",W30)))</formula>
    </cfRule>
    <cfRule type="containsText" dxfId="663" priority="912" operator="containsText" text="Reporté">
      <formula>NOT(ISERROR(SEARCH("Reporté",W30)))</formula>
    </cfRule>
    <cfRule type="containsText" dxfId="662" priority="913" operator="containsText" text="Abandon">
      <formula>NOT(ISERROR(SEARCH("Abandon",W30)))</formula>
    </cfRule>
    <cfRule type="containsText" dxfId="661" priority="914" operator="containsText" text="Signé 100%">
      <formula>NOT(ISERROR(SEARCH("Signé 100%",W30)))</formula>
    </cfRule>
    <cfRule type="containsBlanks" dxfId="660" priority="915">
      <formula>LEN(TRIM(W30))=0</formula>
    </cfRule>
    <cfRule type="containsText" dxfId="659" priority="916" operator="containsText" text="En cours">
      <formula>NOT(ISERROR(SEARCH("En cours",W30)))</formula>
    </cfRule>
  </conditionalFormatting>
  <conditionalFormatting sqref="W32:W36">
    <cfRule type="containsText" dxfId="658" priority="897" operator="containsText" text="Signé partie">
      <formula>NOT(ISERROR(SEARCH("Signé partie",W32)))</formula>
    </cfRule>
    <cfRule type="containsText" dxfId="657" priority="898" operator="containsText" text="Reporté">
      <formula>NOT(ISERROR(SEARCH("Reporté",W32)))</formula>
    </cfRule>
    <cfRule type="containsText" dxfId="656" priority="899" operator="containsText" text="Abandon">
      <formula>NOT(ISERROR(SEARCH("Abandon",W32)))</formula>
    </cfRule>
    <cfRule type="containsText" dxfId="655" priority="900" operator="containsText" text="Signé 100%">
      <formula>NOT(ISERROR(SEARCH("Signé 100%",W32)))</formula>
    </cfRule>
    <cfRule type="containsBlanks" dxfId="654" priority="906">
      <formula>LEN(TRIM(W32))=0</formula>
    </cfRule>
    <cfRule type="containsText" dxfId="653" priority="907" operator="containsText" text="En cours">
      <formula>NOT(ISERROR(SEARCH("En cours",W32)))</formula>
    </cfRule>
  </conditionalFormatting>
  <conditionalFormatting sqref="D33:D36 T33:T36 G33:G36 V33:V36">
    <cfRule type="containsText" dxfId="652" priority="901" operator="containsText" text="2 match">
      <formula>NOT(ISERROR(SEARCH("2 match",D33)))</formula>
    </cfRule>
    <cfRule type="containsText" dxfId="651" priority="902" operator="containsText" text="1 facultative">
      <formula>NOT(ISERROR(SEARCH("1 facultative",D33)))</formula>
    </cfRule>
  </conditionalFormatting>
  <conditionalFormatting sqref="T32 V32">
    <cfRule type="containsText" dxfId="650" priority="893" operator="containsText" text="2 match">
      <formula>NOT(ISERROR(SEARCH("2 match",T32)))</formula>
    </cfRule>
    <cfRule type="containsText" dxfId="649" priority="894" operator="containsText" text="1 facultative">
      <formula>NOT(ISERROR(SEARCH("1 facultative",T32)))</formula>
    </cfRule>
  </conditionalFormatting>
  <conditionalFormatting sqref="E31:E36">
    <cfRule type="containsText" dxfId="648" priority="797" operator="containsText" text="2 match">
      <formula>NOT(ISERROR(SEARCH("2 match",E31)))</formula>
    </cfRule>
    <cfRule type="containsText" dxfId="647" priority="798" operator="containsText" text="1 facultative">
      <formula>NOT(ISERROR(SEARCH("1 facultative",E31)))</formula>
    </cfRule>
  </conditionalFormatting>
  <conditionalFormatting sqref="G57">
    <cfRule type="containsText" priority="796" operator="containsText" text="x">
      <formula>NOT(ISERROR(SEARCH("x",G57)))</formula>
    </cfRule>
  </conditionalFormatting>
  <conditionalFormatting sqref="X50">
    <cfRule type="cellIs" dxfId="646" priority="794" operator="equal">
      <formula>10000</formula>
    </cfRule>
    <cfRule type="cellIs" dxfId="645" priority="795" operator="greaterThan">
      <formula>10000</formula>
    </cfRule>
  </conditionalFormatting>
  <conditionalFormatting sqref="X50">
    <cfRule type="containsBlanks" dxfId="644" priority="792">
      <formula>LEN(TRIM(X50))=0</formula>
    </cfRule>
    <cfRule type="containsText" dxfId="643" priority="793" operator="containsText" text="En cours">
      <formula>NOT(ISERROR(SEARCH("En cours",X50)))</formula>
    </cfRule>
  </conditionalFormatting>
  <conditionalFormatting sqref="X56">
    <cfRule type="containsBlanks" dxfId="642" priority="790">
      <formula>LEN(TRIM(X56))=0</formula>
    </cfRule>
    <cfRule type="containsText" dxfId="641" priority="791" operator="containsText" text="En cours">
      <formula>NOT(ISERROR(SEARCH("En cours",X56)))</formula>
    </cfRule>
  </conditionalFormatting>
  <conditionalFormatting sqref="D56:F56 D50:F50">
    <cfRule type="containsText" dxfId="640" priority="788" operator="containsText" text="2 match">
      <formula>NOT(ISERROR(SEARCH("2 match",D50)))</formula>
    </cfRule>
    <cfRule type="containsText" dxfId="639" priority="789" operator="containsText" text="1 facultative">
      <formula>NOT(ISERROR(SEARCH("1 facultative",D50)))</formula>
    </cfRule>
  </conditionalFormatting>
  <conditionalFormatting sqref="X56">
    <cfRule type="cellIs" dxfId="638" priority="784" operator="equal">
      <formula>10000</formula>
    </cfRule>
    <cfRule type="cellIs" dxfId="637" priority="785" operator="lessThan">
      <formula>10000</formula>
    </cfRule>
    <cfRule type="cellIs" dxfId="636" priority="786" operator="greaterThan">
      <formula>10000</formula>
    </cfRule>
    <cfRule type="cellIs" dxfId="635" priority="787" operator="lessThan">
      <formula>25000</formula>
    </cfRule>
  </conditionalFormatting>
  <conditionalFormatting sqref="X57">
    <cfRule type="cellIs" dxfId="634" priority="778" operator="greaterThan">
      <formula>25000</formula>
    </cfRule>
    <cfRule type="cellIs" dxfId="633" priority="779" operator="equal">
      <formula>10000</formula>
    </cfRule>
    <cfRule type="cellIs" dxfId="632" priority="780" operator="lessThan">
      <formula>10000</formula>
    </cfRule>
    <cfRule type="cellIs" dxfId="631" priority="781" operator="greaterThan">
      <formula>10000</formula>
    </cfRule>
    <cfRule type="cellIs" dxfId="630" priority="782" operator="lessThan">
      <formula>25000</formula>
    </cfRule>
    <cfRule type="cellIs" dxfId="629" priority="783" operator="greaterThan">
      <formula>25000</formula>
    </cfRule>
  </conditionalFormatting>
  <conditionalFormatting sqref="X57">
    <cfRule type="cellIs" dxfId="628" priority="775" operator="equal">
      <formula>0.5</formula>
    </cfRule>
    <cfRule type="cellIs" priority="776" operator="between">
      <formula>30</formula>
      <formula>50</formula>
    </cfRule>
    <cfRule type="cellIs" dxfId="627" priority="777" operator="greaterThan">
      <formula>0.5</formula>
    </cfRule>
  </conditionalFormatting>
  <conditionalFormatting sqref="G50:S50">
    <cfRule type="containsText" priority="770" operator="containsText" text="x">
      <formula>NOT(ISERROR(SEARCH("x",G50)))</formula>
    </cfRule>
  </conditionalFormatting>
  <conditionalFormatting sqref="G50:U50">
    <cfRule type="containsText" dxfId="626" priority="768" operator="containsText" text="2 match">
      <formula>NOT(ISERROR(SEARCH("2 match",G50)))</formula>
    </cfRule>
    <cfRule type="containsText" dxfId="625" priority="769" operator="containsText" text="1 facultative">
      <formula>NOT(ISERROR(SEARCH("1 facultative",G50)))</formula>
    </cfRule>
  </conditionalFormatting>
  <conditionalFormatting sqref="H50:S50">
    <cfRule type="containsText" priority="767" operator="containsText" text="x">
      <formula>NOT(ISERROR(SEARCH("x",H50)))</formula>
    </cfRule>
  </conditionalFormatting>
  <conditionalFormatting sqref="H50:S50">
    <cfRule type="containsText" priority="766" operator="containsText" text="x">
      <formula>NOT(ISERROR(SEARCH("x",H50)))</formula>
    </cfRule>
  </conditionalFormatting>
  <conditionalFormatting sqref="K50:M50">
    <cfRule type="containsText" dxfId="624" priority="765" operator="containsText" text="Néant">
      <formula>NOT(ISERROR(SEARCH("Néant",K50)))</formula>
    </cfRule>
  </conditionalFormatting>
  <conditionalFormatting sqref="G56">
    <cfRule type="containsText" priority="764" operator="containsText" text="x">
      <formula>NOT(ISERROR(SEARCH("x",G56)))</formula>
    </cfRule>
  </conditionalFormatting>
  <conditionalFormatting sqref="G56 T56:U56">
    <cfRule type="containsText" dxfId="623" priority="758" operator="containsText" text="2 match">
      <formula>NOT(ISERROR(SEARCH("2 match",G56)))</formula>
    </cfRule>
    <cfRule type="containsText" dxfId="622" priority="759" operator="containsText" text="1 facultative">
      <formula>NOT(ISERROR(SEARCH("1 facultative",G56)))</formula>
    </cfRule>
  </conditionalFormatting>
  <conditionalFormatting sqref="D44:D45 T44 V44 G44:G45 U44:U49">
    <cfRule type="containsText" dxfId="621" priority="753" operator="containsText" text="2 match">
      <formula>NOT(ISERROR(SEARCH("2 match",D44)))</formula>
    </cfRule>
    <cfRule type="containsText" dxfId="620" priority="754" operator="containsText" text="1 facultative">
      <formula>NOT(ISERROR(SEARCH("1 facultative",D44)))</formula>
    </cfRule>
  </conditionalFormatting>
  <conditionalFormatting sqref="D46:D49 T46:T49 G46:G49 V46:V49">
    <cfRule type="containsText" dxfId="619" priority="732" operator="containsText" text="2 match">
      <formula>NOT(ISERROR(SEARCH("2 match",D46)))</formula>
    </cfRule>
    <cfRule type="containsText" dxfId="618" priority="733" operator="containsText" text="1 facultative">
      <formula>NOT(ISERROR(SEARCH("1 facultative",D46)))</formula>
    </cfRule>
  </conditionalFormatting>
  <conditionalFormatting sqref="T45 V45">
    <cfRule type="containsText" dxfId="617" priority="724" operator="containsText" text="2 match">
      <formula>NOT(ISERROR(SEARCH("2 match",T45)))</formula>
    </cfRule>
    <cfRule type="containsText" dxfId="616" priority="725" operator="containsText" text="1 facultative">
      <formula>NOT(ISERROR(SEARCH("1 facultative",T45)))</formula>
    </cfRule>
  </conditionalFormatting>
  <conditionalFormatting sqref="D51 G51 U51:U55">
    <cfRule type="containsText" dxfId="615" priority="708" operator="containsText" text="2 match">
      <formula>NOT(ISERROR(SEARCH("2 match",D51)))</formula>
    </cfRule>
    <cfRule type="containsText" dxfId="614" priority="709" operator="containsText" text="1 facultative">
      <formula>NOT(ISERROR(SEARCH("1 facultative",D51)))</formula>
    </cfRule>
  </conditionalFormatting>
  <conditionalFormatting sqref="D52:D55 T52:T55 G52:G55 V52:V55">
    <cfRule type="containsText" dxfId="613" priority="687" operator="containsText" text="2 match">
      <formula>NOT(ISERROR(SEARCH("2 match",D52)))</formula>
    </cfRule>
    <cfRule type="containsText" dxfId="612" priority="688" operator="containsText" text="1 facultative">
      <formula>NOT(ISERROR(SEARCH("1 facultative",D52)))</formula>
    </cfRule>
  </conditionalFormatting>
  <conditionalFormatting sqref="T51 V51">
    <cfRule type="containsText" dxfId="611" priority="679" operator="containsText" text="2 match">
      <formula>NOT(ISERROR(SEARCH("2 match",T51)))</formula>
    </cfRule>
    <cfRule type="containsText" dxfId="610" priority="680" operator="containsText" text="1 facultative">
      <formula>NOT(ISERROR(SEARCH("1 facultative",T51)))</formula>
    </cfRule>
  </conditionalFormatting>
  <conditionalFormatting sqref="E44:E49">
    <cfRule type="containsText" dxfId="609" priority="667" operator="containsText" text="2 match">
      <formula>NOT(ISERROR(SEARCH("2 match",E44)))</formula>
    </cfRule>
    <cfRule type="containsText" dxfId="608" priority="668" operator="containsText" text="1 facultative">
      <formula>NOT(ISERROR(SEARCH("1 facultative",E44)))</formula>
    </cfRule>
  </conditionalFormatting>
  <conditionalFormatting sqref="E51:E55">
    <cfRule type="containsText" dxfId="607" priority="665" operator="containsText" text="2 match">
      <formula>NOT(ISERROR(SEARCH("2 match",E51)))</formula>
    </cfRule>
    <cfRule type="containsText" dxfId="606" priority="666" operator="containsText" text="1 facultative">
      <formula>NOT(ISERROR(SEARCH("1 facultative",E51)))</formula>
    </cfRule>
  </conditionalFormatting>
  <conditionalFormatting sqref="Q38:R38">
    <cfRule type="containsText" priority="646" operator="containsText" text="x">
      <formula>NOT(ISERROR(SEARCH("x",Q38)))</formula>
    </cfRule>
  </conditionalFormatting>
  <conditionalFormatting sqref="Q38:R38">
    <cfRule type="containsText" dxfId="605" priority="644" operator="containsText" text="2 match">
      <formula>NOT(ISERROR(SEARCH("2 match",Q38)))</formula>
    </cfRule>
    <cfRule type="containsText" dxfId="604" priority="645" operator="containsText" text="1 facultative">
      <formula>NOT(ISERROR(SEARCH("1 facultative",Q38)))</formula>
    </cfRule>
  </conditionalFormatting>
  <conditionalFormatting sqref="Q38:R38">
    <cfRule type="containsText" priority="643" operator="containsText" text="x">
      <formula>NOT(ISERROR(SEARCH("x",Q38)))</formula>
    </cfRule>
  </conditionalFormatting>
  <conditionalFormatting sqref="N38:O38">
    <cfRule type="containsText" priority="642" operator="containsText" text="x">
      <formula>NOT(ISERROR(SEARCH("x",N38)))</formula>
    </cfRule>
  </conditionalFormatting>
  <conditionalFormatting sqref="N38:O38">
    <cfRule type="containsText" dxfId="603" priority="640" operator="containsText" text="2 match">
      <formula>NOT(ISERROR(SEARCH("2 match",N38)))</formula>
    </cfRule>
    <cfRule type="containsText" dxfId="602" priority="641" operator="containsText" text="1 facultative">
      <formula>NOT(ISERROR(SEARCH("1 facultative",N38)))</formula>
    </cfRule>
  </conditionalFormatting>
  <conditionalFormatting sqref="N38:O38">
    <cfRule type="containsText" priority="639" operator="containsText" text="x">
      <formula>NOT(ISERROR(SEARCH("x",N38)))</formula>
    </cfRule>
  </conditionalFormatting>
  <conditionalFormatting sqref="K38:L38">
    <cfRule type="containsText" priority="638" operator="containsText" text="x">
      <formula>NOT(ISERROR(SEARCH("x",K38)))</formula>
    </cfRule>
  </conditionalFormatting>
  <conditionalFormatting sqref="K38:L38">
    <cfRule type="containsText" dxfId="601" priority="636" operator="containsText" text="2 match">
      <formula>NOT(ISERROR(SEARCH("2 match",K38)))</formula>
    </cfRule>
    <cfRule type="containsText" dxfId="600" priority="637" operator="containsText" text="1 facultative">
      <formula>NOT(ISERROR(SEARCH("1 facultative",K38)))</formula>
    </cfRule>
  </conditionalFormatting>
  <conditionalFormatting sqref="K38:L38">
    <cfRule type="containsText" priority="635" operator="containsText" text="x">
      <formula>NOT(ISERROR(SEARCH("x",K38)))</formula>
    </cfRule>
  </conditionalFormatting>
  <conditionalFormatting sqref="H38:I38">
    <cfRule type="containsText" priority="634" operator="containsText" text="x">
      <formula>NOT(ISERROR(SEARCH("x",H38)))</formula>
    </cfRule>
  </conditionalFormatting>
  <conditionalFormatting sqref="H38:I38">
    <cfRule type="containsText" dxfId="599" priority="632" operator="containsText" text="2 match">
      <formula>NOT(ISERROR(SEARCH("2 match",H38)))</formula>
    </cfRule>
    <cfRule type="containsText" dxfId="598" priority="633" operator="containsText" text="1 facultative">
      <formula>NOT(ISERROR(SEARCH("1 facultative",H38)))</formula>
    </cfRule>
  </conditionalFormatting>
  <conditionalFormatting sqref="H38:I38">
    <cfRule type="containsText" priority="631" operator="containsText" text="x">
      <formula>NOT(ISERROR(SEARCH("x",H38)))</formula>
    </cfRule>
  </conditionalFormatting>
  <conditionalFormatting sqref="H37:S37">
    <cfRule type="containsText" priority="618" operator="containsText" text="x">
      <formula>NOT(ISERROR(SEARCH("x",H37)))</formula>
    </cfRule>
  </conditionalFormatting>
  <conditionalFormatting sqref="H37:S37">
    <cfRule type="containsText" dxfId="597" priority="616" operator="containsText" text="2 match">
      <formula>NOT(ISERROR(SEARCH("2 match",H37)))</formula>
    </cfRule>
    <cfRule type="containsText" dxfId="596" priority="617" operator="containsText" text="1 facultative">
      <formula>NOT(ISERROR(SEARCH("1 facultative",H37)))</formula>
    </cfRule>
  </conditionalFormatting>
  <conditionalFormatting sqref="H37:S37">
    <cfRule type="containsText" priority="615" operator="containsText" text="x">
      <formula>NOT(ISERROR(SEARCH("x",H37)))</formula>
    </cfRule>
  </conditionalFormatting>
  <conditionalFormatting sqref="Q57:R57">
    <cfRule type="containsText" priority="605" operator="containsText" text="x">
      <formula>NOT(ISERROR(SEARCH("x",Q57)))</formula>
    </cfRule>
  </conditionalFormatting>
  <conditionalFormatting sqref="Q57:R57">
    <cfRule type="containsText" dxfId="595" priority="603" operator="containsText" text="2 match">
      <formula>NOT(ISERROR(SEARCH("2 match",Q57)))</formula>
    </cfRule>
    <cfRule type="containsText" dxfId="594" priority="604" operator="containsText" text="1 facultative">
      <formula>NOT(ISERROR(SEARCH("1 facultative",Q57)))</formula>
    </cfRule>
  </conditionalFormatting>
  <conditionalFormatting sqref="Q57:R57">
    <cfRule type="containsText" priority="602" operator="containsText" text="x">
      <formula>NOT(ISERROR(SEARCH("x",Q57)))</formula>
    </cfRule>
  </conditionalFormatting>
  <conditionalFormatting sqref="N57:O57">
    <cfRule type="containsText" priority="601" operator="containsText" text="x">
      <formula>NOT(ISERROR(SEARCH("x",N57)))</formula>
    </cfRule>
  </conditionalFormatting>
  <conditionalFormatting sqref="N57:O57">
    <cfRule type="containsText" dxfId="593" priority="599" operator="containsText" text="2 match">
      <formula>NOT(ISERROR(SEARCH("2 match",N57)))</formula>
    </cfRule>
    <cfRule type="containsText" dxfId="592" priority="600" operator="containsText" text="1 facultative">
      <formula>NOT(ISERROR(SEARCH("1 facultative",N57)))</formula>
    </cfRule>
  </conditionalFormatting>
  <conditionalFormatting sqref="N57:O57">
    <cfRule type="containsText" priority="598" operator="containsText" text="x">
      <formula>NOT(ISERROR(SEARCH("x",N57)))</formula>
    </cfRule>
  </conditionalFormatting>
  <conditionalFormatting sqref="K57:L57">
    <cfRule type="containsText" priority="597" operator="containsText" text="x">
      <formula>NOT(ISERROR(SEARCH("x",K57)))</formula>
    </cfRule>
  </conditionalFormatting>
  <conditionalFormatting sqref="K57:L57">
    <cfRule type="containsText" dxfId="591" priority="595" operator="containsText" text="2 match">
      <formula>NOT(ISERROR(SEARCH("2 match",K57)))</formula>
    </cfRule>
    <cfRule type="containsText" dxfId="590" priority="596" operator="containsText" text="1 facultative">
      <formula>NOT(ISERROR(SEARCH("1 facultative",K57)))</formula>
    </cfRule>
  </conditionalFormatting>
  <conditionalFormatting sqref="K57:L57">
    <cfRule type="containsText" priority="594" operator="containsText" text="x">
      <formula>NOT(ISERROR(SEARCH("x",K57)))</formula>
    </cfRule>
  </conditionalFormatting>
  <conditionalFormatting sqref="H57:I57">
    <cfRule type="containsText" priority="593" operator="containsText" text="x">
      <formula>NOT(ISERROR(SEARCH("x",H57)))</formula>
    </cfRule>
  </conditionalFormatting>
  <conditionalFormatting sqref="H57:I57">
    <cfRule type="containsText" dxfId="589" priority="591" operator="containsText" text="2 match">
      <formula>NOT(ISERROR(SEARCH("2 match",H57)))</formula>
    </cfRule>
    <cfRule type="containsText" dxfId="588" priority="592" operator="containsText" text="1 facultative">
      <formula>NOT(ISERROR(SEARCH("1 facultative",H57)))</formula>
    </cfRule>
  </conditionalFormatting>
  <conditionalFormatting sqref="H57:I57">
    <cfRule type="containsText" priority="590" operator="containsText" text="x">
      <formula>NOT(ISERROR(SEARCH("x",H57)))</formula>
    </cfRule>
  </conditionalFormatting>
  <conditionalFormatting sqref="L64:M64">
    <cfRule type="containsText" priority="539" operator="containsText" text="x">
      <formula>NOT(ISERROR(SEARCH("x",L64)))</formula>
    </cfRule>
  </conditionalFormatting>
  <conditionalFormatting sqref="L64:M64">
    <cfRule type="containsText" dxfId="587" priority="537" operator="containsText" text="2 match">
      <formula>NOT(ISERROR(SEARCH("2 match",L64)))</formula>
    </cfRule>
    <cfRule type="containsText" dxfId="586" priority="538" operator="containsText" text="1 facultative">
      <formula>NOT(ISERROR(SEARCH("1 facultative",L64)))</formula>
    </cfRule>
  </conditionalFormatting>
  <conditionalFormatting sqref="L64:M64">
    <cfRule type="containsText" priority="536" operator="containsText" text="x">
      <formula>NOT(ISERROR(SEARCH("x",L64)))</formula>
    </cfRule>
  </conditionalFormatting>
  <conditionalFormatting sqref="I64:J64">
    <cfRule type="containsText" priority="535" operator="containsText" text="x">
      <formula>NOT(ISERROR(SEARCH("x",I64)))</formula>
    </cfRule>
  </conditionalFormatting>
  <conditionalFormatting sqref="I64:J64">
    <cfRule type="containsText" dxfId="585" priority="533" operator="containsText" text="2 match">
      <formula>NOT(ISERROR(SEARCH("2 match",I64)))</formula>
    </cfRule>
    <cfRule type="containsText" dxfId="584" priority="534" operator="containsText" text="1 facultative">
      <formula>NOT(ISERROR(SEARCH("1 facultative",I64)))</formula>
    </cfRule>
  </conditionalFormatting>
  <conditionalFormatting sqref="I64:J64">
    <cfRule type="containsText" priority="532" operator="containsText" text="x">
      <formula>NOT(ISERROR(SEARCH("x",I64)))</formula>
    </cfRule>
  </conditionalFormatting>
  <conditionalFormatting sqref="F64:G64">
    <cfRule type="containsText" priority="531" operator="containsText" text="x">
      <formula>NOT(ISERROR(SEARCH("x",F64)))</formula>
    </cfRule>
  </conditionalFormatting>
  <conditionalFormatting sqref="F64:G64">
    <cfRule type="containsText" dxfId="583" priority="529" operator="containsText" text="2 match">
      <formula>NOT(ISERROR(SEARCH("2 match",F64)))</formula>
    </cfRule>
    <cfRule type="containsText" dxfId="582" priority="530" operator="containsText" text="1 facultative">
      <formula>NOT(ISERROR(SEARCH("1 facultative",F64)))</formula>
    </cfRule>
  </conditionalFormatting>
  <conditionalFormatting sqref="F64:G64">
    <cfRule type="containsText" priority="528" operator="containsText" text="x">
      <formula>NOT(ISERROR(SEARCH("x",F64)))</formula>
    </cfRule>
  </conditionalFormatting>
  <conditionalFormatting sqref="L62:M62">
    <cfRule type="containsText" priority="507" operator="containsText" text="x">
      <formula>NOT(ISERROR(SEARCH("x",L62)))</formula>
    </cfRule>
  </conditionalFormatting>
  <conditionalFormatting sqref="L62:M62">
    <cfRule type="containsText" dxfId="581" priority="505" operator="containsText" text="2 match">
      <formula>NOT(ISERROR(SEARCH("2 match",L62)))</formula>
    </cfRule>
    <cfRule type="containsText" dxfId="580" priority="506" operator="containsText" text="1 facultative">
      <formula>NOT(ISERROR(SEARCH("1 facultative",L62)))</formula>
    </cfRule>
  </conditionalFormatting>
  <conditionalFormatting sqref="L62:M62">
    <cfRule type="containsText" priority="504" operator="containsText" text="x">
      <formula>NOT(ISERROR(SEARCH("x",L62)))</formula>
    </cfRule>
  </conditionalFormatting>
  <conditionalFormatting sqref="I62:J62">
    <cfRule type="containsText" priority="503" operator="containsText" text="x">
      <formula>NOT(ISERROR(SEARCH("x",I62)))</formula>
    </cfRule>
  </conditionalFormatting>
  <conditionalFormatting sqref="I62:J62">
    <cfRule type="containsText" dxfId="579" priority="501" operator="containsText" text="2 match">
      <formula>NOT(ISERROR(SEARCH("2 match",I62)))</formula>
    </cfRule>
    <cfRule type="containsText" dxfId="578" priority="502" operator="containsText" text="1 facultative">
      <formula>NOT(ISERROR(SEARCH("1 facultative",I62)))</formula>
    </cfRule>
  </conditionalFormatting>
  <conditionalFormatting sqref="I62:J62">
    <cfRule type="containsText" priority="500" operator="containsText" text="x">
      <formula>NOT(ISERROR(SEARCH("x",I62)))</formula>
    </cfRule>
  </conditionalFormatting>
  <conditionalFormatting sqref="F62:G62">
    <cfRule type="containsText" priority="499" operator="containsText" text="x">
      <formula>NOT(ISERROR(SEARCH("x",F62)))</formula>
    </cfRule>
  </conditionalFormatting>
  <conditionalFormatting sqref="F62:G62">
    <cfRule type="containsText" dxfId="577" priority="497" operator="containsText" text="2 match">
      <formula>NOT(ISERROR(SEARCH("2 match",F62)))</formula>
    </cfRule>
    <cfRule type="containsText" dxfId="576" priority="498" operator="containsText" text="1 facultative">
      <formula>NOT(ISERROR(SEARCH("1 facultative",F62)))</formula>
    </cfRule>
  </conditionalFormatting>
  <conditionalFormatting sqref="F62:G62">
    <cfRule type="containsText" priority="496" operator="containsText" text="x">
      <formula>NOT(ISERROR(SEARCH("x",F62)))</formula>
    </cfRule>
  </conditionalFormatting>
  <conditionalFormatting sqref="U62:V62">
    <cfRule type="containsText" priority="487" operator="containsText" text="x">
      <formula>NOT(ISERROR(SEARCH("x",U62)))</formula>
    </cfRule>
  </conditionalFormatting>
  <conditionalFormatting sqref="U62:V62">
    <cfRule type="containsText" dxfId="575" priority="485" operator="containsText" text="2 match">
      <formula>NOT(ISERROR(SEARCH("2 match",U62)))</formula>
    </cfRule>
    <cfRule type="containsText" dxfId="574" priority="486" operator="containsText" text="1 facultative">
      <formula>NOT(ISERROR(SEARCH("1 facultative",U62)))</formula>
    </cfRule>
  </conditionalFormatting>
  <conditionalFormatting sqref="U62:V62">
    <cfRule type="containsText" priority="484" operator="containsText" text="x">
      <formula>NOT(ISERROR(SEARCH("x",U62)))</formula>
    </cfRule>
  </conditionalFormatting>
  <conditionalFormatting sqref="R62:S62">
    <cfRule type="containsText" priority="483" operator="containsText" text="x">
      <formula>NOT(ISERROR(SEARCH("x",R62)))</formula>
    </cfRule>
  </conditionalFormatting>
  <conditionalFormatting sqref="R62:S62">
    <cfRule type="containsText" dxfId="573" priority="481" operator="containsText" text="2 match">
      <formula>NOT(ISERROR(SEARCH("2 match",R62)))</formula>
    </cfRule>
    <cfRule type="containsText" dxfId="572" priority="482" operator="containsText" text="1 facultative">
      <formula>NOT(ISERROR(SEARCH("1 facultative",R62)))</formula>
    </cfRule>
  </conditionalFormatting>
  <conditionalFormatting sqref="R62:S62">
    <cfRule type="containsText" priority="480" operator="containsText" text="x">
      <formula>NOT(ISERROR(SEARCH("x",R62)))</formula>
    </cfRule>
  </conditionalFormatting>
  <conditionalFormatting sqref="O62:P62">
    <cfRule type="containsText" priority="479" operator="containsText" text="x">
      <formula>NOT(ISERROR(SEARCH("x",O62)))</formula>
    </cfRule>
  </conditionalFormatting>
  <conditionalFormatting sqref="O62:P62">
    <cfRule type="containsText" dxfId="571" priority="477" operator="containsText" text="2 match">
      <formula>NOT(ISERROR(SEARCH("2 match",O62)))</formula>
    </cfRule>
    <cfRule type="containsText" dxfId="570" priority="478" operator="containsText" text="1 facultative">
      <formula>NOT(ISERROR(SEARCH("1 facultative",O62)))</formula>
    </cfRule>
  </conditionalFormatting>
  <conditionalFormatting sqref="O62:P62">
    <cfRule type="containsText" priority="476" operator="containsText" text="x">
      <formula>NOT(ISERROR(SEARCH("x",O62)))</formula>
    </cfRule>
  </conditionalFormatting>
  <conditionalFormatting sqref="D30 G30 U30:U36">
    <cfRule type="containsText" dxfId="569" priority="284" operator="containsText" text="2 match">
      <formula>NOT(ISERROR(SEARCH("2 match",D30)))</formula>
    </cfRule>
    <cfRule type="containsText" dxfId="568" priority="285" operator="containsText" text="1 facultative">
      <formula>NOT(ISERROR(SEARCH("1 facultative",D30)))</formula>
    </cfRule>
  </conditionalFormatting>
  <conditionalFormatting sqref="E30">
    <cfRule type="containsText" dxfId="567" priority="256" operator="containsText" text="2 match">
      <formula>NOT(ISERROR(SEARCH("2 match",E30)))</formula>
    </cfRule>
    <cfRule type="containsText" dxfId="566" priority="257" operator="containsText" text="1 facultative">
      <formula>NOT(ISERROR(SEARCH("1 facultative",E30)))</formula>
    </cfRule>
  </conditionalFormatting>
  <conditionalFormatting sqref="W44:W49">
    <cfRule type="containsText" dxfId="565" priority="211" operator="containsText" text="Signé partie">
      <formula>NOT(ISERROR(SEARCH("Signé partie",W44)))</formula>
    </cfRule>
    <cfRule type="containsText" dxfId="564" priority="212" operator="containsText" text="Reporté">
      <formula>NOT(ISERROR(SEARCH("Reporté",W44)))</formula>
    </cfRule>
    <cfRule type="containsText" dxfId="563" priority="213" operator="containsText" text="Abandon">
      <formula>NOT(ISERROR(SEARCH("Abandon",W44)))</formula>
    </cfRule>
    <cfRule type="containsText" dxfId="562" priority="214" operator="containsText" text="Signé 100%">
      <formula>NOT(ISERROR(SEARCH("Signé 100%",W44)))</formula>
    </cfRule>
    <cfRule type="containsBlanks" dxfId="561" priority="218">
      <formula>LEN(TRIM(W44))=0</formula>
    </cfRule>
    <cfRule type="containsText" dxfId="560" priority="219" operator="containsText" text="En cours">
      <formula>NOT(ISERROR(SEARCH("En cours",W44)))</formula>
    </cfRule>
  </conditionalFormatting>
  <conditionalFormatting sqref="W51:W55">
    <cfRule type="containsText" dxfId="559" priority="193" operator="containsText" text="Signé partie">
      <formula>NOT(ISERROR(SEARCH("Signé partie",W51)))</formula>
    </cfRule>
    <cfRule type="containsText" dxfId="558" priority="194" operator="containsText" text="Reporté">
      <formula>NOT(ISERROR(SEARCH("Reporté",W51)))</formula>
    </cfRule>
    <cfRule type="containsText" dxfId="557" priority="195" operator="containsText" text="Abandon">
      <formula>NOT(ISERROR(SEARCH("Abandon",W51)))</formula>
    </cfRule>
    <cfRule type="containsText" dxfId="556" priority="196" operator="containsText" text="Signé 100%">
      <formula>NOT(ISERROR(SEARCH("Signé 100%",W51)))</formula>
    </cfRule>
    <cfRule type="containsBlanks" dxfId="555" priority="200">
      <formula>LEN(TRIM(W51))=0</formula>
    </cfRule>
    <cfRule type="containsText" dxfId="554" priority="201" operator="containsText" text="En cours">
      <formula>NOT(ISERROR(SEARCH("En cours",W51)))</formula>
    </cfRule>
  </conditionalFormatting>
  <conditionalFormatting sqref="H30:S36">
    <cfRule type="containsText" dxfId="553" priority="191" operator="containsText" text="2 match">
      <formula>NOT(ISERROR(SEARCH("2 match",H30)))</formula>
    </cfRule>
    <cfRule type="containsText" dxfId="552" priority="192" operator="containsText" text="1 facultative">
      <formula>NOT(ISERROR(SEARCH("1 facultative",H30)))</formula>
    </cfRule>
  </conditionalFormatting>
  <conditionalFormatting sqref="H30:S36">
    <cfRule type="cellIs" dxfId="551" priority="190" operator="equal">
      <formula>1</formula>
    </cfRule>
  </conditionalFormatting>
  <conditionalFormatting sqref="H30:S36">
    <cfRule type="cellIs" dxfId="550" priority="189" operator="equal">
      <formula>1</formula>
    </cfRule>
  </conditionalFormatting>
  <conditionalFormatting sqref="H30:S36">
    <cfRule type="containsText" dxfId="549" priority="188" operator="containsText" text="3">
      <formula>NOT(ISERROR(SEARCH("3",H30)))</formula>
    </cfRule>
  </conditionalFormatting>
  <conditionalFormatting sqref="H30:J36">
    <cfRule type="containsText" dxfId="548" priority="186" operator="containsText" text="Néant">
      <formula>NOT(ISERROR(SEARCH("Néant",H30)))</formula>
    </cfRule>
  </conditionalFormatting>
  <conditionalFormatting sqref="H44:S49">
    <cfRule type="containsText" dxfId="547" priority="184" operator="containsText" text="2 match">
      <formula>NOT(ISERROR(SEARCH("2 match",H44)))</formula>
    </cfRule>
    <cfRule type="containsText" dxfId="546" priority="185" operator="containsText" text="1 facultative">
      <formula>NOT(ISERROR(SEARCH("1 facultative",H44)))</formula>
    </cfRule>
  </conditionalFormatting>
  <conditionalFormatting sqref="H44:S49">
    <cfRule type="cellIs" dxfId="545" priority="183" operator="equal">
      <formula>1</formula>
    </cfRule>
  </conditionalFormatting>
  <conditionalFormatting sqref="H44:S49">
    <cfRule type="cellIs" dxfId="544" priority="182" operator="equal">
      <formula>1</formula>
    </cfRule>
  </conditionalFormatting>
  <conditionalFormatting sqref="H44:S49">
    <cfRule type="containsText" dxfId="543" priority="181" operator="containsText" text="3">
      <formula>NOT(ISERROR(SEARCH("3",H44)))</formula>
    </cfRule>
  </conditionalFormatting>
  <conditionalFormatting sqref="H44:J49">
    <cfRule type="containsText" dxfId="542" priority="179" operator="containsText" text="Néant">
      <formula>NOT(ISERROR(SEARCH("Néant",H44)))</formula>
    </cfRule>
  </conditionalFormatting>
  <conditionalFormatting sqref="H51:S55">
    <cfRule type="containsText" dxfId="541" priority="177" operator="containsText" text="2 match">
      <formula>NOT(ISERROR(SEARCH("2 match",H51)))</formula>
    </cfRule>
    <cfRule type="containsText" dxfId="540" priority="178" operator="containsText" text="1 facultative">
      <formula>NOT(ISERROR(SEARCH("1 facultative",H51)))</formula>
    </cfRule>
  </conditionalFormatting>
  <conditionalFormatting sqref="H51:S55">
    <cfRule type="cellIs" dxfId="539" priority="176" operator="equal">
      <formula>1</formula>
    </cfRule>
  </conditionalFormatting>
  <conditionalFormatting sqref="H51:S55">
    <cfRule type="cellIs" dxfId="538" priority="175" operator="equal">
      <formula>1</formula>
    </cfRule>
  </conditionalFormatting>
  <conditionalFormatting sqref="H51:S55">
    <cfRule type="containsText" dxfId="537" priority="174" operator="containsText" text="3">
      <formula>NOT(ISERROR(SEARCH("3",H51)))</formula>
    </cfRule>
  </conditionalFormatting>
  <conditionalFormatting sqref="H51:J55">
    <cfRule type="containsText" dxfId="536" priority="172" operator="containsText" text="Néant">
      <formula>NOT(ISERROR(SEARCH("Néant",H51)))</formula>
    </cfRule>
  </conditionalFormatting>
  <conditionalFormatting sqref="X30:X36">
    <cfRule type="containsText" dxfId="535" priority="110" operator="containsText" text="2 match">
      <formula>NOT(ISERROR(SEARCH("2 match",X30)))</formula>
    </cfRule>
    <cfRule type="containsText" dxfId="534" priority="111" operator="containsText" text="1 facultative">
      <formula>NOT(ISERROR(SEARCH("1 facultative",X30)))</formula>
    </cfRule>
  </conditionalFormatting>
  <conditionalFormatting sqref="X51:X55">
    <cfRule type="containsText" dxfId="533" priority="108" operator="containsText" text="2 match">
      <formula>NOT(ISERROR(SEARCH("2 match",X51)))</formula>
    </cfRule>
    <cfRule type="containsText" dxfId="532" priority="109" operator="containsText" text="1 facultative">
      <formula>NOT(ISERROR(SEARCH("1 facultative",X51)))</formula>
    </cfRule>
  </conditionalFormatting>
  <conditionalFormatting sqref="X44:X49">
    <cfRule type="containsText" dxfId="531" priority="106" operator="containsText" text="2 match">
      <formula>NOT(ISERROR(SEARCH("2 match",X44)))</formula>
    </cfRule>
    <cfRule type="containsText" dxfId="530" priority="107" operator="containsText" text="1 facultative">
      <formula>NOT(ISERROR(SEARCH("1 facultative",X44)))</formula>
    </cfRule>
  </conditionalFormatting>
  <conditionalFormatting sqref="D27:E28 G27:G28">
    <cfRule type="containsText" dxfId="529" priority="104" operator="containsText" text="2 match">
      <formula>NOT(ISERROR(SEARCH("2 match",D27)))</formula>
    </cfRule>
    <cfRule type="containsText" dxfId="528" priority="105" operator="containsText" text="1 facultative">
      <formula>NOT(ISERROR(SEARCH("1 facultative",D27)))</formula>
    </cfRule>
  </conditionalFormatting>
  <conditionalFormatting sqref="D18:D22 G18:G22 E9 E16:E26 H9:S9 U9 U16:U28 H16:S28">
    <cfRule type="containsText" dxfId="527" priority="102" operator="containsText" text="2 match">
      <formula>NOT(ISERROR(SEARCH("2 match",D9)))</formula>
    </cfRule>
    <cfRule type="containsText" dxfId="526" priority="103" operator="containsText" text="1 facultative">
      <formula>NOT(ISERROR(SEARCH("1 facultative",D9)))</formula>
    </cfRule>
  </conditionalFormatting>
  <conditionalFormatting sqref="H9:S9 H16:S28">
    <cfRule type="cellIs" dxfId="525" priority="101" operator="equal">
      <formula>1</formula>
    </cfRule>
  </conditionalFormatting>
  <conditionalFormatting sqref="H9:S9 H16:S28">
    <cfRule type="cellIs" dxfId="524" priority="100" operator="equal">
      <formula>1</formula>
    </cfRule>
  </conditionalFormatting>
  <conditionalFormatting sqref="H9:S9 H16:S28">
    <cfRule type="containsText" dxfId="523" priority="99" operator="containsText" text="3">
      <formula>NOT(ISERROR(SEARCH("3",H9)))</formula>
    </cfRule>
  </conditionalFormatting>
  <conditionalFormatting sqref="H9:J9 H16:J28">
    <cfRule type="containsText" dxfId="522" priority="97" operator="containsText" text="Néant">
      <formula>NOT(ISERROR(SEARCH("Néant",H9)))</formula>
    </cfRule>
  </conditionalFormatting>
  <conditionalFormatting sqref="G17">
    <cfRule type="cellIs" dxfId="521" priority="96" operator="lessThan">
      <formula>1</formula>
    </cfRule>
  </conditionalFormatting>
  <conditionalFormatting sqref="G16">
    <cfRule type="cellIs" dxfId="520" priority="95" operator="lessThan">
      <formula>1</formula>
    </cfRule>
  </conditionalFormatting>
  <conditionalFormatting sqref="D23:D26 G23:G26 T9 V9 V16:V28 T16:T28">
    <cfRule type="containsText" dxfId="519" priority="93" operator="containsText" text="2 match">
      <formula>NOT(ISERROR(SEARCH("2 match",D9)))</formula>
    </cfRule>
    <cfRule type="containsText" dxfId="518" priority="94" operator="containsText" text="1 facultative">
      <formula>NOT(ISERROR(SEARCH("1 facultative",D9)))</formula>
    </cfRule>
  </conditionalFormatting>
  <conditionalFormatting sqref="N9:P9 N16:P28">
    <cfRule type="cellIs" dxfId="517" priority="92" operator="equal">
      <formula>1</formula>
    </cfRule>
  </conditionalFormatting>
  <conditionalFormatting sqref="N9:P9 N16:P28">
    <cfRule type="cellIs" dxfId="516" priority="91" operator="equal">
      <formula>1</formula>
    </cfRule>
  </conditionalFormatting>
  <conditionalFormatting sqref="N9:P9 N16:P28">
    <cfRule type="cellIs" dxfId="515" priority="90" operator="equal">
      <formula>1</formula>
    </cfRule>
  </conditionalFormatting>
  <conditionalFormatting sqref="N9:P9 N16:P28">
    <cfRule type="cellIs" dxfId="514" priority="89" operator="equal">
      <formula>1</formula>
    </cfRule>
  </conditionalFormatting>
  <conditionalFormatting sqref="N9:P9 N16:P28">
    <cfRule type="cellIs" dxfId="513" priority="88" operator="equal">
      <formula>1</formula>
    </cfRule>
  </conditionalFormatting>
  <conditionalFormatting sqref="N9:P9 N16:P28">
    <cfRule type="cellIs" dxfId="512" priority="87" operator="equal">
      <formula>1</formula>
    </cfRule>
  </conditionalFormatting>
  <conditionalFormatting sqref="J9 J16:J28">
    <cfRule type="cellIs" dxfId="511" priority="82" operator="equal">
      <formula>1</formula>
    </cfRule>
  </conditionalFormatting>
  <conditionalFormatting sqref="J9 J16:J28">
    <cfRule type="cellIs" dxfId="510" priority="81" operator="equal">
      <formula>1</formula>
    </cfRule>
  </conditionalFormatting>
  <conditionalFormatting sqref="J9 J16:J28">
    <cfRule type="cellIs" dxfId="509" priority="86" operator="equal">
      <formula>1</formula>
    </cfRule>
  </conditionalFormatting>
  <conditionalFormatting sqref="J9 J16:J28">
    <cfRule type="cellIs" dxfId="508" priority="85" operator="equal">
      <formula>1</formula>
    </cfRule>
  </conditionalFormatting>
  <conditionalFormatting sqref="J9 J16:J28">
    <cfRule type="cellIs" dxfId="507" priority="84" operator="equal">
      <formula>1</formula>
    </cfRule>
  </conditionalFormatting>
  <conditionalFormatting sqref="J9 J16:J28">
    <cfRule type="cellIs" dxfId="506" priority="83" operator="equal">
      <formula>1</formula>
    </cfRule>
  </conditionalFormatting>
  <conditionalFormatting sqref="D9 G9">
    <cfRule type="containsText" dxfId="505" priority="79" operator="containsText" text="2 match">
      <formula>NOT(ISERROR(SEARCH("2 match",D9)))</formula>
    </cfRule>
    <cfRule type="containsText" dxfId="504" priority="80" operator="containsText" text="1 facultative">
      <formula>NOT(ISERROR(SEARCH("1 facultative",D9)))</formula>
    </cfRule>
  </conditionalFormatting>
  <conditionalFormatting sqref="W9 W16:W28">
    <cfRule type="containsText" dxfId="503" priority="73" operator="containsText" text="Signé partie">
      <formula>NOT(ISERROR(SEARCH("Signé partie",W9)))</formula>
    </cfRule>
    <cfRule type="containsText" dxfId="502" priority="74" operator="containsText" text="Reporté">
      <formula>NOT(ISERROR(SEARCH("Reporté",W9)))</formula>
    </cfRule>
    <cfRule type="containsText" dxfId="501" priority="75" operator="containsText" text="Abandon">
      <formula>NOT(ISERROR(SEARCH("Abandon",W9)))</formula>
    </cfRule>
    <cfRule type="containsText" dxfId="500" priority="76" operator="containsText" text="Signé 100%">
      <formula>NOT(ISERROR(SEARCH("Signé 100%",W9)))</formula>
    </cfRule>
    <cfRule type="containsBlanks" dxfId="499" priority="77">
      <formula>LEN(TRIM(W9))=0</formula>
    </cfRule>
    <cfRule type="containsText" dxfId="498" priority="78" operator="containsText" text="En cours">
      <formula>NOT(ISERROR(SEARCH("En cours",W9)))</formula>
    </cfRule>
  </conditionalFormatting>
  <conditionalFormatting sqref="H9 H16:H28">
    <cfRule type="cellIs" dxfId="497" priority="72" operator="equal">
      <formula>1</formula>
    </cfRule>
  </conditionalFormatting>
  <conditionalFormatting sqref="H9 H16:H28">
    <cfRule type="cellIs" dxfId="496" priority="71" operator="equal">
      <formula>1</formula>
    </cfRule>
  </conditionalFormatting>
  <conditionalFormatting sqref="H9 H16:H28">
    <cfRule type="cellIs" dxfId="495" priority="70" operator="equal">
      <formula>1</formula>
    </cfRule>
  </conditionalFormatting>
  <conditionalFormatting sqref="H9 H16:H28">
    <cfRule type="cellIs" dxfId="494" priority="69" operator="equal">
      <formula>1</formula>
    </cfRule>
  </conditionalFormatting>
  <conditionalFormatting sqref="H9 H16:H28">
    <cfRule type="cellIs" dxfId="493" priority="68" operator="equal">
      <formula>1</formula>
    </cfRule>
  </conditionalFormatting>
  <conditionalFormatting sqref="H9 H16:H28">
    <cfRule type="cellIs" dxfId="492" priority="67" operator="equal">
      <formula>1</formula>
    </cfRule>
  </conditionalFormatting>
  <conditionalFormatting sqref="X9 X16:X28">
    <cfRule type="containsText" dxfId="491" priority="65" operator="containsText" text="2 match">
      <formula>NOT(ISERROR(SEARCH("2 match",X9)))</formula>
    </cfRule>
    <cfRule type="containsText" dxfId="490" priority="66" operator="containsText" text="1 facultative">
      <formula>NOT(ISERROR(SEARCH("1 facultative",X9)))</formula>
    </cfRule>
  </conditionalFormatting>
  <conditionalFormatting sqref="D10:D11 T10 V10 G10:G11 U10:U15">
    <cfRule type="containsText" dxfId="489" priority="22" operator="containsText" text="2 match">
      <formula>NOT(ISERROR(SEARCH("2 match",D10)))</formula>
    </cfRule>
    <cfRule type="containsText" dxfId="488" priority="23" operator="containsText" text="1 facultative">
      <formula>NOT(ISERROR(SEARCH("1 facultative",D10)))</formula>
    </cfRule>
  </conditionalFormatting>
  <conditionalFormatting sqref="D12:D15 T12:T15 G12:G15 V12:V15">
    <cfRule type="containsText" dxfId="487" priority="20" operator="containsText" text="2 match">
      <formula>NOT(ISERROR(SEARCH("2 match",D12)))</formula>
    </cfRule>
    <cfRule type="containsText" dxfId="486" priority="21" operator="containsText" text="1 facultative">
      <formula>NOT(ISERROR(SEARCH("1 facultative",D12)))</formula>
    </cfRule>
  </conditionalFormatting>
  <conditionalFormatting sqref="T11 V11">
    <cfRule type="containsText" dxfId="485" priority="18" operator="containsText" text="2 match">
      <formula>NOT(ISERROR(SEARCH("2 match",T11)))</formula>
    </cfRule>
    <cfRule type="containsText" dxfId="484" priority="19" operator="containsText" text="1 facultative">
      <formula>NOT(ISERROR(SEARCH("1 facultative",T11)))</formula>
    </cfRule>
  </conditionalFormatting>
  <conditionalFormatting sqref="E10:E15">
    <cfRule type="containsText" dxfId="483" priority="16" operator="containsText" text="2 match">
      <formula>NOT(ISERROR(SEARCH("2 match",E10)))</formula>
    </cfRule>
    <cfRule type="containsText" dxfId="482" priority="17" operator="containsText" text="1 facultative">
      <formula>NOT(ISERROR(SEARCH("1 facultative",E10)))</formula>
    </cfRule>
  </conditionalFormatting>
  <conditionalFormatting sqref="W10:W15">
    <cfRule type="containsText" dxfId="481" priority="10" operator="containsText" text="Signé partie">
      <formula>NOT(ISERROR(SEARCH("Signé partie",W10)))</formula>
    </cfRule>
    <cfRule type="containsText" dxfId="480" priority="11" operator="containsText" text="Reporté">
      <formula>NOT(ISERROR(SEARCH("Reporté",W10)))</formula>
    </cfRule>
    <cfRule type="containsText" dxfId="479" priority="12" operator="containsText" text="Abandon">
      <formula>NOT(ISERROR(SEARCH("Abandon",W10)))</formula>
    </cfRule>
    <cfRule type="containsText" dxfId="478" priority="13" operator="containsText" text="Signé 100%">
      <formula>NOT(ISERROR(SEARCH("Signé 100%",W10)))</formula>
    </cfRule>
    <cfRule type="containsBlanks" dxfId="477" priority="14">
      <formula>LEN(TRIM(W10))=0</formula>
    </cfRule>
    <cfRule type="containsText" dxfId="476" priority="15" operator="containsText" text="En cours">
      <formula>NOT(ISERROR(SEARCH("En cours",W10)))</formula>
    </cfRule>
  </conditionalFormatting>
  <conditionalFormatting sqref="H10:S15">
    <cfRule type="containsText" dxfId="475" priority="8" operator="containsText" text="2 match">
      <formula>NOT(ISERROR(SEARCH("2 match",H10)))</formula>
    </cfRule>
    <cfRule type="containsText" dxfId="474" priority="9" operator="containsText" text="1 facultative">
      <formula>NOT(ISERROR(SEARCH("1 facultative",H10)))</formula>
    </cfRule>
  </conditionalFormatting>
  <conditionalFormatting sqref="H10:S15">
    <cfRule type="cellIs" dxfId="473" priority="7" operator="equal">
      <formula>1</formula>
    </cfRule>
  </conditionalFormatting>
  <conditionalFormatting sqref="H10:S15">
    <cfRule type="cellIs" dxfId="472" priority="6" operator="equal">
      <formula>1</formula>
    </cfRule>
  </conditionalFormatting>
  <conditionalFormatting sqref="H10:S15">
    <cfRule type="containsText" dxfId="471" priority="5" operator="containsText" text="3">
      <formula>NOT(ISERROR(SEARCH("3",H10)))</formula>
    </cfRule>
  </conditionalFormatting>
  <conditionalFormatting sqref="H10:J15">
    <cfRule type="containsText" dxfId="470" priority="3" operator="containsText" text="Néant">
      <formula>NOT(ISERROR(SEARCH("Néant",H10)))</formula>
    </cfRule>
  </conditionalFormatting>
  <conditionalFormatting sqref="X10:X15">
    <cfRule type="containsText" dxfId="469" priority="1" operator="containsText" text="2 match">
      <formula>NOT(ISERROR(SEARCH("2 match",X10)))</formula>
    </cfRule>
    <cfRule type="containsText" dxfId="468" priority="2" operator="containsText" text="1 facultative">
      <formula>NOT(ISERROR(SEARCH("1 facultative",X10)))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51:W55 W44:W49 W30:W36 W9:W28">
      <formula1>DONNEES0005</formula1>
    </dataValidation>
    <dataValidation type="list" allowBlank="1" showInputMessage="1" showErrorMessage="1" sqref="H30:S36 H51:S55 H44:S49 H9:S28">
      <formula1>DONNEES0006</formula1>
    </dataValidation>
    <dataValidation type="list" allowBlank="1" showInputMessage="1" showErrorMessage="1" sqref="F51:F55 F44:F49 F30:F36 Y9:Y28 F9:F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87" operator="containsText" id="{5E81C662-5094-473D-ABD9-F23F262209A7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180" operator="containsText" id="{5AEF8C16-DBA9-4E96-854F-9A131032473E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173" operator="containsText" id="{A9CD8B1B-AC3B-4829-BF01-83FA7E14A2E6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  <x14:conditionalFormatting xmlns:xm="http://schemas.microsoft.com/office/excel/2006/main">
          <x14:cfRule type="containsText" priority="98" operator="containsText" id="{EAC14442-74AA-4711-881D-0B2737C04B54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I9:J9 I16:J28</xm:sqref>
        </x14:conditionalFormatting>
        <x14:conditionalFormatting xmlns:xm="http://schemas.microsoft.com/office/excel/2006/main">
          <x14:cfRule type="containsText" priority="4" operator="containsText" id="{2C1FD476-D01C-44DF-822F-847E50565686}">
            <xm:f>NOT(ISERROR(SEARCH(3,I10)))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I10:J15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49"/>
      <c r="W9" s="48" t="str">
        <f t="shared" ref="W9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/>
      <c r="E10" s="43"/>
      <c r="F10" s="182"/>
      <c r="G10" s="43"/>
      <c r="H10" s="45"/>
      <c r="I10" s="45" t="str">
        <f t="shared" ref="I10:I27" si="1">IF(AND(U10&gt;=100000,U10&lt;=299999),"3","")</f>
        <v/>
      </c>
      <c r="J10" s="45" t="str">
        <f t="shared" ref="J10:J27" si="2">IF(AND(U10&gt;=100000,U10&lt;=299999),"3","")</f>
        <v/>
      </c>
      <c r="K10" s="46" t="s">
        <v>134</v>
      </c>
      <c r="L10" s="46" t="str">
        <f t="shared" ref="L10:L27" si="3">IF(U10&gt;=300000,"3","")</f>
        <v/>
      </c>
      <c r="M10" s="46" t="str">
        <f t="shared" ref="M10:M27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27" si="5">IF(U10&gt;=100000,"3","")</f>
        <v/>
      </c>
      <c r="R10" s="46" t="str">
        <f t="shared" ref="R10:R27" si="6">IF(AND(U10&gt;=1,U10&lt;=99999),"3","")</f>
        <v/>
      </c>
      <c r="S10" s="46" t="str">
        <f t="shared" ref="S10:S27" si="7">IF(AND(U10&gt;=1,U10&lt;=99999),"3","")</f>
        <v/>
      </c>
      <c r="T10" s="47" t="s">
        <v>134</v>
      </c>
      <c r="U10" s="47"/>
      <c r="V10" s="49"/>
      <c r="W10" s="48" t="str">
        <f t="shared" ref="W10:W25" si="8">IF(U10&gt;=1,"En cours…", "")</f>
        <v/>
      </c>
      <c r="X10" s="43" t="str">
        <f t="shared" ref="X10:X28" si="9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49"/>
      <c r="W11" s="48" t="str">
        <f t="shared" si="8"/>
        <v/>
      </c>
      <c r="X11" s="43" t="str">
        <f t="shared" si="9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49"/>
      <c r="W12" s="48" t="str">
        <f t="shared" si="8"/>
        <v/>
      </c>
      <c r="X12" s="43" t="str">
        <f t="shared" si="9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 t="s">
        <v>134</v>
      </c>
      <c r="U13" s="47"/>
      <c r="V13" s="49"/>
      <c r="W13" s="48" t="str">
        <f t="shared" si="8"/>
        <v/>
      </c>
      <c r="X13" s="43" t="str">
        <f t="shared" si="9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49"/>
      <c r="W14" s="48" t="str">
        <f t="shared" si="8"/>
        <v/>
      </c>
      <c r="X14" s="43" t="str">
        <f t="shared" si="9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49"/>
      <c r="W15" s="48" t="str">
        <f t="shared" si="8"/>
        <v/>
      </c>
      <c r="X15" s="43" t="str">
        <f t="shared" si="9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si="1"/>
        <v/>
      </c>
      <c r="J16" s="45" t="str">
        <f t="shared" si="2"/>
        <v/>
      </c>
      <c r="K16" s="46" t="s">
        <v>134</v>
      </c>
      <c r="L16" s="46" t="str">
        <f t="shared" si="3"/>
        <v/>
      </c>
      <c r="M16" s="46" t="str">
        <f t="shared" si="4"/>
        <v/>
      </c>
      <c r="N16" s="45" t="s">
        <v>134</v>
      </c>
      <c r="O16" s="45" t="s">
        <v>134</v>
      </c>
      <c r="P16" s="45" t="s">
        <v>134</v>
      </c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 t="s">
        <v>134</v>
      </c>
      <c r="U16" s="47"/>
      <c r="V16" s="49"/>
      <c r="W16" s="48" t="str">
        <f t="shared" si="8"/>
        <v/>
      </c>
      <c r="X16" s="43" t="str">
        <f t="shared" si="9"/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1"/>
        <v/>
      </c>
      <c r="J17" s="45" t="str">
        <f t="shared" si="2"/>
        <v/>
      </c>
      <c r="K17" s="46" t="s">
        <v>134</v>
      </c>
      <c r="L17" s="46" t="str">
        <f t="shared" si="3"/>
        <v/>
      </c>
      <c r="M17" s="46" t="str">
        <f t="shared" si="4"/>
        <v/>
      </c>
      <c r="N17" s="45" t="s">
        <v>134</v>
      </c>
      <c r="O17" s="45" t="s">
        <v>134</v>
      </c>
      <c r="P17" s="45" t="s">
        <v>134</v>
      </c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 t="s">
        <v>134</v>
      </c>
      <c r="U17" s="47"/>
      <c r="V17" s="49"/>
      <c r="W17" s="48" t="str">
        <f t="shared" si="8"/>
        <v/>
      </c>
      <c r="X17" s="43" t="str">
        <f t="shared" si="9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1"/>
        <v/>
      </c>
      <c r="J18" s="45" t="str">
        <f t="shared" si="2"/>
        <v/>
      </c>
      <c r="K18" s="46" t="s">
        <v>134</v>
      </c>
      <c r="L18" s="46" t="str">
        <f t="shared" si="3"/>
        <v/>
      </c>
      <c r="M18" s="46" t="str">
        <f t="shared" si="4"/>
        <v/>
      </c>
      <c r="N18" s="45" t="s">
        <v>134</v>
      </c>
      <c r="O18" s="45" t="s">
        <v>134</v>
      </c>
      <c r="P18" s="45" t="s">
        <v>134</v>
      </c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 t="s">
        <v>134</v>
      </c>
      <c r="U18" s="47"/>
      <c r="V18" s="49"/>
      <c r="W18" s="48" t="str">
        <f t="shared" si="8"/>
        <v/>
      </c>
      <c r="X18" s="43" t="str">
        <f t="shared" si="9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1"/>
        <v/>
      </c>
      <c r="J19" s="45" t="str">
        <f t="shared" si="2"/>
        <v/>
      </c>
      <c r="K19" s="46" t="s">
        <v>134</v>
      </c>
      <c r="L19" s="46" t="str">
        <f t="shared" si="3"/>
        <v/>
      </c>
      <c r="M19" s="46" t="str">
        <f t="shared" si="4"/>
        <v/>
      </c>
      <c r="N19" s="45" t="s">
        <v>134</v>
      </c>
      <c r="O19" s="45" t="s">
        <v>134</v>
      </c>
      <c r="P19" s="45" t="s">
        <v>134</v>
      </c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 t="s">
        <v>134</v>
      </c>
      <c r="U19" s="47"/>
      <c r="V19" s="49"/>
      <c r="W19" s="48" t="str">
        <f t="shared" si="8"/>
        <v/>
      </c>
      <c r="X19" s="43" t="str">
        <f t="shared" si="9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1"/>
        <v/>
      </c>
      <c r="J20" s="45" t="str">
        <f t="shared" si="2"/>
        <v/>
      </c>
      <c r="K20" s="46" t="s">
        <v>134</v>
      </c>
      <c r="L20" s="46" t="str">
        <f t="shared" si="3"/>
        <v/>
      </c>
      <c r="M20" s="46" t="str">
        <f t="shared" si="4"/>
        <v/>
      </c>
      <c r="N20" s="45" t="s">
        <v>134</v>
      </c>
      <c r="O20" s="45" t="s">
        <v>134</v>
      </c>
      <c r="P20" s="45" t="s">
        <v>134</v>
      </c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 t="s">
        <v>134</v>
      </c>
      <c r="U20" s="47"/>
      <c r="V20" s="49"/>
      <c r="W20" s="48" t="str">
        <f t="shared" si="8"/>
        <v/>
      </c>
      <c r="X20" s="43" t="str">
        <f t="shared" si="9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1"/>
        <v/>
      </c>
      <c r="J21" s="45" t="str">
        <f t="shared" si="2"/>
        <v/>
      </c>
      <c r="K21" s="46" t="s">
        <v>134</v>
      </c>
      <c r="L21" s="46" t="str">
        <f t="shared" si="3"/>
        <v/>
      </c>
      <c r="M21" s="46" t="str">
        <f t="shared" si="4"/>
        <v/>
      </c>
      <c r="N21" s="45" t="s">
        <v>134</v>
      </c>
      <c r="O21" s="45" t="s">
        <v>134</v>
      </c>
      <c r="P21" s="45" t="s">
        <v>134</v>
      </c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 t="s">
        <v>134</v>
      </c>
      <c r="U21" s="47"/>
      <c r="V21" s="49"/>
      <c r="W21" s="48" t="str">
        <f t="shared" si="8"/>
        <v/>
      </c>
      <c r="X21" s="43" t="str">
        <f t="shared" si="9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1"/>
        <v/>
      </c>
      <c r="J22" s="45" t="str">
        <f t="shared" si="2"/>
        <v/>
      </c>
      <c r="K22" s="46" t="s">
        <v>134</v>
      </c>
      <c r="L22" s="46" t="str">
        <f t="shared" si="3"/>
        <v/>
      </c>
      <c r="M22" s="46" t="str">
        <f t="shared" si="4"/>
        <v/>
      </c>
      <c r="N22" s="45" t="s">
        <v>134</v>
      </c>
      <c r="O22" s="45" t="s">
        <v>134</v>
      </c>
      <c r="P22" s="45" t="s">
        <v>134</v>
      </c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 t="s">
        <v>134</v>
      </c>
      <c r="U22" s="47"/>
      <c r="V22" s="49"/>
      <c r="W22" s="48" t="str">
        <f t="shared" si="8"/>
        <v/>
      </c>
      <c r="X22" s="43" t="str">
        <f t="shared" si="9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1"/>
        <v/>
      </c>
      <c r="J23" s="45" t="str">
        <f t="shared" si="2"/>
        <v/>
      </c>
      <c r="K23" s="46" t="s">
        <v>134</v>
      </c>
      <c r="L23" s="46" t="str">
        <f t="shared" si="3"/>
        <v/>
      </c>
      <c r="M23" s="46" t="str">
        <f t="shared" si="4"/>
        <v/>
      </c>
      <c r="N23" s="45" t="s">
        <v>134</v>
      </c>
      <c r="O23" s="45" t="s">
        <v>134</v>
      </c>
      <c r="P23" s="45" t="s">
        <v>134</v>
      </c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7" t="s">
        <v>134</v>
      </c>
      <c r="U23" s="47"/>
      <c r="V23" s="49"/>
      <c r="W23" s="48" t="str">
        <f t="shared" si="8"/>
        <v/>
      </c>
      <c r="X23" s="43" t="str">
        <f t="shared" si="9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1"/>
        <v/>
      </c>
      <c r="J24" s="45" t="str">
        <f t="shared" si="2"/>
        <v/>
      </c>
      <c r="K24" s="46" t="s">
        <v>134</v>
      </c>
      <c r="L24" s="46" t="str">
        <f t="shared" si="3"/>
        <v/>
      </c>
      <c r="M24" s="46" t="str">
        <f t="shared" si="4"/>
        <v/>
      </c>
      <c r="N24" s="45" t="s">
        <v>134</v>
      </c>
      <c r="O24" s="45" t="s">
        <v>134</v>
      </c>
      <c r="P24" s="45" t="s">
        <v>134</v>
      </c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 t="s">
        <v>134</v>
      </c>
      <c r="U24" s="47"/>
      <c r="V24" s="49"/>
      <c r="W24" s="48" t="str">
        <f t="shared" si="8"/>
        <v/>
      </c>
      <c r="X24" s="43" t="str">
        <f t="shared" si="9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1"/>
        <v/>
      </c>
      <c r="J25" s="45" t="str">
        <f t="shared" si="2"/>
        <v/>
      </c>
      <c r="K25" s="46" t="s">
        <v>134</v>
      </c>
      <c r="L25" s="46" t="str">
        <f t="shared" si="3"/>
        <v/>
      </c>
      <c r="M25" s="46" t="str">
        <f t="shared" si="4"/>
        <v/>
      </c>
      <c r="N25" s="45" t="s">
        <v>134</v>
      </c>
      <c r="O25" s="45" t="s">
        <v>134</v>
      </c>
      <c r="P25" s="45" t="s">
        <v>134</v>
      </c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 t="s">
        <v>134</v>
      </c>
      <c r="U25" s="47"/>
      <c r="V25" s="49"/>
      <c r="W25" s="48" t="str">
        <f t="shared" si="8"/>
        <v/>
      </c>
      <c r="X25" s="43" t="str">
        <f t="shared" si="9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1"/>
        <v/>
      </c>
      <c r="J26" s="45" t="str">
        <f t="shared" si="2"/>
        <v/>
      </c>
      <c r="K26" s="46" t="s">
        <v>134</v>
      </c>
      <c r="L26" s="46" t="str">
        <f t="shared" si="3"/>
        <v/>
      </c>
      <c r="M26" s="46" t="str">
        <f t="shared" si="4"/>
        <v/>
      </c>
      <c r="N26" s="45" t="s">
        <v>134</v>
      </c>
      <c r="O26" s="45" t="s">
        <v>134</v>
      </c>
      <c r="P26" s="45" t="s">
        <v>134</v>
      </c>
      <c r="Q26" s="46" t="str">
        <f t="shared" si="5"/>
        <v/>
      </c>
      <c r="R26" s="46" t="str">
        <f t="shared" si="6"/>
        <v/>
      </c>
      <c r="S26" s="46" t="str">
        <f t="shared" si="7"/>
        <v/>
      </c>
      <c r="T26" s="47" t="s">
        <v>134</v>
      </c>
      <c r="U26" s="47"/>
      <c r="V26" s="49"/>
      <c r="W26" s="48" t="str">
        <f t="shared" ref="W26" si="10">IF(U26&gt;=1,"En cours…", "")</f>
        <v/>
      </c>
      <c r="X26" s="43" t="str">
        <f t="shared" si="9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1"/>
        <v/>
      </c>
      <c r="J27" s="45" t="str">
        <f t="shared" si="2"/>
        <v/>
      </c>
      <c r="K27" s="46" t="s">
        <v>134</v>
      </c>
      <c r="L27" s="46" t="str">
        <f t="shared" si="3"/>
        <v/>
      </c>
      <c r="M27" s="46" t="str">
        <f t="shared" si="4"/>
        <v/>
      </c>
      <c r="N27" s="45" t="s">
        <v>134</v>
      </c>
      <c r="O27" s="45" t="s">
        <v>134</v>
      </c>
      <c r="P27" s="45" t="s">
        <v>134</v>
      </c>
      <c r="Q27" s="46" t="str">
        <f t="shared" si="5"/>
        <v/>
      </c>
      <c r="R27" s="46" t="str">
        <f t="shared" si="6"/>
        <v/>
      </c>
      <c r="S27" s="46" t="str">
        <f t="shared" si="7"/>
        <v/>
      </c>
      <c r="T27" s="47" t="s">
        <v>134</v>
      </c>
      <c r="U27" s="47"/>
      <c r="V27" s="49"/>
      <c r="W27" s="48" t="str">
        <f t="shared" ref="W27" si="11">IF(U27&gt;=1,"En cours…", "")</f>
        <v/>
      </c>
      <c r="X27" s="43" t="str">
        <f t="shared" si="9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49"/>
      <c r="W28" s="48" t="str">
        <f>IF(U28&gt;=1,"En cours…","")</f>
        <v/>
      </c>
      <c r="X28" s="43" t="str">
        <f t="shared" si="9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2">COUNTIF(I9:I28,"2 match")+COUNTIF(I9:I28,"1 facultative")</f>
        <v>0</v>
      </c>
      <c r="J29" s="52">
        <f t="shared" si="12"/>
        <v>0</v>
      </c>
      <c r="K29" s="52">
        <f t="shared" si="12"/>
        <v>0</v>
      </c>
      <c r="L29" s="52">
        <f t="shared" si="12"/>
        <v>0</v>
      </c>
      <c r="M29" s="52">
        <f t="shared" si="12"/>
        <v>0</v>
      </c>
      <c r="N29" s="52">
        <f t="shared" si="12"/>
        <v>0</v>
      </c>
      <c r="O29" s="52">
        <f t="shared" si="12"/>
        <v>0</v>
      </c>
      <c r="P29" s="52">
        <f t="shared" si="12"/>
        <v>0</v>
      </c>
      <c r="Q29" s="52">
        <f t="shared" si="12"/>
        <v>0</v>
      </c>
      <c r="R29" s="52">
        <f t="shared" si="12"/>
        <v>0</v>
      </c>
      <c r="S29" s="52">
        <f t="shared" si="12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3">IF(AND(U30&gt;=100000,U30&lt;=299999),"3","")</f>
        <v/>
      </c>
      <c r="J30" s="45" t="str">
        <f t="shared" ref="J30:J36" si="14">IF(AND(U30&gt;=100000,U30&lt;=299999),"3","")</f>
        <v/>
      </c>
      <c r="K30" s="46" t="s">
        <v>134</v>
      </c>
      <c r="L30" s="46" t="str">
        <f t="shared" ref="L30:L36" si="15">IF(U30&gt;=300000,"3","")</f>
        <v/>
      </c>
      <c r="M30" s="46" t="str">
        <f t="shared" ref="M30:M36" si="16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17">IF(U30&gt;=100000,"3","")</f>
        <v/>
      </c>
      <c r="R30" s="46" t="str">
        <f t="shared" ref="R30:R36" si="18">IF(AND(U30&gt;=1,U30&lt;=99999),"3","")</f>
        <v/>
      </c>
      <c r="S30" s="46" t="str">
        <f t="shared" ref="S30:S36" si="19">IF(AND(U30&gt;=1,U30&lt;=99999),"3","")</f>
        <v/>
      </c>
      <c r="T30" s="47" t="s">
        <v>134</v>
      </c>
      <c r="U30" s="47"/>
      <c r="V30" s="50"/>
      <c r="W30" s="48" t="str">
        <f t="shared" ref="W30" si="20">IF(U30&gt;=1,"En cours…", "")</f>
        <v/>
      </c>
      <c r="X30" s="43" t="str">
        <f t="shared" ref="X30" si="2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3"/>
        <v/>
      </c>
      <c r="J31" s="45" t="str">
        <f t="shared" si="14"/>
        <v/>
      </c>
      <c r="K31" s="46" t="s">
        <v>134</v>
      </c>
      <c r="L31" s="46" t="str">
        <f t="shared" si="15"/>
        <v/>
      </c>
      <c r="M31" s="46" t="str">
        <f t="shared" si="16"/>
        <v/>
      </c>
      <c r="N31" s="45" t="s">
        <v>134</v>
      </c>
      <c r="O31" s="45" t="s">
        <v>134</v>
      </c>
      <c r="P31" s="45" t="s">
        <v>134</v>
      </c>
      <c r="Q31" s="46" t="str">
        <f t="shared" si="17"/>
        <v/>
      </c>
      <c r="R31" s="46" t="str">
        <f t="shared" si="18"/>
        <v/>
      </c>
      <c r="S31" s="46" t="str">
        <f t="shared" si="19"/>
        <v/>
      </c>
      <c r="T31" s="47" t="s">
        <v>134</v>
      </c>
      <c r="U31" s="47"/>
      <c r="V31" s="50"/>
      <c r="W31" s="48" t="str">
        <f t="shared" ref="W31:W32" si="22">IF(U31&gt;=1,"En cours…", "")</f>
        <v/>
      </c>
      <c r="X31" s="43" t="str">
        <f t="shared" ref="X31:X36" si="23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3"/>
        <v/>
      </c>
      <c r="J32" s="45" t="str">
        <f t="shared" si="14"/>
        <v/>
      </c>
      <c r="K32" s="46" t="s">
        <v>134</v>
      </c>
      <c r="L32" s="46" t="str">
        <f t="shared" si="15"/>
        <v/>
      </c>
      <c r="M32" s="46" t="str">
        <f t="shared" si="16"/>
        <v/>
      </c>
      <c r="N32" s="45" t="s">
        <v>134</v>
      </c>
      <c r="O32" s="45" t="s">
        <v>134</v>
      </c>
      <c r="P32" s="45" t="s">
        <v>134</v>
      </c>
      <c r="Q32" s="46" t="str">
        <f t="shared" si="17"/>
        <v/>
      </c>
      <c r="R32" s="46" t="str">
        <f t="shared" si="18"/>
        <v/>
      </c>
      <c r="S32" s="46" t="str">
        <f t="shared" si="19"/>
        <v/>
      </c>
      <c r="T32" s="47" t="s">
        <v>134</v>
      </c>
      <c r="U32" s="47"/>
      <c r="V32" s="50"/>
      <c r="W32" s="48" t="str">
        <f t="shared" si="22"/>
        <v/>
      </c>
      <c r="X32" s="43" t="str">
        <f t="shared" si="23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3"/>
        <v/>
      </c>
      <c r="J33" s="45" t="str">
        <f t="shared" si="14"/>
        <v/>
      </c>
      <c r="K33" s="46" t="s">
        <v>134</v>
      </c>
      <c r="L33" s="46" t="str">
        <f t="shared" si="15"/>
        <v/>
      </c>
      <c r="M33" s="46" t="str">
        <f t="shared" si="16"/>
        <v/>
      </c>
      <c r="N33" s="45" t="s">
        <v>134</v>
      </c>
      <c r="O33" s="45" t="s">
        <v>134</v>
      </c>
      <c r="P33" s="45" t="s">
        <v>134</v>
      </c>
      <c r="Q33" s="46" t="str">
        <f t="shared" si="17"/>
        <v/>
      </c>
      <c r="R33" s="46" t="str">
        <f t="shared" si="18"/>
        <v/>
      </c>
      <c r="S33" s="46" t="str">
        <f t="shared" si="19"/>
        <v/>
      </c>
      <c r="T33" s="47" t="s">
        <v>134</v>
      </c>
      <c r="U33" s="47"/>
      <c r="V33" s="50"/>
      <c r="W33" s="48" t="str">
        <f t="shared" ref="W33:W36" si="24">IF(U33&gt;=1,"En cours…", "")</f>
        <v/>
      </c>
      <c r="X33" s="43" t="str">
        <f t="shared" si="23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3"/>
        <v/>
      </c>
      <c r="J34" s="45" t="str">
        <f t="shared" si="14"/>
        <v/>
      </c>
      <c r="K34" s="46" t="s">
        <v>134</v>
      </c>
      <c r="L34" s="46" t="str">
        <f t="shared" si="15"/>
        <v/>
      </c>
      <c r="M34" s="46" t="str">
        <f t="shared" si="16"/>
        <v/>
      </c>
      <c r="N34" s="45" t="s">
        <v>134</v>
      </c>
      <c r="O34" s="45" t="s">
        <v>134</v>
      </c>
      <c r="P34" s="45" t="s">
        <v>134</v>
      </c>
      <c r="Q34" s="46" t="str">
        <f t="shared" si="17"/>
        <v/>
      </c>
      <c r="R34" s="46" t="str">
        <f t="shared" si="18"/>
        <v/>
      </c>
      <c r="S34" s="46" t="str">
        <f t="shared" si="19"/>
        <v/>
      </c>
      <c r="T34" s="48" t="s">
        <v>134</v>
      </c>
      <c r="U34" s="47"/>
      <c r="V34" s="50"/>
      <c r="W34" s="48" t="str">
        <f t="shared" si="24"/>
        <v/>
      </c>
      <c r="X34" s="43" t="str">
        <f t="shared" si="23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3"/>
        <v/>
      </c>
      <c r="J35" s="45" t="str">
        <f t="shared" si="14"/>
        <v/>
      </c>
      <c r="K35" s="46" t="s">
        <v>134</v>
      </c>
      <c r="L35" s="46" t="str">
        <f t="shared" si="15"/>
        <v/>
      </c>
      <c r="M35" s="46" t="str">
        <f t="shared" si="16"/>
        <v/>
      </c>
      <c r="N35" s="45" t="s">
        <v>134</v>
      </c>
      <c r="O35" s="45" t="s">
        <v>134</v>
      </c>
      <c r="P35" s="45" t="s">
        <v>134</v>
      </c>
      <c r="Q35" s="46" t="str">
        <f t="shared" si="17"/>
        <v/>
      </c>
      <c r="R35" s="46" t="str">
        <f t="shared" si="18"/>
        <v/>
      </c>
      <c r="S35" s="46" t="str">
        <f t="shared" si="19"/>
        <v/>
      </c>
      <c r="T35" s="47" t="s">
        <v>134</v>
      </c>
      <c r="U35" s="47"/>
      <c r="V35" s="50"/>
      <c r="W35" s="48" t="str">
        <f t="shared" si="24"/>
        <v/>
      </c>
      <c r="X35" s="43" t="str">
        <f t="shared" si="23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3"/>
        <v/>
      </c>
      <c r="J36" s="45" t="str">
        <f t="shared" si="14"/>
        <v/>
      </c>
      <c r="K36" s="46" t="s">
        <v>134</v>
      </c>
      <c r="L36" s="46" t="str">
        <f t="shared" si="15"/>
        <v/>
      </c>
      <c r="M36" s="46" t="str">
        <f t="shared" si="16"/>
        <v/>
      </c>
      <c r="N36" s="45" t="s">
        <v>134</v>
      </c>
      <c r="O36" s="45" t="s">
        <v>134</v>
      </c>
      <c r="P36" s="45" t="s">
        <v>134</v>
      </c>
      <c r="Q36" s="46" t="str">
        <f t="shared" si="17"/>
        <v/>
      </c>
      <c r="R36" s="46" t="str">
        <f t="shared" si="18"/>
        <v/>
      </c>
      <c r="S36" s="46" t="str">
        <f t="shared" si="19"/>
        <v/>
      </c>
      <c r="T36" s="47"/>
      <c r="U36" s="47"/>
      <c r="V36" s="50"/>
      <c r="W36" s="48" t="str">
        <f t="shared" si="24"/>
        <v/>
      </c>
      <c r="X36" s="43" t="str">
        <f t="shared" si="23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5">COUNTIF(H30:H36,"2 match")</f>
        <v>0</v>
      </c>
      <c r="I37" s="91">
        <f t="shared" si="25"/>
        <v>0</v>
      </c>
      <c r="J37" s="91">
        <f t="shared" si="25"/>
        <v>0</v>
      </c>
      <c r="K37" s="91">
        <f t="shared" si="25"/>
        <v>0</v>
      </c>
      <c r="L37" s="91">
        <f t="shared" si="25"/>
        <v>0</v>
      </c>
      <c r="M37" s="91">
        <f t="shared" si="25"/>
        <v>0</v>
      </c>
      <c r="N37" s="91">
        <f t="shared" si="25"/>
        <v>0</v>
      </c>
      <c r="O37" s="91">
        <f t="shared" si="25"/>
        <v>0</v>
      </c>
      <c r="P37" s="91">
        <f t="shared" si="25"/>
        <v>0</v>
      </c>
      <c r="Q37" s="91">
        <f t="shared" si="25"/>
        <v>0</v>
      </c>
      <c r="R37" s="91">
        <f t="shared" si="25"/>
        <v>0</v>
      </c>
      <c r="S37" s="91">
        <f t="shared" si="25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26">IF(AND(U44&gt;=100000,U44&lt;=299999),"3","")</f>
        <v/>
      </c>
      <c r="J44" s="45" t="str">
        <f t="shared" ref="J44:J49" si="27">IF(AND(U44&gt;=100000,U44&lt;=299999),"3","")</f>
        <v/>
      </c>
      <c r="K44" s="46" t="s">
        <v>134</v>
      </c>
      <c r="L44" s="46" t="str">
        <f t="shared" ref="L44:L49" si="28">IF(U44&gt;=300000,"3","")</f>
        <v/>
      </c>
      <c r="M44" s="46" t="str">
        <f t="shared" ref="M44:M49" si="29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0">IF(U44&gt;=100000,"3","")</f>
        <v/>
      </c>
      <c r="R44" s="46" t="str">
        <f t="shared" ref="R44:R49" si="31">IF(AND(U44&gt;=1,U44&lt;=99999),"3","")</f>
        <v/>
      </c>
      <c r="S44" s="46" t="str">
        <f t="shared" ref="S44:S49" si="32">IF(AND(U44&gt;=1,U44&lt;=99999),"3","")</f>
        <v/>
      </c>
      <c r="T44" s="47" t="s">
        <v>134</v>
      </c>
      <c r="U44" s="47"/>
      <c r="V44" s="50"/>
      <c r="W44" s="48" t="str">
        <f t="shared" ref="W44:W49" si="33">IF(U44&gt;=1,"En cours…", "")</f>
        <v/>
      </c>
      <c r="X44" s="43" t="str">
        <f t="shared" ref="X44:X49" si="34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26"/>
        <v/>
      </c>
      <c r="J45" s="45" t="str">
        <f t="shared" si="27"/>
        <v/>
      </c>
      <c r="K45" s="46" t="s">
        <v>134</v>
      </c>
      <c r="L45" s="46" t="str">
        <f t="shared" si="28"/>
        <v/>
      </c>
      <c r="M45" s="46" t="str">
        <f t="shared" si="29"/>
        <v/>
      </c>
      <c r="N45" s="45" t="s">
        <v>134</v>
      </c>
      <c r="O45" s="45" t="s">
        <v>134</v>
      </c>
      <c r="P45" s="45" t="s">
        <v>134</v>
      </c>
      <c r="Q45" s="46" t="str">
        <f t="shared" si="30"/>
        <v/>
      </c>
      <c r="R45" s="46" t="str">
        <f t="shared" si="31"/>
        <v/>
      </c>
      <c r="S45" s="46" t="str">
        <f t="shared" si="32"/>
        <v/>
      </c>
      <c r="T45" s="47" t="s">
        <v>134</v>
      </c>
      <c r="U45" s="47"/>
      <c r="V45" s="50"/>
      <c r="W45" s="48" t="str">
        <f t="shared" si="33"/>
        <v/>
      </c>
      <c r="X45" s="43" t="str">
        <f t="shared" si="34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26"/>
        <v/>
      </c>
      <c r="J46" s="45" t="str">
        <f t="shared" si="27"/>
        <v/>
      </c>
      <c r="K46" s="46" t="s">
        <v>134</v>
      </c>
      <c r="L46" s="46" t="str">
        <f t="shared" si="28"/>
        <v/>
      </c>
      <c r="M46" s="46" t="str">
        <f t="shared" si="29"/>
        <v/>
      </c>
      <c r="N46" s="45" t="s">
        <v>134</v>
      </c>
      <c r="O46" s="45" t="s">
        <v>134</v>
      </c>
      <c r="P46" s="45" t="s">
        <v>134</v>
      </c>
      <c r="Q46" s="46" t="str">
        <f t="shared" si="30"/>
        <v/>
      </c>
      <c r="R46" s="46" t="str">
        <f t="shared" si="31"/>
        <v/>
      </c>
      <c r="S46" s="46" t="str">
        <f t="shared" si="32"/>
        <v/>
      </c>
      <c r="T46" s="47" t="s">
        <v>134</v>
      </c>
      <c r="U46" s="47"/>
      <c r="V46" s="50"/>
      <c r="W46" s="48" t="str">
        <f t="shared" si="33"/>
        <v/>
      </c>
      <c r="X46" s="43" t="str">
        <f t="shared" si="34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26"/>
        <v/>
      </c>
      <c r="J47" s="45" t="str">
        <f t="shared" si="27"/>
        <v/>
      </c>
      <c r="K47" s="46" t="s">
        <v>134</v>
      </c>
      <c r="L47" s="46" t="str">
        <f t="shared" si="28"/>
        <v/>
      </c>
      <c r="M47" s="46" t="str">
        <f t="shared" si="29"/>
        <v/>
      </c>
      <c r="N47" s="45" t="s">
        <v>134</v>
      </c>
      <c r="O47" s="45" t="s">
        <v>134</v>
      </c>
      <c r="P47" s="45" t="s">
        <v>134</v>
      </c>
      <c r="Q47" s="46" t="str">
        <f t="shared" si="30"/>
        <v/>
      </c>
      <c r="R47" s="46" t="str">
        <f t="shared" si="31"/>
        <v/>
      </c>
      <c r="S47" s="46" t="str">
        <f t="shared" si="32"/>
        <v/>
      </c>
      <c r="T47" s="48" t="s">
        <v>134</v>
      </c>
      <c r="U47" s="47"/>
      <c r="V47" s="50"/>
      <c r="W47" s="48" t="str">
        <f t="shared" si="33"/>
        <v/>
      </c>
      <c r="X47" s="43" t="str">
        <f t="shared" si="34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26"/>
        <v/>
      </c>
      <c r="J48" s="45" t="str">
        <f t="shared" si="27"/>
        <v/>
      </c>
      <c r="K48" s="46" t="s">
        <v>134</v>
      </c>
      <c r="L48" s="46" t="str">
        <f t="shared" si="28"/>
        <v/>
      </c>
      <c r="M48" s="46" t="str">
        <f t="shared" si="29"/>
        <v/>
      </c>
      <c r="N48" s="45" t="s">
        <v>134</v>
      </c>
      <c r="O48" s="45" t="s">
        <v>134</v>
      </c>
      <c r="P48" s="45" t="s">
        <v>134</v>
      </c>
      <c r="Q48" s="46" t="str">
        <f t="shared" si="30"/>
        <v/>
      </c>
      <c r="R48" s="46" t="str">
        <f t="shared" si="31"/>
        <v/>
      </c>
      <c r="S48" s="46" t="str">
        <f t="shared" si="32"/>
        <v/>
      </c>
      <c r="T48" s="47" t="s">
        <v>134</v>
      </c>
      <c r="U48" s="47"/>
      <c r="V48" s="50"/>
      <c r="W48" s="48" t="str">
        <f t="shared" si="33"/>
        <v/>
      </c>
      <c r="X48" s="43" t="str">
        <f t="shared" si="34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26"/>
        <v/>
      </c>
      <c r="J49" s="45" t="str">
        <f t="shared" si="27"/>
        <v/>
      </c>
      <c r="K49" s="46" t="s">
        <v>134</v>
      </c>
      <c r="L49" s="46" t="str">
        <f t="shared" si="28"/>
        <v/>
      </c>
      <c r="M49" s="46" t="str">
        <f t="shared" si="29"/>
        <v/>
      </c>
      <c r="N49" s="45" t="s">
        <v>134</v>
      </c>
      <c r="O49" s="45" t="s">
        <v>134</v>
      </c>
      <c r="P49" s="45" t="s">
        <v>134</v>
      </c>
      <c r="Q49" s="46" t="str">
        <f t="shared" si="30"/>
        <v/>
      </c>
      <c r="R49" s="46" t="str">
        <f t="shared" si="31"/>
        <v/>
      </c>
      <c r="S49" s="46" t="str">
        <f t="shared" si="32"/>
        <v/>
      </c>
      <c r="T49" s="47" t="s">
        <v>134</v>
      </c>
      <c r="U49" s="47"/>
      <c r="V49" s="50"/>
      <c r="W49" s="48" t="str">
        <f t="shared" si="33"/>
        <v/>
      </c>
      <c r="X49" s="43" t="str">
        <f t="shared" si="34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5">COUNTIF(I44:I49,"2 match")+COUNTIF(I44:I49,"1 facultative")</f>
        <v>0</v>
      </c>
      <c r="J50" s="52">
        <f t="shared" si="35"/>
        <v>0</v>
      </c>
      <c r="K50" s="52">
        <f t="shared" si="35"/>
        <v>0</v>
      </c>
      <c r="L50" s="52">
        <f t="shared" si="35"/>
        <v>0</v>
      </c>
      <c r="M50" s="52">
        <f t="shared" si="35"/>
        <v>0</v>
      </c>
      <c r="N50" s="52">
        <f t="shared" si="35"/>
        <v>0</v>
      </c>
      <c r="O50" s="52">
        <f t="shared" si="35"/>
        <v>0</v>
      </c>
      <c r="P50" s="52">
        <f t="shared" si="35"/>
        <v>0</v>
      </c>
      <c r="Q50" s="52">
        <f t="shared" si="35"/>
        <v>0</v>
      </c>
      <c r="R50" s="52">
        <f t="shared" si="35"/>
        <v>0</v>
      </c>
      <c r="S50" s="52">
        <f t="shared" si="35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36">IF(AND(U51&gt;=100000,U51&lt;=299999),"3","")</f>
        <v/>
      </c>
      <c r="J51" s="45" t="str">
        <f t="shared" ref="J51:J55" si="37">IF(AND(U51&gt;=100000,U51&lt;=299999),"3","")</f>
        <v/>
      </c>
      <c r="K51" s="46" t="s">
        <v>134</v>
      </c>
      <c r="L51" s="46" t="str">
        <f t="shared" ref="L51:L55" si="38">IF(U51&gt;=300000,"3","")</f>
        <v/>
      </c>
      <c r="M51" s="46" t="str">
        <f t="shared" ref="M51:M55" si="39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0">IF(U51&gt;=100000,"3","")</f>
        <v/>
      </c>
      <c r="R51" s="46" t="str">
        <f t="shared" ref="R51:R55" si="41">IF(AND(U51&gt;=1,U51&lt;=99999),"3","")</f>
        <v/>
      </c>
      <c r="S51" s="46" t="str">
        <f t="shared" ref="S51:S55" si="42">IF(AND(U51&gt;=1,U51&lt;=99999),"3","")</f>
        <v/>
      </c>
      <c r="T51" s="47" t="s">
        <v>134</v>
      </c>
      <c r="U51" s="47"/>
      <c r="V51" s="50"/>
      <c r="W51" s="48" t="str">
        <f t="shared" ref="W51:W55" si="4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36"/>
        <v/>
      </c>
      <c r="J52" s="45" t="str">
        <f t="shared" si="37"/>
        <v/>
      </c>
      <c r="K52" s="46" t="s">
        <v>134</v>
      </c>
      <c r="L52" s="46" t="str">
        <f t="shared" si="38"/>
        <v/>
      </c>
      <c r="M52" s="46" t="str">
        <f t="shared" si="39"/>
        <v/>
      </c>
      <c r="N52" s="45" t="s">
        <v>134</v>
      </c>
      <c r="O52" s="45" t="s">
        <v>134</v>
      </c>
      <c r="P52" s="45" t="s">
        <v>134</v>
      </c>
      <c r="Q52" s="46" t="str">
        <f t="shared" si="40"/>
        <v/>
      </c>
      <c r="R52" s="46" t="str">
        <f t="shared" si="41"/>
        <v/>
      </c>
      <c r="S52" s="46" t="str">
        <f t="shared" si="42"/>
        <v/>
      </c>
      <c r="T52" s="47" t="s">
        <v>134</v>
      </c>
      <c r="U52" s="47"/>
      <c r="V52" s="50"/>
      <c r="W52" s="48" t="str">
        <f t="shared" si="43"/>
        <v/>
      </c>
      <c r="X52" s="43" t="str">
        <f t="shared" ref="X52:X55" si="44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36"/>
        <v/>
      </c>
      <c r="J53" s="45" t="str">
        <f t="shared" si="37"/>
        <v/>
      </c>
      <c r="K53" s="46" t="s">
        <v>134</v>
      </c>
      <c r="L53" s="46" t="str">
        <f t="shared" si="38"/>
        <v/>
      </c>
      <c r="M53" s="46" t="str">
        <f t="shared" si="39"/>
        <v/>
      </c>
      <c r="N53" s="45" t="s">
        <v>134</v>
      </c>
      <c r="O53" s="45" t="s">
        <v>134</v>
      </c>
      <c r="P53" s="45" t="s">
        <v>134</v>
      </c>
      <c r="Q53" s="46" t="str">
        <f t="shared" si="40"/>
        <v/>
      </c>
      <c r="R53" s="46" t="str">
        <f t="shared" si="41"/>
        <v/>
      </c>
      <c r="S53" s="46" t="str">
        <f t="shared" si="42"/>
        <v/>
      </c>
      <c r="T53" s="48" t="s">
        <v>134</v>
      </c>
      <c r="U53" s="47"/>
      <c r="V53" s="50"/>
      <c r="W53" s="48" t="str">
        <f t="shared" si="43"/>
        <v/>
      </c>
      <c r="X53" s="43" t="str">
        <f t="shared" si="44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36"/>
        <v/>
      </c>
      <c r="J54" s="45" t="str">
        <f t="shared" si="37"/>
        <v/>
      </c>
      <c r="K54" s="46" t="s">
        <v>134</v>
      </c>
      <c r="L54" s="46" t="str">
        <f t="shared" si="38"/>
        <v/>
      </c>
      <c r="M54" s="46" t="str">
        <f t="shared" si="39"/>
        <v/>
      </c>
      <c r="N54" s="45" t="s">
        <v>134</v>
      </c>
      <c r="O54" s="45" t="s">
        <v>134</v>
      </c>
      <c r="P54" s="45" t="s">
        <v>134</v>
      </c>
      <c r="Q54" s="46" t="str">
        <f t="shared" si="40"/>
        <v/>
      </c>
      <c r="R54" s="46" t="str">
        <f t="shared" si="41"/>
        <v/>
      </c>
      <c r="S54" s="46" t="str">
        <f t="shared" si="42"/>
        <v/>
      </c>
      <c r="T54" s="47" t="s">
        <v>134</v>
      </c>
      <c r="U54" s="47"/>
      <c r="V54" s="50"/>
      <c r="W54" s="48" t="str">
        <f t="shared" si="43"/>
        <v/>
      </c>
      <c r="X54" s="43" t="str">
        <f t="shared" si="44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36"/>
        <v/>
      </c>
      <c r="J55" s="45" t="str">
        <f t="shared" si="37"/>
        <v/>
      </c>
      <c r="K55" s="46" t="s">
        <v>134</v>
      </c>
      <c r="L55" s="46" t="str">
        <f t="shared" si="38"/>
        <v/>
      </c>
      <c r="M55" s="46" t="str">
        <f t="shared" si="39"/>
        <v/>
      </c>
      <c r="N55" s="45" t="s">
        <v>134</v>
      </c>
      <c r="O55" s="45" t="s">
        <v>134</v>
      </c>
      <c r="P55" s="45" t="s">
        <v>134</v>
      </c>
      <c r="Q55" s="46" t="str">
        <f t="shared" si="40"/>
        <v/>
      </c>
      <c r="R55" s="46" t="str">
        <f t="shared" si="41"/>
        <v/>
      </c>
      <c r="S55" s="46" t="str">
        <f t="shared" si="42"/>
        <v/>
      </c>
      <c r="T55" s="47"/>
      <c r="U55" s="47"/>
      <c r="V55" s="50"/>
      <c r="W55" s="48" t="str">
        <f t="shared" si="43"/>
        <v/>
      </c>
      <c r="X55" s="43" t="str">
        <f t="shared" si="44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 t="shared" ref="I56:S56" si="45">COUNTIF(I51:I55,"2 match")</f>
        <v>0</v>
      </c>
      <c r="J56" s="91">
        <f t="shared" si="45"/>
        <v>0</v>
      </c>
      <c r="K56" s="91">
        <f t="shared" si="45"/>
        <v>0</v>
      </c>
      <c r="L56" s="91">
        <f t="shared" si="45"/>
        <v>0</v>
      </c>
      <c r="M56" s="91">
        <f t="shared" si="45"/>
        <v>0</v>
      </c>
      <c r="N56" s="91">
        <f t="shared" si="45"/>
        <v>0</v>
      </c>
      <c r="O56" s="91">
        <f t="shared" si="45"/>
        <v>0</v>
      </c>
      <c r="P56" s="91">
        <f t="shared" si="45"/>
        <v>0</v>
      </c>
      <c r="Q56" s="91">
        <f t="shared" si="45"/>
        <v>0</v>
      </c>
      <c r="R56" s="91">
        <f t="shared" si="45"/>
        <v>0</v>
      </c>
      <c r="S56" s="91">
        <f t="shared" si="45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3344" operator="containsText" text="x">
      <formula>NOT(ISERROR(SEARCH("x",C38)))</formula>
    </cfRule>
  </conditionalFormatting>
  <conditionalFormatting sqref="Y29:Y43 D39:X40 D42:X43 D41:Q41 T41:X41 D38:G38 T38:X38 V50:X50 V56:X56 C64:D64 C62:D62 X62:Y62">
    <cfRule type="containsText" dxfId="462" priority="3317" operator="containsText" text="2 match">
      <formula>NOT(ISERROR(SEARCH("2 match",C29)))</formula>
    </cfRule>
    <cfRule type="containsText" dxfId="461" priority="3318" operator="containsText" text="1 facultative">
      <formula>NOT(ISERROR(SEARCH("1 facultative",C29)))</formula>
    </cfRule>
  </conditionalFormatting>
  <conditionalFormatting sqref="X37">
    <cfRule type="cellIs" dxfId="460" priority="863" operator="equal">
      <formula>10000</formula>
    </cfRule>
    <cfRule type="cellIs" dxfId="459" priority="864" operator="lessThan">
      <formula>10000</formula>
    </cfRule>
    <cfRule type="cellIs" dxfId="458" priority="865" operator="greaterThan">
      <formula>10000</formula>
    </cfRule>
    <cfRule type="cellIs" dxfId="457" priority="866" operator="lessThan">
      <formula>25000</formula>
    </cfRule>
    <cfRule type="cellIs" dxfId="456" priority="867" operator="greaterThan">
      <formula>25000</formula>
    </cfRule>
    <cfRule type="cellIs" dxfId="455" priority="868" operator="greaterThan">
      <formula>25000</formula>
    </cfRule>
  </conditionalFormatting>
  <conditionalFormatting sqref="D29:F29 V29:X29 D37:F37 T37:X37">
    <cfRule type="containsText" dxfId="454" priority="861" operator="containsText" text="2 match">
      <formula>NOT(ISERROR(SEARCH("2 match",D29)))</formula>
    </cfRule>
    <cfRule type="containsText" dxfId="453" priority="862" operator="containsText" text="1 facultative">
      <formula>NOT(ISERROR(SEARCH("1 facultative",D29)))</formula>
    </cfRule>
  </conditionalFormatting>
  <conditionalFormatting sqref="G29:S29">
    <cfRule type="containsText" priority="860" operator="containsText" text="x">
      <formula>NOT(ISERROR(SEARCH("x",G29)))</formula>
    </cfRule>
  </conditionalFormatting>
  <conditionalFormatting sqref="G29:U29">
    <cfRule type="containsText" dxfId="452" priority="858" operator="containsText" text="2 match">
      <formula>NOT(ISERROR(SEARCH("2 match",G29)))</formula>
    </cfRule>
    <cfRule type="containsText" dxfId="451" priority="859" operator="containsText" text="1 facultative">
      <formula>NOT(ISERROR(SEARCH("1 facultative",G29)))</formula>
    </cfRule>
  </conditionalFormatting>
  <conditionalFormatting sqref="K29:M29">
    <cfRule type="containsText" dxfId="450" priority="857" operator="containsText" text="Néant">
      <formula>NOT(ISERROR(SEARCH("Néant",K29)))</formula>
    </cfRule>
  </conditionalFormatting>
  <conditionalFormatting sqref="G37">
    <cfRule type="containsText" priority="856" operator="containsText" text="x">
      <formula>NOT(ISERROR(SEARCH("x",G37)))</formula>
    </cfRule>
  </conditionalFormatting>
  <conditionalFormatting sqref="G37">
    <cfRule type="containsText" dxfId="449" priority="854" operator="containsText" text="2 match">
      <formula>NOT(ISERROR(SEARCH("2 match",G37)))</formula>
    </cfRule>
    <cfRule type="containsText" dxfId="448" priority="855" operator="containsText" text="1 facultative">
      <formula>NOT(ISERROR(SEARCH("1 facultative",G37)))</formula>
    </cfRule>
  </conditionalFormatting>
  <conditionalFormatting sqref="D31:D32 G31:G32 V30:V31 T30:T31">
    <cfRule type="containsText" dxfId="447" priority="850" operator="containsText" text="2 match">
      <formula>NOT(ISERROR(SEARCH("2 match",D30)))</formula>
    </cfRule>
    <cfRule type="containsText" dxfId="446" priority="851" operator="containsText" text="1 facultative">
      <formula>NOT(ISERROR(SEARCH("1 facultative",D30)))</formula>
    </cfRule>
  </conditionalFormatting>
  <conditionalFormatting sqref="W30:W31">
    <cfRule type="containsText" dxfId="445" priority="839" operator="containsText" text="Signé partie">
      <formula>NOT(ISERROR(SEARCH("Signé partie",W30)))</formula>
    </cfRule>
    <cfRule type="containsText" dxfId="444" priority="840" operator="containsText" text="Reporté">
      <formula>NOT(ISERROR(SEARCH("Reporté",W30)))</formula>
    </cfRule>
    <cfRule type="containsText" dxfId="443" priority="841" operator="containsText" text="Abandon">
      <formula>NOT(ISERROR(SEARCH("Abandon",W30)))</formula>
    </cfRule>
    <cfRule type="containsText" dxfId="442" priority="842" operator="containsText" text="Signé 100%">
      <formula>NOT(ISERROR(SEARCH("Signé 100%",W30)))</formula>
    </cfRule>
    <cfRule type="containsBlanks" dxfId="441" priority="843">
      <formula>LEN(TRIM(W30))=0</formula>
    </cfRule>
    <cfRule type="containsText" dxfId="440" priority="844" operator="containsText" text="En cours">
      <formula>NOT(ISERROR(SEARCH("En cours",W30)))</formula>
    </cfRule>
  </conditionalFormatting>
  <conditionalFormatting sqref="W32:W36">
    <cfRule type="containsText" dxfId="439" priority="825" operator="containsText" text="Signé partie">
      <formula>NOT(ISERROR(SEARCH("Signé partie",W32)))</formula>
    </cfRule>
    <cfRule type="containsText" dxfId="438" priority="826" operator="containsText" text="Reporté">
      <formula>NOT(ISERROR(SEARCH("Reporté",W32)))</formula>
    </cfRule>
    <cfRule type="containsText" dxfId="437" priority="827" operator="containsText" text="Abandon">
      <formula>NOT(ISERROR(SEARCH("Abandon",W32)))</formula>
    </cfRule>
    <cfRule type="containsText" dxfId="436" priority="828" operator="containsText" text="Signé 100%">
      <formula>NOT(ISERROR(SEARCH("Signé 100%",W32)))</formula>
    </cfRule>
    <cfRule type="containsBlanks" dxfId="435" priority="834">
      <formula>LEN(TRIM(W32))=0</formula>
    </cfRule>
    <cfRule type="containsText" dxfId="434" priority="835" operator="containsText" text="En cours">
      <formula>NOT(ISERROR(SEARCH("En cours",W32)))</formula>
    </cfRule>
  </conditionalFormatting>
  <conditionalFormatting sqref="D33:D36 T33:T36 G33:G36 V33:V36">
    <cfRule type="containsText" dxfId="433" priority="829" operator="containsText" text="2 match">
      <formula>NOT(ISERROR(SEARCH("2 match",D33)))</formula>
    </cfRule>
    <cfRule type="containsText" dxfId="432" priority="830" operator="containsText" text="1 facultative">
      <formula>NOT(ISERROR(SEARCH("1 facultative",D33)))</formula>
    </cfRule>
  </conditionalFormatting>
  <conditionalFormatting sqref="T32 V32">
    <cfRule type="containsText" dxfId="431" priority="821" operator="containsText" text="2 match">
      <formula>NOT(ISERROR(SEARCH("2 match",T32)))</formula>
    </cfRule>
    <cfRule type="containsText" dxfId="430" priority="822" operator="containsText" text="1 facultative">
      <formula>NOT(ISERROR(SEARCH("1 facultative",T32)))</formula>
    </cfRule>
  </conditionalFormatting>
  <conditionalFormatting sqref="E31:E36">
    <cfRule type="containsText" dxfId="429" priority="725" operator="containsText" text="2 match">
      <formula>NOT(ISERROR(SEARCH("2 match",E31)))</formula>
    </cfRule>
    <cfRule type="containsText" dxfId="428" priority="726" operator="containsText" text="1 facultative">
      <formula>NOT(ISERROR(SEARCH("1 facultative",E31)))</formula>
    </cfRule>
  </conditionalFormatting>
  <conditionalFormatting sqref="G57">
    <cfRule type="containsText" priority="724" operator="containsText" text="x">
      <formula>NOT(ISERROR(SEARCH("x",G57)))</formula>
    </cfRule>
  </conditionalFormatting>
  <conditionalFormatting sqref="X50">
    <cfRule type="cellIs" dxfId="427" priority="722" operator="equal">
      <formula>10000</formula>
    </cfRule>
    <cfRule type="cellIs" dxfId="426" priority="723" operator="greaterThan">
      <formula>10000</formula>
    </cfRule>
  </conditionalFormatting>
  <conditionalFormatting sqref="X50">
    <cfRule type="containsBlanks" dxfId="425" priority="720">
      <formula>LEN(TRIM(X50))=0</formula>
    </cfRule>
    <cfRule type="containsText" dxfId="424" priority="721" operator="containsText" text="En cours">
      <formula>NOT(ISERROR(SEARCH("En cours",X50)))</formula>
    </cfRule>
  </conditionalFormatting>
  <conditionalFormatting sqref="X56">
    <cfRule type="containsBlanks" dxfId="423" priority="718">
      <formula>LEN(TRIM(X56))=0</formula>
    </cfRule>
    <cfRule type="containsText" dxfId="422" priority="719" operator="containsText" text="En cours">
      <formula>NOT(ISERROR(SEARCH("En cours",X56)))</formula>
    </cfRule>
  </conditionalFormatting>
  <conditionalFormatting sqref="D56:F56 D50:F50">
    <cfRule type="containsText" dxfId="421" priority="716" operator="containsText" text="2 match">
      <formula>NOT(ISERROR(SEARCH("2 match",D50)))</formula>
    </cfRule>
    <cfRule type="containsText" dxfId="420" priority="717" operator="containsText" text="1 facultative">
      <formula>NOT(ISERROR(SEARCH("1 facultative",D50)))</formula>
    </cfRule>
  </conditionalFormatting>
  <conditionalFormatting sqref="X56">
    <cfRule type="cellIs" dxfId="419" priority="712" operator="equal">
      <formula>10000</formula>
    </cfRule>
    <cfRule type="cellIs" dxfId="418" priority="713" operator="lessThan">
      <formula>10000</formula>
    </cfRule>
    <cfRule type="cellIs" dxfId="417" priority="714" operator="greaterThan">
      <formula>10000</formula>
    </cfRule>
    <cfRule type="cellIs" dxfId="416" priority="715" operator="lessThan">
      <formula>25000</formula>
    </cfRule>
  </conditionalFormatting>
  <conditionalFormatting sqref="X57">
    <cfRule type="cellIs" dxfId="415" priority="706" operator="greaterThan">
      <formula>25000</formula>
    </cfRule>
    <cfRule type="cellIs" dxfId="414" priority="707" operator="equal">
      <formula>10000</formula>
    </cfRule>
    <cfRule type="cellIs" dxfId="413" priority="708" operator="lessThan">
      <formula>10000</formula>
    </cfRule>
    <cfRule type="cellIs" dxfId="412" priority="709" operator="greaterThan">
      <formula>10000</formula>
    </cfRule>
    <cfRule type="cellIs" dxfId="411" priority="710" operator="lessThan">
      <formula>25000</formula>
    </cfRule>
    <cfRule type="cellIs" dxfId="410" priority="711" operator="greaterThan">
      <formula>25000</formula>
    </cfRule>
  </conditionalFormatting>
  <conditionalFormatting sqref="X57">
    <cfRule type="cellIs" dxfId="409" priority="703" operator="equal">
      <formula>0.5</formula>
    </cfRule>
    <cfRule type="cellIs" priority="704" operator="between">
      <formula>30</formula>
      <formula>50</formula>
    </cfRule>
    <cfRule type="cellIs" dxfId="408" priority="705" operator="greaterThan">
      <formula>0.5</formula>
    </cfRule>
  </conditionalFormatting>
  <conditionalFormatting sqref="G50:S50">
    <cfRule type="containsText" priority="698" operator="containsText" text="x">
      <formula>NOT(ISERROR(SEARCH("x",G50)))</formula>
    </cfRule>
  </conditionalFormatting>
  <conditionalFormatting sqref="G50:U50">
    <cfRule type="containsText" dxfId="407" priority="696" operator="containsText" text="2 match">
      <formula>NOT(ISERROR(SEARCH("2 match",G50)))</formula>
    </cfRule>
    <cfRule type="containsText" dxfId="406" priority="697" operator="containsText" text="1 facultative">
      <formula>NOT(ISERROR(SEARCH("1 facultative",G50)))</formula>
    </cfRule>
  </conditionalFormatting>
  <conditionalFormatting sqref="H50:S50">
    <cfRule type="containsText" priority="695" operator="containsText" text="x">
      <formula>NOT(ISERROR(SEARCH("x",H50)))</formula>
    </cfRule>
  </conditionalFormatting>
  <conditionalFormatting sqref="H50:S50">
    <cfRule type="containsText" priority="694" operator="containsText" text="x">
      <formula>NOT(ISERROR(SEARCH("x",H50)))</formula>
    </cfRule>
  </conditionalFormatting>
  <conditionalFormatting sqref="K50:M50">
    <cfRule type="containsText" dxfId="405" priority="693" operator="containsText" text="Néant">
      <formula>NOT(ISERROR(SEARCH("Néant",K50)))</formula>
    </cfRule>
  </conditionalFormatting>
  <conditionalFormatting sqref="G56">
    <cfRule type="containsText" priority="692" operator="containsText" text="x">
      <formula>NOT(ISERROR(SEARCH("x",G56)))</formula>
    </cfRule>
  </conditionalFormatting>
  <conditionalFormatting sqref="G56 T56:U56">
    <cfRule type="containsText" dxfId="404" priority="686" operator="containsText" text="2 match">
      <formula>NOT(ISERROR(SEARCH("2 match",G56)))</formula>
    </cfRule>
    <cfRule type="containsText" dxfId="403" priority="687" operator="containsText" text="1 facultative">
      <formula>NOT(ISERROR(SEARCH("1 facultative",G56)))</formula>
    </cfRule>
  </conditionalFormatting>
  <conditionalFormatting sqref="D44:D45 T44 V44 G44:G45 U44:U49">
    <cfRule type="containsText" dxfId="402" priority="681" operator="containsText" text="2 match">
      <formula>NOT(ISERROR(SEARCH("2 match",D44)))</formula>
    </cfRule>
    <cfRule type="containsText" dxfId="401" priority="682" operator="containsText" text="1 facultative">
      <formula>NOT(ISERROR(SEARCH("1 facultative",D44)))</formula>
    </cfRule>
  </conditionalFormatting>
  <conditionalFormatting sqref="D46:D49 T46:T49 G46:G49 V46:V49">
    <cfRule type="containsText" dxfId="400" priority="660" operator="containsText" text="2 match">
      <formula>NOT(ISERROR(SEARCH("2 match",D46)))</formula>
    </cfRule>
    <cfRule type="containsText" dxfId="399" priority="661" operator="containsText" text="1 facultative">
      <formula>NOT(ISERROR(SEARCH("1 facultative",D46)))</formula>
    </cfRule>
  </conditionalFormatting>
  <conditionalFormatting sqref="T45 V45">
    <cfRule type="containsText" dxfId="398" priority="652" operator="containsText" text="2 match">
      <formula>NOT(ISERROR(SEARCH("2 match",T45)))</formula>
    </cfRule>
    <cfRule type="containsText" dxfId="397" priority="653" operator="containsText" text="1 facultative">
      <formula>NOT(ISERROR(SEARCH("1 facultative",T45)))</formula>
    </cfRule>
  </conditionalFormatting>
  <conditionalFormatting sqref="D51 G51 U51:U55">
    <cfRule type="containsText" dxfId="396" priority="636" operator="containsText" text="2 match">
      <formula>NOT(ISERROR(SEARCH("2 match",D51)))</formula>
    </cfRule>
    <cfRule type="containsText" dxfId="395" priority="637" operator="containsText" text="1 facultative">
      <formula>NOT(ISERROR(SEARCH("1 facultative",D51)))</formula>
    </cfRule>
  </conditionalFormatting>
  <conditionalFormatting sqref="D52:D55 T52:T55 G52:G55 V52:V55">
    <cfRule type="containsText" dxfId="394" priority="615" operator="containsText" text="2 match">
      <formula>NOT(ISERROR(SEARCH("2 match",D52)))</formula>
    </cfRule>
    <cfRule type="containsText" dxfId="393" priority="616" operator="containsText" text="1 facultative">
      <formula>NOT(ISERROR(SEARCH("1 facultative",D52)))</formula>
    </cfRule>
  </conditionalFormatting>
  <conditionalFormatting sqref="T51 V51">
    <cfRule type="containsText" dxfId="392" priority="607" operator="containsText" text="2 match">
      <formula>NOT(ISERROR(SEARCH("2 match",T51)))</formula>
    </cfRule>
    <cfRule type="containsText" dxfId="391" priority="608" operator="containsText" text="1 facultative">
      <formula>NOT(ISERROR(SEARCH("1 facultative",T51)))</formula>
    </cfRule>
  </conditionalFormatting>
  <conditionalFormatting sqref="E44:E49">
    <cfRule type="containsText" dxfId="390" priority="595" operator="containsText" text="2 match">
      <formula>NOT(ISERROR(SEARCH("2 match",E44)))</formula>
    </cfRule>
    <cfRule type="containsText" dxfId="389" priority="596" operator="containsText" text="1 facultative">
      <formula>NOT(ISERROR(SEARCH("1 facultative",E44)))</formula>
    </cfRule>
  </conditionalFormatting>
  <conditionalFormatting sqref="E51:E55">
    <cfRule type="containsText" dxfId="388" priority="593" operator="containsText" text="2 match">
      <formula>NOT(ISERROR(SEARCH("2 match",E51)))</formula>
    </cfRule>
    <cfRule type="containsText" dxfId="387" priority="594" operator="containsText" text="1 facultative">
      <formula>NOT(ISERROR(SEARCH("1 facultative",E51)))</formula>
    </cfRule>
  </conditionalFormatting>
  <conditionalFormatting sqref="Q38:R38">
    <cfRule type="containsText" priority="574" operator="containsText" text="x">
      <formula>NOT(ISERROR(SEARCH("x",Q38)))</formula>
    </cfRule>
  </conditionalFormatting>
  <conditionalFormatting sqref="Q38:R38">
    <cfRule type="containsText" dxfId="386" priority="572" operator="containsText" text="2 match">
      <formula>NOT(ISERROR(SEARCH("2 match",Q38)))</formula>
    </cfRule>
    <cfRule type="containsText" dxfId="385" priority="573" operator="containsText" text="1 facultative">
      <formula>NOT(ISERROR(SEARCH("1 facultative",Q38)))</formula>
    </cfRule>
  </conditionalFormatting>
  <conditionalFormatting sqref="Q38:R38">
    <cfRule type="containsText" priority="571" operator="containsText" text="x">
      <formula>NOT(ISERROR(SEARCH("x",Q38)))</formula>
    </cfRule>
  </conditionalFormatting>
  <conditionalFormatting sqref="N38:O38">
    <cfRule type="containsText" priority="570" operator="containsText" text="x">
      <formula>NOT(ISERROR(SEARCH("x",N38)))</formula>
    </cfRule>
  </conditionalFormatting>
  <conditionalFormatting sqref="N38:O38">
    <cfRule type="containsText" dxfId="384" priority="568" operator="containsText" text="2 match">
      <formula>NOT(ISERROR(SEARCH("2 match",N38)))</formula>
    </cfRule>
    <cfRule type="containsText" dxfId="383" priority="569" operator="containsText" text="1 facultative">
      <formula>NOT(ISERROR(SEARCH("1 facultative",N38)))</formula>
    </cfRule>
  </conditionalFormatting>
  <conditionalFormatting sqref="N38:O38">
    <cfRule type="containsText" priority="567" operator="containsText" text="x">
      <formula>NOT(ISERROR(SEARCH("x",N38)))</formula>
    </cfRule>
  </conditionalFormatting>
  <conditionalFormatting sqref="K38:L38">
    <cfRule type="containsText" priority="566" operator="containsText" text="x">
      <formula>NOT(ISERROR(SEARCH("x",K38)))</formula>
    </cfRule>
  </conditionalFormatting>
  <conditionalFormatting sqref="K38:L38">
    <cfRule type="containsText" dxfId="382" priority="564" operator="containsText" text="2 match">
      <formula>NOT(ISERROR(SEARCH("2 match",K38)))</formula>
    </cfRule>
    <cfRule type="containsText" dxfId="381" priority="565" operator="containsText" text="1 facultative">
      <formula>NOT(ISERROR(SEARCH("1 facultative",K38)))</formula>
    </cfRule>
  </conditionalFormatting>
  <conditionalFormatting sqref="K38:L38">
    <cfRule type="containsText" priority="563" operator="containsText" text="x">
      <formula>NOT(ISERROR(SEARCH("x",K38)))</formula>
    </cfRule>
  </conditionalFormatting>
  <conditionalFormatting sqref="H38:I38">
    <cfRule type="containsText" priority="562" operator="containsText" text="x">
      <formula>NOT(ISERROR(SEARCH("x",H38)))</formula>
    </cfRule>
  </conditionalFormatting>
  <conditionalFormatting sqref="H38:I38">
    <cfRule type="containsText" dxfId="380" priority="560" operator="containsText" text="2 match">
      <formula>NOT(ISERROR(SEARCH("2 match",H38)))</formula>
    </cfRule>
    <cfRule type="containsText" dxfId="379" priority="561" operator="containsText" text="1 facultative">
      <formula>NOT(ISERROR(SEARCH("1 facultative",H38)))</formula>
    </cfRule>
  </conditionalFormatting>
  <conditionalFormatting sqref="H38:I38">
    <cfRule type="containsText" priority="559" operator="containsText" text="x">
      <formula>NOT(ISERROR(SEARCH("x",H38)))</formula>
    </cfRule>
  </conditionalFormatting>
  <conditionalFormatting sqref="H37:S37">
    <cfRule type="containsText" priority="546" operator="containsText" text="x">
      <formula>NOT(ISERROR(SEARCH("x",H37)))</formula>
    </cfRule>
  </conditionalFormatting>
  <conditionalFormatting sqref="H37:S37">
    <cfRule type="containsText" dxfId="378" priority="544" operator="containsText" text="2 match">
      <formula>NOT(ISERROR(SEARCH("2 match",H37)))</formula>
    </cfRule>
    <cfRule type="containsText" dxfId="377" priority="545" operator="containsText" text="1 facultative">
      <formula>NOT(ISERROR(SEARCH("1 facultative",H37)))</formula>
    </cfRule>
  </conditionalFormatting>
  <conditionalFormatting sqref="H37:S37">
    <cfRule type="containsText" priority="543" operator="containsText" text="x">
      <formula>NOT(ISERROR(SEARCH("x",H37)))</formula>
    </cfRule>
  </conditionalFormatting>
  <conditionalFormatting sqref="Q57:R57">
    <cfRule type="containsText" priority="533" operator="containsText" text="x">
      <formula>NOT(ISERROR(SEARCH("x",Q57)))</formula>
    </cfRule>
  </conditionalFormatting>
  <conditionalFormatting sqref="Q57:R57">
    <cfRule type="containsText" dxfId="376" priority="531" operator="containsText" text="2 match">
      <formula>NOT(ISERROR(SEARCH("2 match",Q57)))</formula>
    </cfRule>
    <cfRule type="containsText" dxfId="375" priority="532" operator="containsText" text="1 facultative">
      <formula>NOT(ISERROR(SEARCH("1 facultative",Q57)))</formula>
    </cfRule>
  </conditionalFormatting>
  <conditionalFormatting sqref="Q57:R57">
    <cfRule type="containsText" priority="530" operator="containsText" text="x">
      <formula>NOT(ISERROR(SEARCH("x",Q57)))</formula>
    </cfRule>
  </conditionalFormatting>
  <conditionalFormatting sqref="N57:O57">
    <cfRule type="containsText" priority="529" operator="containsText" text="x">
      <formula>NOT(ISERROR(SEARCH("x",N57)))</formula>
    </cfRule>
  </conditionalFormatting>
  <conditionalFormatting sqref="N57:O57">
    <cfRule type="containsText" dxfId="374" priority="527" operator="containsText" text="2 match">
      <formula>NOT(ISERROR(SEARCH("2 match",N57)))</formula>
    </cfRule>
    <cfRule type="containsText" dxfId="373" priority="528" operator="containsText" text="1 facultative">
      <formula>NOT(ISERROR(SEARCH("1 facultative",N57)))</formula>
    </cfRule>
  </conditionalFormatting>
  <conditionalFormatting sqref="N57:O57">
    <cfRule type="containsText" priority="526" operator="containsText" text="x">
      <formula>NOT(ISERROR(SEARCH("x",N57)))</formula>
    </cfRule>
  </conditionalFormatting>
  <conditionalFormatting sqref="K57:L57">
    <cfRule type="containsText" priority="525" operator="containsText" text="x">
      <formula>NOT(ISERROR(SEARCH("x",K57)))</formula>
    </cfRule>
  </conditionalFormatting>
  <conditionalFormatting sqref="K57:L57">
    <cfRule type="containsText" dxfId="372" priority="523" operator="containsText" text="2 match">
      <formula>NOT(ISERROR(SEARCH("2 match",K57)))</formula>
    </cfRule>
    <cfRule type="containsText" dxfId="371" priority="524" operator="containsText" text="1 facultative">
      <formula>NOT(ISERROR(SEARCH("1 facultative",K57)))</formula>
    </cfRule>
  </conditionalFormatting>
  <conditionalFormatting sqref="K57:L57">
    <cfRule type="containsText" priority="522" operator="containsText" text="x">
      <formula>NOT(ISERROR(SEARCH("x",K57)))</formula>
    </cfRule>
  </conditionalFormatting>
  <conditionalFormatting sqref="H57:I57">
    <cfRule type="containsText" priority="521" operator="containsText" text="x">
      <formula>NOT(ISERROR(SEARCH("x",H57)))</formula>
    </cfRule>
  </conditionalFormatting>
  <conditionalFormatting sqref="H57:I57">
    <cfRule type="containsText" dxfId="370" priority="519" operator="containsText" text="2 match">
      <formula>NOT(ISERROR(SEARCH("2 match",H57)))</formula>
    </cfRule>
    <cfRule type="containsText" dxfId="369" priority="520" operator="containsText" text="1 facultative">
      <formula>NOT(ISERROR(SEARCH("1 facultative",H57)))</formula>
    </cfRule>
  </conditionalFormatting>
  <conditionalFormatting sqref="H57:I57">
    <cfRule type="containsText" priority="518" operator="containsText" text="x">
      <formula>NOT(ISERROR(SEARCH("x",H57)))</formula>
    </cfRule>
  </conditionalFormatting>
  <conditionalFormatting sqref="L64:M64">
    <cfRule type="containsText" priority="467" operator="containsText" text="x">
      <formula>NOT(ISERROR(SEARCH("x",L64)))</formula>
    </cfRule>
  </conditionalFormatting>
  <conditionalFormatting sqref="L64:M64">
    <cfRule type="containsText" dxfId="368" priority="465" operator="containsText" text="2 match">
      <formula>NOT(ISERROR(SEARCH("2 match",L64)))</formula>
    </cfRule>
    <cfRule type="containsText" dxfId="367" priority="466" operator="containsText" text="1 facultative">
      <formula>NOT(ISERROR(SEARCH("1 facultative",L64)))</formula>
    </cfRule>
  </conditionalFormatting>
  <conditionalFormatting sqref="L64:M64">
    <cfRule type="containsText" priority="464" operator="containsText" text="x">
      <formula>NOT(ISERROR(SEARCH("x",L64)))</formula>
    </cfRule>
  </conditionalFormatting>
  <conditionalFormatting sqref="I64:J64">
    <cfRule type="containsText" priority="463" operator="containsText" text="x">
      <formula>NOT(ISERROR(SEARCH("x",I64)))</formula>
    </cfRule>
  </conditionalFormatting>
  <conditionalFormatting sqref="I64:J64">
    <cfRule type="containsText" dxfId="366" priority="461" operator="containsText" text="2 match">
      <formula>NOT(ISERROR(SEARCH("2 match",I64)))</formula>
    </cfRule>
    <cfRule type="containsText" dxfId="365" priority="462" operator="containsText" text="1 facultative">
      <formula>NOT(ISERROR(SEARCH("1 facultative",I64)))</formula>
    </cfRule>
  </conditionalFormatting>
  <conditionalFormatting sqref="I64:J64">
    <cfRule type="containsText" priority="460" operator="containsText" text="x">
      <formula>NOT(ISERROR(SEARCH("x",I64)))</formula>
    </cfRule>
  </conditionalFormatting>
  <conditionalFormatting sqref="F64:G64">
    <cfRule type="containsText" priority="459" operator="containsText" text="x">
      <formula>NOT(ISERROR(SEARCH("x",F64)))</formula>
    </cfRule>
  </conditionalFormatting>
  <conditionalFormatting sqref="F64:G64">
    <cfRule type="containsText" dxfId="364" priority="457" operator="containsText" text="2 match">
      <formula>NOT(ISERROR(SEARCH("2 match",F64)))</formula>
    </cfRule>
    <cfRule type="containsText" dxfId="363" priority="458" operator="containsText" text="1 facultative">
      <formula>NOT(ISERROR(SEARCH("1 facultative",F64)))</formula>
    </cfRule>
  </conditionalFormatting>
  <conditionalFormatting sqref="F64:G64">
    <cfRule type="containsText" priority="456" operator="containsText" text="x">
      <formula>NOT(ISERROR(SEARCH("x",F64)))</formula>
    </cfRule>
  </conditionalFormatting>
  <conditionalFormatting sqref="L62:M62">
    <cfRule type="containsText" priority="435" operator="containsText" text="x">
      <formula>NOT(ISERROR(SEARCH("x",L62)))</formula>
    </cfRule>
  </conditionalFormatting>
  <conditionalFormatting sqref="L62:M62">
    <cfRule type="containsText" dxfId="362" priority="433" operator="containsText" text="2 match">
      <formula>NOT(ISERROR(SEARCH("2 match",L62)))</formula>
    </cfRule>
    <cfRule type="containsText" dxfId="361" priority="434" operator="containsText" text="1 facultative">
      <formula>NOT(ISERROR(SEARCH("1 facultative",L62)))</formula>
    </cfRule>
  </conditionalFormatting>
  <conditionalFormatting sqref="L62:M62">
    <cfRule type="containsText" priority="432" operator="containsText" text="x">
      <formula>NOT(ISERROR(SEARCH("x",L62)))</formula>
    </cfRule>
  </conditionalFormatting>
  <conditionalFormatting sqref="I62:J62">
    <cfRule type="containsText" priority="431" operator="containsText" text="x">
      <formula>NOT(ISERROR(SEARCH("x",I62)))</formula>
    </cfRule>
  </conditionalFormatting>
  <conditionalFormatting sqref="I62:J62">
    <cfRule type="containsText" dxfId="360" priority="429" operator="containsText" text="2 match">
      <formula>NOT(ISERROR(SEARCH("2 match",I62)))</formula>
    </cfRule>
    <cfRule type="containsText" dxfId="359" priority="430" operator="containsText" text="1 facultative">
      <formula>NOT(ISERROR(SEARCH("1 facultative",I62)))</formula>
    </cfRule>
  </conditionalFormatting>
  <conditionalFormatting sqref="I62:J62">
    <cfRule type="containsText" priority="428" operator="containsText" text="x">
      <formula>NOT(ISERROR(SEARCH("x",I62)))</formula>
    </cfRule>
  </conditionalFormatting>
  <conditionalFormatting sqref="F62:G62">
    <cfRule type="containsText" priority="427" operator="containsText" text="x">
      <formula>NOT(ISERROR(SEARCH("x",F62)))</formula>
    </cfRule>
  </conditionalFormatting>
  <conditionalFormatting sqref="F62:G62">
    <cfRule type="containsText" dxfId="358" priority="425" operator="containsText" text="2 match">
      <formula>NOT(ISERROR(SEARCH("2 match",F62)))</formula>
    </cfRule>
    <cfRule type="containsText" dxfId="357" priority="426" operator="containsText" text="1 facultative">
      <formula>NOT(ISERROR(SEARCH("1 facultative",F62)))</formula>
    </cfRule>
  </conditionalFormatting>
  <conditionalFormatting sqref="F62:G62">
    <cfRule type="containsText" priority="424" operator="containsText" text="x">
      <formula>NOT(ISERROR(SEARCH("x",F62)))</formula>
    </cfRule>
  </conditionalFormatting>
  <conditionalFormatting sqref="U62:V62">
    <cfRule type="containsText" priority="415" operator="containsText" text="x">
      <formula>NOT(ISERROR(SEARCH("x",U62)))</formula>
    </cfRule>
  </conditionalFormatting>
  <conditionalFormatting sqref="U62:V62">
    <cfRule type="containsText" dxfId="356" priority="413" operator="containsText" text="2 match">
      <formula>NOT(ISERROR(SEARCH("2 match",U62)))</formula>
    </cfRule>
    <cfRule type="containsText" dxfId="355" priority="414" operator="containsText" text="1 facultative">
      <formula>NOT(ISERROR(SEARCH("1 facultative",U62)))</formula>
    </cfRule>
  </conditionalFormatting>
  <conditionalFormatting sqref="U62:V62">
    <cfRule type="containsText" priority="412" operator="containsText" text="x">
      <formula>NOT(ISERROR(SEARCH("x",U62)))</formula>
    </cfRule>
  </conditionalFormatting>
  <conditionalFormatting sqref="R62:S62">
    <cfRule type="containsText" priority="411" operator="containsText" text="x">
      <formula>NOT(ISERROR(SEARCH("x",R62)))</formula>
    </cfRule>
  </conditionalFormatting>
  <conditionalFormatting sqref="R62:S62">
    <cfRule type="containsText" dxfId="354" priority="409" operator="containsText" text="2 match">
      <formula>NOT(ISERROR(SEARCH("2 match",R62)))</formula>
    </cfRule>
    <cfRule type="containsText" dxfId="353" priority="410" operator="containsText" text="1 facultative">
      <formula>NOT(ISERROR(SEARCH("1 facultative",R62)))</formula>
    </cfRule>
  </conditionalFormatting>
  <conditionalFormatting sqref="R62:S62">
    <cfRule type="containsText" priority="408" operator="containsText" text="x">
      <formula>NOT(ISERROR(SEARCH("x",R62)))</formula>
    </cfRule>
  </conditionalFormatting>
  <conditionalFormatting sqref="O62:P62">
    <cfRule type="containsText" priority="407" operator="containsText" text="x">
      <formula>NOT(ISERROR(SEARCH("x",O62)))</formula>
    </cfRule>
  </conditionalFormatting>
  <conditionalFormatting sqref="O62:P62">
    <cfRule type="containsText" dxfId="352" priority="405" operator="containsText" text="2 match">
      <formula>NOT(ISERROR(SEARCH("2 match",O62)))</formula>
    </cfRule>
    <cfRule type="containsText" dxfId="351" priority="406" operator="containsText" text="1 facultative">
      <formula>NOT(ISERROR(SEARCH("1 facultative",O62)))</formula>
    </cfRule>
  </conditionalFormatting>
  <conditionalFormatting sqref="O62:P62">
    <cfRule type="containsText" priority="404" operator="containsText" text="x">
      <formula>NOT(ISERROR(SEARCH("x",O62)))</formula>
    </cfRule>
  </conditionalFormatting>
  <conditionalFormatting sqref="D27:E28 G27:G28">
    <cfRule type="containsText" dxfId="350" priority="402" operator="containsText" text="2 match">
      <formula>NOT(ISERROR(SEARCH("2 match",D27)))</formula>
    </cfRule>
    <cfRule type="containsText" dxfId="349" priority="403" operator="containsText" text="1 facultative">
      <formula>NOT(ISERROR(SEARCH("1 facultative",D27)))</formula>
    </cfRule>
  </conditionalFormatting>
  <conditionalFormatting sqref="D26:E26 G26:T26 H10:T25 H27:T28 H9:V9 H9:H28 H10:S28 U10:V28">
    <cfRule type="containsText" dxfId="348" priority="386" operator="containsText" text="2 match">
      <formula>NOT(ISERROR(SEARCH("2 match",D9)))</formula>
    </cfRule>
    <cfRule type="containsText" dxfId="347" priority="387" operator="containsText" text="1 facultative">
      <formula>NOT(ISERROR(SEARCH("1 facultative",D9)))</formula>
    </cfRule>
  </conditionalFormatting>
  <conditionalFormatting sqref="H9:S28">
    <cfRule type="cellIs" dxfId="346" priority="385" operator="equal">
      <formula>1</formula>
    </cfRule>
  </conditionalFormatting>
  <conditionalFormatting sqref="H9:S28">
    <cfRule type="cellIs" dxfId="345" priority="384" operator="equal">
      <formula>1</formula>
    </cfRule>
  </conditionalFormatting>
  <conditionalFormatting sqref="H9:S28">
    <cfRule type="containsText" dxfId="344" priority="383" operator="containsText" text="3">
      <formula>NOT(ISERROR(SEARCH("3",H9)))</formula>
    </cfRule>
  </conditionalFormatting>
  <conditionalFormatting sqref="H9:J28">
    <cfRule type="containsText" dxfId="343" priority="381" operator="containsText" text="Néant">
      <formula>NOT(ISERROR(SEARCH("Néant",H9)))</formula>
    </cfRule>
  </conditionalFormatting>
  <conditionalFormatting sqref="D18:D21 G18:G21 E9:E10 E18:E25">
    <cfRule type="containsText" dxfId="342" priority="370" operator="containsText" text="2 match">
      <formula>NOT(ISERROR(SEARCH("2 match",D9)))</formula>
    </cfRule>
    <cfRule type="containsText" dxfId="341" priority="371" operator="containsText" text="1 facultative">
      <formula>NOT(ISERROR(SEARCH("1 facultative",D9)))</formula>
    </cfRule>
  </conditionalFormatting>
  <conditionalFormatting sqref="D22:D25 G22:G25">
    <cfRule type="containsText" dxfId="340" priority="349" operator="containsText" text="2 match">
      <formula>NOT(ISERROR(SEARCH("2 match",D22)))</formula>
    </cfRule>
    <cfRule type="containsText" dxfId="339" priority="350" operator="containsText" text="1 facultative">
      <formula>NOT(ISERROR(SEARCH("1 facultative",D22)))</formula>
    </cfRule>
  </conditionalFormatting>
  <conditionalFormatting sqref="D9:D10 G9:G10">
    <cfRule type="containsText" dxfId="338" priority="329" operator="containsText" text="2 match">
      <formula>NOT(ISERROR(SEARCH("2 match",D9)))</formula>
    </cfRule>
    <cfRule type="containsText" dxfId="337" priority="330" operator="containsText" text="1 facultative">
      <formula>NOT(ISERROR(SEARCH("1 facultative",D9)))</formula>
    </cfRule>
  </conditionalFormatting>
  <conditionalFormatting sqref="D11 G11">
    <cfRule type="containsText" dxfId="336" priority="299" operator="containsText" text="2 match">
      <formula>NOT(ISERROR(SEARCH("2 match",D11)))</formula>
    </cfRule>
    <cfRule type="containsText" dxfId="335" priority="300" operator="containsText" text="1 facultative">
      <formula>NOT(ISERROR(SEARCH("1 facultative",D11)))</formula>
    </cfRule>
  </conditionalFormatting>
  <conditionalFormatting sqref="D14:D17 G14:G17">
    <cfRule type="containsText" dxfId="334" priority="235" operator="containsText" text="2 match">
      <formula>NOT(ISERROR(SEARCH("2 match",D14)))</formula>
    </cfRule>
    <cfRule type="containsText" dxfId="333" priority="236" operator="containsText" text="1 facultative">
      <formula>NOT(ISERROR(SEARCH("1 facultative",D14)))</formula>
    </cfRule>
  </conditionalFormatting>
  <conditionalFormatting sqref="E11">
    <cfRule type="containsText" dxfId="332" priority="258" operator="containsText" text="2 match">
      <formula>NOT(ISERROR(SEARCH("2 match",E11)))</formula>
    </cfRule>
    <cfRule type="containsText" dxfId="331" priority="259" operator="containsText" text="1 facultative">
      <formula>NOT(ISERROR(SEARCH("1 facultative",E11)))</formula>
    </cfRule>
  </conditionalFormatting>
  <conditionalFormatting sqref="D12:D13 G12:G13">
    <cfRule type="containsText" dxfId="330" priority="256" operator="containsText" text="2 match">
      <formula>NOT(ISERROR(SEARCH("2 match",D12)))</formula>
    </cfRule>
    <cfRule type="containsText" dxfId="329" priority="257" operator="containsText" text="1 facultative">
      <formula>NOT(ISERROR(SEARCH("1 facultative",D12)))</formula>
    </cfRule>
  </conditionalFormatting>
  <conditionalFormatting sqref="E12:E17">
    <cfRule type="containsText" dxfId="328" priority="215" operator="containsText" text="2 match">
      <formula>NOT(ISERROR(SEARCH("2 match",E12)))</formula>
    </cfRule>
    <cfRule type="containsText" dxfId="327" priority="216" operator="containsText" text="1 facultative">
      <formula>NOT(ISERROR(SEARCH("1 facultative",E12)))</formula>
    </cfRule>
  </conditionalFormatting>
  <conditionalFormatting sqref="D30 G30 U30:U36">
    <cfRule type="containsText" dxfId="326" priority="183" operator="containsText" text="2 match">
      <formula>NOT(ISERROR(SEARCH("2 match",D30)))</formula>
    </cfRule>
    <cfRule type="containsText" dxfId="325" priority="184" operator="containsText" text="1 facultative">
      <formula>NOT(ISERROR(SEARCH("1 facultative",D30)))</formula>
    </cfRule>
  </conditionalFormatting>
  <conditionalFormatting sqref="E30">
    <cfRule type="containsText" dxfId="324" priority="155" operator="containsText" text="2 match">
      <formula>NOT(ISERROR(SEARCH("2 match",E30)))</formula>
    </cfRule>
    <cfRule type="containsText" dxfId="323" priority="156" operator="containsText" text="1 facultative">
      <formula>NOT(ISERROR(SEARCH("1 facultative",E30)))</formula>
    </cfRule>
  </conditionalFormatting>
  <conditionalFormatting sqref="W9:W28">
    <cfRule type="containsText" dxfId="322" priority="137" operator="containsText" text="Signé partie">
      <formula>NOT(ISERROR(SEARCH("Signé partie",W9)))</formula>
    </cfRule>
    <cfRule type="containsText" dxfId="321" priority="138" operator="containsText" text="Reporté">
      <formula>NOT(ISERROR(SEARCH("Reporté",W9)))</formula>
    </cfRule>
    <cfRule type="containsText" dxfId="320" priority="139" operator="containsText" text="Abandon">
      <formula>NOT(ISERROR(SEARCH("Abandon",W9)))</formula>
    </cfRule>
    <cfRule type="containsText" dxfId="319" priority="140" operator="containsText" text="Signé 100%">
      <formula>NOT(ISERROR(SEARCH("Signé 100%",W9)))</formula>
    </cfRule>
    <cfRule type="containsBlanks" dxfId="318" priority="144">
      <formula>LEN(TRIM(W9))=0</formula>
    </cfRule>
    <cfRule type="containsText" dxfId="317" priority="145" operator="containsText" text="En cours">
      <formula>NOT(ISERROR(SEARCH("En cours",W9)))</formula>
    </cfRule>
  </conditionalFormatting>
  <conditionalFormatting sqref="W44:W49">
    <cfRule type="containsText" dxfId="316" priority="110" operator="containsText" text="Signé partie">
      <formula>NOT(ISERROR(SEARCH("Signé partie",W44)))</formula>
    </cfRule>
    <cfRule type="containsText" dxfId="315" priority="111" operator="containsText" text="Reporté">
      <formula>NOT(ISERROR(SEARCH("Reporté",W44)))</formula>
    </cfRule>
    <cfRule type="containsText" dxfId="314" priority="112" operator="containsText" text="Abandon">
      <formula>NOT(ISERROR(SEARCH("Abandon",W44)))</formula>
    </cfRule>
    <cfRule type="containsText" dxfId="313" priority="113" operator="containsText" text="Signé 100%">
      <formula>NOT(ISERROR(SEARCH("Signé 100%",W44)))</formula>
    </cfRule>
    <cfRule type="containsBlanks" dxfId="312" priority="117">
      <formula>LEN(TRIM(W44))=0</formula>
    </cfRule>
    <cfRule type="containsText" dxfId="311" priority="118" operator="containsText" text="En cours">
      <formula>NOT(ISERROR(SEARCH("En cours",W44)))</formula>
    </cfRule>
  </conditionalFormatting>
  <conditionalFormatting sqref="W51:W55">
    <cfRule type="containsText" dxfId="310" priority="92" operator="containsText" text="Signé partie">
      <formula>NOT(ISERROR(SEARCH("Signé partie",W51)))</formula>
    </cfRule>
    <cfRule type="containsText" dxfId="309" priority="93" operator="containsText" text="Reporté">
      <formula>NOT(ISERROR(SEARCH("Reporté",W51)))</formula>
    </cfRule>
    <cfRule type="containsText" dxfId="308" priority="94" operator="containsText" text="Abandon">
      <formula>NOT(ISERROR(SEARCH("Abandon",W51)))</formula>
    </cfRule>
    <cfRule type="containsText" dxfId="307" priority="95" operator="containsText" text="Signé 100%">
      <formula>NOT(ISERROR(SEARCH("Signé 100%",W51)))</formula>
    </cfRule>
    <cfRule type="containsBlanks" dxfId="306" priority="99">
      <formula>LEN(TRIM(W51))=0</formula>
    </cfRule>
    <cfRule type="containsText" dxfId="305" priority="100" operator="containsText" text="En cours">
      <formula>NOT(ISERROR(SEARCH("En cours",W51)))</formula>
    </cfRule>
  </conditionalFormatting>
  <conditionalFormatting sqref="H30:S36">
    <cfRule type="containsText" dxfId="304" priority="90" operator="containsText" text="2 match">
      <formula>NOT(ISERROR(SEARCH("2 match",H30)))</formula>
    </cfRule>
    <cfRule type="containsText" dxfId="303" priority="91" operator="containsText" text="1 facultative">
      <formula>NOT(ISERROR(SEARCH("1 facultative",H30)))</formula>
    </cfRule>
  </conditionalFormatting>
  <conditionalFormatting sqref="H30:S36">
    <cfRule type="cellIs" dxfId="302" priority="89" operator="equal">
      <formula>1</formula>
    </cfRule>
  </conditionalFormatting>
  <conditionalFormatting sqref="H30:S36">
    <cfRule type="cellIs" dxfId="301" priority="88" operator="equal">
      <formula>1</formula>
    </cfRule>
  </conditionalFormatting>
  <conditionalFormatting sqref="H30:S36">
    <cfRule type="containsText" dxfId="300" priority="87" operator="containsText" text="3">
      <formula>NOT(ISERROR(SEARCH("3",H30)))</formula>
    </cfRule>
  </conditionalFormatting>
  <conditionalFormatting sqref="H30:J36">
    <cfRule type="containsText" dxfId="299" priority="85" operator="containsText" text="Néant">
      <formula>NOT(ISERROR(SEARCH("Néant",H30)))</formula>
    </cfRule>
  </conditionalFormatting>
  <conditionalFormatting sqref="H44:S49">
    <cfRule type="containsText" dxfId="298" priority="83" operator="containsText" text="2 match">
      <formula>NOT(ISERROR(SEARCH("2 match",H44)))</formula>
    </cfRule>
    <cfRule type="containsText" dxfId="297" priority="84" operator="containsText" text="1 facultative">
      <formula>NOT(ISERROR(SEARCH("1 facultative",H44)))</formula>
    </cfRule>
  </conditionalFormatting>
  <conditionalFormatting sqref="H44:S49">
    <cfRule type="cellIs" dxfId="296" priority="82" operator="equal">
      <formula>1</formula>
    </cfRule>
  </conditionalFormatting>
  <conditionalFormatting sqref="H44:S49">
    <cfRule type="cellIs" dxfId="295" priority="81" operator="equal">
      <formula>1</formula>
    </cfRule>
  </conditionalFormatting>
  <conditionalFormatting sqref="H44:S49">
    <cfRule type="containsText" dxfId="294" priority="80" operator="containsText" text="3">
      <formula>NOT(ISERROR(SEARCH("3",H44)))</formula>
    </cfRule>
  </conditionalFormatting>
  <conditionalFormatting sqref="H44:J49">
    <cfRule type="containsText" dxfId="293" priority="78" operator="containsText" text="Néant">
      <formula>NOT(ISERROR(SEARCH("Néant",H44)))</formula>
    </cfRule>
  </conditionalFormatting>
  <conditionalFormatting sqref="H51:S55">
    <cfRule type="containsText" dxfId="292" priority="76" operator="containsText" text="2 match">
      <formula>NOT(ISERROR(SEARCH("2 match",H51)))</formula>
    </cfRule>
    <cfRule type="containsText" dxfId="291" priority="77" operator="containsText" text="1 facultative">
      <formula>NOT(ISERROR(SEARCH("1 facultative",H51)))</formula>
    </cfRule>
  </conditionalFormatting>
  <conditionalFormatting sqref="H51:S55">
    <cfRule type="cellIs" dxfId="290" priority="75" operator="equal">
      <formula>1</formula>
    </cfRule>
  </conditionalFormatting>
  <conditionalFormatting sqref="H51:S55">
    <cfRule type="cellIs" dxfId="289" priority="74" operator="equal">
      <formula>1</formula>
    </cfRule>
  </conditionalFormatting>
  <conditionalFormatting sqref="H51:S55">
    <cfRule type="containsText" dxfId="288" priority="73" operator="containsText" text="3">
      <formula>NOT(ISERROR(SEARCH("3",H51)))</formula>
    </cfRule>
  </conditionalFormatting>
  <conditionalFormatting sqref="H51:J55">
    <cfRule type="containsText" dxfId="287" priority="71" operator="containsText" text="Néant">
      <formula>NOT(ISERROR(SEARCH("Néant",H51)))</formula>
    </cfRule>
  </conditionalFormatting>
  <conditionalFormatting sqref="X9:X28">
    <cfRule type="containsText" dxfId="286" priority="27" operator="containsText" text="2 match">
      <formula>NOT(ISERROR(SEARCH("2 match",X9)))</formula>
    </cfRule>
    <cfRule type="containsText" dxfId="285" priority="28" operator="containsText" text="1 facultative">
      <formula>NOT(ISERROR(SEARCH("1 facultative",X9)))</formula>
    </cfRule>
  </conditionalFormatting>
  <conditionalFormatting sqref="X30:X36">
    <cfRule type="containsText" dxfId="284" priority="5" operator="containsText" text="2 match">
      <formula>NOT(ISERROR(SEARCH("2 match",X30)))</formula>
    </cfRule>
    <cfRule type="containsText" dxfId="283" priority="6" operator="containsText" text="1 facultative">
      <formula>NOT(ISERROR(SEARCH("1 facultative",X30)))</formula>
    </cfRule>
  </conditionalFormatting>
  <conditionalFormatting sqref="X51:X55">
    <cfRule type="containsText" dxfId="282" priority="3" operator="containsText" text="2 match">
      <formula>NOT(ISERROR(SEARCH("2 match",X51)))</formula>
    </cfRule>
    <cfRule type="containsText" dxfId="281" priority="4" operator="containsText" text="1 facultative">
      <formula>NOT(ISERROR(SEARCH("1 facultative",X51)))</formula>
    </cfRule>
  </conditionalFormatting>
  <conditionalFormatting sqref="X44:X49">
    <cfRule type="containsText" dxfId="280" priority="1" operator="containsText" text="2 match">
      <formula>NOT(ISERROR(SEARCH("2 match",X44)))</formula>
    </cfRule>
    <cfRule type="containsText" dxfId="279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9:S28 H51:S55 H44:S49 H30:S36">
      <formula1>DONNEES0006</formula1>
    </dataValidation>
    <dataValidation type="list" allowBlank="1" showInputMessage="1" showErrorMessage="1" sqref="F51:F55 F44:F49 F30:F36 F9:F28 Y9:Y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382" operator="containsText" id="{16FAE553-1C32-44E4-9CCF-E59A69A05BD7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86" operator="containsText" id="{DC6AC3E2-561F-4722-AAB5-E4E8ED9CA3DA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79" operator="containsText" id="{CA0A5CB2-FEB7-4CCD-8D17-FF2613FD6080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72" operator="containsText" id="{BD7F441F-DCC6-403F-A005-F0ED2A82C07D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2:Z64"/>
  <sheetViews>
    <sheetView showGridLines="0" zoomScale="75" zoomScaleNormal="75" workbookViewId="0">
      <selection activeCell="D9" sqref="D9"/>
    </sheetView>
  </sheetViews>
  <sheetFormatPr baseColWidth="10" defaultRowHeight="17.25" x14ac:dyDescent="0.35"/>
  <cols>
    <col min="1" max="1" width="7" customWidth="1"/>
    <col min="2" max="2" width="2.5" customWidth="1"/>
    <col min="3" max="3" width="2.375" customWidth="1"/>
    <col min="4" max="4" width="13.625" customWidth="1"/>
    <col min="5" max="5" width="10.625" customWidth="1"/>
    <col min="6" max="7" width="13.625" customWidth="1"/>
    <col min="8" max="8" width="6.625" customWidth="1"/>
    <col min="9" max="9" width="6.75" customWidth="1"/>
    <col min="10" max="11" width="6.625" customWidth="1"/>
    <col min="12" max="13" width="6.75" customWidth="1"/>
    <col min="14" max="15" width="6.625" customWidth="1"/>
    <col min="16" max="17" width="6.75" customWidth="1"/>
    <col min="18" max="19" width="6.625" customWidth="1"/>
    <col min="20" max="20" width="14.875" customWidth="1"/>
    <col min="21" max="21" width="11.5" customWidth="1"/>
    <col min="22" max="22" width="13.625" customWidth="1"/>
    <col min="23" max="23" width="12.75" customWidth="1"/>
    <col min="24" max="24" width="11.5" customWidth="1"/>
    <col min="25" max="25" width="11.625" customWidth="1"/>
    <col min="26" max="26" width="5" customWidth="1"/>
  </cols>
  <sheetData>
    <row r="2" spans="2:26" ht="15.75" customHeight="1" x14ac:dyDescent="0.35">
      <c r="B2" s="31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3"/>
    </row>
    <row r="3" spans="2:26" x14ac:dyDescent="0.35">
      <c r="B3" s="34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6"/>
    </row>
    <row r="4" spans="2:26" ht="30" customHeight="1" x14ac:dyDescent="0.35">
      <c r="B4" s="34"/>
      <c r="C4" s="35"/>
      <c r="D4" s="135"/>
      <c r="E4" s="133"/>
      <c r="F4" s="133"/>
      <c r="G4" s="133"/>
      <c r="H4" s="133"/>
      <c r="I4" s="133"/>
      <c r="J4" s="133"/>
      <c r="K4" s="133"/>
      <c r="L4" s="133"/>
      <c r="M4" s="133"/>
      <c r="N4" s="133"/>
      <c r="O4" s="133"/>
      <c r="P4" s="133"/>
      <c r="Q4" s="133"/>
      <c r="R4" s="133"/>
      <c r="S4" s="133"/>
      <c r="T4" s="133"/>
      <c r="U4" s="133"/>
      <c r="V4" s="133"/>
      <c r="W4" s="133"/>
      <c r="X4" s="133"/>
      <c r="Y4" s="133"/>
      <c r="Z4" s="36"/>
    </row>
    <row r="5" spans="2:26" x14ac:dyDescent="0.35">
      <c r="B5" s="34"/>
      <c r="C5" s="37"/>
      <c r="D5" s="247" t="s">
        <v>31</v>
      </c>
      <c r="E5" s="248"/>
      <c r="F5" s="248"/>
      <c r="G5" s="248"/>
      <c r="H5" s="253" t="s">
        <v>131</v>
      </c>
      <c r="I5" s="253"/>
      <c r="J5" s="253"/>
      <c r="K5" s="253"/>
      <c r="L5" s="253"/>
      <c r="M5" s="253"/>
      <c r="N5" s="253"/>
      <c r="O5" s="253"/>
      <c r="P5" s="253"/>
      <c r="Q5" s="253"/>
      <c r="R5" s="253"/>
      <c r="S5" s="253"/>
      <c r="T5" s="240" t="s">
        <v>32</v>
      </c>
      <c r="U5" s="243" t="s">
        <v>33</v>
      </c>
      <c r="V5" s="237" t="s">
        <v>34</v>
      </c>
      <c r="W5" s="222" t="s">
        <v>35</v>
      </c>
      <c r="X5" s="225" t="s">
        <v>135</v>
      </c>
      <c r="Y5" s="188" t="s">
        <v>132</v>
      </c>
      <c r="Z5" s="36"/>
    </row>
    <row r="6" spans="2:26" x14ac:dyDescent="0.35">
      <c r="B6" s="34"/>
      <c r="C6" s="37"/>
      <c r="D6" s="249"/>
      <c r="E6" s="250"/>
      <c r="F6" s="250"/>
      <c r="G6" s="250"/>
      <c r="H6" s="228" t="s">
        <v>4</v>
      </c>
      <c r="I6" s="229"/>
      <c r="J6" s="230"/>
      <c r="K6" s="228" t="s">
        <v>6</v>
      </c>
      <c r="L6" s="229"/>
      <c r="M6" s="230"/>
      <c r="N6" s="228" t="s">
        <v>36</v>
      </c>
      <c r="O6" s="229"/>
      <c r="P6" s="230"/>
      <c r="Q6" s="228" t="s">
        <v>129</v>
      </c>
      <c r="R6" s="229"/>
      <c r="S6" s="230"/>
      <c r="T6" s="241"/>
      <c r="U6" s="244"/>
      <c r="V6" s="238"/>
      <c r="W6" s="223"/>
      <c r="X6" s="226"/>
      <c r="Y6" s="189"/>
      <c r="Z6" s="36"/>
    </row>
    <row r="7" spans="2:26" x14ac:dyDescent="0.35">
      <c r="B7" s="34"/>
      <c r="C7" s="37"/>
      <c r="D7" s="251"/>
      <c r="E7" s="252"/>
      <c r="F7" s="252"/>
      <c r="G7" s="252"/>
      <c r="H7" s="231" t="s">
        <v>37</v>
      </c>
      <c r="I7" s="233" t="s">
        <v>38</v>
      </c>
      <c r="J7" s="234"/>
      <c r="K7" s="231" t="s">
        <v>39</v>
      </c>
      <c r="L7" s="235" t="s">
        <v>38</v>
      </c>
      <c r="M7" s="236"/>
      <c r="N7" s="231" t="s">
        <v>39</v>
      </c>
      <c r="O7" s="235" t="s">
        <v>38</v>
      </c>
      <c r="P7" s="236"/>
      <c r="Q7" s="231" t="s">
        <v>39</v>
      </c>
      <c r="R7" s="233" t="s">
        <v>38</v>
      </c>
      <c r="S7" s="234"/>
      <c r="T7" s="241"/>
      <c r="U7" s="244"/>
      <c r="V7" s="238"/>
      <c r="W7" s="223"/>
      <c r="X7" s="226"/>
      <c r="Y7" s="189"/>
      <c r="Z7" s="36"/>
    </row>
    <row r="8" spans="2:26" x14ac:dyDescent="0.35">
      <c r="B8" s="34"/>
      <c r="C8" s="246"/>
      <c r="D8" s="38" t="s">
        <v>40</v>
      </c>
      <c r="E8" s="38" t="s">
        <v>41</v>
      </c>
      <c r="F8" s="38" t="s">
        <v>58</v>
      </c>
      <c r="G8" s="39" t="s">
        <v>42</v>
      </c>
      <c r="H8" s="232"/>
      <c r="I8" s="40" t="s">
        <v>43</v>
      </c>
      <c r="J8" s="41" t="s">
        <v>44</v>
      </c>
      <c r="K8" s="232"/>
      <c r="L8" s="41" t="s">
        <v>43</v>
      </c>
      <c r="M8" s="42" t="s">
        <v>44</v>
      </c>
      <c r="N8" s="232"/>
      <c r="O8" s="42" t="s">
        <v>43</v>
      </c>
      <c r="P8" s="42" t="s">
        <v>44</v>
      </c>
      <c r="Q8" s="232"/>
      <c r="R8" s="41" t="s">
        <v>43</v>
      </c>
      <c r="S8" s="42" t="s">
        <v>44</v>
      </c>
      <c r="T8" s="242"/>
      <c r="U8" s="245"/>
      <c r="V8" s="239"/>
      <c r="W8" s="224"/>
      <c r="X8" s="227"/>
      <c r="Y8" s="190"/>
      <c r="Z8" s="36"/>
    </row>
    <row r="9" spans="2:26" x14ac:dyDescent="0.35">
      <c r="B9" s="34"/>
      <c r="C9" s="246"/>
      <c r="D9" s="43"/>
      <c r="E9" s="43"/>
      <c r="F9" s="182"/>
      <c r="G9" s="43"/>
      <c r="H9" s="45"/>
      <c r="I9" s="45" t="str">
        <f>IF(AND(U9&gt;=100000,U9&lt;=299999),"3","")</f>
        <v/>
      </c>
      <c r="J9" s="45" t="str">
        <f>IF(AND(U9&gt;=100000,U9&lt;=299999),"3","")</f>
        <v/>
      </c>
      <c r="K9" s="46" t="s">
        <v>134</v>
      </c>
      <c r="L9" s="46" t="str">
        <f>IF(U9&gt;=300000,"3","")</f>
        <v/>
      </c>
      <c r="M9" s="46" t="str">
        <f>IF(U9&gt;=300000,"3","")</f>
        <v/>
      </c>
      <c r="N9" s="45" t="s">
        <v>134</v>
      </c>
      <c r="O9" s="45" t="s">
        <v>134</v>
      </c>
      <c r="P9" s="45" t="s">
        <v>134</v>
      </c>
      <c r="Q9" s="46" t="str">
        <f>IF(U9&gt;=100000,"3","")</f>
        <v/>
      </c>
      <c r="R9" s="46" t="str">
        <f>IF(AND(U9&gt;=1,U9&lt;=99999),"3","")</f>
        <v/>
      </c>
      <c r="S9" s="46" t="str">
        <f>IF(AND(U9&gt;=1,U9&lt;=99999),"3","")</f>
        <v/>
      </c>
      <c r="T9" s="47" t="s">
        <v>134</v>
      </c>
      <c r="U9" s="47"/>
      <c r="V9" s="49"/>
      <c r="W9" s="48" t="str">
        <f t="shared" ref="W9" si="0">IF(U9&gt;=1,"En cours…", "")</f>
        <v/>
      </c>
      <c r="X9" s="43" t="str">
        <f>IF(W9="Signé 100%",U9,IF(W9="Reporté","RIEN",IF(W9="Abandon","0",IF(ISBLANK(W9),"",IF(W9="En cours…","R.A.S","")))))</f>
        <v/>
      </c>
      <c r="Y9" s="172"/>
      <c r="Z9" s="36"/>
    </row>
    <row r="10" spans="2:26" x14ac:dyDescent="0.35">
      <c r="B10" s="34"/>
      <c r="C10" s="246"/>
      <c r="D10" s="43"/>
      <c r="E10" s="43"/>
      <c r="F10" s="182"/>
      <c r="G10" s="43"/>
      <c r="H10" s="45"/>
      <c r="I10" s="45" t="str">
        <f t="shared" ref="I10:I27" si="1">IF(AND(U10&gt;=100000,U10&lt;=299999),"3","")</f>
        <v/>
      </c>
      <c r="J10" s="45" t="str">
        <f t="shared" ref="J10:J27" si="2">IF(AND(U10&gt;=100000,U10&lt;=299999),"3","")</f>
        <v/>
      </c>
      <c r="K10" s="46" t="s">
        <v>134</v>
      </c>
      <c r="L10" s="46" t="str">
        <f t="shared" ref="L10:L27" si="3">IF(U10&gt;=300000,"3","")</f>
        <v/>
      </c>
      <c r="M10" s="46" t="str">
        <f t="shared" ref="M10:M27" si="4">IF(U10&gt;=300000,"3","")</f>
        <v/>
      </c>
      <c r="N10" s="45" t="s">
        <v>134</v>
      </c>
      <c r="O10" s="45" t="s">
        <v>134</v>
      </c>
      <c r="P10" s="45" t="s">
        <v>134</v>
      </c>
      <c r="Q10" s="46" t="str">
        <f t="shared" ref="Q10:Q27" si="5">IF(U10&gt;=100000,"3","")</f>
        <v/>
      </c>
      <c r="R10" s="46" t="str">
        <f t="shared" ref="R10:R27" si="6">IF(AND(U10&gt;=1,U10&lt;=99999),"3","")</f>
        <v/>
      </c>
      <c r="S10" s="46" t="str">
        <f t="shared" ref="S10:S27" si="7">IF(AND(U10&gt;=1,U10&lt;=99999),"3","")</f>
        <v/>
      </c>
      <c r="T10" s="47" t="s">
        <v>134</v>
      </c>
      <c r="U10" s="47"/>
      <c r="V10" s="49"/>
      <c r="W10" s="48" t="str">
        <f t="shared" ref="W10:W25" si="8">IF(U10&gt;=1,"En cours…", "")</f>
        <v/>
      </c>
      <c r="X10" s="43" t="str">
        <f t="shared" ref="X10:X28" si="9">IF(W10="Signé 100%",U10,IF(W10="Reporté","RIEN",IF(W10="Abandon","0",IF(ISBLANK(W10),"",IF(W10="En cours…","R.A.S","")))))</f>
        <v/>
      </c>
      <c r="Y10" s="172"/>
      <c r="Z10" s="36"/>
    </row>
    <row r="11" spans="2:26" x14ac:dyDescent="0.35">
      <c r="B11" s="34"/>
      <c r="C11" s="246"/>
      <c r="D11" s="43"/>
      <c r="E11" s="43"/>
      <c r="F11" s="182"/>
      <c r="G11" s="43"/>
      <c r="H11" s="45"/>
      <c r="I11" s="45" t="str">
        <f t="shared" si="1"/>
        <v/>
      </c>
      <c r="J11" s="45" t="str">
        <f t="shared" si="2"/>
        <v/>
      </c>
      <c r="K11" s="46" t="s">
        <v>134</v>
      </c>
      <c r="L11" s="46" t="str">
        <f t="shared" si="3"/>
        <v/>
      </c>
      <c r="M11" s="46" t="str">
        <f t="shared" si="4"/>
        <v/>
      </c>
      <c r="N11" s="45" t="s">
        <v>134</v>
      </c>
      <c r="O11" s="45" t="s">
        <v>134</v>
      </c>
      <c r="P11" s="45" t="s">
        <v>134</v>
      </c>
      <c r="Q11" s="46" t="str">
        <f t="shared" si="5"/>
        <v/>
      </c>
      <c r="R11" s="46" t="str">
        <f t="shared" si="6"/>
        <v/>
      </c>
      <c r="S11" s="46" t="str">
        <f t="shared" si="7"/>
        <v/>
      </c>
      <c r="T11" s="47" t="s">
        <v>134</v>
      </c>
      <c r="U11" s="47"/>
      <c r="V11" s="49"/>
      <c r="W11" s="48" t="str">
        <f t="shared" si="8"/>
        <v/>
      </c>
      <c r="X11" s="43" t="str">
        <f t="shared" si="9"/>
        <v/>
      </c>
      <c r="Y11" s="172"/>
      <c r="Z11" s="36"/>
    </row>
    <row r="12" spans="2:26" x14ac:dyDescent="0.35">
      <c r="B12" s="34"/>
      <c r="C12" s="246"/>
      <c r="D12" s="43"/>
      <c r="E12" s="43"/>
      <c r="F12" s="182"/>
      <c r="G12" s="43"/>
      <c r="H12" s="45"/>
      <c r="I12" s="45" t="str">
        <f t="shared" si="1"/>
        <v/>
      </c>
      <c r="J12" s="45" t="str">
        <f t="shared" si="2"/>
        <v/>
      </c>
      <c r="K12" s="46" t="s">
        <v>134</v>
      </c>
      <c r="L12" s="46" t="str">
        <f t="shared" si="3"/>
        <v/>
      </c>
      <c r="M12" s="46" t="str">
        <f t="shared" si="4"/>
        <v/>
      </c>
      <c r="N12" s="45" t="s">
        <v>134</v>
      </c>
      <c r="O12" s="45" t="s">
        <v>134</v>
      </c>
      <c r="P12" s="45" t="s">
        <v>134</v>
      </c>
      <c r="Q12" s="46" t="str">
        <f t="shared" si="5"/>
        <v/>
      </c>
      <c r="R12" s="46" t="str">
        <f t="shared" si="6"/>
        <v/>
      </c>
      <c r="S12" s="46" t="str">
        <f t="shared" si="7"/>
        <v/>
      </c>
      <c r="T12" s="47" t="s">
        <v>134</v>
      </c>
      <c r="U12" s="47"/>
      <c r="V12" s="49"/>
      <c r="W12" s="48" t="str">
        <f t="shared" si="8"/>
        <v/>
      </c>
      <c r="X12" s="43" t="str">
        <f t="shared" si="9"/>
        <v/>
      </c>
      <c r="Y12" s="172"/>
      <c r="Z12" s="36"/>
    </row>
    <row r="13" spans="2:26" x14ac:dyDescent="0.35">
      <c r="B13" s="34"/>
      <c r="C13" s="246"/>
      <c r="D13" s="43"/>
      <c r="E13" s="43"/>
      <c r="F13" s="182"/>
      <c r="G13" s="43"/>
      <c r="H13" s="45"/>
      <c r="I13" s="45" t="str">
        <f t="shared" si="1"/>
        <v/>
      </c>
      <c r="J13" s="45" t="str">
        <f t="shared" si="2"/>
        <v/>
      </c>
      <c r="K13" s="46" t="s">
        <v>134</v>
      </c>
      <c r="L13" s="46" t="str">
        <f t="shared" si="3"/>
        <v/>
      </c>
      <c r="M13" s="46" t="str">
        <f t="shared" si="4"/>
        <v/>
      </c>
      <c r="N13" s="45" t="s">
        <v>134</v>
      </c>
      <c r="O13" s="45" t="s">
        <v>134</v>
      </c>
      <c r="P13" s="45" t="s">
        <v>134</v>
      </c>
      <c r="Q13" s="46" t="str">
        <f t="shared" si="5"/>
        <v/>
      </c>
      <c r="R13" s="46" t="str">
        <f t="shared" si="6"/>
        <v/>
      </c>
      <c r="S13" s="46" t="str">
        <f t="shared" si="7"/>
        <v/>
      </c>
      <c r="T13" s="47" t="s">
        <v>134</v>
      </c>
      <c r="U13" s="47"/>
      <c r="V13" s="49"/>
      <c r="W13" s="48" t="str">
        <f t="shared" si="8"/>
        <v/>
      </c>
      <c r="X13" s="43" t="str">
        <f t="shared" si="9"/>
        <v/>
      </c>
      <c r="Y13" s="172"/>
      <c r="Z13" s="36"/>
    </row>
    <row r="14" spans="2:26" x14ac:dyDescent="0.35">
      <c r="B14" s="34"/>
      <c r="C14" s="246"/>
      <c r="D14" s="43"/>
      <c r="E14" s="43"/>
      <c r="F14" s="182"/>
      <c r="G14" s="43"/>
      <c r="H14" s="45"/>
      <c r="I14" s="45" t="str">
        <f t="shared" si="1"/>
        <v/>
      </c>
      <c r="J14" s="45" t="str">
        <f t="shared" si="2"/>
        <v/>
      </c>
      <c r="K14" s="46" t="s">
        <v>134</v>
      </c>
      <c r="L14" s="46" t="str">
        <f t="shared" si="3"/>
        <v/>
      </c>
      <c r="M14" s="46" t="str">
        <f t="shared" si="4"/>
        <v/>
      </c>
      <c r="N14" s="45" t="s">
        <v>134</v>
      </c>
      <c r="O14" s="45" t="s">
        <v>134</v>
      </c>
      <c r="P14" s="45" t="s">
        <v>134</v>
      </c>
      <c r="Q14" s="46" t="str">
        <f t="shared" si="5"/>
        <v/>
      </c>
      <c r="R14" s="46" t="str">
        <f t="shared" si="6"/>
        <v/>
      </c>
      <c r="S14" s="46" t="str">
        <f t="shared" si="7"/>
        <v/>
      </c>
      <c r="T14" s="47" t="s">
        <v>134</v>
      </c>
      <c r="U14" s="47"/>
      <c r="V14" s="49"/>
      <c r="W14" s="48" t="str">
        <f t="shared" si="8"/>
        <v/>
      </c>
      <c r="X14" s="43" t="str">
        <f t="shared" si="9"/>
        <v/>
      </c>
      <c r="Y14" s="172"/>
      <c r="Z14" s="36"/>
    </row>
    <row r="15" spans="2:26" x14ac:dyDescent="0.35">
      <c r="B15" s="34"/>
      <c r="C15" s="246"/>
      <c r="D15" s="43"/>
      <c r="E15" s="43"/>
      <c r="F15" s="182"/>
      <c r="G15" s="43"/>
      <c r="H15" s="45"/>
      <c r="I15" s="45" t="str">
        <f t="shared" si="1"/>
        <v/>
      </c>
      <c r="J15" s="45" t="str">
        <f t="shared" si="2"/>
        <v/>
      </c>
      <c r="K15" s="46" t="s">
        <v>134</v>
      </c>
      <c r="L15" s="46" t="str">
        <f t="shared" si="3"/>
        <v/>
      </c>
      <c r="M15" s="46" t="str">
        <f t="shared" si="4"/>
        <v/>
      </c>
      <c r="N15" s="45" t="s">
        <v>134</v>
      </c>
      <c r="O15" s="45" t="s">
        <v>134</v>
      </c>
      <c r="P15" s="45" t="s">
        <v>134</v>
      </c>
      <c r="Q15" s="46" t="str">
        <f t="shared" si="5"/>
        <v/>
      </c>
      <c r="R15" s="46" t="str">
        <f t="shared" si="6"/>
        <v/>
      </c>
      <c r="S15" s="46" t="str">
        <f t="shared" si="7"/>
        <v/>
      </c>
      <c r="T15" s="47" t="s">
        <v>134</v>
      </c>
      <c r="U15" s="47"/>
      <c r="V15" s="49"/>
      <c r="W15" s="48" t="str">
        <f t="shared" si="8"/>
        <v/>
      </c>
      <c r="X15" s="43" t="str">
        <f t="shared" si="9"/>
        <v/>
      </c>
      <c r="Y15" s="172"/>
      <c r="Z15" s="36"/>
    </row>
    <row r="16" spans="2:26" x14ac:dyDescent="0.35">
      <c r="B16" s="34"/>
      <c r="C16" s="246"/>
      <c r="D16" s="43"/>
      <c r="E16" s="43"/>
      <c r="F16" s="182"/>
      <c r="G16" s="43"/>
      <c r="H16" s="45"/>
      <c r="I16" s="45" t="str">
        <f t="shared" si="1"/>
        <v/>
      </c>
      <c r="J16" s="45" t="str">
        <f t="shared" si="2"/>
        <v/>
      </c>
      <c r="K16" s="46" t="s">
        <v>134</v>
      </c>
      <c r="L16" s="46" t="str">
        <f t="shared" si="3"/>
        <v/>
      </c>
      <c r="M16" s="46" t="str">
        <f t="shared" si="4"/>
        <v/>
      </c>
      <c r="N16" s="45" t="s">
        <v>134</v>
      </c>
      <c r="O16" s="45" t="s">
        <v>134</v>
      </c>
      <c r="P16" s="45" t="s">
        <v>134</v>
      </c>
      <c r="Q16" s="46" t="str">
        <f t="shared" si="5"/>
        <v/>
      </c>
      <c r="R16" s="46" t="str">
        <f t="shared" si="6"/>
        <v/>
      </c>
      <c r="S16" s="46" t="str">
        <f t="shared" si="7"/>
        <v/>
      </c>
      <c r="T16" s="47" t="s">
        <v>134</v>
      </c>
      <c r="U16" s="47"/>
      <c r="V16" s="49"/>
      <c r="W16" s="48" t="str">
        <f t="shared" si="8"/>
        <v/>
      </c>
      <c r="X16" s="43" t="str">
        <f t="shared" si="9"/>
        <v/>
      </c>
      <c r="Y16" s="172"/>
      <c r="Z16" s="36"/>
    </row>
    <row r="17" spans="2:26" x14ac:dyDescent="0.35">
      <c r="B17" s="34"/>
      <c r="C17" s="246"/>
      <c r="D17" s="43"/>
      <c r="E17" s="43"/>
      <c r="F17" s="182"/>
      <c r="G17" s="43"/>
      <c r="H17" s="45"/>
      <c r="I17" s="45" t="str">
        <f t="shared" si="1"/>
        <v/>
      </c>
      <c r="J17" s="45" t="str">
        <f t="shared" si="2"/>
        <v/>
      </c>
      <c r="K17" s="46" t="s">
        <v>134</v>
      </c>
      <c r="L17" s="46" t="str">
        <f t="shared" si="3"/>
        <v/>
      </c>
      <c r="M17" s="46" t="str">
        <f t="shared" si="4"/>
        <v/>
      </c>
      <c r="N17" s="45" t="s">
        <v>134</v>
      </c>
      <c r="O17" s="45" t="s">
        <v>134</v>
      </c>
      <c r="P17" s="45" t="s">
        <v>134</v>
      </c>
      <c r="Q17" s="46" t="str">
        <f t="shared" si="5"/>
        <v/>
      </c>
      <c r="R17" s="46" t="str">
        <f t="shared" si="6"/>
        <v/>
      </c>
      <c r="S17" s="46" t="str">
        <f t="shared" si="7"/>
        <v/>
      </c>
      <c r="T17" s="47" t="s">
        <v>134</v>
      </c>
      <c r="U17" s="47"/>
      <c r="V17" s="49"/>
      <c r="W17" s="48" t="str">
        <f t="shared" si="8"/>
        <v/>
      </c>
      <c r="X17" s="43" t="str">
        <f t="shared" si="9"/>
        <v/>
      </c>
      <c r="Y17" s="172"/>
      <c r="Z17" s="36"/>
    </row>
    <row r="18" spans="2:26" x14ac:dyDescent="0.35">
      <c r="B18" s="34"/>
      <c r="C18" s="246"/>
      <c r="D18" s="43"/>
      <c r="E18" s="43"/>
      <c r="F18" s="182"/>
      <c r="G18" s="43"/>
      <c r="H18" s="45"/>
      <c r="I18" s="45" t="str">
        <f t="shared" si="1"/>
        <v/>
      </c>
      <c r="J18" s="45" t="str">
        <f t="shared" si="2"/>
        <v/>
      </c>
      <c r="K18" s="46" t="s">
        <v>134</v>
      </c>
      <c r="L18" s="46" t="str">
        <f t="shared" si="3"/>
        <v/>
      </c>
      <c r="M18" s="46" t="str">
        <f t="shared" si="4"/>
        <v/>
      </c>
      <c r="N18" s="45" t="s">
        <v>134</v>
      </c>
      <c r="O18" s="45" t="s">
        <v>134</v>
      </c>
      <c r="P18" s="45" t="s">
        <v>134</v>
      </c>
      <c r="Q18" s="46" t="str">
        <f t="shared" si="5"/>
        <v/>
      </c>
      <c r="R18" s="46" t="str">
        <f t="shared" si="6"/>
        <v/>
      </c>
      <c r="S18" s="46" t="str">
        <f t="shared" si="7"/>
        <v/>
      </c>
      <c r="T18" s="47" t="s">
        <v>134</v>
      </c>
      <c r="U18" s="47"/>
      <c r="V18" s="49"/>
      <c r="W18" s="48" t="str">
        <f t="shared" si="8"/>
        <v/>
      </c>
      <c r="X18" s="43" t="str">
        <f t="shared" si="9"/>
        <v/>
      </c>
      <c r="Y18" s="172"/>
      <c r="Z18" s="36"/>
    </row>
    <row r="19" spans="2:26" x14ac:dyDescent="0.35">
      <c r="B19" s="34"/>
      <c r="C19" s="246"/>
      <c r="D19" s="43"/>
      <c r="E19" s="43"/>
      <c r="F19" s="182"/>
      <c r="G19" s="43"/>
      <c r="H19" s="45"/>
      <c r="I19" s="45" t="str">
        <f t="shared" si="1"/>
        <v/>
      </c>
      <c r="J19" s="45" t="str">
        <f t="shared" si="2"/>
        <v/>
      </c>
      <c r="K19" s="46" t="s">
        <v>134</v>
      </c>
      <c r="L19" s="46" t="str">
        <f t="shared" si="3"/>
        <v/>
      </c>
      <c r="M19" s="46" t="str">
        <f t="shared" si="4"/>
        <v/>
      </c>
      <c r="N19" s="45" t="s">
        <v>134</v>
      </c>
      <c r="O19" s="45" t="s">
        <v>134</v>
      </c>
      <c r="P19" s="45" t="s">
        <v>134</v>
      </c>
      <c r="Q19" s="46" t="str">
        <f t="shared" si="5"/>
        <v/>
      </c>
      <c r="R19" s="46" t="str">
        <f t="shared" si="6"/>
        <v/>
      </c>
      <c r="S19" s="46" t="str">
        <f t="shared" si="7"/>
        <v/>
      </c>
      <c r="T19" s="47" t="s">
        <v>134</v>
      </c>
      <c r="U19" s="47"/>
      <c r="V19" s="49"/>
      <c r="W19" s="48" t="str">
        <f t="shared" si="8"/>
        <v/>
      </c>
      <c r="X19" s="43" t="str">
        <f t="shared" si="9"/>
        <v/>
      </c>
      <c r="Y19" s="172"/>
      <c r="Z19" s="36"/>
    </row>
    <row r="20" spans="2:26" x14ac:dyDescent="0.35">
      <c r="B20" s="34"/>
      <c r="C20" s="246"/>
      <c r="D20" s="43"/>
      <c r="E20" s="43"/>
      <c r="F20" s="182"/>
      <c r="G20" s="43"/>
      <c r="H20" s="45"/>
      <c r="I20" s="45" t="str">
        <f t="shared" si="1"/>
        <v/>
      </c>
      <c r="J20" s="45" t="str">
        <f t="shared" si="2"/>
        <v/>
      </c>
      <c r="K20" s="46" t="s">
        <v>134</v>
      </c>
      <c r="L20" s="46" t="str">
        <f t="shared" si="3"/>
        <v/>
      </c>
      <c r="M20" s="46" t="str">
        <f t="shared" si="4"/>
        <v/>
      </c>
      <c r="N20" s="45" t="s">
        <v>134</v>
      </c>
      <c r="O20" s="45" t="s">
        <v>134</v>
      </c>
      <c r="P20" s="45" t="s">
        <v>134</v>
      </c>
      <c r="Q20" s="46" t="str">
        <f t="shared" si="5"/>
        <v/>
      </c>
      <c r="R20" s="46" t="str">
        <f t="shared" si="6"/>
        <v/>
      </c>
      <c r="S20" s="46" t="str">
        <f t="shared" si="7"/>
        <v/>
      </c>
      <c r="T20" s="47" t="s">
        <v>134</v>
      </c>
      <c r="U20" s="47"/>
      <c r="V20" s="49"/>
      <c r="W20" s="48" t="str">
        <f t="shared" si="8"/>
        <v/>
      </c>
      <c r="X20" s="43" t="str">
        <f t="shared" si="9"/>
        <v/>
      </c>
      <c r="Y20" s="172"/>
      <c r="Z20" s="36"/>
    </row>
    <row r="21" spans="2:26" x14ac:dyDescent="0.35">
      <c r="B21" s="34"/>
      <c r="C21" s="246"/>
      <c r="D21" s="43"/>
      <c r="E21" s="43"/>
      <c r="F21" s="182"/>
      <c r="G21" s="43"/>
      <c r="H21" s="45"/>
      <c r="I21" s="45" t="str">
        <f t="shared" si="1"/>
        <v/>
      </c>
      <c r="J21" s="45" t="str">
        <f t="shared" si="2"/>
        <v/>
      </c>
      <c r="K21" s="46" t="s">
        <v>134</v>
      </c>
      <c r="L21" s="46" t="str">
        <f t="shared" si="3"/>
        <v/>
      </c>
      <c r="M21" s="46" t="str">
        <f t="shared" si="4"/>
        <v/>
      </c>
      <c r="N21" s="45" t="s">
        <v>134</v>
      </c>
      <c r="O21" s="45" t="s">
        <v>134</v>
      </c>
      <c r="P21" s="45" t="s">
        <v>134</v>
      </c>
      <c r="Q21" s="46" t="str">
        <f t="shared" si="5"/>
        <v/>
      </c>
      <c r="R21" s="46" t="str">
        <f t="shared" si="6"/>
        <v/>
      </c>
      <c r="S21" s="46" t="str">
        <f t="shared" si="7"/>
        <v/>
      </c>
      <c r="T21" s="47" t="s">
        <v>134</v>
      </c>
      <c r="U21" s="47"/>
      <c r="V21" s="49"/>
      <c r="W21" s="48" t="str">
        <f t="shared" si="8"/>
        <v/>
      </c>
      <c r="X21" s="43" t="str">
        <f t="shared" si="9"/>
        <v/>
      </c>
      <c r="Y21" s="172"/>
      <c r="Z21" s="36"/>
    </row>
    <row r="22" spans="2:26" x14ac:dyDescent="0.35">
      <c r="B22" s="34"/>
      <c r="C22" s="246"/>
      <c r="D22" s="43"/>
      <c r="E22" s="43"/>
      <c r="F22" s="182"/>
      <c r="G22" s="43"/>
      <c r="H22" s="45"/>
      <c r="I22" s="45" t="str">
        <f t="shared" si="1"/>
        <v/>
      </c>
      <c r="J22" s="45" t="str">
        <f t="shared" si="2"/>
        <v/>
      </c>
      <c r="K22" s="46" t="s">
        <v>134</v>
      </c>
      <c r="L22" s="46" t="str">
        <f t="shared" si="3"/>
        <v/>
      </c>
      <c r="M22" s="46" t="str">
        <f t="shared" si="4"/>
        <v/>
      </c>
      <c r="N22" s="45" t="s">
        <v>134</v>
      </c>
      <c r="O22" s="45" t="s">
        <v>134</v>
      </c>
      <c r="P22" s="45" t="s">
        <v>134</v>
      </c>
      <c r="Q22" s="46" t="str">
        <f t="shared" si="5"/>
        <v/>
      </c>
      <c r="R22" s="46" t="str">
        <f t="shared" si="6"/>
        <v/>
      </c>
      <c r="S22" s="46" t="str">
        <f t="shared" si="7"/>
        <v/>
      </c>
      <c r="T22" s="47" t="s">
        <v>134</v>
      </c>
      <c r="U22" s="47"/>
      <c r="V22" s="49"/>
      <c r="W22" s="48" t="str">
        <f t="shared" si="8"/>
        <v/>
      </c>
      <c r="X22" s="43" t="str">
        <f t="shared" si="9"/>
        <v/>
      </c>
      <c r="Y22" s="172"/>
      <c r="Z22" s="36"/>
    </row>
    <row r="23" spans="2:26" x14ac:dyDescent="0.35">
      <c r="B23" s="34"/>
      <c r="C23" s="246"/>
      <c r="D23" s="43"/>
      <c r="E23" s="43"/>
      <c r="F23" s="182"/>
      <c r="G23" s="43"/>
      <c r="H23" s="45"/>
      <c r="I23" s="45" t="str">
        <f t="shared" si="1"/>
        <v/>
      </c>
      <c r="J23" s="45" t="str">
        <f t="shared" si="2"/>
        <v/>
      </c>
      <c r="K23" s="46" t="s">
        <v>134</v>
      </c>
      <c r="L23" s="46" t="str">
        <f t="shared" si="3"/>
        <v/>
      </c>
      <c r="M23" s="46" t="str">
        <f t="shared" si="4"/>
        <v/>
      </c>
      <c r="N23" s="45" t="s">
        <v>134</v>
      </c>
      <c r="O23" s="45" t="s">
        <v>134</v>
      </c>
      <c r="P23" s="45" t="s">
        <v>134</v>
      </c>
      <c r="Q23" s="46" t="str">
        <f t="shared" si="5"/>
        <v/>
      </c>
      <c r="R23" s="46" t="str">
        <f t="shared" si="6"/>
        <v/>
      </c>
      <c r="S23" s="46" t="str">
        <f t="shared" si="7"/>
        <v/>
      </c>
      <c r="T23" s="47" t="s">
        <v>134</v>
      </c>
      <c r="U23" s="47"/>
      <c r="V23" s="49"/>
      <c r="W23" s="48" t="str">
        <f t="shared" si="8"/>
        <v/>
      </c>
      <c r="X23" s="43" t="str">
        <f t="shared" si="9"/>
        <v/>
      </c>
      <c r="Y23" s="172"/>
      <c r="Z23" s="36"/>
    </row>
    <row r="24" spans="2:26" x14ac:dyDescent="0.35">
      <c r="B24" s="34"/>
      <c r="C24" s="246"/>
      <c r="D24" s="43"/>
      <c r="E24" s="43"/>
      <c r="F24" s="182"/>
      <c r="G24" s="43"/>
      <c r="H24" s="45"/>
      <c r="I24" s="45" t="str">
        <f t="shared" si="1"/>
        <v/>
      </c>
      <c r="J24" s="45" t="str">
        <f t="shared" si="2"/>
        <v/>
      </c>
      <c r="K24" s="46" t="s">
        <v>134</v>
      </c>
      <c r="L24" s="46" t="str">
        <f t="shared" si="3"/>
        <v/>
      </c>
      <c r="M24" s="46" t="str">
        <f t="shared" si="4"/>
        <v/>
      </c>
      <c r="N24" s="45" t="s">
        <v>134</v>
      </c>
      <c r="O24" s="45" t="s">
        <v>134</v>
      </c>
      <c r="P24" s="45" t="s">
        <v>134</v>
      </c>
      <c r="Q24" s="46" t="str">
        <f t="shared" si="5"/>
        <v/>
      </c>
      <c r="R24" s="46" t="str">
        <f t="shared" si="6"/>
        <v/>
      </c>
      <c r="S24" s="46" t="str">
        <f t="shared" si="7"/>
        <v/>
      </c>
      <c r="T24" s="47" t="s">
        <v>134</v>
      </c>
      <c r="U24" s="47"/>
      <c r="V24" s="49"/>
      <c r="W24" s="48" t="str">
        <f t="shared" si="8"/>
        <v/>
      </c>
      <c r="X24" s="43" t="str">
        <f t="shared" si="9"/>
        <v/>
      </c>
      <c r="Y24" s="172"/>
      <c r="Z24" s="36"/>
    </row>
    <row r="25" spans="2:26" x14ac:dyDescent="0.35">
      <c r="B25" s="34"/>
      <c r="C25" s="246"/>
      <c r="D25" s="43"/>
      <c r="E25" s="43"/>
      <c r="F25" s="182"/>
      <c r="G25" s="43"/>
      <c r="H25" s="45"/>
      <c r="I25" s="45" t="str">
        <f t="shared" si="1"/>
        <v/>
      </c>
      <c r="J25" s="45" t="str">
        <f t="shared" si="2"/>
        <v/>
      </c>
      <c r="K25" s="46" t="s">
        <v>134</v>
      </c>
      <c r="L25" s="46" t="str">
        <f t="shared" si="3"/>
        <v/>
      </c>
      <c r="M25" s="46" t="str">
        <f t="shared" si="4"/>
        <v/>
      </c>
      <c r="N25" s="45" t="s">
        <v>134</v>
      </c>
      <c r="O25" s="45" t="s">
        <v>134</v>
      </c>
      <c r="P25" s="45" t="s">
        <v>134</v>
      </c>
      <c r="Q25" s="46" t="str">
        <f t="shared" si="5"/>
        <v/>
      </c>
      <c r="R25" s="46" t="str">
        <f t="shared" si="6"/>
        <v/>
      </c>
      <c r="S25" s="46" t="str">
        <f t="shared" si="7"/>
        <v/>
      </c>
      <c r="T25" s="47" t="s">
        <v>134</v>
      </c>
      <c r="U25" s="47"/>
      <c r="V25" s="49"/>
      <c r="W25" s="48" t="str">
        <f t="shared" si="8"/>
        <v/>
      </c>
      <c r="X25" s="43" t="str">
        <f t="shared" si="9"/>
        <v/>
      </c>
      <c r="Y25" s="172"/>
      <c r="Z25" s="36"/>
    </row>
    <row r="26" spans="2:26" x14ac:dyDescent="0.35">
      <c r="B26" s="34"/>
      <c r="C26" s="246"/>
      <c r="D26" s="43"/>
      <c r="E26" s="43"/>
      <c r="F26" s="182"/>
      <c r="G26" s="43"/>
      <c r="H26" s="45"/>
      <c r="I26" s="45" t="str">
        <f t="shared" si="1"/>
        <v/>
      </c>
      <c r="J26" s="45" t="str">
        <f t="shared" si="2"/>
        <v/>
      </c>
      <c r="K26" s="46" t="s">
        <v>134</v>
      </c>
      <c r="L26" s="46" t="str">
        <f t="shared" si="3"/>
        <v/>
      </c>
      <c r="M26" s="46" t="str">
        <f t="shared" si="4"/>
        <v/>
      </c>
      <c r="N26" s="45" t="s">
        <v>134</v>
      </c>
      <c r="O26" s="45" t="s">
        <v>134</v>
      </c>
      <c r="P26" s="45" t="s">
        <v>134</v>
      </c>
      <c r="Q26" s="46" t="str">
        <f t="shared" si="5"/>
        <v/>
      </c>
      <c r="R26" s="46" t="str">
        <f t="shared" si="6"/>
        <v/>
      </c>
      <c r="S26" s="46" t="str">
        <f t="shared" si="7"/>
        <v/>
      </c>
      <c r="T26" s="47" t="s">
        <v>134</v>
      </c>
      <c r="U26" s="47"/>
      <c r="V26" s="49"/>
      <c r="W26" s="48" t="str">
        <f t="shared" ref="W26" si="10">IF(U26&gt;=1,"En cours…", "")</f>
        <v/>
      </c>
      <c r="X26" s="43" t="str">
        <f t="shared" si="9"/>
        <v/>
      </c>
      <c r="Y26" s="172"/>
      <c r="Z26" s="36"/>
    </row>
    <row r="27" spans="2:26" x14ac:dyDescent="0.35">
      <c r="B27" s="34"/>
      <c r="C27" s="246"/>
      <c r="D27" s="43"/>
      <c r="E27" s="43"/>
      <c r="F27" s="182"/>
      <c r="G27" s="43"/>
      <c r="H27" s="45"/>
      <c r="I27" s="45" t="str">
        <f t="shared" si="1"/>
        <v/>
      </c>
      <c r="J27" s="45" t="str">
        <f t="shared" si="2"/>
        <v/>
      </c>
      <c r="K27" s="46" t="s">
        <v>134</v>
      </c>
      <c r="L27" s="46" t="str">
        <f t="shared" si="3"/>
        <v/>
      </c>
      <c r="M27" s="46" t="str">
        <f t="shared" si="4"/>
        <v/>
      </c>
      <c r="N27" s="45" t="s">
        <v>134</v>
      </c>
      <c r="O27" s="45" t="s">
        <v>134</v>
      </c>
      <c r="P27" s="45" t="s">
        <v>134</v>
      </c>
      <c r="Q27" s="46" t="str">
        <f t="shared" si="5"/>
        <v/>
      </c>
      <c r="R27" s="46" t="str">
        <f t="shared" si="6"/>
        <v/>
      </c>
      <c r="S27" s="46" t="str">
        <f t="shared" si="7"/>
        <v/>
      </c>
      <c r="T27" s="47" t="s">
        <v>134</v>
      </c>
      <c r="U27" s="47"/>
      <c r="V27" s="49"/>
      <c r="W27" s="48" t="str">
        <f t="shared" ref="W27" si="11">IF(U27&gt;=1,"En cours…", "")</f>
        <v/>
      </c>
      <c r="X27" s="43" t="str">
        <f t="shared" si="9"/>
        <v/>
      </c>
      <c r="Y27" s="172"/>
      <c r="Z27" s="36"/>
    </row>
    <row r="28" spans="2:26" x14ac:dyDescent="0.35">
      <c r="B28" s="34"/>
      <c r="C28" s="246"/>
      <c r="D28" s="43"/>
      <c r="E28" s="43"/>
      <c r="F28" s="182"/>
      <c r="G28" s="43"/>
      <c r="H28" s="45" t="str">
        <f>IF(AND(U28&gt;=1,U28&lt;=99999),"3","")</f>
        <v/>
      </c>
      <c r="I28" s="45" t="str">
        <f>IF(AND(U28&gt;=100000,U28&lt;=299999),"3","")</f>
        <v/>
      </c>
      <c r="J28" s="45" t="str">
        <f>IF(AND(U28&gt;=100000,U28&lt;=299999),"3","")</f>
        <v/>
      </c>
      <c r="K28" s="46" t="s">
        <v>134</v>
      </c>
      <c r="L28" s="46" t="str">
        <f>IF(U28&gt;=300000,"3","")</f>
        <v/>
      </c>
      <c r="M28" s="46" t="str">
        <f>IF(U28&gt;=300000,"3","")</f>
        <v/>
      </c>
      <c r="N28" s="45" t="s">
        <v>134</v>
      </c>
      <c r="O28" s="45" t="s">
        <v>134</v>
      </c>
      <c r="P28" s="45" t="s">
        <v>134</v>
      </c>
      <c r="Q28" s="46" t="str">
        <f>IF(U28&gt;=100000,"3","")</f>
        <v/>
      </c>
      <c r="R28" s="46" t="str">
        <f>IF(AND(U28&gt;=1,U28&lt;=99999),"3","")</f>
        <v/>
      </c>
      <c r="S28" s="46" t="str">
        <f>IF(AND(U28&gt;=1,U28&lt;=99999),"3","")</f>
        <v/>
      </c>
      <c r="T28" s="47" t="s">
        <v>134</v>
      </c>
      <c r="U28" s="47"/>
      <c r="V28" s="49"/>
      <c r="W28" s="48" t="str">
        <f>IF(U28&gt;=1,"En cours…","")</f>
        <v/>
      </c>
      <c r="X28" s="43" t="str">
        <f t="shared" si="9"/>
        <v/>
      </c>
      <c r="Y28" s="172"/>
      <c r="Z28" s="36"/>
    </row>
    <row r="29" spans="2:26" x14ac:dyDescent="0.35">
      <c r="B29" s="34"/>
      <c r="C29" s="37"/>
      <c r="D29" s="51"/>
      <c r="E29" s="51"/>
      <c r="F29" s="51"/>
      <c r="G29" s="52">
        <f>COUNTA(G9:G28)</f>
        <v>0</v>
      </c>
      <c r="H29" s="52">
        <f>COUNTIF(H9:H28,"2 match")+COUNTIF(H9:H28,"1 facultative")</f>
        <v>0</v>
      </c>
      <c r="I29" s="52">
        <f t="shared" ref="I29:S29" si="12">COUNTIF(I9:I28,"2 match")+COUNTIF(I9:I28,"1 facultative")</f>
        <v>0</v>
      </c>
      <c r="J29" s="52">
        <f t="shared" si="12"/>
        <v>0</v>
      </c>
      <c r="K29" s="52">
        <f t="shared" si="12"/>
        <v>0</v>
      </c>
      <c r="L29" s="52">
        <f t="shared" si="12"/>
        <v>0</v>
      </c>
      <c r="M29" s="52">
        <f t="shared" si="12"/>
        <v>0</v>
      </c>
      <c r="N29" s="52">
        <f t="shared" si="12"/>
        <v>0</v>
      </c>
      <c r="O29" s="52">
        <f t="shared" si="12"/>
        <v>0</v>
      </c>
      <c r="P29" s="52">
        <f t="shared" si="12"/>
        <v>0</v>
      </c>
      <c r="Q29" s="52">
        <f t="shared" si="12"/>
        <v>0</v>
      </c>
      <c r="R29" s="52">
        <f t="shared" si="12"/>
        <v>0</v>
      </c>
      <c r="S29" s="52">
        <f t="shared" si="12"/>
        <v>0</v>
      </c>
      <c r="T29" s="53">
        <f>SUM(T9:T28)</f>
        <v>0</v>
      </c>
      <c r="U29" s="53">
        <f>SUM(U9:U28)</f>
        <v>0</v>
      </c>
      <c r="V29" s="54"/>
      <c r="W29" s="54"/>
      <c r="X29" s="54"/>
      <c r="Y29" s="34"/>
      <c r="Z29" s="36"/>
    </row>
    <row r="30" spans="2:26" x14ac:dyDescent="0.35">
      <c r="B30" s="34"/>
      <c r="C30" s="37"/>
      <c r="D30" s="43"/>
      <c r="E30" s="43"/>
      <c r="F30" s="44"/>
      <c r="G30" s="43"/>
      <c r="H30" s="45"/>
      <c r="I30" s="45" t="str">
        <f t="shared" ref="I30:I36" si="13">IF(AND(U30&gt;=100000,U30&lt;=299999),"3","")</f>
        <v/>
      </c>
      <c r="J30" s="45" t="str">
        <f t="shared" ref="J30:J36" si="14">IF(AND(U30&gt;=100000,U30&lt;=299999),"3","")</f>
        <v/>
      </c>
      <c r="K30" s="46" t="s">
        <v>134</v>
      </c>
      <c r="L30" s="46" t="str">
        <f t="shared" ref="L30:L36" si="15">IF(U30&gt;=300000,"3","")</f>
        <v/>
      </c>
      <c r="M30" s="46" t="str">
        <f t="shared" ref="M30:M36" si="16">IF(U30&gt;=300000,"3","")</f>
        <v/>
      </c>
      <c r="N30" s="45" t="s">
        <v>134</v>
      </c>
      <c r="O30" s="45" t="s">
        <v>134</v>
      </c>
      <c r="P30" s="45" t="s">
        <v>134</v>
      </c>
      <c r="Q30" s="46" t="str">
        <f t="shared" ref="Q30:Q36" si="17">IF(U30&gt;=100000,"3","")</f>
        <v/>
      </c>
      <c r="R30" s="46" t="str">
        <f t="shared" ref="R30:R36" si="18">IF(AND(U30&gt;=1,U30&lt;=99999),"3","")</f>
        <v/>
      </c>
      <c r="S30" s="46" t="str">
        <f t="shared" ref="S30:S36" si="19">IF(AND(U30&gt;=1,U30&lt;=99999),"3","")</f>
        <v/>
      </c>
      <c r="T30" s="47" t="s">
        <v>134</v>
      </c>
      <c r="U30" s="47"/>
      <c r="V30" s="50"/>
      <c r="W30" s="48" t="str">
        <f t="shared" ref="W30" si="20">IF(U30&gt;=1,"En cours…", "")</f>
        <v/>
      </c>
      <c r="X30" s="43" t="str">
        <f t="shared" ref="X30" si="21">IF(W30="Signé 100%",U30,IF(W30="Reporté","RIEN",IF(W30="Abandon","0",IF(ISBLANK(W30),"",IF(W30="En cours…","R.A.S","")))))</f>
        <v/>
      </c>
      <c r="Y30" s="34"/>
      <c r="Z30" s="36"/>
    </row>
    <row r="31" spans="2:26" x14ac:dyDescent="0.35">
      <c r="B31" s="34"/>
      <c r="C31" s="37"/>
      <c r="D31" s="43"/>
      <c r="E31" s="43"/>
      <c r="F31" s="44"/>
      <c r="G31" s="43"/>
      <c r="H31" s="45"/>
      <c r="I31" s="45" t="str">
        <f t="shared" si="13"/>
        <v/>
      </c>
      <c r="J31" s="45" t="str">
        <f t="shared" si="14"/>
        <v/>
      </c>
      <c r="K31" s="46" t="s">
        <v>134</v>
      </c>
      <c r="L31" s="46" t="str">
        <f t="shared" si="15"/>
        <v/>
      </c>
      <c r="M31" s="46" t="str">
        <f t="shared" si="16"/>
        <v/>
      </c>
      <c r="N31" s="45" t="s">
        <v>134</v>
      </c>
      <c r="O31" s="45" t="s">
        <v>134</v>
      </c>
      <c r="P31" s="45" t="s">
        <v>134</v>
      </c>
      <c r="Q31" s="46" t="str">
        <f t="shared" si="17"/>
        <v/>
      </c>
      <c r="R31" s="46" t="str">
        <f t="shared" si="18"/>
        <v/>
      </c>
      <c r="S31" s="46" t="str">
        <f t="shared" si="19"/>
        <v/>
      </c>
      <c r="T31" s="47" t="s">
        <v>134</v>
      </c>
      <c r="U31" s="47"/>
      <c r="V31" s="50"/>
      <c r="W31" s="48" t="str">
        <f t="shared" ref="W31:W32" si="22">IF(U31&gt;=1,"En cours…", "")</f>
        <v/>
      </c>
      <c r="X31" s="43" t="str">
        <f t="shared" ref="X31:X36" si="23">IF(W31="Signé 100%",U31,IF(W31="Reporté","RIEN",IF(W31="Abandon","0",IF(ISBLANK(W31),"",IF(W31="En cours…","R.A.S","")))))</f>
        <v/>
      </c>
      <c r="Y31" s="34"/>
      <c r="Z31" s="36"/>
    </row>
    <row r="32" spans="2:26" x14ac:dyDescent="0.35">
      <c r="B32" s="34"/>
      <c r="C32" s="37"/>
      <c r="D32" s="43"/>
      <c r="E32" s="43"/>
      <c r="F32" s="44"/>
      <c r="G32" s="43"/>
      <c r="H32" s="45"/>
      <c r="I32" s="45" t="str">
        <f t="shared" si="13"/>
        <v/>
      </c>
      <c r="J32" s="45" t="str">
        <f t="shared" si="14"/>
        <v/>
      </c>
      <c r="K32" s="46" t="s">
        <v>134</v>
      </c>
      <c r="L32" s="46" t="str">
        <f t="shared" si="15"/>
        <v/>
      </c>
      <c r="M32" s="46" t="str">
        <f t="shared" si="16"/>
        <v/>
      </c>
      <c r="N32" s="45" t="s">
        <v>134</v>
      </c>
      <c r="O32" s="45" t="s">
        <v>134</v>
      </c>
      <c r="P32" s="45" t="s">
        <v>134</v>
      </c>
      <c r="Q32" s="46" t="str">
        <f t="shared" si="17"/>
        <v/>
      </c>
      <c r="R32" s="46" t="str">
        <f t="shared" si="18"/>
        <v/>
      </c>
      <c r="S32" s="46" t="str">
        <f t="shared" si="19"/>
        <v/>
      </c>
      <c r="T32" s="47" t="s">
        <v>134</v>
      </c>
      <c r="U32" s="47"/>
      <c r="V32" s="50"/>
      <c r="W32" s="48" t="str">
        <f t="shared" si="22"/>
        <v/>
      </c>
      <c r="X32" s="43" t="str">
        <f t="shared" si="23"/>
        <v/>
      </c>
      <c r="Y32" s="34"/>
      <c r="Z32" s="36"/>
    </row>
    <row r="33" spans="2:26" x14ac:dyDescent="0.35">
      <c r="B33" s="34"/>
      <c r="C33" s="37"/>
      <c r="D33" s="43"/>
      <c r="E33" s="43"/>
      <c r="F33" s="44"/>
      <c r="G33" s="43"/>
      <c r="H33" s="45"/>
      <c r="I33" s="45" t="str">
        <f t="shared" si="13"/>
        <v/>
      </c>
      <c r="J33" s="45" t="str">
        <f t="shared" si="14"/>
        <v/>
      </c>
      <c r="K33" s="46" t="s">
        <v>134</v>
      </c>
      <c r="L33" s="46" t="str">
        <f t="shared" si="15"/>
        <v/>
      </c>
      <c r="M33" s="46" t="str">
        <f t="shared" si="16"/>
        <v/>
      </c>
      <c r="N33" s="45" t="s">
        <v>134</v>
      </c>
      <c r="O33" s="45" t="s">
        <v>134</v>
      </c>
      <c r="P33" s="45" t="s">
        <v>134</v>
      </c>
      <c r="Q33" s="46" t="str">
        <f t="shared" si="17"/>
        <v/>
      </c>
      <c r="R33" s="46" t="str">
        <f t="shared" si="18"/>
        <v/>
      </c>
      <c r="S33" s="46" t="str">
        <f t="shared" si="19"/>
        <v/>
      </c>
      <c r="T33" s="47" t="s">
        <v>134</v>
      </c>
      <c r="U33" s="47"/>
      <c r="V33" s="50"/>
      <c r="W33" s="48" t="str">
        <f t="shared" ref="W33:W36" si="24">IF(U33&gt;=1,"En cours…", "")</f>
        <v/>
      </c>
      <c r="X33" s="43" t="str">
        <f t="shared" si="23"/>
        <v/>
      </c>
      <c r="Y33" s="34"/>
      <c r="Z33" s="36"/>
    </row>
    <row r="34" spans="2:26" x14ac:dyDescent="0.35">
      <c r="B34" s="34"/>
      <c r="C34" s="37"/>
      <c r="D34" s="43"/>
      <c r="E34" s="43"/>
      <c r="F34" s="44"/>
      <c r="G34" s="43"/>
      <c r="H34" s="45"/>
      <c r="I34" s="45" t="str">
        <f t="shared" si="13"/>
        <v/>
      </c>
      <c r="J34" s="45" t="str">
        <f t="shared" si="14"/>
        <v/>
      </c>
      <c r="K34" s="46" t="s">
        <v>134</v>
      </c>
      <c r="L34" s="46" t="str">
        <f t="shared" si="15"/>
        <v/>
      </c>
      <c r="M34" s="46" t="str">
        <f t="shared" si="16"/>
        <v/>
      </c>
      <c r="N34" s="45" t="s">
        <v>134</v>
      </c>
      <c r="O34" s="45" t="s">
        <v>134</v>
      </c>
      <c r="P34" s="45" t="s">
        <v>134</v>
      </c>
      <c r="Q34" s="46" t="str">
        <f t="shared" si="17"/>
        <v/>
      </c>
      <c r="R34" s="46" t="str">
        <f t="shared" si="18"/>
        <v/>
      </c>
      <c r="S34" s="46" t="str">
        <f t="shared" si="19"/>
        <v/>
      </c>
      <c r="T34" s="48" t="s">
        <v>134</v>
      </c>
      <c r="U34" s="47"/>
      <c r="V34" s="50"/>
      <c r="W34" s="48" t="str">
        <f t="shared" si="24"/>
        <v/>
      </c>
      <c r="X34" s="43" t="str">
        <f t="shared" si="23"/>
        <v/>
      </c>
      <c r="Y34" s="34"/>
      <c r="Z34" s="36"/>
    </row>
    <row r="35" spans="2:26" x14ac:dyDescent="0.35">
      <c r="B35" s="34"/>
      <c r="C35" s="37"/>
      <c r="D35" s="43"/>
      <c r="E35" s="43"/>
      <c r="F35" s="44"/>
      <c r="G35" s="43"/>
      <c r="H35" s="45"/>
      <c r="I35" s="45" t="str">
        <f t="shared" si="13"/>
        <v/>
      </c>
      <c r="J35" s="45" t="str">
        <f t="shared" si="14"/>
        <v/>
      </c>
      <c r="K35" s="46" t="s">
        <v>134</v>
      </c>
      <c r="L35" s="46" t="str">
        <f t="shared" si="15"/>
        <v/>
      </c>
      <c r="M35" s="46" t="str">
        <f t="shared" si="16"/>
        <v/>
      </c>
      <c r="N35" s="45" t="s">
        <v>134</v>
      </c>
      <c r="O35" s="45" t="s">
        <v>134</v>
      </c>
      <c r="P35" s="45" t="s">
        <v>134</v>
      </c>
      <c r="Q35" s="46" t="str">
        <f t="shared" si="17"/>
        <v/>
      </c>
      <c r="R35" s="46" t="str">
        <f t="shared" si="18"/>
        <v/>
      </c>
      <c r="S35" s="46" t="str">
        <f t="shared" si="19"/>
        <v/>
      </c>
      <c r="T35" s="47" t="s">
        <v>134</v>
      </c>
      <c r="U35" s="47"/>
      <c r="V35" s="50"/>
      <c r="W35" s="48" t="str">
        <f t="shared" si="24"/>
        <v/>
      </c>
      <c r="X35" s="43" t="str">
        <f t="shared" si="23"/>
        <v/>
      </c>
      <c r="Y35" s="34"/>
      <c r="Z35" s="36"/>
    </row>
    <row r="36" spans="2:26" x14ac:dyDescent="0.35">
      <c r="B36" s="34"/>
      <c r="C36" s="37"/>
      <c r="D36" s="43"/>
      <c r="E36" s="43"/>
      <c r="F36" s="44"/>
      <c r="G36" s="43"/>
      <c r="H36" s="45"/>
      <c r="I36" s="45" t="str">
        <f t="shared" si="13"/>
        <v/>
      </c>
      <c r="J36" s="45" t="str">
        <f t="shared" si="14"/>
        <v/>
      </c>
      <c r="K36" s="46" t="s">
        <v>134</v>
      </c>
      <c r="L36" s="46" t="str">
        <f t="shared" si="15"/>
        <v/>
      </c>
      <c r="M36" s="46" t="str">
        <f t="shared" si="16"/>
        <v/>
      </c>
      <c r="N36" s="45" t="s">
        <v>134</v>
      </c>
      <c r="O36" s="45" t="s">
        <v>134</v>
      </c>
      <c r="P36" s="45" t="s">
        <v>134</v>
      </c>
      <c r="Q36" s="46" t="str">
        <f t="shared" si="17"/>
        <v/>
      </c>
      <c r="R36" s="46" t="str">
        <f t="shared" si="18"/>
        <v/>
      </c>
      <c r="S36" s="46" t="str">
        <f t="shared" si="19"/>
        <v/>
      </c>
      <c r="T36" s="47"/>
      <c r="U36" s="47"/>
      <c r="V36" s="50"/>
      <c r="W36" s="48" t="str">
        <f t="shared" si="24"/>
        <v/>
      </c>
      <c r="X36" s="43" t="str">
        <f t="shared" si="23"/>
        <v/>
      </c>
      <c r="Y36" s="34"/>
      <c r="Z36" s="36"/>
    </row>
    <row r="37" spans="2:26" x14ac:dyDescent="0.35">
      <c r="B37" s="34"/>
      <c r="C37" s="37"/>
      <c r="D37" s="51"/>
      <c r="E37" s="51"/>
      <c r="F37" s="51"/>
      <c r="G37" s="52">
        <f>COUNTA(G30:G36)</f>
        <v>0</v>
      </c>
      <c r="H37" s="91">
        <f t="shared" ref="H37:S37" si="25">COUNTIF(H30:H36,"2 match")</f>
        <v>0</v>
      </c>
      <c r="I37" s="91">
        <f t="shared" si="25"/>
        <v>0</v>
      </c>
      <c r="J37" s="91">
        <f t="shared" si="25"/>
        <v>0</v>
      </c>
      <c r="K37" s="91">
        <f t="shared" si="25"/>
        <v>0</v>
      </c>
      <c r="L37" s="91">
        <f t="shared" si="25"/>
        <v>0</v>
      </c>
      <c r="M37" s="91">
        <f t="shared" si="25"/>
        <v>0</v>
      </c>
      <c r="N37" s="91">
        <f t="shared" si="25"/>
        <v>0</v>
      </c>
      <c r="O37" s="91">
        <f t="shared" si="25"/>
        <v>0</v>
      </c>
      <c r="P37" s="91">
        <f t="shared" si="25"/>
        <v>0</v>
      </c>
      <c r="Q37" s="91">
        <f t="shared" si="25"/>
        <v>0</v>
      </c>
      <c r="R37" s="91">
        <f t="shared" si="25"/>
        <v>0</v>
      </c>
      <c r="S37" s="91">
        <f t="shared" si="25"/>
        <v>0</v>
      </c>
      <c r="T37" s="53">
        <f>SUM(T30:T36)</f>
        <v>0</v>
      </c>
      <c r="U37" s="53">
        <f>SUM(U30:U36)</f>
        <v>0</v>
      </c>
      <c r="V37" s="54"/>
      <c r="W37" s="55"/>
      <c r="X37" s="56">
        <f>SUM(X30:X36)</f>
        <v>0</v>
      </c>
      <c r="Y37" s="35"/>
      <c r="Z37" s="36"/>
    </row>
    <row r="38" spans="2:26" x14ac:dyDescent="0.35">
      <c r="B38" s="34"/>
      <c r="C38" s="37"/>
      <c r="D38" s="57"/>
      <c r="E38" s="57"/>
      <c r="F38" s="57"/>
      <c r="G38" s="57"/>
      <c r="H38" s="117"/>
      <c r="I38" s="254"/>
      <c r="J38" s="254"/>
      <c r="K38" s="117"/>
      <c r="L38" s="254"/>
      <c r="M38" s="254"/>
      <c r="N38" s="117"/>
      <c r="O38" s="254"/>
      <c r="P38" s="254"/>
      <c r="Q38" s="117"/>
      <c r="R38" s="254"/>
      <c r="S38" s="254"/>
      <c r="T38" s="57"/>
      <c r="U38" s="57"/>
      <c r="V38" s="57"/>
      <c r="W38" s="57"/>
      <c r="X38" s="58" t="e">
        <f>(X37/U37)</f>
        <v>#DIV/0!</v>
      </c>
      <c r="Y38" s="35"/>
      <c r="Z38" s="36"/>
    </row>
    <row r="39" spans="2:26" ht="30" customHeight="1" x14ac:dyDescent="0.35">
      <c r="B39" s="34"/>
      <c r="C39" s="37"/>
      <c r="D39" s="68"/>
      <c r="E39" s="68"/>
      <c r="F39" s="68"/>
      <c r="G39" s="68"/>
      <c r="H39" s="68"/>
      <c r="I39" s="68"/>
      <c r="J39" s="68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68"/>
      <c r="Y39" s="68"/>
      <c r="Z39" s="36"/>
    </row>
    <row r="40" spans="2:26" x14ac:dyDescent="0.35">
      <c r="B40" s="34"/>
      <c r="C40" s="35"/>
      <c r="D40" s="247" t="s">
        <v>31</v>
      </c>
      <c r="E40" s="248"/>
      <c r="F40" s="248"/>
      <c r="G40" s="248"/>
      <c r="H40" s="253" t="s">
        <v>131</v>
      </c>
      <c r="I40" s="253"/>
      <c r="J40" s="253"/>
      <c r="K40" s="253"/>
      <c r="L40" s="253"/>
      <c r="M40" s="253"/>
      <c r="N40" s="253"/>
      <c r="O40" s="253"/>
      <c r="P40" s="253"/>
      <c r="Q40" s="253"/>
      <c r="R40" s="253"/>
      <c r="S40" s="253"/>
      <c r="T40" s="240" t="s">
        <v>57</v>
      </c>
      <c r="U40" s="243" t="s">
        <v>33</v>
      </c>
      <c r="V40" s="237" t="s">
        <v>34</v>
      </c>
      <c r="W40" s="222" t="s">
        <v>35</v>
      </c>
      <c r="X40" s="225" t="s">
        <v>135</v>
      </c>
      <c r="Y40" s="188" t="s">
        <v>132</v>
      </c>
      <c r="Z40" s="36"/>
    </row>
    <row r="41" spans="2:26" x14ac:dyDescent="0.35">
      <c r="B41" s="34"/>
      <c r="C41" s="35"/>
      <c r="D41" s="249"/>
      <c r="E41" s="250"/>
      <c r="F41" s="250"/>
      <c r="G41" s="250"/>
      <c r="H41" s="228" t="s">
        <v>4</v>
      </c>
      <c r="I41" s="229"/>
      <c r="J41" s="230"/>
      <c r="K41" s="228" t="s">
        <v>6</v>
      </c>
      <c r="L41" s="229"/>
      <c r="M41" s="230"/>
      <c r="N41" s="228" t="s">
        <v>36</v>
      </c>
      <c r="O41" s="229"/>
      <c r="P41" s="230"/>
      <c r="Q41" s="228" t="s">
        <v>129</v>
      </c>
      <c r="R41" s="229"/>
      <c r="S41" s="230"/>
      <c r="T41" s="241"/>
      <c r="U41" s="244"/>
      <c r="V41" s="238"/>
      <c r="W41" s="223"/>
      <c r="X41" s="226"/>
      <c r="Y41" s="189"/>
      <c r="Z41" s="36"/>
    </row>
    <row r="42" spans="2:26" x14ac:dyDescent="0.35">
      <c r="B42" s="34"/>
      <c r="C42" s="35"/>
      <c r="D42" s="251"/>
      <c r="E42" s="252"/>
      <c r="F42" s="252"/>
      <c r="G42" s="252"/>
      <c r="H42" s="231" t="s">
        <v>39</v>
      </c>
      <c r="I42" s="233" t="s">
        <v>38</v>
      </c>
      <c r="J42" s="234"/>
      <c r="K42" s="231" t="s">
        <v>39</v>
      </c>
      <c r="L42" s="235" t="s">
        <v>38</v>
      </c>
      <c r="M42" s="236"/>
      <c r="N42" s="231" t="s">
        <v>39</v>
      </c>
      <c r="O42" s="233" t="s">
        <v>38</v>
      </c>
      <c r="P42" s="234"/>
      <c r="Q42" s="231" t="s">
        <v>39</v>
      </c>
      <c r="R42" s="233" t="s">
        <v>38</v>
      </c>
      <c r="S42" s="234"/>
      <c r="T42" s="241"/>
      <c r="U42" s="244"/>
      <c r="V42" s="238"/>
      <c r="W42" s="223"/>
      <c r="X42" s="226"/>
      <c r="Y42" s="189"/>
      <c r="Z42" s="36"/>
    </row>
    <row r="43" spans="2:26" x14ac:dyDescent="0.35">
      <c r="B43" s="34"/>
      <c r="C43" s="35"/>
      <c r="D43" s="38" t="s">
        <v>40</v>
      </c>
      <c r="E43" s="38" t="s">
        <v>41</v>
      </c>
      <c r="F43" s="38" t="s">
        <v>58</v>
      </c>
      <c r="G43" s="39" t="s">
        <v>59</v>
      </c>
      <c r="H43" s="232"/>
      <c r="I43" s="41" t="s">
        <v>43</v>
      </c>
      <c r="J43" s="41" t="s">
        <v>44</v>
      </c>
      <c r="K43" s="232"/>
      <c r="L43" s="41" t="s">
        <v>43</v>
      </c>
      <c r="M43" s="42" t="s">
        <v>44</v>
      </c>
      <c r="N43" s="232"/>
      <c r="O43" s="42" t="s">
        <v>43</v>
      </c>
      <c r="P43" s="42" t="s">
        <v>44</v>
      </c>
      <c r="Q43" s="232"/>
      <c r="R43" s="41" t="s">
        <v>43</v>
      </c>
      <c r="S43" s="42" t="s">
        <v>44</v>
      </c>
      <c r="T43" s="242"/>
      <c r="U43" s="245"/>
      <c r="V43" s="239"/>
      <c r="W43" s="224"/>
      <c r="X43" s="227"/>
      <c r="Y43" s="190"/>
      <c r="Z43" s="36"/>
    </row>
    <row r="44" spans="2:26" x14ac:dyDescent="0.35">
      <c r="B44" s="34"/>
      <c r="C44" s="35"/>
      <c r="D44" s="43" t="s">
        <v>134</v>
      </c>
      <c r="E44" s="43"/>
      <c r="F44" s="182"/>
      <c r="G44" s="43"/>
      <c r="H44" s="45"/>
      <c r="I44" s="45" t="str">
        <f t="shared" ref="I44:I49" si="26">IF(AND(U44&gt;=100000,U44&lt;=299999),"3","")</f>
        <v/>
      </c>
      <c r="J44" s="45" t="str">
        <f t="shared" ref="J44:J49" si="27">IF(AND(U44&gt;=100000,U44&lt;=299999),"3","")</f>
        <v/>
      </c>
      <c r="K44" s="46" t="s">
        <v>134</v>
      </c>
      <c r="L44" s="46" t="str">
        <f t="shared" ref="L44:L49" si="28">IF(U44&gt;=300000,"3","")</f>
        <v/>
      </c>
      <c r="M44" s="46" t="str">
        <f t="shared" ref="M44:M49" si="29">IF(U44&gt;=300000,"3","")</f>
        <v/>
      </c>
      <c r="N44" s="45" t="s">
        <v>134</v>
      </c>
      <c r="O44" s="45" t="s">
        <v>134</v>
      </c>
      <c r="P44" s="45" t="s">
        <v>134</v>
      </c>
      <c r="Q44" s="46" t="str">
        <f t="shared" ref="Q44:Q49" si="30">IF(U44&gt;=100000,"3","")</f>
        <v/>
      </c>
      <c r="R44" s="46" t="str">
        <f t="shared" ref="R44:R49" si="31">IF(AND(U44&gt;=1,U44&lt;=99999),"3","")</f>
        <v/>
      </c>
      <c r="S44" s="46" t="str">
        <f t="shared" ref="S44:S49" si="32">IF(AND(U44&gt;=1,U44&lt;=99999),"3","")</f>
        <v/>
      </c>
      <c r="T44" s="47" t="s">
        <v>134</v>
      </c>
      <c r="U44" s="47"/>
      <c r="V44" s="50"/>
      <c r="W44" s="48" t="str">
        <f t="shared" ref="W44:W49" si="33">IF(U44&gt;=1,"En cours…", "")</f>
        <v/>
      </c>
      <c r="X44" s="43" t="str">
        <f t="shared" ref="X44:X49" si="34">IF(W44="Signé 100%",U44,IF(W44="Reporté","RIEN",IF(W44="Abandon","0",IF(ISBLANK(W44),"",IF(W44="En cours…","R.A.S","")))))</f>
        <v/>
      </c>
      <c r="Y44" s="172"/>
      <c r="Z44" s="36"/>
    </row>
    <row r="45" spans="2:26" x14ac:dyDescent="0.35">
      <c r="B45" s="34"/>
      <c r="C45" s="35"/>
      <c r="D45" s="43"/>
      <c r="E45" s="43"/>
      <c r="F45" s="182"/>
      <c r="G45" s="43"/>
      <c r="H45" s="45"/>
      <c r="I45" s="45" t="str">
        <f t="shared" si="26"/>
        <v/>
      </c>
      <c r="J45" s="45" t="str">
        <f t="shared" si="27"/>
        <v/>
      </c>
      <c r="K45" s="46" t="s">
        <v>134</v>
      </c>
      <c r="L45" s="46" t="str">
        <f t="shared" si="28"/>
        <v/>
      </c>
      <c r="M45" s="46" t="str">
        <f t="shared" si="29"/>
        <v/>
      </c>
      <c r="N45" s="45" t="s">
        <v>134</v>
      </c>
      <c r="O45" s="45" t="s">
        <v>134</v>
      </c>
      <c r="P45" s="45" t="s">
        <v>134</v>
      </c>
      <c r="Q45" s="46" t="str">
        <f t="shared" si="30"/>
        <v/>
      </c>
      <c r="R45" s="46" t="str">
        <f t="shared" si="31"/>
        <v/>
      </c>
      <c r="S45" s="46" t="str">
        <f t="shared" si="32"/>
        <v/>
      </c>
      <c r="T45" s="47" t="s">
        <v>134</v>
      </c>
      <c r="U45" s="47"/>
      <c r="V45" s="50"/>
      <c r="W45" s="48" t="str">
        <f t="shared" si="33"/>
        <v/>
      </c>
      <c r="X45" s="43" t="str">
        <f t="shared" si="34"/>
        <v/>
      </c>
      <c r="Y45" s="172"/>
      <c r="Z45" s="36"/>
    </row>
    <row r="46" spans="2:26" x14ac:dyDescent="0.35">
      <c r="B46" s="34"/>
      <c r="C46" s="35"/>
      <c r="D46" s="43"/>
      <c r="E46" s="43"/>
      <c r="F46" s="182"/>
      <c r="G46" s="43"/>
      <c r="H46" s="45"/>
      <c r="I46" s="45" t="str">
        <f t="shared" si="26"/>
        <v/>
      </c>
      <c r="J46" s="45" t="str">
        <f t="shared" si="27"/>
        <v/>
      </c>
      <c r="K46" s="46" t="s">
        <v>134</v>
      </c>
      <c r="L46" s="46" t="str">
        <f t="shared" si="28"/>
        <v/>
      </c>
      <c r="M46" s="46" t="str">
        <f t="shared" si="29"/>
        <v/>
      </c>
      <c r="N46" s="45" t="s">
        <v>134</v>
      </c>
      <c r="O46" s="45" t="s">
        <v>134</v>
      </c>
      <c r="P46" s="45" t="s">
        <v>134</v>
      </c>
      <c r="Q46" s="46" t="str">
        <f t="shared" si="30"/>
        <v/>
      </c>
      <c r="R46" s="46" t="str">
        <f t="shared" si="31"/>
        <v/>
      </c>
      <c r="S46" s="46" t="str">
        <f t="shared" si="32"/>
        <v/>
      </c>
      <c r="T46" s="47" t="s">
        <v>134</v>
      </c>
      <c r="U46" s="47"/>
      <c r="V46" s="50"/>
      <c r="W46" s="48" t="str">
        <f t="shared" si="33"/>
        <v/>
      </c>
      <c r="X46" s="43" t="str">
        <f t="shared" si="34"/>
        <v/>
      </c>
      <c r="Y46" s="172"/>
      <c r="Z46" s="36"/>
    </row>
    <row r="47" spans="2:26" x14ac:dyDescent="0.35">
      <c r="B47" s="34"/>
      <c r="C47" s="35"/>
      <c r="D47" s="43"/>
      <c r="E47" s="43"/>
      <c r="F47" s="182"/>
      <c r="G47" s="43"/>
      <c r="H47" s="45"/>
      <c r="I47" s="45" t="str">
        <f t="shared" si="26"/>
        <v/>
      </c>
      <c r="J47" s="45" t="str">
        <f t="shared" si="27"/>
        <v/>
      </c>
      <c r="K47" s="46" t="s">
        <v>134</v>
      </c>
      <c r="L47" s="46" t="str">
        <f t="shared" si="28"/>
        <v/>
      </c>
      <c r="M47" s="46" t="str">
        <f t="shared" si="29"/>
        <v/>
      </c>
      <c r="N47" s="45" t="s">
        <v>134</v>
      </c>
      <c r="O47" s="45" t="s">
        <v>134</v>
      </c>
      <c r="P47" s="45" t="s">
        <v>134</v>
      </c>
      <c r="Q47" s="46" t="str">
        <f t="shared" si="30"/>
        <v/>
      </c>
      <c r="R47" s="46" t="str">
        <f t="shared" si="31"/>
        <v/>
      </c>
      <c r="S47" s="46" t="str">
        <f t="shared" si="32"/>
        <v/>
      </c>
      <c r="T47" s="48" t="s">
        <v>134</v>
      </c>
      <c r="U47" s="47"/>
      <c r="V47" s="50"/>
      <c r="W47" s="48" t="str">
        <f t="shared" si="33"/>
        <v/>
      </c>
      <c r="X47" s="43" t="str">
        <f t="shared" si="34"/>
        <v/>
      </c>
      <c r="Y47" s="172"/>
      <c r="Z47" s="36"/>
    </row>
    <row r="48" spans="2:26" x14ac:dyDescent="0.35">
      <c r="B48" s="34"/>
      <c r="C48" s="35"/>
      <c r="D48" s="43"/>
      <c r="E48" s="43"/>
      <c r="F48" s="182"/>
      <c r="G48" s="43"/>
      <c r="H48" s="45"/>
      <c r="I48" s="45" t="str">
        <f t="shared" si="26"/>
        <v/>
      </c>
      <c r="J48" s="45" t="str">
        <f t="shared" si="27"/>
        <v/>
      </c>
      <c r="K48" s="46" t="s">
        <v>134</v>
      </c>
      <c r="L48" s="46" t="str">
        <f t="shared" si="28"/>
        <v/>
      </c>
      <c r="M48" s="46" t="str">
        <f t="shared" si="29"/>
        <v/>
      </c>
      <c r="N48" s="45" t="s">
        <v>134</v>
      </c>
      <c r="O48" s="45" t="s">
        <v>134</v>
      </c>
      <c r="P48" s="45" t="s">
        <v>134</v>
      </c>
      <c r="Q48" s="46" t="str">
        <f t="shared" si="30"/>
        <v/>
      </c>
      <c r="R48" s="46" t="str">
        <f t="shared" si="31"/>
        <v/>
      </c>
      <c r="S48" s="46" t="str">
        <f t="shared" si="32"/>
        <v/>
      </c>
      <c r="T48" s="47" t="s">
        <v>134</v>
      </c>
      <c r="U48" s="47"/>
      <c r="V48" s="50"/>
      <c r="W48" s="48" t="str">
        <f t="shared" si="33"/>
        <v/>
      </c>
      <c r="X48" s="43" t="str">
        <f t="shared" si="34"/>
        <v/>
      </c>
      <c r="Y48" s="172"/>
      <c r="Z48" s="36"/>
    </row>
    <row r="49" spans="2:26" x14ac:dyDescent="0.35">
      <c r="B49" s="34"/>
      <c r="C49" s="35"/>
      <c r="D49" s="43"/>
      <c r="E49" s="43"/>
      <c r="F49" s="182"/>
      <c r="G49" s="43"/>
      <c r="H49" s="45"/>
      <c r="I49" s="45" t="str">
        <f t="shared" si="26"/>
        <v/>
      </c>
      <c r="J49" s="45" t="str">
        <f t="shared" si="27"/>
        <v/>
      </c>
      <c r="K49" s="46" t="s">
        <v>134</v>
      </c>
      <c r="L49" s="46" t="str">
        <f t="shared" si="28"/>
        <v/>
      </c>
      <c r="M49" s="46" t="str">
        <f t="shared" si="29"/>
        <v/>
      </c>
      <c r="N49" s="45" t="s">
        <v>134</v>
      </c>
      <c r="O49" s="45" t="s">
        <v>134</v>
      </c>
      <c r="P49" s="45" t="s">
        <v>134</v>
      </c>
      <c r="Q49" s="46" t="str">
        <f t="shared" si="30"/>
        <v/>
      </c>
      <c r="R49" s="46" t="str">
        <f t="shared" si="31"/>
        <v/>
      </c>
      <c r="S49" s="46" t="str">
        <f t="shared" si="32"/>
        <v/>
      </c>
      <c r="T49" s="47" t="s">
        <v>134</v>
      </c>
      <c r="U49" s="47"/>
      <c r="V49" s="50"/>
      <c r="W49" s="48" t="str">
        <f t="shared" si="33"/>
        <v/>
      </c>
      <c r="X49" s="43" t="str">
        <f t="shared" si="34"/>
        <v/>
      </c>
      <c r="Y49" s="172"/>
      <c r="Z49" s="36"/>
    </row>
    <row r="50" spans="2:26" x14ac:dyDescent="0.35">
      <c r="B50" s="34"/>
      <c r="C50" s="35"/>
      <c r="D50" s="59"/>
      <c r="E50" s="59"/>
      <c r="F50" s="60"/>
      <c r="G50" s="52">
        <f>COUNTA(G44:G49)</f>
        <v>0</v>
      </c>
      <c r="H50" s="52">
        <f>COUNTIF(H44:H49,"2 match")+COUNTIF(H44:H49,"1 facultative")</f>
        <v>0</v>
      </c>
      <c r="I50" s="52">
        <f t="shared" ref="I50:S50" si="35">COUNTIF(I44:I49,"2 match")+COUNTIF(I44:I49,"1 facultative")</f>
        <v>0</v>
      </c>
      <c r="J50" s="52">
        <f t="shared" si="35"/>
        <v>0</v>
      </c>
      <c r="K50" s="52">
        <f t="shared" si="35"/>
        <v>0</v>
      </c>
      <c r="L50" s="52">
        <f t="shared" si="35"/>
        <v>0</v>
      </c>
      <c r="M50" s="52">
        <f t="shared" si="35"/>
        <v>0</v>
      </c>
      <c r="N50" s="52">
        <f t="shared" si="35"/>
        <v>0</v>
      </c>
      <c r="O50" s="52">
        <f t="shared" si="35"/>
        <v>0</v>
      </c>
      <c r="P50" s="52">
        <f t="shared" si="35"/>
        <v>0</v>
      </c>
      <c r="Q50" s="52">
        <f t="shared" si="35"/>
        <v>0</v>
      </c>
      <c r="R50" s="52">
        <f t="shared" si="35"/>
        <v>0</v>
      </c>
      <c r="S50" s="52">
        <f t="shared" si="35"/>
        <v>0</v>
      </c>
      <c r="T50" s="53">
        <f>SUM(T44:T49)</f>
        <v>0</v>
      </c>
      <c r="U50" s="53">
        <f>SUM(U44:U49)</f>
        <v>0</v>
      </c>
      <c r="V50" s="59"/>
      <c r="W50" s="59"/>
      <c r="X50" s="168"/>
      <c r="Y50" s="31"/>
      <c r="Z50" s="36"/>
    </row>
    <row r="51" spans="2:26" x14ac:dyDescent="0.35">
      <c r="B51" s="34"/>
      <c r="C51" s="35"/>
      <c r="D51" s="43"/>
      <c r="E51" s="43"/>
      <c r="F51" s="44"/>
      <c r="G51" s="43"/>
      <c r="H51" s="45"/>
      <c r="I51" s="45" t="str">
        <f t="shared" ref="I51:I55" si="36">IF(AND(U51&gt;=100000,U51&lt;=299999),"3","")</f>
        <v/>
      </c>
      <c r="J51" s="45" t="str">
        <f t="shared" ref="J51:J55" si="37">IF(AND(U51&gt;=100000,U51&lt;=299999),"3","")</f>
        <v/>
      </c>
      <c r="K51" s="46" t="s">
        <v>134</v>
      </c>
      <c r="L51" s="46" t="str">
        <f t="shared" ref="L51:L55" si="38">IF(U51&gt;=300000,"3","")</f>
        <v/>
      </c>
      <c r="M51" s="46" t="str">
        <f t="shared" ref="M51:M55" si="39">IF(U51&gt;=300000,"3","")</f>
        <v/>
      </c>
      <c r="N51" s="45" t="s">
        <v>134</v>
      </c>
      <c r="O51" s="45" t="s">
        <v>134</v>
      </c>
      <c r="P51" s="45" t="s">
        <v>134</v>
      </c>
      <c r="Q51" s="46" t="str">
        <f t="shared" ref="Q51:Q55" si="40">IF(U51&gt;=100000,"3","")</f>
        <v/>
      </c>
      <c r="R51" s="46" t="str">
        <f t="shared" ref="R51:R55" si="41">IF(AND(U51&gt;=1,U51&lt;=99999),"3","")</f>
        <v/>
      </c>
      <c r="S51" s="46" t="str">
        <f t="shared" ref="S51:S55" si="42">IF(AND(U51&gt;=1,U51&lt;=99999),"3","")</f>
        <v/>
      </c>
      <c r="T51" s="47" t="s">
        <v>134</v>
      </c>
      <c r="U51" s="47"/>
      <c r="V51" s="50"/>
      <c r="W51" s="48" t="str">
        <f t="shared" ref="W51:W55" si="43">IF(U51&gt;=1,"En cours…", "")</f>
        <v/>
      </c>
      <c r="X51" s="43" t="str">
        <f>IF(W51="Signé 100%",U51,IF(W51="Reporté","RIEN",IF(W51="Abandon","0",IF(ISBLANK(W51),"",IF(W51="En cours…","R.A.S","")))))</f>
        <v/>
      </c>
      <c r="Y51" s="34"/>
      <c r="Z51" s="36"/>
    </row>
    <row r="52" spans="2:26" x14ac:dyDescent="0.35">
      <c r="B52" s="34"/>
      <c r="C52" s="35"/>
      <c r="D52" s="43"/>
      <c r="E52" s="43"/>
      <c r="F52" s="44"/>
      <c r="G52" s="43"/>
      <c r="H52" s="45"/>
      <c r="I52" s="45" t="str">
        <f t="shared" si="36"/>
        <v/>
      </c>
      <c r="J52" s="45" t="str">
        <f t="shared" si="37"/>
        <v/>
      </c>
      <c r="K52" s="46" t="s">
        <v>134</v>
      </c>
      <c r="L52" s="46" t="str">
        <f t="shared" si="38"/>
        <v/>
      </c>
      <c r="M52" s="46" t="str">
        <f t="shared" si="39"/>
        <v/>
      </c>
      <c r="N52" s="45" t="s">
        <v>134</v>
      </c>
      <c r="O52" s="45" t="s">
        <v>134</v>
      </c>
      <c r="P52" s="45" t="s">
        <v>134</v>
      </c>
      <c r="Q52" s="46" t="str">
        <f t="shared" si="40"/>
        <v/>
      </c>
      <c r="R52" s="46" t="str">
        <f t="shared" si="41"/>
        <v/>
      </c>
      <c r="S52" s="46" t="str">
        <f t="shared" si="42"/>
        <v/>
      </c>
      <c r="T52" s="47" t="s">
        <v>134</v>
      </c>
      <c r="U52" s="47"/>
      <c r="V52" s="50"/>
      <c r="W52" s="48" t="str">
        <f t="shared" si="43"/>
        <v/>
      </c>
      <c r="X52" s="43" t="str">
        <f t="shared" ref="X52:X55" si="44">IF(W52="Signé 100%",U52,IF(W52="Reporté","RIEN",IF(W52="Abandon","0",IF(ISBLANK(W52),"",IF(W52="En cours…","R.A.S","")))))</f>
        <v/>
      </c>
      <c r="Y52" s="34"/>
      <c r="Z52" s="36"/>
    </row>
    <row r="53" spans="2:26" x14ac:dyDescent="0.35">
      <c r="B53" s="34"/>
      <c r="C53" s="35"/>
      <c r="D53" s="43"/>
      <c r="E53" s="43"/>
      <c r="F53" s="44"/>
      <c r="G53" s="43"/>
      <c r="H53" s="45"/>
      <c r="I53" s="45" t="str">
        <f t="shared" si="36"/>
        <v/>
      </c>
      <c r="J53" s="45" t="str">
        <f t="shared" si="37"/>
        <v/>
      </c>
      <c r="K53" s="46" t="s">
        <v>134</v>
      </c>
      <c r="L53" s="46" t="str">
        <f t="shared" si="38"/>
        <v/>
      </c>
      <c r="M53" s="46" t="str">
        <f t="shared" si="39"/>
        <v/>
      </c>
      <c r="N53" s="45" t="s">
        <v>134</v>
      </c>
      <c r="O53" s="45" t="s">
        <v>134</v>
      </c>
      <c r="P53" s="45" t="s">
        <v>134</v>
      </c>
      <c r="Q53" s="46" t="str">
        <f t="shared" si="40"/>
        <v/>
      </c>
      <c r="R53" s="46" t="str">
        <f t="shared" si="41"/>
        <v/>
      </c>
      <c r="S53" s="46" t="str">
        <f t="shared" si="42"/>
        <v/>
      </c>
      <c r="T53" s="48" t="s">
        <v>134</v>
      </c>
      <c r="U53" s="47"/>
      <c r="V53" s="50"/>
      <c r="W53" s="48" t="str">
        <f t="shared" si="43"/>
        <v/>
      </c>
      <c r="X53" s="43" t="str">
        <f t="shared" si="44"/>
        <v/>
      </c>
      <c r="Y53" s="34"/>
      <c r="Z53" s="36"/>
    </row>
    <row r="54" spans="2:26" x14ac:dyDescent="0.35">
      <c r="B54" s="34"/>
      <c r="C54" s="35"/>
      <c r="D54" s="43"/>
      <c r="E54" s="43"/>
      <c r="F54" s="44"/>
      <c r="G54" s="43"/>
      <c r="H54" s="45"/>
      <c r="I54" s="45" t="str">
        <f t="shared" si="36"/>
        <v/>
      </c>
      <c r="J54" s="45" t="str">
        <f t="shared" si="37"/>
        <v/>
      </c>
      <c r="K54" s="46" t="s">
        <v>134</v>
      </c>
      <c r="L54" s="46" t="str">
        <f t="shared" si="38"/>
        <v/>
      </c>
      <c r="M54" s="46" t="str">
        <f t="shared" si="39"/>
        <v/>
      </c>
      <c r="N54" s="45" t="s">
        <v>134</v>
      </c>
      <c r="O54" s="45" t="s">
        <v>134</v>
      </c>
      <c r="P54" s="45" t="s">
        <v>134</v>
      </c>
      <c r="Q54" s="46" t="str">
        <f t="shared" si="40"/>
        <v/>
      </c>
      <c r="R54" s="46" t="str">
        <f t="shared" si="41"/>
        <v/>
      </c>
      <c r="S54" s="46" t="str">
        <f t="shared" si="42"/>
        <v/>
      </c>
      <c r="T54" s="47" t="s">
        <v>134</v>
      </c>
      <c r="U54" s="47"/>
      <c r="V54" s="50"/>
      <c r="W54" s="48" t="str">
        <f t="shared" si="43"/>
        <v/>
      </c>
      <c r="X54" s="43" t="str">
        <f t="shared" si="44"/>
        <v/>
      </c>
      <c r="Y54" s="34"/>
      <c r="Z54" s="36"/>
    </row>
    <row r="55" spans="2:26" x14ac:dyDescent="0.35">
      <c r="B55" s="34"/>
      <c r="C55" s="35"/>
      <c r="D55" s="43"/>
      <c r="E55" s="43"/>
      <c r="F55" s="44"/>
      <c r="G55" s="43"/>
      <c r="H55" s="45"/>
      <c r="I55" s="45" t="str">
        <f t="shared" si="36"/>
        <v/>
      </c>
      <c r="J55" s="45" t="str">
        <f t="shared" si="37"/>
        <v/>
      </c>
      <c r="K55" s="46" t="s">
        <v>134</v>
      </c>
      <c r="L55" s="46" t="str">
        <f t="shared" si="38"/>
        <v/>
      </c>
      <c r="M55" s="46" t="str">
        <f t="shared" si="39"/>
        <v/>
      </c>
      <c r="N55" s="45" t="s">
        <v>134</v>
      </c>
      <c r="O55" s="45" t="s">
        <v>134</v>
      </c>
      <c r="P55" s="45" t="s">
        <v>134</v>
      </c>
      <c r="Q55" s="46" t="str">
        <f t="shared" si="40"/>
        <v/>
      </c>
      <c r="R55" s="46" t="str">
        <f t="shared" si="41"/>
        <v/>
      </c>
      <c r="S55" s="46" t="str">
        <f t="shared" si="42"/>
        <v/>
      </c>
      <c r="T55" s="47"/>
      <c r="U55" s="47"/>
      <c r="V55" s="50"/>
      <c r="W55" s="48" t="str">
        <f t="shared" si="43"/>
        <v/>
      </c>
      <c r="X55" s="43" t="str">
        <f t="shared" si="44"/>
        <v/>
      </c>
      <c r="Y55" s="34"/>
      <c r="Z55" s="36"/>
    </row>
    <row r="56" spans="2:26" x14ac:dyDescent="0.35">
      <c r="B56" s="34"/>
      <c r="C56" s="35"/>
      <c r="D56" s="89"/>
      <c r="E56" s="89"/>
      <c r="F56" s="90"/>
      <c r="G56" s="91">
        <f>COUNTA(G51:G55)</f>
        <v>0</v>
      </c>
      <c r="H56" s="91">
        <f>COUNTIF(H51:H55,"2 match")</f>
        <v>0</v>
      </c>
      <c r="I56" s="91">
        <f>COUNTIF(I51:I55,"2 match")</f>
        <v>0</v>
      </c>
      <c r="J56" s="91">
        <f t="shared" ref="J56:S56" si="45">COUNTIF(J51:J55,"2 match")</f>
        <v>0</v>
      </c>
      <c r="K56" s="91">
        <f t="shared" si="45"/>
        <v>0</v>
      </c>
      <c r="L56" s="91">
        <f t="shared" si="45"/>
        <v>0</v>
      </c>
      <c r="M56" s="91">
        <f t="shared" si="45"/>
        <v>0</v>
      </c>
      <c r="N56" s="91">
        <f t="shared" si="45"/>
        <v>0</v>
      </c>
      <c r="O56" s="91">
        <f t="shared" si="45"/>
        <v>0</v>
      </c>
      <c r="P56" s="91">
        <f t="shared" si="45"/>
        <v>0</v>
      </c>
      <c r="Q56" s="91">
        <f t="shared" si="45"/>
        <v>0</v>
      </c>
      <c r="R56" s="91">
        <f t="shared" si="45"/>
        <v>0</v>
      </c>
      <c r="S56" s="91">
        <f t="shared" si="45"/>
        <v>0</v>
      </c>
      <c r="T56" s="92">
        <f>SUM(T51:T55)</f>
        <v>0</v>
      </c>
      <c r="U56" s="92">
        <f>SUM(U51:U55)</f>
        <v>0</v>
      </c>
      <c r="V56" s="89"/>
      <c r="W56" s="89"/>
      <c r="X56" s="169">
        <f>SUM(X51:X55)</f>
        <v>0</v>
      </c>
      <c r="Y56" s="34"/>
      <c r="Z56" s="36"/>
    </row>
    <row r="57" spans="2:26" x14ac:dyDescent="0.35">
      <c r="B57" s="34"/>
      <c r="C57" s="35"/>
      <c r="D57" s="96"/>
      <c r="E57" s="96"/>
      <c r="F57" s="96"/>
      <c r="G57" s="96"/>
      <c r="H57" s="119"/>
      <c r="I57" s="257"/>
      <c r="J57" s="257"/>
      <c r="K57" s="119"/>
      <c r="L57" s="257"/>
      <c r="M57" s="257"/>
      <c r="N57" s="116"/>
      <c r="O57" s="257"/>
      <c r="P57" s="257"/>
      <c r="Q57" s="119"/>
      <c r="R57" s="257"/>
      <c r="S57" s="257"/>
      <c r="T57" s="96"/>
      <c r="U57" s="96"/>
      <c r="V57" s="96"/>
      <c r="W57" s="96"/>
      <c r="X57" s="170" t="e">
        <f>(X56/U56)</f>
        <v>#DIV/0!</v>
      </c>
      <c r="Y57" s="34"/>
      <c r="Z57" s="36"/>
    </row>
    <row r="58" spans="2:26" x14ac:dyDescent="0.35">
      <c r="B58" s="34"/>
      <c r="C58" s="35"/>
      <c r="D58" s="259" t="s">
        <v>130</v>
      </c>
      <c r="E58" s="260"/>
      <c r="F58" s="261"/>
      <c r="G58" s="93" t="s">
        <v>60</v>
      </c>
      <c r="H58" s="216">
        <f>SUM(H29+K29+N29+Q29)</f>
        <v>0</v>
      </c>
      <c r="I58" s="217"/>
      <c r="J58" s="218" t="s">
        <v>61</v>
      </c>
      <c r="K58" s="219"/>
      <c r="L58" s="216">
        <f>SUM(H37+K37+N37+Q37)</f>
        <v>0</v>
      </c>
      <c r="M58" s="220"/>
      <c r="N58" s="97"/>
      <c r="O58" s="221" t="s">
        <v>62</v>
      </c>
      <c r="P58" s="221"/>
      <c r="Q58" s="221"/>
      <c r="R58" s="221"/>
      <c r="S58" s="219"/>
      <c r="T58" s="93" t="s">
        <v>60</v>
      </c>
      <c r="U58" s="94">
        <f>SUM(H50+K50+N50+Q50)</f>
        <v>0</v>
      </c>
      <c r="V58" s="95" t="s">
        <v>61</v>
      </c>
      <c r="W58" s="94">
        <f>SUM(H56+K56+N56+Q56)</f>
        <v>0</v>
      </c>
      <c r="X58" s="35"/>
      <c r="Y58" s="57"/>
      <c r="Z58" s="36"/>
    </row>
    <row r="59" spans="2:26" x14ac:dyDescent="0.35">
      <c r="B59" s="34"/>
      <c r="C59" s="35"/>
      <c r="D59" s="210" t="s">
        <v>63</v>
      </c>
      <c r="E59" s="211"/>
      <c r="F59" s="212"/>
      <c r="G59" s="63" t="s">
        <v>60</v>
      </c>
      <c r="H59" s="205">
        <f>SUM(I29+L29+O29+R29)</f>
        <v>0</v>
      </c>
      <c r="I59" s="206"/>
      <c r="J59" s="202" t="s">
        <v>61</v>
      </c>
      <c r="K59" s="204"/>
      <c r="L59" s="205">
        <f>SUM(I37+L37+O37+R37)</f>
        <v>0</v>
      </c>
      <c r="M59" s="207"/>
      <c r="N59" s="97"/>
      <c r="O59" s="213" t="s">
        <v>64</v>
      </c>
      <c r="P59" s="213"/>
      <c r="Q59" s="213"/>
      <c r="R59" s="213"/>
      <c r="S59" s="214"/>
      <c r="T59" s="84" t="s">
        <v>60</v>
      </c>
      <c r="U59" s="62">
        <f>SUM(J50+M50+P50+S50)</f>
        <v>0</v>
      </c>
      <c r="V59" s="63" t="s">
        <v>61</v>
      </c>
      <c r="W59" s="62">
        <f>SUM(I56+L56+O56+R56)</f>
        <v>0</v>
      </c>
      <c r="X59" s="160"/>
      <c r="Y59" s="163"/>
      <c r="Z59" s="164"/>
    </row>
    <row r="60" spans="2:26" x14ac:dyDescent="0.35">
      <c r="B60" s="34"/>
      <c r="C60" s="35"/>
      <c r="D60" s="202" t="s">
        <v>65</v>
      </c>
      <c r="E60" s="203"/>
      <c r="F60" s="204"/>
      <c r="G60" s="63" t="s">
        <v>60</v>
      </c>
      <c r="H60" s="205">
        <f>SUM(J29+M29+P29+S29)</f>
        <v>0</v>
      </c>
      <c r="I60" s="206"/>
      <c r="J60" s="202" t="s">
        <v>61</v>
      </c>
      <c r="K60" s="204"/>
      <c r="L60" s="205">
        <f>SUM(J37+M37+P37+S37)</f>
        <v>0</v>
      </c>
      <c r="M60" s="207"/>
      <c r="N60" s="97"/>
      <c r="O60" s="208" t="s">
        <v>66</v>
      </c>
      <c r="P60" s="208"/>
      <c r="Q60" s="208"/>
      <c r="R60" s="208"/>
      <c r="S60" s="209"/>
      <c r="T60" s="84" t="s">
        <v>60</v>
      </c>
      <c r="U60" s="62">
        <f>SUM(J50+M50+P50+S50)</f>
        <v>0</v>
      </c>
      <c r="V60" s="63" t="s">
        <v>61</v>
      </c>
      <c r="W60" s="62">
        <f>SUM(J56+M56+P56+S56)</f>
        <v>0</v>
      </c>
      <c r="X60" s="165"/>
      <c r="Y60" s="163"/>
      <c r="Z60" s="164"/>
    </row>
    <row r="61" spans="2:26" x14ac:dyDescent="0.35">
      <c r="B61" s="34"/>
      <c r="C61" s="36"/>
      <c r="D61" s="195" t="s">
        <v>67</v>
      </c>
      <c r="E61" s="196"/>
      <c r="F61" s="197"/>
      <c r="G61" s="120" t="s">
        <v>60</v>
      </c>
      <c r="H61" s="198">
        <f>SUM(H58:I60)</f>
        <v>0</v>
      </c>
      <c r="I61" s="199"/>
      <c r="J61" s="200" t="s">
        <v>61</v>
      </c>
      <c r="K61" s="201"/>
      <c r="L61" s="198">
        <f>SUM(L58:M60)</f>
        <v>0</v>
      </c>
      <c r="M61" s="258"/>
      <c r="N61" s="97"/>
      <c r="O61" s="195" t="s">
        <v>67</v>
      </c>
      <c r="P61" s="196"/>
      <c r="Q61" s="196"/>
      <c r="R61" s="196"/>
      <c r="S61" s="197"/>
      <c r="T61" s="64" t="s">
        <v>60</v>
      </c>
      <c r="U61" s="65">
        <f>SUM(U58:U60)</f>
        <v>0</v>
      </c>
      <c r="V61" s="66" t="s">
        <v>61</v>
      </c>
      <c r="W61" s="65">
        <f>SUM(W58:W60)</f>
        <v>0</v>
      </c>
      <c r="X61" s="255">
        <f ca="1">NOW()</f>
        <v>43299.73931261574</v>
      </c>
      <c r="Y61" s="256"/>
      <c r="Z61" s="164"/>
    </row>
    <row r="62" spans="2:26" x14ac:dyDescent="0.35">
      <c r="B62" s="67"/>
      <c r="C62" s="115">
        <f>COUNTIF(H30:H36,"3")+COUNTIF(H30:H36,"2 match")</f>
        <v>0</v>
      </c>
      <c r="D62" s="192">
        <f>COUNTIFS(J30:J36,"3",I30:I36,"3")+SUM(J37+I37)</f>
        <v>0</v>
      </c>
      <c r="E62" s="192"/>
      <c r="F62" s="115">
        <f>COUNTIF(K30:K36,"3")+COUNTIF(K30:K36,"2 match")</f>
        <v>0</v>
      </c>
      <c r="G62" s="194">
        <f>COUNTIFS(M30:M36,"3",L30:L36,"3")+SUM(L37+M37)</f>
        <v>0</v>
      </c>
      <c r="H62" s="194"/>
      <c r="I62" s="118">
        <f>COUNTIF(N30:N36,"3")+COUNTIF(N30:N36,"2 match")</f>
        <v>0</v>
      </c>
      <c r="J62" s="194">
        <f>COUNTIFS(P30:P36,"3",O30:O36,"3")+SUM(O37+P37)</f>
        <v>0</v>
      </c>
      <c r="K62" s="194"/>
      <c r="L62" s="118">
        <f>COUNTIF(Q30:Q36,"3")+COUNTIF(Q30:Q36,"2 match")</f>
        <v>0</v>
      </c>
      <c r="M62" s="194">
        <f>COUNTIFS(S30:S36,"3",R30:R36,"3")+SUM(R37+S37)</f>
        <v>0</v>
      </c>
      <c r="N62" s="192"/>
      <c r="O62" s="115">
        <f>COUNTIF(H51:H55,"3")+COUNTIF(H51:H55,"2 match")</f>
        <v>0</v>
      </c>
      <c r="P62" s="192">
        <f>COUNTIFS(J51:J55,"3",I51:I55,"3")+SUM(J56+I56)</f>
        <v>0</v>
      </c>
      <c r="Q62" s="192"/>
      <c r="R62" s="115">
        <f>COUNTIF(K51:K55,"3")+COUNTIF(K51:K55,"2 match")</f>
        <v>0</v>
      </c>
      <c r="S62" s="192">
        <f>COUNTIFS(M51:M55,"3",L51:L55,"3")+SUM(L56+M56)</f>
        <v>0</v>
      </c>
      <c r="T62" s="192"/>
      <c r="U62" s="115">
        <f>COUNTIF(N51:N55,"3")+COUNTIF(N51:N55,"2 match")</f>
        <v>0</v>
      </c>
      <c r="V62" s="192">
        <f>COUNTIFS(P51:P55,"3",O51:O55,"3")+SUM(O56+P56)</f>
        <v>0</v>
      </c>
      <c r="W62" s="192"/>
      <c r="X62" s="115">
        <f>COUNTIF(Q51:Q55,"3")+COUNTIF(Q51:Q55,"2 match")</f>
        <v>0</v>
      </c>
      <c r="Y62" s="192">
        <f>COUNTIFS(S51:S55,"3",R51:R55,"3")+SUM(R56+S56)</f>
        <v>0</v>
      </c>
      <c r="Z62" s="193"/>
    </row>
    <row r="64" spans="2:26" x14ac:dyDescent="0.35">
      <c r="B64" s="121"/>
      <c r="C64" s="122"/>
      <c r="D64" s="191"/>
      <c r="E64" s="191"/>
      <c r="F64" s="122"/>
      <c r="G64" s="191"/>
      <c r="H64" s="191"/>
      <c r="I64" s="122"/>
      <c r="J64" s="191"/>
      <c r="K64" s="191"/>
      <c r="L64" s="122"/>
      <c r="M64" s="191"/>
      <c r="N64" s="191"/>
    </row>
  </sheetData>
  <mergeCells count="82">
    <mergeCell ref="D5:G7"/>
    <mergeCell ref="H5:S5"/>
    <mergeCell ref="T5:T8"/>
    <mergeCell ref="U5:U8"/>
    <mergeCell ref="V5:V8"/>
    <mergeCell ref="H6:J6"/>
    <mergeCell ref="K6:M6"/>
    <mergeCell ref="N6:P6"/>
    <mergeCell ref="Q6:S6"/>
    <mergeCell ref="H7:H8"/>
    <mergeCell ref="I7:J7"/>
    <mergeCell ref="K7:K8"/>
    <mergeCell ref="L7:M7"/>
    <mergeCell ref="N7:N8"/>
    <mergeCell ref="O7:P7"/>
    <mergeCell ref="Q7:Q8"/>
    <mergeCell ref="C8:C28"/>
    <mergeCell ref="D40:G42"/>
    <mergeCell ref="H40:S40"/>
    <mergeCell ref="T40:T43"/>
    <mergeCell ref="H41:J41"/>
    <mergeCell ref="K41:M41"/>
    <mergeCell ref="H42:H43"/>
    <mergeCell ref="I42:J42"/>
    <mergeCell ref="K42:K43"/>
    <mergeCell ref="I38:J38"/>
    <mergeCell ref="L38:M38"/>
    <mergeCell ref="O38:P38"/>
    <mergeCell ref="R38:S38"/>
    <mergeCell ref="N42:N43"/>
    <mergeCell ref="O42:P42"/>
    <mergeCell ref="Q42:Q43"/>
    <mergeCell ref="I57:J57"/>
    <mergeCell ref="L57:M57"/>
    <mergeCell ref="O57:P57"/>
    <mergeCell ref="R57:S57"/>
    <mergeCell ref="L42:M42"/>
    <mergeCell ref="R42:S42"/>
    <mergeCell ref="D58:F58"/>
    <mergeCell ref="H58:I58"/>
    <mergeCell ref="J58:K58"/>
    <mergeCell ref="L58:M58"/>
    <mergeCell ref="O58:S58"/>
    <mergeCell ref="D60:F60"/>
    <mergeCell ref="H60:I60"/>
    <mergeCell ref="J60:K60"/>
    <mergeCell ref="L60:M60"/>
    <mergeCell ref="O60:S60"/>
    <mergeCell ref="D59:F59"/>
    <mergeCell ref="H59:I59"/>
    <mergeCell ref="J59:K59"/>
    <mergeCell ref="L59:M59"/>
    <mergeCell ref="O59:S59"/>
    <mergeCell ref="D61:F61"/>
    <mergeCell ref="H61:I61"/>
    <mergeCell ref="J61:K61"/>
    <mergeCell ref="L61:M61"/>
    <mergeCell ref="O61:S61"/>
    <mergeCell ref="D64:E64"/>
    <mergeCell ref="G64:H64"/>
    <mergeCell ref="J64:K64"/>
    <mergeCell ref="M64:N64"/>
    <mergeCell ref="D62:E62"/>
    <mergeCell ref="G62:H62"/>
    <mergeCell ref="J62:K62"/>
    <mergeCell ref="M62:N62"/>
    <mergeCell ref="Y5:Y8"/>
    <mergeCell ref="X61:Y61"/>
    <mergeCell ref="S62:T62"/>
    <mergeCell ref="V62:W62"/>
    <mergeCell ref="Y62:Z62"/>
    <mergeCell ref="W5:W8"/>
    <mergeCell ref="X5:X8"/>
    <mergeCell ref="W40:W43"/>
    <mergeCell ref="X40:X43"/>
    <mergeCell ref="Y40:Y43"/>
    <mergeCell ref="V40:V43"/>
    <mergeCell ref="U40:U43"/>
    <mergeCell ref="R7:S7"/>
    <mergeCell ref="Q41:S41"/>
    <mergeCell ref="P62:Q62"/>
    <mergeCell ref="N41:P41"/>
  </mergeCells>
  <conditionalFormatting sqref="G38 C64:D64 C62:D62 X62:Y62">
    <cfRule type="containsText" priority="3510" operator="containsText" text="x">
      <formula>NOT(ISERROR(SEARCH("x",C38)))</formula>
    </cfRule>
  </conditionalFormatting>
  <conditionalFormatting sqref="Y29:Y43 D39:X40 D42:X43 D41:Q41 T41:X41 D38:G38 T38:X38 V50:X50 V56:X56 C64:D64 C62:D62 X62:Y62 D27:E28 G27:G28">
    <cfRule type="containsText" dxfId="274" priority="3483" operator="containsText" text="2 match">
      <formula>NOT(ISERROR(SEARCH("2 match",C27)))</formula>
    </cfRule>
    <cfRule type="containsText" dxfId="273" priority="3484" operator="containsText" text="1 facultative">
      <formula>NOT(ISERROR(SEARCH("1 facultative",C27)))</formula>
    </cfRule>
  </conditionalFormatting>
  <conditionalFormatting sqref="X37">
    <cfRule type="cellIs" dxfId="272" priority="929" operator="equal">
      <formula>10000</formula>
    </cfRule>
    <cfRule type="cellIs" dxfId="271" priority="930" operator="lessThan">
      <formula>10000</formula>
    </cfRule>
    <cfRule type="cellIs" dxfId="270" priority="931" operator="greaterThan">
      <formula>10000</formula>
    </cfRule>
    <cfRule type="cellIs" dxfId="269" priority="932" operator="lessThan">
      <formula>25000</formula>
    </cfRule>
    <cfRule type="cellIs" dxfId="268" priority="933" operator="greaterThan">
      <formula>25000</formula>
    </cfRule>
    <cfRule type="cellIs" dxfId="267" priority="934" operator="greaterThan">
      <formula>25000</formula>
    </cfRule>
  </conditionalFormatting>
  <conditionalFormatting sqref="D29:F29 V29:X29 D37:F37 T37:X37">
    <cfRule type="containsText" dxfId="266" priority="927" operator="containsText" text="2 match">
      <formula>NOT(ISERROR(SEARCH("2 match",D29)))</formula>
    </cfRule>
    <cfRule type="containsText" dxfId="265" priority="928" operator="containsText" text="1 facultative">
      <formula>NOT(ISERROR(SEARCH("1 facultative",D29)))</formula>
    </cfRule>
  </conditionalFormatting>
  <conditionalFormatting sqref="G29:S29">
    <cfRule type="containsText" priority="926" operator="containsText" text="x">
      <formula>NOT(ISERROR(SEARCH("x",G29)))</formula>
    </cfRule>
  </conditionalFormatting>
  <conditionalFormatting sqref="G29:U29">
    <cfRule type="containsText" dxfId="264" priority="924" operator="containsText" text="2 match">
      <formula>NOT(ISERROR(SEARCH("2 match",G29)))</formula>
    </cfRule>
    <cfRule type="containsText" dxfId="263" priority="925" operator="containsText" text="1 facultative">
      <formula>NOT(ISERROR(SEARCH("1 facultative",G29)))</formula>
    </cfRule>
  </conditionalFormatting>
  <conditionalFormatting sqref="K29:M29">
    <cfRule type="containsText" dxfId="262" priority="923" operator="containsText" text="Néant">
      <formula>NOT(ISERROR(SEARCH("Néant",K29)))</formula>
    </cfRule>
  </conditionalFormatting>
  <conditionalFormatting sqref="G37">
    <cfRule type="containsText" priority="922" operator="containsText" text="x">
      <formula>NOT(ISERROR(SEARCH("x",G37)))</formula>
    </cfRule>
  </conditionalFormatting>
  <conditionalFormatting sqref="G37">
    <cfRule type="containsText" dxfId="261" priority="920" operator="containsText" text="2 match">
      <formula>NOT(ISERROR(SEARCH("2 match",G37)))</formula>
    </cfRule>
    <cfRule type="containsText" dxfId="260" priority="921" operator="containsText" text="1 facultative">
      <formula>NOT(ISERROR(SEARCH("1 facultative",G37)))</formula>
    </cfRule>
  </conditionalFormatting>
  <conditionalFormatting sqref="D31:D32 G31:G32 V30:V31 T30:T31">
    <cfRule type="containsText" dxfId="259" priority="916" operator="containsText" text="2 match">
      <formula>NOT(ISERROR(SEARCH("2 match",D30)))</formula>
    </cfRule>
    <cfRule type="containsText" dxfId="258" priority="917" operator="containsText" text="1 facultative">
      <formula>NOT(ISERROR(SEARCH("1 facultative",D30)))</formula>
    </cfRule>
  </conditionalFormatting>
  <conditionalFormatting sqref="W30:W31">
    <cfRule type="containsText" dxfId="257" priority="905" operator="containsText" text="Signé partie">
      <formula>NOT(ISERROR(SEARCH("Signé partie",W30)))</formula>
    </cfRule>
    <cfRule type="containsText" dxfId="256" priority="906" operator="containsText" text="Reporté">
      <formula>NOT(ISERROR(SEARCH("Reporté",W30)))</formula>
    </cfRule>
    <cfRule type="containsText" dxfId="255" priority="907" operator="containsText" text="Abandon">
      <formula>NOT(ISERROR(SEARCH("Abandon",W30)))</formula>
    </cfRule>
    <cfRule type="containsText" dxfId="254" priority="908" operator="containsText" text="Signé 100%">
      <formula>NOT(ISERROR(SEARCH("Signé 100%",W30)))</formula>
    </cfRule>
    <cfRule type="containsBlanks" dxfId="253" priority="909">
      <formula>LEN(TRIM(W30))=0</formula>
    </cfRule>
    <cfRule type="containsText" dxfId="252" priority="910" operator="containsText" text="En cours">
      <formula>NOT(ISERROR(SEARCH("En cours",W30)))</formula>
    </cfRule>
  </conditionalFormatting>
  <conditionalFormatting sqref="W32:W36">
    <cfRule type="containsText" dxfId="251" priority="891" operator="containsText" text="Signé partie">
      <formula>NOT(ISERROR(SEARCH("Signé partie",W32)))</formula>
    </cfRule>
    <cfRule type="containsText" dxfId="250" priority="892" operator="containsText" text="Reporté">
      <formula>NOT(ISERROR(SEARCH("Reporté",W32)))</formula>
    </cfRule>
    <cfRule type="containsText" dxfId="249" priority="893" operator="containsText" text="Abandon">
      <formula>NOT(ISERROR(SEARCH("Abandon",W32)))</formula>
    </cfRule>
    <cfRule type="containsText" dxfId="248" priority="894" operator="containsText" text="Signé 100%">
      <formula>NOT(ISERROR(SEARCH("Signé 100%",W32)))</formula>
    </cfRule>
    <cfRule type="containsBlanks" dxfId="247" priority="900">
      <formula>LEN(TRIM(W32))=0</formula>
    </cfRule>
    <cfRule type="containsText" dxfId="246" priority="901" operator="containsText" text="En cours">
      <formula>NOT(ISERROR(SEARCH("En cours",W32)))</formula>
    </cfRule>
  </conditionalFormatting>
  <conditionalFormatting sqref="D33:D36 T33:T36 G33:G36 V33:V36">
    <cfRule type="containsText" dxfId="245" priority="895" operator="containsText" text="2 match">
      <formula>NOT(ISERROR(SEARCH("2 match",D33)))</formula>
    </cfRule>
    <cfRule type="containsText" dxfId="244" priority="896" operator="containsText" text="1 facultative">
      <formula>NOT(ISERROR(SEARCH("1 facultative",D33)))</formula>
    </cfRule>
  </conditionalFormatting>
  <conditionalFormatting sqref="T32 V32">
    <cfRule type="containsText" dxfId="243" priority="887" operator="containsText" text="2 match">
      <formula>NOT(ISERROR(SEARCH("2 match",T32)))</formula>
    </cfRule>
    <cfRule type="containsText" dxfId="242" priority="888" operator="containsText" text="1 facultative">
      <formula>NOT(ISERROR(SEARCH("1 facultative",T32)))</formula>
    </cfRule>
  </conditionalFormatting>
  <conditionalFormatting sqref="N57:O57">
    <cfRule type="containsText" dxfId="241" priority="593" operator="containsText" text="2 match">
      <formula>NOT(ISERROR(SEARCH("2 match",N57)))</formula>
    </cfRule>
    <cfRule type="containsText" dxfId="240" priority="594" operator="containsText" text="1 facultative">
      <formula>NOT(ISERROR(SEARCH("1 facultative",N57)))</formula>
    </cfRule>
  </conditionalFormatting>
  <conditionalFormatting sqref="E31:E36">
    <cfRule type="containsText" dxfId="239" priority="791" operator="containsText" text="2 match">
      <formula>NOT(ISERROR(SEARCH("2 match",E31)))</formula>
    </cfRule>
    <cfRule type="containsText" dxfId="238" priority="792" operator="containsText" text="1 facultative">
      <formula>NOT(ISERROR(SEARCH("1 facultative",E31)))</formula>
    </cfRule>
  </conditionalFormatting>
  <conditionalFormatting sqref="G57">
    <cfRule type="containsText" priority="790" operator="containsText" text="x">
      <formula>NOT(ISERROR(SEARCH("x",G57)))</formula>
    </cfRule>
  </conditionalFormatting>
  <conditionalFormatting sqref="X50">
    <cfRule type="cellIs" dxfId="237" priority="788" operator="equal">
      <formula>10000</formula>
    </cfRule>
    <cfRule type="cellIs" dxfId="236" priority="789" operator="greaterThan">
      <formula>10000</formula>
    </cfRule>
  </conditionalFormatting>
  <conditionalFormatting sqref="X50">
    <cfRule type="containsBlanks" dxfId="235" priority="786">
      <formula>LEN(TRIM(X50))=0</formula>
    </cfRule>
    <cfRule type="containsText" dxfId="234" priority="787" operator="containsText" text="En cours">
      <formula>NOT(ISERROR(SEARCH("En cours",X50)))</formula>
    </cfRule>
  </conditionalFormatting>
  <conditionalFormatting sqref="X56">
    <cfRule type="containsBlanks" dxfId="233" priority="784">
      <formula>LEN(TRIM(X56))=0</formula>
    </cfRule>
    <cfRule type="containsText" dxfId="232" priority="785" operator="containsText" text="En cours">
      <formula>NOT(ISERROR(SEARCH("En cours",X56)))</formula>
    </cfRule>
  </conditionalFormatting>
  <conditionalFormatting sqref="D56:F56 D50:F50">
    <cfRule type="containsText" dxfId="231" priority="782" operator="containsText" text="2 match">
      <formula>NOT(ISERROR(SEARCH("2 match",D50)))</formula>
    </cfRule>
    <cfRule type="containsText" dxfId="230" priority="783" operator="containsText" text="1 facultative">
      <formula>NOT(ISERROR(SEARCH("1 facultative",D50)))</formula>
    </cfRule>
  </conditionalFormatting>
  <conditionalFormatting sqref="X56">
    <cfRule type="cellIs" dxfId="229" priority="778" operator="equal">
      <formula>10000</formula>
    </cfRule>
    <cfRule type="cellIs" dxfId="228" priority="779" operator="lessThan">
      <formula>10000</formula>
    </cfRule>
    <cfRule type="cellIs" dxfId="227" priority="780" operator="greaterThan">
      <formula>10000</formula>
    </cfRule>
    <cfRule type="cellIs" dxfId="226" priority="781" operator="lessThan">
      <formula>25000</formula>
    </cfRule>
  </conditionalFormatting>
  <conditionalFormatting sqref="X57">
    <cfRule type="cellIs" dxfId="225" priority="772" operator="greaterThan">
      <formula>25000</formula>
    </cfRule>
    <cfRule type="cellIs" dxfId="224" priority="773" operator="equal">
      <formula>10000</formula>
    </cfRule>
    <cfRule type="cellIs" dxfId="223" priority="774" operator="lessThan">
      <formula>10000</formula>
    </cfRule>
    <cfRule type="cellIs" dxfId="222" priority="775" operator="greaterThan">
      <formula>10000</formula>
    </cfRule>
    <cfRule type="cellIs" dxfId="221" priority="776" operator="lessThan">
      <formula>25000</formula>
    </cfRule>
    <cfRule type="cellIs" dxfId="220" priority="777" operator="greaterThan">
      <formula>25000</formula>
    </cfRule>
  </conditionalFormatting>
  <conditionalFormatting sqref="X57">
    <cfRule type="cellIs" dxfId="219" priority="769" operator="equal">
      <formula>0.5</formula>
    </cfRule>
    <cfRule type="cellIs" priority="770" operator="between">
      <formula>30</formula>
      <formula>50</formula>
    </cfRule>
    <cfRule type="cellIs" dxfId="218" priority="771" operator="greaterThan">
      <formula>0.5</formula>
    </cfRule>
  </conditionalFormatting>
  <conditionalFormatting sqref="G50:S50">
    <cfRule type="containsText" priority="764" operator="containsText" text="x">
      <formula>NOT(ISERROR(SEARCH("x",G50)))</formula>
    </cfRule>
  </conditionalFormatting>
  <conditionalFormatting sqref="G50:U50">
    <cfRule type="containsText" dxfId="217" priority="762" operator="containsText" text="2 match">
      <formula>NOT(ISERROR(SEARCH("2 match",G50)))</formula>
    </cfRule>
    <cfRule type="containsText" dxfId="216" priority="763" operator="containsText" text="1 facultative">
      <formula>NOT(ISERROR(SEARCH("1 facultative",G50)))</formula>
    </cfRule>
  </conditionalFormatting>
  <conditionalFormatting sqref="H50:S50">
    <cfRule type="containsText" priority="761" operator="containsText" text="x">
      <formula>NOT(ISERROR(SEARCH("x",H50)))</formula>
    </cfRule>
  </conditionalFormatting>
  <conditionalFormatting sqref="H50:S50">
    <cfRule type="containsText" priority="760" operator="containsText" text="x">
      <formula>NOT(ISERROR(SEARCH("x",H50)))</formula>
    </cfRule>
  </conditionalFormatting>
  <conditionalFormatting sqref="K50:M50">
    <cfRule type="containsText" dxfId="215" priority="759" operator="containsText" text="Néant">
      <formula>NOT(ISERROR(SEARCH("Néant",K50)))</formula>
    </cfRule>
  </conditionalFormatting>
  <conditionalFormatting sqref="G56">
    <cfRule type="containsText" priority="758" operator="containsText" text="x">
      <formula>NOT(ISERROR(SEARCH("x",G56)))</formula>
    </cfRule>
  </conditionalFormatting>
  <conditionalFormatting sqref="G56 T56:U56">
    <cfRule type="containsText" dxfId="214" priority="752" operator="containsText" text="2 match">
      <formula>NOT(ISERROR(SEARCH("2 match",G56)))</formula>
    </cfRule>
    <cfRule type="containsText" dxfId="213" priority="753" operator="containsText" text="1 facultative">
      <formula>NOT(ISERROR(SEARCH("1 facultative",G56)))</formula>
    </cfRule>
  </conditionalFormatting>
  <conditionalFormatting sqref="D44:D45 T44 V44 G44:G45 U44:U49">
    <cfRule type="containsText" dxfId="212" priority="747" operator="containsText" text="2 match">
      <formula>NOT(ISERROR(SEARCH("2 match",D44)))</formula>
    </cfRule>
    <cfRule type="containsText" dxfId="211" priority="748" operator="containsText" text="1 facultative">
      <formula>NOT(ISERROR(SEARCH("1 facultative",D44)))</formula>
    </cfRule>
  </conditionalFormatting>
  <conditionalFormatting sqref="D46:D49 T46:T49 G46:G49 V46:V49">
    <cfRule type="containsText" dxfId="210" priority="726" operator="containsText" text="2 match">
      <formula>NOT(ISERROR(SEARCH("2 match",D46)))</formula>
    </cfRule>
    <cfRule type="containsText" dxfId="209" priority="727" operator="containsText" text="1 facultative">
      <formula>NOT(ISERROR(SEARCH("1 facultative",D46)))</formula>
    </cfRule>
  </conditionalFormatting>
  <conditionalFormatting sqref="T45 V45">
    <cfRule type="containsText" dxfId="208" priority="718" operator="containsText" text="2 match">
      <formula>NOT(ISERROR(SEARCH("2 match",T45)))</formula>
    </cfRule>
    <cfRule type="containsText" dxfId="207" priority="719" operator="containsText" text="1 facultative">
      <formula>NOT(ISERROR(SEARCH("1 facultative",T45)))</formula>
    </cfRule>
  </conditionalFormatting>
  <conditionalFormatting sqref="D51 G51 U51:U55">
    <cfRule type="containsText" dxfId="206" priority="702" operator="containsText" text="2 match">
      <formula>NOT(ISERROR(SEARCH("2 match",D51)))</formula>
    </cfRule>
    <cfRule type="containsText" dxfId="205" priority="703" operator="containsText" text="1 facultative">
      <formula>NOT(ISERROR(SEARCH("1 facultative",D51)))</formula>
    </cfRule>
  </conditionalFormatting>
  <conditionalFormatting sqref="D52:D55 T52:T55 G52:G55 V52:V55">
    <cfRule type="containsText" dxfId="204" priority="681" operator="containsText" text="2 match">
      <formula>NOT(ISERROR(SEARCH("2 match",D52)))</formula>
    </cfRule>
    <cfRule type="containsText" dxfId="203" priority="682" operator="containsText" text="1 facultative">
      <formula>NOT(ISERROR(SEARCH("1 facultative",D52)))</formula>
    </cfRule>
  </conditionalFormatting>
  <conditionalFormatting sqref="T51 V51">
    <cfRule type="containsText" dxfId="202" priority="673" operator="containsText" text="2 match">
      <formula>NOT(ISERROR(SEARCH("2 match",T51)))</formula>
    </cfRule>
    <cfRule type="containsText" dxfId="201" priority="674" operator="containsText" text="1 facultative">
      <formula>NOT(ISERROR(SEARCH("1 facultative",T51)))</formula>
    </cfRule>
  </conditionalFormatting>
  <conditionalFormatting sqref="E44:E49">
    <cfRule type="containsText" dxfId="200" priority="661" operator="containsText" text="2 match">
      <formula>NOT(ISERROR(SEARCH("2 match",E44)))</formula>
    </cfRule>
    <cfRule type="containsText" dxfId="199" priority="662" operator="containsText" text="1 facultative">
      <formula>NOT(ISERROR(SEARCH("1 facultative",E44)))</formula>
    </cfRule>
  </conditionalFormatting>
  <conditionalFormatting sqref="E51:E55">
    <cfRule type="containsText" dxfId="198" priority="659" operator="containsText" text="2 match">
      <formula>NOT(ISERROR(SEARCH("2 match",E51)))</formula>
    </cfRule>
    <cfRule type="containsText" dxfId="197" priority="660" operator="containsText" text="1 facultative">
      <formula>NOT(ISERROR(SEARCH("1 facultative",E51)))</formula>
    </cfRule>
  </conditionalFormatting>
  <conditionalFormatting sqref="Q38:R38">
    <cfRule type="containsText" priority="640" operator="containsText" text="x">
      <formula>NOT(ISERROR(SEARCH("x",Q38)))</formula>
    </cfRule>
  </conditionalFormatting>
  <conditionalFormatting sqref="Q38:R38">
    <cfRule type="containsText" dxfId="196" priority="638" operator="containsText" text="2 match">
      <formula>NOT(ISERROR(SEARCH("2 match",Q38)))</formula>
    </cfRule>
    <cfRule type="containsText" dxfId="195" priority="639" operator="containsText" text="1 facultative">
      <formula>NOT(ISERROR(SEARCH("1 facultative",Q38)))</formula>
    </cfRule>
  </conditionalFormatting>
  <conditionalFormatting sqref="Q38:R38">
    <cfRule type="containsText" priority="637" operator="containsText" text="x">
      <formula>NOT(ISERROR(SEARCH("x",Q38)))</formula>
    </cfRule>
  </conditionalFormatting>
  <conditionalFormatting sqref="N38:O38">
    <cfRule type="containsText" priority="636" operator="containsText" text="x">
      <formula>NOT(ISERROR(SEARCH("x",N38)))</formula>
    </cfRule>
  </conditionalFormatting>
  <conditionalFormatting sqref="N38:O38">
    <cfRule type="containsText" dxfId="194" priority="634" operator="containsText" text="2 match">
      <formula>NOT(ISERROR(SEARCH("2 match",N38)))</formula>
    </cfRule>
    <cfRule type="containsText" dxfId="193" priority="635" operator="containsText" text="1 facultative">
      <formula>NOT(ISERROR(SEARCH("1 facultative",N38)))</formula>
    </cfRule>
  </conditionalFormatting>
  <conditionalFormatting sqref="N38:O38">
    <cfRule type="containsText" priority="633" operator="containsText" text="x">
      <formula>NOT(ISERROR(SEARCH("x",N38)))</formula>
    </cfRule>
  </conditionalFormatting>
  <conditionalFormatting sqref="K38:L38">
    <cfRule type="containsText" priority="632" operator="containsText" text="x">
      <formula>NOT(ISERROR(SEARCH("x",K38)))</formula>
    </cfRule>
  </conditionalFormatting>
  <conditionalFormatting sqref="K38:L38">
    <cfRule type="containsText" dxfId="192" priority="630" operator="containsText" text="2 match">
      <formula>NOT(ISERROR(SEARCH("2 match",K38)))</formula>
    </cfRule>
    <cfRule type="containsText" dxfId="191" priority="631" operator="containsText" text="1 facultative">
      <formula>NOT(ISERROR(SEARCH("1 facultative",K38)))</formula>
    </cfRule>
  </conditionalFormatting>
  <conditionalFormatting sqref="K38:L38">
    <cfRule type="containsText" priority="629" operator="containsText" text="x">
      <formula>NOT(ISERROR(SEARCH("x",K38)))</formula>
    </cfRule>
  </conditionalFormatting>
  <conditionalFormatting sqref="H38:I38">
    <cfRule type="containsText" priority="628" operator="containsText" text="x">
      <formula>NOT(ISERROR(SEARCH("x",H38)))</formula>
    </cfRule>
  </conditionalFormatting>
  <conditionalFormatting sqref="H38:I38">
    <cfRule type="containsText" dxfId="190" priority="626" operator="containsText" text="2 match">
      <formula>NOT(ISERROR(SEARCH("2 match",H38)))</formula>
    </cfRule>
    <cfRule type="containsText" dxfId="189" priority="627" operator="containsText" text="1 facultative">
      <formula>NOT(ISERROR(SEARCH("1 facultative",H38)))</formula>
    </cfRule>
  </conditionalFormatting>
  <conditionalFormatting sqref="H38:I38">
    <cfRule type="containsText" priority="625" operator="containsText" text="x">
      <formula>NOT(ISERROR(SEARCH("x",H38)))</formula>
    </cfRule>
  </conditionalFormatting>
  <conditionalFormatting sqref="Q37:S37">
    <cfRule type="containsText" priority="624" operator="containsText" text="x">
      <formula>NOT(ISERROR(SEARCH("x",Q37)))</formula>
    </cfRule>
  </conditionalFormatting>
  <conditionalFormatting sqref="Q37:S37">
    <cfRule type="containsText" dxfId="188" priority="622" operator="containsText" text="2 match">
      <formula>NOT(ISERROR(SEARCH("2 match",Q37)))</formula>
    </cfRule>
    <cfRule type="containsText" dxfId="187" priority="623" operator="containsText" text="1 facultative">
      <formula>NOT(ISERROR(SEARCH("1 facultative",Q37)))</formula>
    </cfRule>
  </conditionalFormatting>
  <conditionalFormatting sqref="Q37:S37">
    <cfRule type="containsText" priority="621" operator="containsText" text="x">
      <formula>NOT(ISERROR(SEARCH("x",Q37)))</formula>
    </cfRule>
  </conditionalFormatting>
  <conditionalFormatting sqref="N37:P37">
    <cfRule type="containsText" priority="620" operator="containsText" text="x">
      <formula>NOT(ISERROR(SEARCH("x",N37)))</formula>
    </cfRule>
  </conditionalFormatting>
  <conditionalFormatting sqref="N37:P37">
    <cfRule type="containsText" dxfId="186" priority="618" operator="containsText" text="2 match">
      <formula>NOT(ISERROR(SEARCH("2 match",N37)))</formula>
    </cfRule>
    <cfRule type="containsText" dxfId="185" priority="619" operator="containsText" text="1 facultative">
      <formula>NOT(ISERROR(SEARCH("1 facultative",N37)))</formula>
    </cfRule>
  </conditionalFormatting>
  <conditionalFormatting sqref="N37:P37">
    <cfRule type="containsText" priority="617" operator="containsText" text="x">
      <formula>NOT(ISERROR(SEARCH("x",N37)))</formula>
    </cfRule>
  </conditionalFormatting>
  <conditionalFormatting sqref="K37:M37">
    <cfRule type="containsText" priority="616" operator="containsText" text="x">
      <formula>NOT(ISERROR(SEARCH("x",K37)))</formula>
    </cfRule>
  </conditionalFormatting>
  <conditionalFormatting sqref="K37:M37">
    <cfRule type="containsText" dxfId="184" priority="614" operator="containsText" text="2 match">
      <formula>NOT(ISERROR(SEARCH("2 match",K37)))</formula>
    </cfRule>
    <cfRule type="containsText" dxfId="183" priority="615" operator="containsText" text="1 facultative">
      <formula>NOT(ISERROR(SEARCH("1 facultative",K37)))</formula>
    </cfRule>
  </conditionalFormatting>
  <conditionalFormatting sqref="K37:M37">
    <cfRule type="containsText" priority="613" operator="containsText" text="x">
      <formula>NOT(ISERROR(SEARCH("x",K37)))</formula>
    </cfRule>
  </conditionalFormatting>
  <conditionalFormatting sqref="H37:J37">
    <cfRule type="containsText" priority="612" operator="containsText" text="x">
      <formula>NOT(ISERROR(SEARCH("x",H37)))</formula>
    </cfRule>
  </conditionalFormatting>
  <conditionalFormatting sqref="H37:J37">
    <cfRule type="containsText" dxfId="182" priority="610" operator="containsText" text="2 match">
      <formula>NOT(ISERROR(SEARCH("2 match",H37)))</formula>
    </cfRule>
    <cfRule type="containsText" dxfId="181" priority="611" operator="containsText" text="1 facultative">
      <formula>NOT(ISERROR(SEARCH("1 facultative",H37)))</formula>
    </cfRule>
  </conditionalFormatting>
  <conditionalFormatting sqref="H37:J37">
    <cfRule type="containsText" priority="609" operator="containsText" text="x">
      <formula>NOT(ISERROR(SEARCH("x",H37)))</formula>
    </cfRule>
  </conditionalFormatting>
  <conditionalFormatting sqref="Q57:R57">
    <cfRule type="containsText" priority="599" operator="containsText" text="x">
      <formula>NOT(ISERROR(SEARCH("x",Q57)))</formula>
    </cfRule>
  </conditionalFormatting>
  <conditionalFormatting sqref="Q57:R57">
    <cfRule type="containsText" dxfId="180" priority="597" operator="containsText" text="2 match">
      <formula>NOT(ISERROR(SEARCH("2 match",Q57)))</formula>
    </cfRule>
    <cfRule type="containsText" dxfId="179" priority="598" operator="containsText" text="1 facultative">
      <formula>NOT(ISERROR(SEARCH("1 facultative",Q57)))</formula>
    </cfRule>
  </conditionalFormatting>
  <conditionalFormatting sqref="Q57:R57">
    <cfRule type="containsText" priority="596" operator="containsText" text="x">
      <formula>NOT(ISERROR(SEARCH("x",Q57)))</formula>
    </cfRule>
  </conditionalFormatting>
  <conditionalFormatting sqref="N57:O57">
    <cfRule type="containsText" priority="595" operator="containsText" text="x">
      <formula>NOT(ISERROR(SEARCH("x",N57)))</formula>
    </cfRule>
  </conditionalFormatting>
  <conditionalFormatting sqref="N57:O57">
    <cfRule type="containsText" priority="592" operator="containsText" text="x">
      <formula>NOT(ISERROR(SEARCH("x",N57)))</formula>
    </cfRule>
  </conditionalFormatting>
  <conditionalFormatting sqref="K57:L57">
    <cfRule type="containsText" priority="591" operator="containsText" text="x">
      <formula>NOT(ISERROR(SEARCH("x",K57)))</formula>
    </cfRule>
  </conditionalFormatting>
  <conditionalFormatting sqref="K57:L57">
    <cfRule type="containsText" dxfId="178" priority="589" operator="containsText" text="2 match">
      <formula>NOT(ISERROR(SEARCH("2 match",K57)))</formula>
    </cfRule>
    <cfRule type="containsText" dxfId="177" priority="590" operator="containsText" text="1 facultative">
      <formula>NOT(ISERROR(SEARCH("1 facultative",K57)))</formula>
    </cfRule>
  </conditionalFormatting>
  <conditionalFormatting sqref="K57:L57">
    <cfRule type="containsText" priority="588" operator="containsText" text="x">
      <formula>NOT(ISERROR(SEARCH("x",K57)))</formula>
    </cfRule>
  </conditionalFormatting>
  <conditionalFormatting sqref="H57:I57">
    <cfRule type="containsText" priority="587" operator="containsText" text="x">
      <formula>NOT(ISERROR(SEARCH("x",H57)))</formula>
    </cfRule>
  </conditionalFormatting>
  <conditionalFormatting sqref="H57:I57">
    <cfRule type="containsText" dxfId="176" priority="585" operator="containsText" text="2 match">
      <formula>NOT(ISERROR(SEARCH("2 match",H57)))</formula>
    </cfRule>
    <cfRule type="containsText" dxfId="175" priority="586" operator="containsText" text="1 facultative">
      <formula>NOT(ISERROR(SEARCH("1 facultative",H57)))</formula>
    </cfRule>
  </conditionalFormatting>
  <conditionalFormatting sqref="H57:I57">
    <cfRule type="containsText" priority="584" operator="containsText" text="x">
      <formula>NOT(ISERROR(SEARCH("x",H57)))</formula>
    </cfRule>
  </conditionalFormatting>
  <conditionalFormatting sqref="L64:M64">
    <cfRule type="containsText" priority="533" operator="containsText" text="x">
      <formula>NOT(ISERROR(SEARCH("x",L64)))</formula>
    </cfRule>
  </conditionalFormatting>
  <conditionalFormatting sqref="L64:M64">
    <cfRule type="containsText" dxfId="174" priority="531" operator="containsText" text="2 match">
      <formula>NOT(ISERROR(SEARCH("2 match",L64)))</formula>
    </cfRule>
    <cfRule type="containsText" dxfId="173" priority="532" operator="containsText" text="1 facultative">
      <formula>NOT(ISERROR(SEARCH("1 facultative",L64)))</formula>
    </cfRule>
  </conditionalFormatting>
  <conditionalFormatting sqref="L64:M64">
    <cfRule type="containsText" priority="530" operator="containsText" text="x">
      <formula>NOT(ISERROR(SEARCH("x",L64)))</formula>
    </cfRule>
  </conditionalFormatting>
  <conditionalFormatting sqref="I64:J64">
    <cfRule type="containsText" priority="529" operator="containsText" text="x">
      <formula>NOT(ISERROR(SEARCH("x",I64)))</formula>
    </cfRule>
  </conditionalFormatting>
  <conditionalFormatting sqref="I64:J64">
    <cfRule type="containsText" dxfId="172" priority="527" operator="containsText" text="2 match">
      <formula>NOT(ISERROR(SEARCH("2 match",I64)))</formula>
    </cfRule>
    <cfRule type="containsText" dxfId="171" priority="528" operator="containsText" text="1 facultative">
      <formula>NOT(ISERROR(SEARCH("1 facultative",I64)))</formula>
    </cfRule>
  </conditionalFormatting>
  <conditionalFormatting sqref="I64:J64">
    <cfRule type="containsText" priority="526" operator="containsText" text="x">
      <formula>NOT(ISERROR(SEARCH("x",I64)))</formula>
    </cfRule>
  </conditionalFormatting>
  <conditionalFormatting sqref="F64:G64">
    <cfRule type="containsText" priority="525" operator="containsText" text="x">
      <formula>NOT(ISERROR(SEARCH("x",F64)))</formula>
    </cfRule>
  </conditionalFormatting>
  <conditionalFormatting sqref="F64:G64">
    <cfRule type="containsText" dxfId="170" priority="523" operator="containsText" text="2 match">
      <formula>NOT(ISERROR(SEARCH("2 match",F64)))</formula>
    </cfRule>
    <cfRule type="containsText" dxfId="169" priority="524" operator="containsText" text="1 facultative">
      <formula>NOT(ISERROR(SEARCH("1 facultative",F64)))</formula>
    </cfRule>
  </conditionalFormatting>
  <conditionalFormatting sqref="F64:G64">
    <cfRule type="containsText" priority="522" operator="containsText" text="x">
      <formula>NOT(ISERROR(SEARCH("x",F64)))</formula>
    </cfRule>
  </conditionalFormatting>
  <conditionalFormatting sqref="L62:M62">
    <cfRule type="containsText" priority="501" operator="containsText" text="x">
      <formula>NOT(ISERROR(SEARCH("x",L62)))</formula>
    </cfRule>
  </conditionalFormatting>
  <conditionalFormatting sqref="L62:M62">
    <cfRule type="containsText" dxfId="168" priority="499" operator="containsText" text="2 match">
      <formula>NOT(ISERROR(SEARCH("2 match",L62)))</formula>
    </cfRule>
    <cfRule type="containsText" dxfId="167" priority="500" operator="containsText" text="1 facultative">
      <formula>NOT(ISERROR(SEARCH("1 facultative",L62)))</formula>
    </cfRule>
  </conditionalFormatting>
  <conditionalFormatting sqref="L62:M62">
    <cfRule type="containsText" priority="498" operator="containsText" text="x">
      <formula>NOT(ISERROR(SEARCH("x",L62)))</formula>
    </cfRule>
  </conditionalFormatting>
  <conditionalFormatting sqref="I62:J62">
    <cfRule type="containsText" priority="497" operator="containsText" text="x">
      <formula>NOT(ISERROR(SEARCH("x",I62)))</formula>
    </cfRule>
  </conditionalFormatting>
  <conditionalFormatting sqref="I62:J62">
    <cfRule type="containsText" dxfId="166" priority="495" operator="containsText" text="2 match">
      <formula>NOT(ISERROR(SEARCH("2 match",I62)))</formula>
    </cfRule>
    <cfRule type="containsText" dxfId="165" priority="496" operator="containsText" text="1 facultative">
      <formula>NOT(ISERROR(SEARCH("1 facultative",I62)))</formula>
    </cfRule>
  </conditionalFormatting>
  <conditionalFormatting sqref="I62:J62">
    <cfRule type="containsText" priority="494" operator="containsText" text="x">
      <formula>NOT(ISERROR(SEARCH("x",I62)))</formula>
    </cfRule>
  </conditionalFormatting>
  <conditionalFormatting sqref="F62:G62">
    <cfRule type="containsText" priority="493" operator="containsText" text="x">
      <formula>NOT(ISERROR(SEARCH("x",F62)))</formula>
    </cfRule>
  </conditionalFormatting>
  <conditionalFormatting sqref="F62:G62">
    <cfRule type="containsText" dxfId="164" priority="491" operator="containsText" text="2 match">
      <formula>NOT(ISERROR(SEARCH("2 match",F62)))</formula>
    </cfRule>
    <cfRule type="containsText" dxfId="163" priority="492" operator="containsText" text="1 facultative">
      <formula>NOT(ISERROR(SEARCH("1 facultative",F62)))</formula>
    </cfRule>
  </conditionalFormatting>
  <conditionalFormatting sqref="F62:G62">
    <cfRule type="containsText" priority="490" operator="containsText" text="x">
      <formula>NOT(ISERROR(SEARCH("x",F62)))</formula>
    </cfRule>
  </conditionalFormatting>
  <conditionalFormatting sqref="U62:V62">
    <cfRule type="containsText" priority="481" operator="containsText" text="x">
      <formula>NOT(ISERROR(SEARCH("x",U62)))</formula>
    </cfRule>
  </conditionalFormatting>
  <conditionalFormatting sqref="U62:V62">
    <cfRule type="containsText" dxfId="162" priority="479" operator="containsText" text="2 match">
      <formula>NOT(ISERROR(SEARCH("2 match",U62)))</formula>
    </cfRule>
    <cfRule type="containsText" dxfId="161" priority="480" operator="containsText" text="1 facultative">
      <formula>NOT(ISERROR(SEARCH("1 facultative",U62)))</formula>
    </cfRule>
  </conditionalFormatting>
  <conditionalFormatting sqref="U62:V62">
    <cfRule type="containsText" priority="478" operator="containsText" text="x">
      <formula>NOT(ISERROR(SEARCH("x",U62)))</formula>
    </cfRule>
  </conditionalFormatting>
  <conditionalFormatting sqref="R62:S62">
    <cfRule type="containsText" priority="477" operator="containsText" text="x">
      <formula>NOT(ISERROR(SEARCH("x",R62)))</formula>
    </cfRule>
  </conditionalFormatting>
  <conditionalFormatting sqref="R62:S62">
    <cfRule type="containsText" dxfId="160" priority="475" operator="containsText" text="2 match">
      <formula>NOT(ISERROR(SEARCH("2 match",R62)))</formula>
    </cfRule>
    <cfRule type="containsText" dxfId="159" priority="476" operator="containsText" text="1 facultative">
      <formula>NOT(ISERROR(SEARCH("1 facultative",R62)))</formula>
    </cfRule>
  </conditionalFormatting>
  <conditionalFormatting sqref="R62:S62">
    <cfRule type="containsText" priority="474" operator="containsText" text="x">
      <formula>NOT(ISERROR(SEARCH("x",R62)))</formula>
    </cfRule>
  </conditionalFormatting>
  <conditionalFormatting sqref="O62:P62">
    <cfRule type="containsText" priority="473" operator="containsText" text="x">
      <formula>NOT(ISERROR(SEARCH("x",O62)))</formula>
    </cfRule>
  </conditionalFormatting>
  <conditionalFormatting sqref="O62:P62">
    <cfRule type="containsText" dxfId="158" priority="471" operator="containsText" text="2 match">
      <formula>NOT(ISERROR(SEARCH("2 match",O62)))</formula>
    </cfRule>
    <cfRule type="containsText" dxfId="157" priority="472" operator="containsText" text="1 facultative">
      <formula>NOT(ISERROR(SEARCH("1 facultative",O62)))</formula>
    </cfRule>
  </conditionalFormatting>
  <conditionalFormatting sqref="O62:P62">
    <cfRule type="containsText" priority="470" operator="containsText" text="x">
      <formula>NOT(ISERROR(SEARCH("x",O62)))</formula>
    </cfRule>
  </conditionalFormatting>
  <conditionalFormatting sqref="D26:E26 G26:T26 H10:T25 H27:T28 H9:V9 H9:H28 H10:S28 U10:V28">
    <cfRule type="containsText" dxfId="156" priority="468" operator="containsText" text="2 match">
      <formula>NOT(ISERROR(SEARCH("2 match",D9)))</formula>
    </cfRule>
    <cfRule type="containsText" dxfId="155" priority="469" operator="containsText" text="1 facultative">
      <formula>NOT(ISERROR(SEARCH("1 facultative",D9)))</formula>
    </cfRule>
  </conditionalFormatting>
  <conditionalFormatting sqref="H9:S28">
    <cfRule type="cellIs" dxfId="154" priority="467" operator="equal">
      <formula>1</formula>
    </cfRule>
  </conditionalFormatting>
  <conditionalFormatting sqref="H9:S28">
    <cfRule type="cellIs" dxfId="153" priority="466" operator="equal">
      <formula>1</formula>
    </cfRule>
  </conditionalFormatting>
  <conditionalFormatting sqref="H9:S28">
    <cfRule type="containsText" dxfId="152" priority="465" operator="containsText" text="3">
      <formula>NOT(ISERROR(SEARCH("3",H9)))</formula>
    </cfRule>
  </conditionalFormatting>
  <conditionalFormatting sqref="H9:J28">
    <cfRule type="containsText" dxfId="151" priority="463" operator="containsText" text="Néant">
      <formula>NOT(ISERROR(SEARCH("Néant",H9)))</formula>
    </cfRule>
  </conditionalFormatting>
  <conditionalFormatting sqref="D25:E25 G25">
    <cfRule type="containsText" dxfId="150" priority="452" operator="containsText" text="2 match">
      <formula>NOT(ISERROR(SEARCH("2 match",D25)))</formula>
    </cfRule>
    <cfRule type="containsText" dxfId="149" priority="453" operator="containsText" text="1 facultative">
      <formula>NOT(ISERROR(SEARCH("1 facultative",D25)))</formula>
    </cfRule>
  </conditionalFormatting>
  <conditionalFormatting sqref="D17:D20 G17:G20 E9 E17:E24">
    <cfRule type="containsText" dxfId="148" priority="436" operator="containsText" text="2 match">
      <formula>NOT(ISERROR(SEARCH("2 match",D9)))</formula>
    </cfRule>
    <cfRule type="containsText" dxfId="147" priority="437" operator="containsText" text="1 facultative">
      <formula>NOT(ISERROR(SEARCH("1 facultative",D9)))</formula>
    </cfRule>
  </conditionalFormatting>
  <conditionalFormatting sqref="D21:D24 G21:G24">
    <cfRule type="containsText" dxfId="146" priority="415" operator="containsText" text="2 match">
      <formula>NOT(ISERROR(SEARCH("2 match",D21)))</formula>
    </cfRule>
    <cfRule type="containsText" dxfId="145" priority="416" operator="containsText" text="1 facultative">
      <formula>NOT(ISERROR(SEARCH("1 facultative",D21)))</formula>
    </cfRule>
  </conditionalFormatting>
  <conditionalFormatting sqref="D9 G9">
    <cfRule type="containsText" dxfId="144" priority="395" operator="containsText" text="2 match">
      <formula>NOT(ISERROR(SEARCH("2 match",D9)))</formula>
    </cfRule>
    <cfRule type="containsText" dxfId="143" priority="396" operator="containsText" text="1 facultative">
      <formula>NOT(ISERROR(SEARCH("1 facultative",D9)))</formula>
    </cfRule>
  </conditionalFormatting>
  <conditionalFormatting sqref="D16 G16">
    <cfRule type="containsText" dxfId="142" priority="314" operator="containsText" text="2 match">
      <formula>NOT(ISERROR(SEARCH("2 match",D16)))</formula>
    </cfRule>
    <cfRule type="containsText" dxfId="141" priority="315" operator="containsText" text="1 facultative">
      <formula>NOT(ISERROR(SEARCH("1 facultative",D16)))</formula>
    </cfRule>
  </conditionalFormatting>
  <conditionalFormatting sqref="E16">
    <cfRule type="containsText" dxfId="140" priority="294" operator="containsText" text="2 match">
      <formula>NOT(ISERROR(SEARCH("2 match",E16)))</formula>
    </cfRule>
    <cfRule type="containsText" dxfId="139" priority="295" operator="containsText" text="1 facultative">
      <formula>NOT(ISERROR(SEARCH("1 facultative",E16)))</formula>
    </cfRule>
  </conditionalFormatting>
  <conditionalFormatting sqref="D10:D11 G10:G11">
    <cfRule type="containsText" dxfId="138" priority="292" operator="containsText" text="2 match">
      <formula>NOT(ISERROR(SEARCH("2 match",D10)))</formula>
    </cfRule>
    <cfRule type="containsText" dxfId="137" priority="293" operator="containsText" text="1 facultative">
      <formula>NOT(ISERROR(SEARCH("1 facultative",D10)))</formula>
    </cfRule>
  </conditionalFormatting>
  <conditionalFormatting sqref="D12:D15 G12:G15">
    <cfRule type="containsText" dxfId="136" priority="271" operator="containsText" text="2 match">
      <formula>NOT(ISERROR(SEARCH("2 match",D12)))</formula>
    </cfRule>
    <cfRule type="containsText" dxfId="135" priority="272" operator="containsText" text="1 facultative">
      <formula>NOT(ISERROR(SEARCH("1 facultative",D12)))</formula>
    </cfRule>
  </conditionalFormatting>
  <conditionalFormatting sqref="E10:E15">
    <cfRule type="containsText" dxfId="134" priority="251" operator="containsText" text="2 match">
      <formula>NOT(ISERROR(SEARCH("2 match",E10)))</formula>
    </cfRule>
    <cfRule type="containsText" dxfId="133" priority="252" operator="containsText" text="1 facultative">
      <formula>NOT(ISERROR(SEARCH("1 facultative",E10)))</formula>
    </cfRule>
  </conditionalFormatting>
  <conditionalFormatting sqref="D30 G30 U30:U36">
    <cfRule type="containsText" dxfId="132" priority="187" operator="containsText" text="2 match">
      <formula>NOT(ISERROR(SEARCH("2 match",D30)))</formula>
    </cfRule>
    <cfRule type="containsText" dxfId="131" priority="188" operator="containsText" text="1 facultative">
      <formula>NOT(ISERROR(SEARCH("1 facultative",D30)))</formula>
    </cfRule>
  </conditionalFormatting>
  <conditionalFormatting sqref="E30">
    <cfRule type="containsText" dxfId="130" priority="159" operator="containsText" text="2 match">
      <formula>NOT(ISERROR(SEARCH("2 match",E30)))</formula>
    </cfRule>
    <cfRule type="containsText" dxfId="129" priority="160" operator="containsText" text="1 facultative">
      <formula>NOT(ISERROR(SEARCH("1 facultative",E30)))</formula>
    </cfRule>
  </conditionalFormatting>
  <conditionalFormatting sqref="W9:W28">
    <cfRule type="containsText" dxfId="128" priority="141" operator="containsText" text="Signé partie">
      <formula>NOT(ISERROR(SEARCH("Signé partie",W9)))</formula>
    </cfRule>
    <cfRule type="containsText" dxfId="127" priority="142" operator="containsText" text="Reporté">
      <formula>NOT(ISERROR(SEARCH("Reporté",W9)))</formula>
    </cfRule>
    <cfRule type="containsText" dxfId="126" priority="143" operator="containsText" text="Abandon">
      <formula>NOT(ISERROR(SEARCH("Abandon",W9)))</formula>
    </cfRule>
    <cfRule type="containsText" dxfId="125" priority="144" operator="containsText" text="Signé 100%">
      <formula>NOT(ISERROR(SEARCH("Signé 100%",W9)))</formula>
    </cfRule>
    <cfRule type="containsBlanks" dxfId="124" priority="148">
      <formula>LEN(TRIM(W9))=0</formula>
    </cfRule>
    <cfRule type="containsText" dxfId="123" priority="149" operator="containsText" text="En cours">
      <formula>NOT(ISERROR(SEARCH("En cours",W9)))</formula>
    </cfRule>
  </conditionalFormatting>
  <conditionalFormatting sqref="W44:W49">
    <cfRule type="containsText" dxfId="122" priority="114" operator="containsText" text="Signé partie">
      <formula>NOT(ISERROR(SEARCH("Signé partie",W44)))</formula>
    </cfRule>
    <cfRule type="containsText" dxfId="121" priority="115" operator="containsText" text="Reporté">
      <formula>NOT(ISERROR(SEARCH("Reporté",W44)))</formula>
    </cfRule>
    <cfRule type="containsText" dxfId="120" priority="116" operator="containsText" text="Abandon">
      <formula>NOT(ISERROR(SEARCH("Abandon",W44)))</formula>
    </cfRule>
    <cfRule type="containsText" dxfId="119" priority="117" operator="containsText" text="Signé 100%">
      <formula>NOT(ISERROR(SEARCH("Signé 100%",W44)))</formula>
    </cfRule>
    <cfRule type="containsBlanks" dxfId="118" priority="121">
      <formula>LEN(TRIM(W44))=0</formula>
    </cfRule>
    <cfRule type="containsText" dxfId="117" priority="122" operator="containsText" text="En cours">
      <formula>NOT(ISERROR(SEARCH("En cours",W44)))</formula>
    </cfRule>
  </conditionalFormatting>
  <conditionalFormatting sqref="W51:W55">
    <cfRule type="containsText" dxfId="116" priority="96" operator="containsText" text="Signé partie">
      <formula>NOT(ISERROR(SEARCH("Signé partie",W51)))</formula>
    </cfRule>
    <cfRule type="containsText" dxfId="115" priority="97" operator="containsText" text="Reporté">
      <formula>NOT(ISERROR(SEARCH("Reporté",W51)))</formula>
    </cfRule>
    <cfRule type="containsText" dxfId="114" priority="98" operator="containsText" text="Abandon">
      <formula>NOT(ISERROR(SEARCH("Abandon",W51)))</formula>
    </cfRule>
    <cfRule type="containsText" dxfId="113" priority="99" operator="containsText" text="Signé 100%">
      <formula>NOT(ISERROR(SEARCH("Signé 100%",W51)))</formula>
    </cfRule>
    <cfRule type="containsBlanks" dxfId="112" priority="103">
      <formula>LEN(TRIM(W51))=0</formula>
    </cfRule>
    <cfRule type="containsText" dxfId="111" priority="104" operator="containsText" text="En cours">
      <formula>NOT(ISERROR(SEARCH("En cours",W51)))</formula>
    </cfRule>
  </conditionalFormatting>
  <conditionalFormatting sqref="H30:S36">
    <cfRule type="containsText" dxfId="110" priority="94" operator="containsText" text="2 match">
      <formula>NOT(ISERROR(SEARCH("2 match",H30)))</formula>
    </cfRule>
    <cfRule type="containsText" dxfId="109" priority="95" operator="containsText" text="1 facultative">
      <formula>NOT(ISERROR(SEARCH("1 facultative",H30)))</formula>
    </cfRule>
  </conditionalFormatting>
  <conditionalFormatting sqref="H30:S36">
    <cfRule type="cellIs" dxfId="108" priority="93" operator="equal">
      <formula>1</formula>
    </cfRule>
  </conditionalFormatting>
  <conditionalFormatting sqref="H30:S36">
    <cfRule type="cellIs" dxfId="107" priority="92" operator="equal">
      <formula>1</formula>
    </cfRule>
  </conditionalFormatting>
  <conditionalFormatting sqref="H30:S36">
    <cfRule type="containsText" dxfId="106" priority="91" operator="containsText" text="3">
      <formula>NOT(ISERROR(SEARCH("3",H30)))</formula>
    </cfRule>
  </conditionalFormatting>
  <conditionalFormatting sqref="H30:J36">
    <cfRule type="containsText" dxfId="105" priority="89" operator="containsText" text="Néant">
      <formula>NOT(ISERROR(SEARCH("Néant",H30)))</formula>
    </cfRule>
  </conditionalFormatting>
  <conditionalFormatting sqref="H44:S49">
    <cfRule type="containsText" dxfId="104" priority="87" operator="containsText" text="2 match">
      <formula>NOT(ISERROR(SEARCH("2 match",H44)))</formula>
    </cfRule>
    <cfRule type="containsText" dxfId="103" priority="88" operator="containsText" text="1 facultative">
      <formula>NOT(ISERROR(SEARCH("1 facultative",H44)))</formula>
    </cfRule>
  </conditionalFormatting>
  <conditionalFormatting sqref="H44:S49">
    <cfRule type="cellIs" dxfId="102" priority="86" operator="equal">
      <formula>1</formula>
    </cfRule>
  </conditionalFormatting>
  <conditionalFormatting sqref="H44:S49">
    <cfRule type="cellIs" dxfId="101" priority="85" operator="equal">
      <formula>1</formula>
    </cfRule>
  </conditionalFormatting>
  <conditionalFormatting sqref="H44:S49">
    <cfRule type="containsText" dxfId="100" priority="84" operator="containsText" text="3">
      <formula>NOT(ISERROR(SEARCH("3",H44)))</formula>
    </cfRule>
  </conditionalFormatting>
  <conditionalFormatting sqref="H44:J49">
    <cfRule type="containsText" dxfId="99" priority="82" operator="containsText" text="Néant">
      <formula>NOT(ISERROR(SEARCH("Néant",H44)))</formula>
    </cfRule>
  </conditionalFormatting>
  <conditionalFormatting sqref="H51:S55">
    <cfRule type="containsText" dxfId="98" priority="80" operator="containsText" text="2 match">
      <formula>NOT(ISERROR(SEARCH("2 match",H51)))</formula>
    </cfRule>
    <cfRule type="containsText" dxfId="97" priority="81" operator="containsText" text="1 facultative">
      <formula>NOT(ISERROR(SEARCH("1 facultative",H51)))</formula>
    </cfRule>
  </conditionalFormatting>
  <conditionalFormatting sqref="H51:S55">
    <cfRule type="cellIs" dxfId="96" priority="79" operator="equal">
      <formula>1</formula>
    </cfRule>
  </conditionalFormatting>
  <conditionalFormatting sqref="H51:S55">
    <cfRule type="cellIs" dxfId="95" priority="78" operator="equal">
      <formula>1</formula>
    </cfRule>
  </conditionalFormatting>
  <conditionalFormatting sqref="H51:S55">
    <cfRule type="containsText" dxfId="94" priority="77" operator="containsText" text="3">
      <formula>NOT(ISERROR(SEARCH("3",H51)))</formula>
    </cfRule>
  </conditionalFormatting>
  <conditionalFormatting sqref="H51:J55">
    <cfRule type="containsText" dxfId="93" priority="75" operator="containsText" text="Néant">
      <formula>NOT(ISERROR(SEARCH("Néant",H51)))</formula>
    </cfRule>
  </conditionalFormatting>
  <conditionalFormatting sqref="X9:X28">
    <cfRule type="containsText" dxfId="92" priority="27" operator="containsText" text="2 match">
      <formula>NOT(ISERROR(SEARCH("2 match",X9)))</formula>
    </cfRule>
    <cfRule type="containsText" dxfId="91" priority="28" operator="containsText" text="1 facultative">
      <formula>NOT(ISERROR(SEARCH("1 facultative",X9)))</formula>
    </cfRule>
  </conditionalFormatting>
  <conditionalFormatting sqref="X30:X36">
    <cfRule type="containsText" dxfId="90" priority="5" operator="containsText" text="2 match">
      <formula>NOT(ISERROR(SEARCH("2 match",X30)))</formula>
    </cfRule>
    <cfRule type="containsText" dxfId="89" priority="6" operator="containsText" text="1 facultative">
      <formula>NOT(ISERROR(SEARCH("1 facultative",X30)))</formula>
    </cfRule>
  </conditionalFormatting>
  <conditionalFormatting sqref="X51:X55">
    <cfRule type="containsText" dxfId="88" priority="3" operator="containsText" text="2 match">
      <formula>NOT(ISERROR(SEARCH("2 match",X51)))</formula>
    </cfRule>
    <cfRule type="containsText" dxfId="87" priority="4" operator="containsText" text="1 facultative">
      <formula>NOT(ISERROR(SEARCH("1 facultative",X51)))</formula>
    </cfRule>
  </conditionalFormatting>
  <conditionalFormatting sqref="X44:X49">
    <cfRule type="containsText" dxfId="86" priority="1" operator="containsText" text="2 match">
      <formula>NOT(ISERROR(SEARCH("2 match",X44)))</formula>
    </cfRule>
    <cfRule type="containsText" dxfId="85" priority="2" operator="containsText" text="1 facultative">
      <formula>NOT(ISERROR(SEARCH("1 facultative",X44)))</formula>
    </cfRule>
  </conditionalFormatting>
  <dataValidations count="7">
    <dataValidation type="list" allowBlank="1" showInputMessage="1" showErrorMessage="1" sqref="E51:E55 E44:E49 E30:E36 E9:E28">
      <formula1>DONNEES00001</formula1>
    </dataValidation>
    <dataValidation type="list" allowBlank="1" showInputMessage="1" showErrorMessage="1" sqref="W9:W28 W44:W49 W30:W36 W51:W55">
      <formula1>DONNEES0005</formula1>
    </dataValidation>
    <dataValidation type="list" allowBlank="1" showInputMessage="1" showErrorMessage="1" sqref="H9:S28 H51:S55 H44:S49 H30:S36">
      <formula1>DONNEES0006</formula1>
    </dataValidation>
    <dataValidation type="list" allowBlank="1" showInputMessage="1" showErrorMessage="1" sqref="F51:F55 F44:F49 F30:F36 F9:F28 Y9:Y28 Y44:Y49">
      <formula1>DONNEES0002</formula1>
    </dataValidation>
    <dataValidation type="list" allowBlank="1" showInputMessage="1" showErrorMessage="1" sqref="W37">
      <formula1>Stade</formula1>
    </dataValidation>
    <dataValidation type="list" allowBlank="1" showInputMessage="1" showErrorMessage="1" sqref="G51:G55 G44:G49 G30:G36 G9:G28">
      <formula1>Liiste</formula1>
    </dataValidation>
    <dataValidation type="list" allowBlank="1" showInputMessage="1" showErrorMessage="1" sqref="V51:V55 V30:V36 V44:V49 V9:V28">
      <formula1>LISTE01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64" operator="containsText" id="{00E00639-967B-4776-A9A7-E7771C6C5C70}">
            <xm:f>NOT(ISERROR(SEARCH(3,I9)))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I9:J28</xm:sqref>
        </x14:conditionalFormatting>
        <x14:conditionalFormatting xmlns:xm="http://schemas.microsoft.com/office/excel/2006/main">
          <x14:cfRule type="containsText" priority="90" operator="containsText" id="{66641B8C-F961-4618-A1A8-AD67E94BFAA7}">
            <xm:f>NOT(ISERROR(SEARCH(3,I30)))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I30:J36</xm:sqref>
        </x14:conditionalFormatting>
        <x14:conditionalFormatting xmlns:xm="http://schemas.microsoft.com/office/excel/2006/main">
          <x14:cfRule type="containsText" priority="83" operator="containsText" id="{89B0E3D1-B2E1-47BB-BE31-5728CB208521}">
            <xm:f>NOT(ISERROR(SEARCH(3,I44)))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I44:J49</xm:sqref>
        </x14:conditionalFormatting>
        <x14:conditionalFormatting xmlns:xm="http://schemas.microsoft.com/office/excel/2006/main">
          <x14:cfRule type="containsText" priority="76" operator="containsText" id="{891BA2EA-13AC-4491-B01B-066C4AB06B10}">
            <xm:f>NOT(ISERROR(SEARCH(3,I51)))</xm:f>
            <xm:f>3</xm:f>
            <x14:dxf>
              <font>
                <color theme="0" tint="-0.24994659260841701"/>
              </font>
              <fill>
                <patternFill>
                  <bgColor theme="0" tint="-0.24994659260841701"/>
                </patternFill>
              </fill>
            </x14:dxf>
          </x14:cfRule>
          <xm:sqref>I51:J55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Y729"/>
  <sheetViews>
    <sheetView showGridLines="0" workbookViewId="0"/>
  </sheetViews>
  <sheetFormatPr baseColWidth="10" defaultRowHeight="17.25" x14ac:dyDescent="0.35"/>
  <cols>
    <col min="1" max="1" width="14.25" customWidth="1"/>
    <col min="4" max="4" width="15.75" customWidth="1"/>
    <col min="5" max="5" width="16.25" customWidth="1"/>
    <col min="6" max="6" width="14.625" customWidth="1"/>
    <col min="7" max="7" width="21.75" customWidth="1"/>
    <col min="8" max="8" width="18" customWidth="1"/>
    <col min="9" max="9" width="14.75" customWidth="1"/>
    <col min="11" max="11" width="17.75" customWidth="1"/>
    <col min="12" max="12" width="15.625" customWidth="1"/>
  </cols>
  <sheetData>
    <row r="1" spans="1:20" x14ac:dyDescent="0.35">
      <c r="A1" s="57" t="s">
        <v>115</v>
      </c>
      <c r="B1" s="69">
        <v>43101</v>
      </c>
      <c r="C1" s="70">
        <v>42736</v>
      </c>
      <c r="D1" s="71"/>
      <c r="E1" s="71"/>
      <c r="F1" s="71"/>
      <c r="G1" s="71"/>
      <c r="H1" s="75"/>
      <c r="I1" s="71"/>
      <c r="J1" s="75"/>
      <c r="K1" s="73"/>
      <c r="L1" s="72"/>
      <c r="M1" s="73"/>
      <c r="N1" s="73"/>
      <c r="O1" s="73"/>
    </row>
    <row r="2" spans="1:20" x14ac:dyDescent="0.35">
      <c r="A2" s="105"/>
      <c r="B2" s="69">
        <v>43102</v>
      </c>
      <c r="C2" s="70">
        <v>42737</v>
      </c>
      <c r="D2" s="71" t="s">
        <v>50</v>
      </c>
      <c r="E2" s="71" t="s">
        <v>71</v>
      </c>
      <c r="F2" s="71" t="s">
        <v>49</v>
      </c>
      <c r="G2" s="71" t="s">
        <v>47</v>
      </c>
      <c r="H2" s="75" t="s">
        <v>48</v>
      </c>
      <c r="I2" s="166" t="s">
        <v>133</v>
      </c>
      <c r="J2" s="75" t="s">
        <v>118</v>
      </c>
      <c r="K2" s="73"/>
      <c r="L2" s="108"/>
      <c r="M2" s="73"/>
      <c r="N2" s="73"/>
      <c r="O2" s="73"/>
    </row>
    <row r="3" spans="1:20" x14ac:dyDescent="0.35">
      <c r="A3" s="105"/>
      <c r="B3" s="69">
        <v>43103</v>
      </c>
      <c r="C3" s="70">
        <v>42738</v>
      </c>
      <c r="D3" s="71" t="s">
        <v>71</v>
      </c>
      <c r="E3" s="71" t="s">
        <v>72</v>
      </c>
      <c r="F3" s="71" t="s">
        <v>45</v>
      </c>
      <c r="G3" s="71" t="s">
        <v>128</v>
      </c>
      <c r="H3" s="75" t="s">
        <v>54</v>
      </c>
      <c r="I3" s="74" t="s">
        <v>68</v>
      </c>
      <c r="J3" s="75" t="s">
        <v>119</v>
      </c>
      <c r="K3" s="73"/>
      <c r="L3" s="109"/>
      <c r="M3" s="73"/>
      <c r="N3" s="73"/>
      <c r="O3" s="73"/>
    </row>
    <row r="4" spans="1:20" x14ac:dyDescent="0.35">
      <c r="A4" s="105"/>
      <c r="B4" s="69">
        <v>43104</v>
      </c>
      <c r="C4" s="70">
        <v>42739</v>
      </c>
      <c r="D4" s="71" t="s">
        <v>46</v>
      </c>
      <c r="E4" s="71" t="s">
        <v>74</v>
      </c>
      <c r="F4" s="107" t="s">
        <v>117</v>
      </c>
      <c r="G4" s="71" t="s">
        <v>124</v>
      </c>
      <c r="H4" s="75" t="s">
        <v>69</v>
      </c>
      <c r="I4" s="107" t="s">
        <v>116</v>
      </c>
      <c r="J4" s="113" t="s">
        <v>120</v>
      </c>
      <c r="K4" s="73"/>
      <c r="L4" s="76"/>
      <c r="M4" s="73"/>
      <c r="N4" s="73"/>
      <c r="O4" s="73"/>
    </row>
    <row r="5" spans="1:20" x14ac:dyDescent="0.35">
      <c r="A5" s="105"/>
      <c r="B5" s="69">
        <v>43105</v>
      </c>
      <c r="C5" s="70">
        <v>42740</v>
      </c>
      <c r="D5" s="71" t="s">
        <v>72</v>
      </c>
      <c r="E5" s="71" t="s">
        <v>55</v>
      </c>
      <c r="F5" s="72"/>
      <c r="G5" s="71" t="s">
        <v>125</v>
      </c>
      <c r="H5" s="75" t="s">
        <v>70</v>
      </c>
      <c r="I5" s="72"/>
      <c r="J5" s="72"/>
      <c r="K5" s="73"/>
      <c r="L5" s="73"/>
      <c r="M5" s="73"/>
      <c r="N5" s="73"/>
      <c r="O5" s="73"/>
    </row>
    <row r="6" spans="1:20" x14ac:dyDescent="0.35">
      <c r="A6" s="105"/>
      <c r="B6" s="69">
        <v>43106</v>
      </c>
      <c r="C6" s="70">
        <v>42741</v>
      </c>
      <c r="D6" s="71" t="s">
        <v>52</v>
      </c>
      <c r="E6" s="71" t="s">
        <v>53</v>
      </c>
      <c r="F6" s="72"/>
      <c r="G6" s="71" t="s">
        <v>51</v>
      </c>
      <c r="H6" s="75" t="s">
        <v>56</v>
      </c>
      <c r="I6" s="72"/>
      <c r="J6" s="72"/>
      <c r="K6" s="73"/>
      <c r="L6" s="76"/>
      <c r="M6" s="73"/>
      <c r="N6" s="73"/>
      <c r="O6" s="73"/>
    </row>
    <row r="7" spans="1:20" x14ac:dyDescent="0.35">
      <c r="A7" s="105"/>
      <c r="B7" s="69">
        <v>43107</v>
      </c>
      <c r="C7" s="70">
        <v>42742</v>
      </c>
      <c r="D7" s="71" t="s">
        <v>74</v>
      </c>
      <c r="E7" s="107" t="s">
        <v>114</v>
      </c>
      <c r="F7" s="72"/>
      <c r="G7" s="71" t="s">
        <v>126</v>
      </c>
      <c r="H7" s="75"/>
      <c r="I7" s="72"/>
      <c r="J7" s="72"/>
      <c r="K7" s="73"/>
      <c r="L7" s="73"/>
      <c r="M7" s="73"/>
      <c r="N7" s="73"/>
      <c r="O7" s="73"/>
    </row>
    <row r="8" spans="1:20" x14ac:dyDescent="0.35">
      <c r="A8" s="105"/>
      <c r="B8" s="69">
        <v>43108</v>
      </c>
      <c r="C8" s="70">
        <v>42743</v>
      </c>
      <c r="D8" s="71" t="s">
        <v>121</v>
      </c>
      <c r="E8" s="106"/>
      <c r="F8" s="72"/>
      <c r="G8" s="107" t="s">
        <v>127</v>
      </c>
      <c r="H8" s="107" t="s">
        <v>116</v>
      </c>
      <c r="I8" s="72"/>
      <c r="J8" s="72"/>
      <c r="K8" s="73"/>
      <c r="L8" s="73"/>
      <c r="M8" s="73"/>
      <c r="N8" s="73"/>
      <c r="O8" s="73"/>
    </row>
    <row r="9" spans="1:20" x14ac:dyDescent="0.35">
      <c r="A9" s="105"/>
      <c r="B9" s="69">
        <v>43109</v>
      </c>
      <c r="C9" s="70">
        <v>42744</v>
      </c>
      <c r="D9" s="71" t="s">
        <v>122</v>
      </c>
      <c r="E9" s="106"/>
      <c r="F9" s="72"/>
      <c r="G9" s="106"/>
      <c r="H9" s="72"/>
      <c r="I9" s="72"/>
      <c r="J9" s="72"/>
      <c r="K9" s="73"/>
      <c r="L9" s="73"/>
      <c r="M9" s="73"/>
      <c r="N9" s="73"/>
      <c r="O9" s="73"/>
    </row>
    <row r="10" spans="1:20" x14ac:dyDescent="0.35">
      <c r="A10" s="105"/>
      <c r="B10" s="69">
        <v>43110</v>
      </c>
      <c r="C10" s="70">
        <v>42745</v>
      </c>
      <c r="D10" s="107" t="s">
        <v>123</v>
      </c>
      <c r="E10" s="106"/>
      <c r="F10" s="72"/>
      <c r="G10" s="106"/>
      <c r="H10" s="106"/>
      <c r="I10" s="110"/>
      <c r="J10" s="111"/>
      <c r="K10" s="111"/>
      <c r="L10" s="111"/>
      <c r="M10" s="111"/>
      <c r="N10" s="111"/>
      <c r="O10" s="111"/>
      <c r="P10" s="111"/>
      <c r="Q10" s="111"/>
      <c r="R10" s="112"/>
      <c r="S10" s="112"/>
      <c r="T10" s="112"/>
    </row>
    <row r="11" spans="1:20" x14ac:dyDescent="0.35">
      <c r="A11" s="105"/>
      <c r="B11" s="69">
        <v>43111</v>
      </c>
      <c r="C11" s="70">
        <v>42746</v>
      </c>
      <c r="D11" s="106"/>
      <c r="E11" s="106"/>
      <c r="F11" s="72"/>
      <c r="G11" s="106"/>
      <c r="H11" s="72"/>
      <c r="I11" s="289"/>
      <c r="J11" s="289"/>
      <c r="K11" s="289"/>
      <c r="L11" s="289"/>
      <c r="M11" s="289"/>
      <c r="N11" s="289"/>
      <c r="O11" s="289"/>
      <c r="P11" s="289"/>
      <c r="Q11" s="289"/>
      <c r="R11" s="289"/>
      <c r="S11" s="289"/>
      <c r="T11" s="289"/>
    </row>
    <row r="12" spans="1:20" x14ac:dyDescent="0.35">
      <c r="A12" s="105"/>
      <c r="B12" s="69">
        <v>43112</v>
      </c>
      <c r="C12" s="70">
        <v>42747</v>
      </c>
      <c r="D12" s="106"/>
      <c r="E12" s="106"/>
      <c r="F12" s="72"/>
      <c r="G12" s="106"/>
      <c r="H12" s="72"/>
      <c r="I12" s="289"/>
      <c r="J12" s="289"/>
      <c r="K12" s="289"/>
      <c r="L12" s="289"/>
      <c r="M12" s="289"/>
      <c r="N12" s="289"/>
      <c r="O12" s="289"/>
      <c r="P12" s="289"/>
      <c r="Q12" s="289"/>
      <c r="R12" s="289"/>
      <c r="S12" s="289"/>
      <c r="T12" s="289"/>
    </row>
    <row r="13" spans="1:20" x14ac:dyDescent="0.35">
      <c r="A13" s="105"/>
      <c r="B13" s="69">
        <v>43113</v>
      </c>
      <c r="C13" s="70">
        <v>42748</v>
      </c>
      <c r="D13" s="167"/>
      <c r="E13" s="106"/>
      <c r="F13" s="72"/>
      <c r="G13" s="106"/>
      <c r="H13" s="290" t="s">
        <v>76</v>
      </c>
      <c r="I13" s="290"/>
      <c r="J13" s="290"/>
      <c r="K13" s="73"/>
      <c r="L13" s="73"/>
      <c r="M13" s="73"/>
      <c r="N13" s="73"/>
      <c r="O13" s="73"/>
    </row>
    <row r="14" spans="1:20" x14ac:dyDescent="0.35">
      <c r="A14" s="105"/>
      <c r="B14" s="69">
        <v>43114</v>
      </c>
      <c r="C14" s="70">
        <v>42749</v>
      </c>
      <c r="D14" s="167"/>
      <c r="E14" s="106"/>
      <c r="F14" s="72"/>
      <c r="G14" s="72"/>
      <c r="H14" s="72"/>
      <c r="I14" s="72"/>
      <c r="J14" s="72"/>
      <c r="K14" s="73"/>
      <c r="L14" s="73"/>
      <c r="M14" s="73"/>
      <c r="N14" s="73"/>
      <c r="O14" s="73"/>
    </row>
    <row r="15" spans="1:20" x14ac:dyDescent="0.35">
      <c r="A15" s="104" t="s">
        <v>99</v>
      </c>
      <c r="B15" s="69">
        <v>43115</v>
      </c>
      <c r="C15" s="70">
        <v>42750</v>
      </c>
      <c r="D15" s="167"/>
      <c r="E15" s="106"/>
      <c r="F15" s="72"/>
      <c r="G15" s="72"/>
      <c r="H15" s="72"/>
      <c r="I15" s="72"/>
      <c r="J15" s="72"/>
      <c r="K15" s="73"/>
      <c r="L15" s="73"/>
      <c r="M15" s="73"/>
      <c r="N15" s="73"/>
      <c r="O15" s="73"/>
    </row>
    <row r="16" spans="1:20" ht="18" thickBot="1" x14ac:dyDescent="0.4">
      <c r="A16" s="105"/>
      <c r="B16" s="69">
        <v>43116</v>
      </c>
      <c r="C16" s="70">
        <v>42751</v>
      </c>
      <c r="D16" s="167"/>
      <c r="E16" s="72"/>
      <c r="F16" s="72"/>
      <c r="G16" s="291" t="s">
        <v>77</v>
      </c>
      <c r="H16" s="291"/>
      <c r="I16" s="291"/>
      <c r="J16" s="72"/>
      <c r="K16" s="291" t="s">
        <v>97</v>
      </c>
      <c r="L16" s="291"/>
      <c r="M16" s="291"/>
      <c r="N16" s="73"/>
      <c r="O16" s="73"/>
    </row>
    <row r="17" spans="1:19" ht="17.25" customHeight="1" x14ac:dyDescent="0.35">
      <c r="A17" s="105"/>
      <c r="B17" s="69">
        <v>43117</v>
      </c>
      <c r="C17" s="70">
        <v>42752</v>
      </c>
      <c r="D17" s="167"/>
      <c r="E17" s="72"/>
      <c r="F17" s="72"/>
      <c r="G17" s="271" t="s">
        <v>96</v>
      </c>
      <c r="H17" s="272"/>
      <c r="I17" s="273"/>
      <c r="J17" s="72"/>
      <c r="K17" s="280" t="s">
        <v>98</v>
      </c>
      <c r="L17" s="281"/>
      <c r="M17" s="282"/>
      <c r="N17" s="73"/>
      <c r="O17" s="100"/>
      <c r="P17" s="99"/>
      <c r="Q17" s="99"/>
      <c r="R17" s="99"/>
      <c r="S17" s="99"/>
    </row>
    <row r="18" spans="1:19" x14ac:dyDescent="0.35">
      <c r="A18" s="105"/>
      <c r="B18" s="69">
        <v>43118</v>
      </c>
      <c r="C18" s="70">
        <v>42753</v>
      </c>
      <c r="D18" s="167"/>
      <c r="E18" s="72"/>
      <c r="F18" s="72"/>
      <c r="G18" s="274"/>
      <c r="H18" s="275"/>
      <c r="I18" s="276"/>
      <c r="J18" s="72"/>
      <c r="K18" s="283"/>
      <c r="L18" s="284"/>
      <c r="M18" s="285"/>
      <c r="N18" s="73"/>
      <c r="O18" s="99"/>
      <c r="P18" s="99"/>
      <c r="Q18" s="99"/>
      <c r="R18" s="99"/>
      <c r="S18" s="99"/>
    </row>
    <row r="19" spans="1:19" x14ac:dyDescent="0.35">
      <c r="A19" s="105"/>
      <c r="B19" s="69">
        <v>43119</v>
      </c>
      <c r="C19" s="70">
        <v>42754</v>
      </c>
      <c r="D19" s="167"/>
      <c r="E19" s="72"/>
      <c r="F19" s="72"/>
      <c r="G19" s="274"/>
      <c r="H19" s="275"/>
      <c r="I19" s="276"/>
      <c r="J19" s="72"/>
      <c r="K19" s="283"/>
      <c r="L19" s="284"/>
      <c r="M19" s="285"/>
      <c r="N19" s="73"/>
      <c r="O19" s="99"/>
      <c r="P19" s="99"/>
      <c r="Q19" s="99"/>
      <c r="R19" s="99"/>
      <c r="S19" s="99"/>
    </row>
    <row r="20" spans="1:19" x14ac:dyDescent="0.35">
      <c r="A20" s="105"/>
      <c r="B20" s="69">
        <v>43120</v>
      </c>
      <c r="C20" s="70">
        <v>42755</v>
      </c>
      <c r="D20" s="167"/>
      <c r="E20" s="72"/>
      <c r="F20" s="72"/>
      <c r="G20" s="274"/>
      <c r="H20" s="275"/>
      <c r="I20" s="276"/>
      <c r="J20" s="72"/>
      <c r="K20" s="283"/>
      <c r="L20" s="284"/>
      <c r="M20" s="285"/>
      <c r="N20" s="73"/>
      <c r="O20" s="99"/>
      <c r="P20" s="99"/>
      <c r="Q20" s="99"/>
      <c r="R20" s="99"/>
      <c r="S20" s="99"/>
    </row>
    <row r="21" spans="1:19" x14ac:dyDescent="0.35">
      <c r="A21" s="105"/>
      <c r="B21" s="69">
        <v>43121</v>
      </c>
      <c r="C21" s="70">
        <v>42756</v>
      </c>
      <c r="D21" s="167"/>
      <c r="E21" s="72"/>
      <c r="F21" s="72"/>
      <c r="G21" s="274"/>
      <c r="H21" s="275"/>
      <c r="I21" s="276"/>
      <c r="J21" s="72"/>
      <c r="K21" s="283"/>
      <c r="L21" s="284"/>
      <c r="M21" s="285"/>
      <c r="N21" s="73"/>
      <c r="O21" s="99"/>
      <c r="P21" s="99"/>
      <c r="Q21" s="99"/>
      <c r="R21" s="99"/>
      <c r="S21" s="99"/>
    </row>
    <row r="22" spans="1:19" x14ac:dyDescent="0.35">
      <c r="A22" s="105"/>
      <c r="B22" s="69">
        <v>43122</v>
      </c>
      <c r="C22" s="70">
        <v>42757</v>
      </c>
      <c r="D22" s="167"/>
      <c r="E22" s="72"/>
      <c r="F22" s="72"/>
      <c r="G22" s="274"/>
      <c r="H22" s="275"/>
      <c r="I22" s="276"/>
      <c r="J22" s="72"/>
      <c r="K22" s="283"/>
      <c r="L22" s="284"/>
      <c r="M22" s="285"/>
      <c r="N22" s="73"/>
      <c r="O22" s="99"/>
      <c r="P22" s="99"/>
      <c r="Q22" s="99"/>
      <c r="R22" s="99"/>
      <c r="S22" s="99"/>
    </row>
    <row r="23" spans="1:19" x14ac:dyDescent="0.35">
      <c r="A23" s="105"/>
      <c r="B23" s="69">
        <v>43123</v>
      </c>
      <c r="C23" s="70">
        <v>42758</v>
      </c>
      <c r="D23" s="167"/>
      <c r="E23" s="72"/>
      <c r="F23" s="72"/>
      <c r="G23" s="274"/>
      <c r="H23" s="275"/>
      <c r="I23" s="276"/>
      <c r="J23" s="72"/>
      <c r="K23" s="283"/>
      <c r="L23" s="284"/>
      <c r="M23" s="285"/>
      <c r="N23" s="73"/>
      <c r="O23" s="99"/>
      <c r="P23" s="99"/>
      <c r="Q23" s="99"/>
      <c r="R23" s="99"/>
      <c r="S23" s="99"/>
    </row>
    <row r="24" spans="1:19" x14ac:dyDescent="0.35">
      <c r="A24" s="105"/>
      <c r="B24" s="69">
        <v>43124</v>
      </c>
      <c r="C24" s="70">
        <v>42759</v>
      </c>
      <c r="D24" s="167"/>
      <c r="E24" s="72"/>
      <c r="F24" s="72"/>
      <c r="G24" s="274"/>
      <c r="H24" s="275"/>
      <c r="I24" s="276"/>
      <c r="J24" s="72"/>
      <c r="K24" s="283"/>
      <c r="L24" s="284"/>
      <c r="M24" s="285"/>
      <c r="N24" s="73"/>
      <c r="O24" s="99"/>
      <c r="P24" s="99"/>
      <c r="Q24" s="99"/>
      <c r="R24" s="99"/>
      <c r="S24" s="99"/>
    </row>
    <row r="25" spans="1:19" x14ac:dyDescent="0.35">
      <c r="A25" s="105"/>
      <c r="B25" s="69">
        <v>43125</v>
      </c>
      <c r="C25" s="70">
        <v>42760</v>
      </c>
      <c r="D25" s="167"/>
      <c r="E25" s="72"/>
      <c r="F25" s="72"/>
      <c r="G25" s="274"/>
      <c r="H25" s="275"/>
      <c r="I25" s="276"/>
      <c r="J25" s="72"/>
      <c r="K25" s="283"/>
      <c r="L25" s="284"/>
      <c r="M25" s="285"/>
      <c r="N25" s="73"/>
      <c r="O25" s="99"/>
      <c r="P25" s="99"/>
      <c r="Q25" s="99"/>
      <c r="R25" s="99"/>
      <c r="S25" s="99"/>
    </row>
    <row r="26" spans="1:19" x14ac:dyDescent="0.35">
      <c r="A26" s="105"/>
      <c r="B26" s="69">
        <v>43126</v>
      </c>
      <c r="C26" s="70">
        <v>42761</v>
      </c>
      <c r="D26" s="167"/>
      <c r="E26" s="72"/>
      <c r="F26" s="72"/>
      <c r="G26" s="274"/>
      <c r="H26" s="275"/>
      <c r="I26" s="276"/>
      <c r="J26" s="72"/>
      <c r="K26" s="283"/>
      <c r="L26" s="284"/>
      <c r="M26" s="285"/>
      <c r="N26" s="73"/>
      <c r="O26" s="99"/>
      <c r="P26" s="99"/>
      <c r="Q26" s="99"/>
      <c r="R26" s="99"/>
      <c r="S26" s="99"/>
    </row>
    <row r="27" spans="1:19" x14ac:dyDescent="0.35">
      <c r="A27" s="105"/>
      <c r="B27" s="69">
        <v>43127</v>
      </c>
      <c r="C27" s="70">
        <v>42762</v>
      </c>
      <c r="D27" s="167"/>
      <c r="E27" s="72"/>
      <c r="F27" s="72"/>
      <c r="G27" s="274"/>
      <c r="H27" s="275"/>
      <c r="I27" s="276"/>
      <c r="J27" s="72"/>
      <c r="K27" s="283"/>
      <c r="L27" s="284"/>
      <c r="M27" s="285"/>
      <c r="N27" s="73"/>
      <c r="O27" s="99"/>
      <c r="P27" s="99"/>
      <c r="Q27" s="99"/>
      <c r="R27" s="99"/>
      <c r="S27" s="99"/>
    </row>
    <row r="28" spans="1:19" x14ac:dyDescent="0.35">
      <c r="A28" s="105"/>
      <c r="B28" s="69">
        <v>43128</v>
      </c>
      <c r="C28" s="70">
        <v>42763</v>
      </c>
      <c r="D28" s="167"/>
      <c r="E28" s="80"/>
      <c r="F28" s="80"/>
      <c r="G28" s="274"/>
      <c r="H28" s="275"/>
      <c r="I28" s="276"/>
      <c r="J28" s="80"/>
      <c r="K28" s="283"/>
      <c r="L28" s="284"/>
      <c r="M28" s="285"/>
      <c r="O28" s="99"/>
      <c r="P28" s="99"/>
      <c r="Q28" s="99"/>
      <c r="R28" s="99"/>
      <c r="S28" s="99"/>
    </row>
    <row r="29" spans="1:19" x14ac:dyDescent="0.35">
      <c r="A29" s="105"/>
      <c r="B29" s="69">
        <v>43129</v>
      </c>
      <c r="C29" s="70">
        <v>42764</v>
      </c>
      <c r="D29" s="167"/>
      <c r="E29" s="80"/>
      <c r="F29" s="80"/>
      <c r="G29" s="274"/>
      <c r="H29" s="275"/>
      <c r="I29" s="276"/>
      <c r="J29" s="80"/>
      <c r="K29" s="283"/>
      <c r="L29" s="284"/>
      <c r="M29" s="285"/>
      <c r="O29" s="99"/>
      <c r="P29" s="99"/>
      <c r="Q29" s="99"/>
      <c r="R29" s="99"/>
      <c r="S29" s="99"/>
    </row>
    <row r="30" spans="1:19" x14ac:dyDescent="0.35">
      <c r="A30" s="105"/>
      <c r="B30" s="69">
        <v>43130</v>
      </c>
      <c r="C30" s="70">
        <v>42765</v>
      </c>
      <c r="D30" s="167"/>
      <c r="E30" s="72"/>
      <c r="F30" s="72"/>
      <c r="G30" s="274"/>
      <c r="H30" s="275"/>
      <c r="I30" s="276"/>
      <c r="J30" s="72"/>
      <c r="K30" s="283"/>
      <c r="L30" s="284"/>
      <c r="M30" s="285"/>
      <c r="N30" s="73"/>
      <c r="O30" s="99"/>
      <c r="P30" s="99"/>
      <c r="Q30" s="99"/>
      <c r="R30" s="99"/>
      <c r="S30" s="99"/>
    </row>
    <row r="31" spans="1:19" x14ac:dyDescent="0.35">
      <c r="A31" s="105"/>
      <c r="B31" s="69">
        <v>43131</v>
      </c>
      <c r="C31" s="70">
        <v>42766</v>
      </c>
      <c r="D31" s="167"/>
      <c r="E31" s="80"/>
      <c r="F31" s="80"/>
      <c r="G31" s="274"/>
      <c r="H31" s="275"/>
      <c r="I31" s="276"/>
      <c r="J31" s="80"/>
      <c r="K31" s="283"/>
      <c r="L31" s="284"/>
      <c r="M31" s="285"/>
      <c r="O31" s="99"/>
      <c r="P31" s="99"/>
      <c r="Q31" s="99"/>
      <c r="R31" s="99"/>
      <c r="S31" s="99"/>
    </row>
    <row r="32" spans="1:19" x14ac:dyDescent="0.35">
      <c r="A32" s="105"/>
      <c r="B32" s="69">
        <v>43132</v>
      </c>
      <c r="C32" s="70">
        <v>42767</v>
      </c>
      <c r="D32" s="167"/>
      <c r="E32" s="80"/>
      <c r="F32" s="80"/>
      <c r="G32" s="274"/>
      <c r="H32" s="275"/>
      <c r="I32" s="276"/>
      <c r="J32" s="80"/>
      <c r="K32" s="283"/>
      <c r="L32" s="284"/>
      <c r="M32" s="285"/>
      <c r="O32" s="99"/>
      <c r="P32" s="99"/>
      <c r="Q32" s="99"/>
      <c r="R32" s="99"/>
      <c r="S32" s="99"/>
    </row>
    <row r="33" spans="1:19" x14ac:dyDescent="0.35">
      <c r="A33" s="105"/>
      <c r="B33" s="69">
        <v>43133</v>
      </c>
      <c r="C33" s="70">
        <v>42768</v>
      </c>
      <c r="D33" s="167"/>
      <c r="E33" s="80"/>
      <c r="F33" s="80"/>
      <c r="G33" s="274"/>
      <c r="H33" s="275"/>
      <c r="I33" s="276"/>
      <c r="J33" s="80"/>
      <c r="K33" s="283"/>
      <c r="L33" s="284"/>
      <c r="M33" s="285"/>
      <c r="O33" s="99"/>
      <c r="P33" s="99"/>
      <c r="Q33" s="99"/>
      <c r="R33" s="99"/>
      <c r="S33" s="99"/>
    </row>
    <row r="34" spans="1:19" x14ac:dyDescent="0.35">
      <c r="A34" s="105"/>
      <c r="B34" s="69">
        <v>43134</v>
      </c>
      <c r="C34" s="70">
        <v>42769</v>
      </c>
      <c r="D34" s="167"/>
      <c r="E34" s="80"/>
      <c r="F34" s="80"/>
      <c r="G34" s="274"/>
      <c r="H34" s="275"/>
      <c r="I34" s="276"/>
      <c r="J34" s="80"/>
      <c r="K34" s="283"/>
      <c r="L34" s="284"/>
      <c r="M34" s="285"/>
      <c r="O34" s="99"/>
      <c r="P34" s="99"/>
      <c r="Q34" s="99"/>
      <c r="R34" s="99"/>
      <c r="S34" s="99"/>
    </row>
    <row r="35" spans="1:19" x14ac:dyDescent="0.35">
      <c r="A35" s="105"/>
      <c r="B35" s="69">
        <v>43135</v>
      </c>
      <c r="C35" s="70">
        <v>42770</v>
      </c>
      <c r="D35" s="167"/>
      <c r="E35" s="80"/>
      <c r="F35" s="80"/>
      <c r="G35" s="274"/>
      <c r="H35" s="275"/>
      <c r="I35" s="276"/>
      <c r="J35" s="80"/>
      <c r="K35" s="283"/>
      <c r="L35" s="284"/>
      <c r="M35" s="285"/>
      <c r="O35" s="99"/>
      <c r="P35" s="99"/>
      <c r="Q35" s="99"/>
      <c r="R35" s="99"/>
      <c r="S35" s="99"/>
    </row>
    <row r="36" spans="1:19" x14ac:dyDescent="0.35">
      <c r="A36" s="105"/>
      <c r="B36" s="69">
        <v>43136</v>
      </c>
      <c r="C36" s="70">
        <v>42771</v>
      </c>
      <c r="D36" s="167"/>
      <c r="E36" s="80"/>
      <c r="F36" s="80"/>
      <c r="G36" s="274"/>
      <c r="H36" s="275"/>
      <c r="I36" s="276"/>
      <c r="J36" s="80"/>
      <c r="K36" s="283"/>
      <c r="L36" s="284"/>
      <c r="M36" s="285"/>
      <c r="O36" s="99"/>
      <c r="P36" s="99"/>
      <c r="Q36" s="99"/>
      <c r="R36" s="99"/>
      <c r="S36" s="99"/>
    </row>
    <row r="37" spans="1:19" x14ac:dyDescent="0.35">
      <c r="A37" s="105"/>
      <c r="B37" s="69">
        <v>43137</v>
      </c>
      <c r="C37" s="70">
        <v>42772</v>
      </c>
      <c r="D37" s="167"/>
      <c r="E37" s="80"/>
      <c r="F37" s="80"/>
      <c r="G37" s="274"/>
      <c r="H37" s="275"/>
      <c r="I37" s="276"/>
      <c r="J37" s="80"/>
      <c r="K37" s="283"/>
      <c r="L37" s="284"/>
      <c r="M37" s="285"/>
      <c r="O37" s="99"/>
      <c r="P37" s="99"/>
      <c r="Q37" s="99"/>
      <c r="R37" s="99"/>
      <c r="S37" s="99"/>
    </row>
    <row r="38" spans="1:19" x14ac:dyDescent="0.35">
      <c r="A38" s="105"/>
      <c r="B38" s="69">
        <v>43138</v>
      </c>
      <c r="C38" s="70">
        <v>42773</v>
      </c>
      <c r="D38" s="167"/>
      <c r="E38" s="80"/>
      <c r="F38" s="80"/>
      <c r="G38" s="274"/>
      <c r="H38" s="275"/>
      <c r="I38" s="276"/>
      <c r="J38" s="80"/>
      <c r="K38" s="283"/>
      <c r="L38" s="284"/>
      <c r="M38" s="285"/>
      <c r="O38" s="99"/>
      <c r="P38" s="99"/>
      <c r="Q38" s="99"/>
      <c r="R38" s="99"/>
      <c r="S38" s="99"/>
    </row>
    <row r="39" spans="1:19" x14ac:dyDescent="0.35">
      <c r="A39" s="105"/>
      <c r="B39" s="69">
        <v>43139</v>
      </c>
      <c r="C39" s="70">
        <v>42774</v>
      </c>
      <c r="D39" s="167"/>
      <c r="E39" s="80"/>
      <c r="F39" s="80"/>
      <c r="G39" s="274"/>
      <c r="H39" s="275"/>
      <c r="I39" s="276"/>
      <c r="J39" s="80"/>
      <c r="K39" s="283"/>
      <c r="L39" s="284"/>
      <c r="M39" s="285"/>
      <c r="O39" s="99"/>
      <c r="P39" s="99"/>
      <c r="Q39" s="99"/>
      <c r="R39" s="99"/>
      <c r="S39" s="99"/>
    </row>
    <row r="40" spans="1:19" x14ac:dyDescent="0.35">
      <c r="A40" s="105"/>
      <c r="B40" s="69">
        <v>43140</v>
      </c>
      <c r="C40" s="70">
        <v>42775</v>
      </c>
      <c r="D40" s="167"/>
      <c r="E40" s="80"/>
      <c r="F40" s="80"/>
      <c r="G40" s="274"/>
      <c r="H40" s="275"/>
      <c r="I40" s="276"/>
      <c r="J40" s="80"/>
      <c r="K40" s="283"/>
      <c r="L40" s="284"/>
      <c r="M40" s="285"/>
      <c r="O40" s="99"/>
      <c r="P40" s="99"/>
      <c r="Q40" s="99"/>
      <c r="R40" s="99"/>
      <c r="S40" s="99"/>
    </row>
    <row r="41" spans="1:19" x14ac:dyDescent="0.35">
      <c r="A41" s="105"/>
      <c r="B41" s="69">
        <v>43141</v>
      </c>
      <c r="C41" s="70">
        <v>42776</v>
      </c>
      <c r="D41" s="167"/>
      <c r="E41" s="80"/>
      <c r="F41" s="80"/>
      <c r="G41" s="274"/>
      <c r="H41" s="275"/>
      <c r="I41" s="276"/>
      <c r="J41" s="80"/>
      <c r="K41" s="283"/>
      <c r="L41" s="284"/>
      <c r="M41" s="285"/>
      <c r="O41" s="99"/>
      <c r="P41" s="99"/>
      <c r="Q41" s="99"/>
      <c r="R41" s="99"/>
      <c r="S41" s="99"/>
    </row>
    <row r="42" spans="1:19" x14ac:dyDescent="0.35">
      <c r="A42" s="105"/>
      <c r="B42" s="69">
        <v>43142</v>
      </c>
      <c r="C42" s="70">
        <v>42777</v>
      </c>
      <c r="D42" s="167"/>
      <c r="E42" s="80"/>
      <c r="F42" s="80"/>
      <c r="G42" s="274"/>
      <c r="H42" s="275"/>
      <c r="I42" s="276"/>
      <c r="J42" s="80"/>
      <c r="K42" s="283"/>
      <c r="L42" s="284"/>
      <c r="M42" s="285"/>
      <c r="O42" s="99"/>
      <c r="P42" s="99"/>
      <c r="Q42" s="99"/>
      <c r="R42" s="99"/>
      <c r="S42" s="99"/>
    </row>
    <row r="43" spans="1:19" x14ac:dyDescent="0.35">
      <c r="A43" s="105"/>
      <c r="B43" s="69">
        <v>43143</v>
      </c>
      <c r="C43" s="70">
        <v>42778</v>
      </c>
      <c r="D43" s="80"/>
      <c r="E43" s="80"/>
      <c r="F43" s="80"/>
      <c r="G43" s="274"/>
      <c r="H43" s="275"/>
      <c r="I43" s="276"/>
      <c r="J43" s="80"/>
      <c r="K43" s="283"/>
      <c r="L43" s="284"/>
      <c r="M43" s="285"/>
      <c r="O43" s="99"/>
      <c r="P43" s="99"/>
      <c r="Q43" s="99"/>
      <c r="R43" s="99"/>
      <c r="S43" s="99"/>
    </row>
    <row r="44" spans="1:19" x14ac:dyDescent="0.35">
      <c r="A44" s="105"/>
      <c r="B44" s="69">
        <v>43144</v>
      </c>
      <c r="C44" s="70">
        <v>42779</v>
      </c>
      <c r="D44" s="80"/>
      <c r="E44" s="80"/>
      <c r="F44" s="80"/>
      <c r="G44" s="274"/>
      <c r="H44" s="275"/>
      <c r="I44" s="276"/>
      <c r="J44" s="80"/>
      <c r="K44" s="283"/>
      <c r="L44" s="284"/>
      <c r="M44" s="285"/>
      <c r="O44" s="99"/>
      <c r="P44" s="99"/>
      <c r="Q44" s="99"/>
      <c r="R44" s="99"/>
      <c r="S44" s="99"/>
    </row>
    <row r="45" spans="1:19" x14ac:dyDescent="0.35">
      <c r="A45" s="105"/>
      <c r="B45" s="69">
        <v>43145</v>
      </c>
      <c r="C45" s="70">
        <v>42780</v>
      </c>
      <c r="D45" s="80"/>
      <c r="E45" s="80"/>
      <c r="F45" s="80"/>
      <c r="G45" s="274"/>
      <c r="H45" s="275"/>
      <c r="I45" s="276"/>
      <c r="J45" s="80"/>
      <c r="K45" s="283"/>
      <c r="L45" s="284"/>
      <c r="M45" s="285"/>
      <c r="O45" s="99"/>
      <c r="P45" s="99"/>
      <c r="Q45" s="99"/>
      <c r="R45" s="99"/>
      <c r="S45" s="99"/>
    </row>
    <row r="46" spans="1:19" x14ac:dyDescent="0.35">
      <c r="A46" s="104" t="s">
        <v>100</v>
      </c>
      <c r="B46" s="69">
        <v>43146</v>
      </c>
      <c r="C46" s="70">
        <v>42781</v>
      </c>
      <c r="D46" s="80"/>
      <c r="E46" s="80"/>
      <c r="F46" s="80"/>
      <c r="G46" s="274"/>
      <c r="H46" s="275"/>
      <c r="I46" s="276"/>
      <c r="J46" s="80"/>
      <c r="K46" s="283"/>
      <c r="L46" s="284"/>
      <c r="M46" s="285"/>
      <c r="O46" s="99"/>
      <c r="P46" s="99"/>
      <c r="Q46" s="99"/>
      <c r="R46" s="99"/>
      <c r="S46" s="99"/>
    </row>
    <row r="47" spans="1:19" x14ac:dyDescent="0.35">
      <c r="A47" s="105"/>
      <c r="B47" s="69">
        <v>43147</v>
      </c>
      <c r="C47" s="70">
        <v>42782</v>
      </c>
      <c r="D47" s="80"/>
      <c r="E47" s="80"/>
      <c r="F47" s="80"/>
      <c r="G47" s="274"/>
      <c r="H47" s="275"/>
      <c r="I47" s="276"/>
      <c r="J47" s="80"/>
      <c r="K47" s="283"/>
      <c r="L47" s="284"/>
      <c r="M47" s="285"/>
      <c r="O47" s="99"/>
      <c r="P47" s="99"/>
      <c r="Q47" s="99"/>
      <c r="R47" s="99"/>
      <c r="S47" s="99"/>
    </row>
    <row r="48" spans="1:19" x14ac:dyDescent="0.35">
      <c r="A48" s="105"/>
      <c r="B48" s="69">
        <v>43148</v>
      </c>
      <c r="C48" s="70">
        <v>42783</v>
      </c>
      <c r="D48" s="80"/>
      <c r="E48" s="80"/>
      <c r="F48" s="80"/>
      <c r="G48" s="274"/>
      <c r="H48" s="275"/>
      <c r="I48" s="276"/>
      <c r="J48" s="80"/>
      <c r="K48" s="283"/>
      <c r="L48" s="284"/>
      <c r="M48" s="285"/>
      <c r="O48" s="99"/>
      <c r="P48" s="99"/>
      <c r="Q48" s="99"/>
      <c r="R48" s="99"/>
      <c r="S48" s="99"/>
    </row>
    <row r="49" spans="1:25" ht="18" thickBot="1" x14ac:dyDescent="0.4">
      <c r="A49" s="105"/>
      <c r="B49" s="69">
        <v>43149</v>
      </c>
      <c r="C49" s="70">
        <v>42784</v>
      </c>
      <c r="D49" s="80"/>
      <c r="E49" s="80"/>
      <c r="F49" s="80"/>
      <c r="G49" s="277"/>
      <c r="H49" s="278"/>
      <c r="I49" s="279"/>
      <c r="J49" s="80"/>
      <c r="K49" s="286"/>
      <c r="L49" s="287"/>
      <c r="M49" s="288"/>
      <c r="O49" s="99"/>
      <c r="P49" s="99"/>
      <c r="Q49" s="99"/>
      <c r="R49" s="99"/>
      <c r="S49" s="99"/>
    </row>
    <row r="50" spans="1:25" ht="17.25" customHeight="1" x14ac:dyDescent="0.35">
      <c r="A50" s="105"/>
      <c r="B50" s="69">
        <v>43150</v>
      </c>
      <c r="C50" s="70">
        <v>42785</v>
      </c>
      <c r="D50" s="80"/>
      <c r="E50" s="80"/>
      <c r="F50" s="80"/>
      <c r="G50" s="85"/>
      <c r="H50" s="85"/>
      <c r="I50" s="85"/>
      <c r="J50" s="80"/>
      <c r="O50" s="99"/>
      <c r="P50" s="99"/>
      <c r="Q50" s="99"/>
      <c r="R50" s="99"/>
      <c r="S50" s="99"/>
    </row>
    <row r="51" spans="1:25" x14ac:dyDescent="0.35">
      <c r="A51" s="105"/>
      <c r="B51" s="69">
        <v>43151</v>
      </c>
      <c r="C51" s="70">
        <v>42786</v>
      </c>
      <c r="D51" s="80"/>
      <c r="E51" s="80"/>
      <c r="F51" s="80"/>
      <c r="G51" s="98"/>
      <c r="H51" s="98"/>
      <c r="I51" s="98"/>
      <c r="J51" s="98"/>
      <c r="O51" s="99"/>
      <c r="P51" s="99"/>
      <c r="Q51" s="99"/>
      <c r="R51" s="99"/>
      <c r="S51" s="99"/>
    </row>
    <row r="52" spans="1:25" x14ac:dyDescent="0.35">
      <c r="A52" s="105"/>
      <c r="B52" s="69">
        <v>43152</v>
      </c>
      <c r="C52" s="70">
        <v>42787</v>
      </c>
      <c r="D52" s="80"/>
      <c r="E52" s="77" t="s">
        <v>73</v>
      </c>
      <c r="F52" s="78"/>
      <c r="G52" s="78"/>
      <c r="H52" s="78"/>
      <c r="I52" s="78"/>
      <c r="J52" s="78"/>
      <c r="K52" s="78"/>
      <c r="L52" s="78"/>
      <c r="M52" s="78"/>
      <c r="N52" s="79"/>
      <c r="O52" s="79"/>
      <c r="P52" s="79"/>
      <c r="Q52" s="99"/>
      <c r="R52" s="99"/>
      <c r="S52" s="99"/>
    </row>
    <row r="53" spans="1:25" x14ac:dyDescent="0.35">
      <c r="A53" s="105"/>
      <c r="B53" s="69">
        <v>43153</v>
      </c>
      <c r="C53" s="70">
        <v>42788</v>
      </c>
      <c r="D53" s="80"/>
      <c r="E53" s="267" t="s">
        <v>75</v>
      </c>
      <c r="F53" s="267"/>
      <c r="G53" s="267"/>
      <c r="H53" s="267"/>
      <c r="I53" s="267"/>
      <c r="J53" s="267"/>
      <c r="K53" s="267"/>
      <c r="L53" s="267"/>
      <c r="M53" s="267"/>
      <c r="N53" s="267"/>
      <c r="O53" s="267"/>
      <c r="P53" s="267"/>
      <c r="Q53" s="99"/>
      <c r="R53" s="99"/>
      <c r="S53" s="99"/>
    </row>
    <row r="54" spans="1:25" x14ac:dyDescent="0.35">
      <c r="A54" s="105"/>
      <c r="B54" s="69">
        <v>43154</v>
      </c>
      <c r="C54" s="70">
        <v>42789</v>
      </c>
      <c r="D54" s="80"/>
      <c r="E54" s="80"/>
      <c r="F54" s="80" t="s">
        <v>78</v>
      </c>
      <c r="G54" s="98"/>
      <c r="H54" s="98"/>
      <c r="I54" s="98"/>
      <c r="J54" s="98"/>
      <c r="K54" s="86"/>
      <c r="L54" s="86"/>
      <c r="M54" s="86"/>
      <c r="O54" s="99"/>
      <c r="P54" s="99"/>
      <c r="Q54" s="99"/>
      <c r="R54" s="99"/>
      <c r="S54" s="99"/>
    </row>
    <row r="55" spans="1:25" x14ac:dyDescent="0.35">
      <c r="A55" s="105"/>
      <c r="B55" s="69">
        <v>43155</v>
      </c>
      <c r="C55" s="70">
        <v>42790</v>
      </c>
      <c r="D55" s="80"/>
      <c r="E55" s="80"/>
      <c r="F55" s="270" t="s">
        <v>138</v>
      </c>
      <c r="G55" s="270"/>
      <c r="H55" s="270"/>
      <c r="I55" s="270"/>
      <c r="J55" s="98"/>
      <c r="K55" s="269" t="s">
        <v>137</v>
      </c>
      <c r="L55" s="269"/>
      <c r="M55" s="269"/>
      <c r="N55" s="269"/>
      <c r="O55" s="269"/>
      <c r="P55" s="183"/>
      <c r="Q55" s="183"/>
      <c r="R55" s="268" t="s">
        <v>136</v>
      </c>
      <c r="S55" s="268"/>
      <c r="T55" s="268"/>
      <c r="U55" s="268"/>
      <c r="V55" s="268"/>
      <c r="W55" s="268"/>
    </row>
    <row r="56" spans="1:25" x14ac:dyDescent="0.35">
      <c r="A56" s="105"/>
      <c r="B56" s="69">
        <v>43156</v>
      </c>
      <c r="C56" s="70">
        <v>42791</v>
      </c>
      <c r="D56" s="80"/>
      <c r="E56" s="80"/>
      <c r="F56" s="80" t="s">
        <v>80</v>
      </c>
      <c r="G56" s="98"/>
      <c r="H56" s="98"/>
      <c r="I56" s="98"/>
      <c r="J56" s="98"/>
      <c r="K56" s="86"/>
      <c r="L56" s="86"/>
      <c r="M56" s="86"/>
      <c r="O56" s="183"/>
      <c r="P56" s="183"/>
      <c r="Q56" s="183"/>
      <c r="R56" s="183"/>
      <c r="S56" s="183"/>
    </row>
    <row r="57" spans="1:25" x14ac:dyDescent="0.35">
      <c r="A57" s="105"/>
      <c r="B57" s="69">
        <v>43157</v>
      </c>
      <c r="C57" s="70">
        <v>42792</v>
      </c>
      <c r="D57" s="80"/>
      <c r="E57" s="80"/>
      <c r="F57" s="80" t="s">
        <v>81</v>
      </c>
      <c r="G57" s="98"/>
      <c r="H57" s="98"/>
      <c r="I57" s="98"/>
      <c r="J57" s="98"/>
      <c r="K57" s="86"/>
      <c r="L57" s="86"/>
      <c r="M57" s="86"/>
      <c r="O57" s="183"/>
      <c r="P57" s="183"/>
      <c r="Q57" s="183"/>
      <c r="R57" s="183"/>
      <c r="S57" s="183"/>
    </row>
    <row r="58" spans="1:25" x14ac:dyDescent="0.35">
      <c r="A58" s="105"/>
      <c r="B58" s="69">
        <v>43158</v>
      </c>
      <c r="C58" s="70">
        <v>42793</v>
      </c>
      <c r="D58" s="80"/>
      <c r="E58" s="80"/>
      <c r="F58" s="80" t="s">
        <v>82</v>
      </c>
      <c r="G58" s="98"/>
      <c r="H58" s="98"/>
      <c r="I58" s="98"/>
      <c r="J58" s="98"/>
      <c r="K58" s="86"/>
      <c r="L58" s="86"/>
      <c r="M58" s="86"/>
      <c r="O58" s="183"/>
      <c r="P58" s="183"/>
      <c r="Q58" s="183"/>
      <c r="R58" s="183"/>
      <c r="S58" s="183"/>
    </row>
    <row r="59" spans="1:25" x14ac:dyDescent="0.35">
      <c r="A59" s="105"/>
      <c r="B59" s="69">
        <v>43159</v>
      </c>
      <c r="C59" s="70">
        <v>42794</v>
      </c>
      <c r="D59" s="80"/>
      <c r="E59" s="80"/>
      <c r="F59" s="80" t="s">
        <v>80</v>
      </c>
      <c r="G59" s="98"/>
      <c r="H59" s="98"/>
      <c r="I59" s="98"/>
      <c r="J59" s="98"/>
      <c r="K59" s="86"/>
      <c r="L59" s="86"/>
      <c r="M59" s="86"/>
      <c r="O59" s="183"/>
      <c r="P59" s="183"/>
      <c r="Q59" s="183"/>
      <c r="R59" s="183"/>
      <c r="S59" s="183"/>
    </row>
    <row r="60" spans="1:25" x14ac:dyDescent="0.35">
      <c r="A60" s="105"/>
      <c r="B60" s="69">
        <v>43160</v>
      </c>
      <c r="C60" s="70">
        <v>42795</v>
      </c>
      <c r="D60" s="80"/>
      <c r="E60" s="80"/>
      <c r="F60" s="80" t="s">
        <v>83</v>
      </c>
      <c r="G60" s="98"/>
      <c r="H60" s="98"/>
      <c r="I60" s="98"/>
      <c r="J60" s="98"/>
      <c r="K60" s="86"/>
      <c r="L60" s="86"/>
      <c r="M60" s="86"/>
      <c r="O60" s="183"/>
      <c r="P60" s="183"/>
      <c r="Q60" s="183"/>
      <c r="R60" s="183"/>
      <c r="S60" s="183"/>
    </row>
    <row r="61" spans="1:25" x14ac:dyDescent="0.35">
      <c r="A61" s="105"/>
      <c r="B61" s="69">
        <v>43161</v>
      </c>
      <c r="C61" s="70">
        <v>42796</v>
      </c>
      <c r="D61" s="80"/>
      <c r="E61" s="80"/>
      <c r="F61" s="80" t="s">
        <v>84</v>
      </c>
      <c r="G61" s="98"/>
      <c r="H61" s="98"/>
      <c r="I61" s="98"/>
      <c r="J61" s="98"/>
      <c r="K61" s="86"/>
      <c r="L61" s="86"/>
      <c r="M61" s="86"/>
      <c r="O61" s="183"/>
      <c r="P61" s="183"/>
      <c r="Q61" s="183"/>
      <c r="R61" s="183"/>
      <c r="S61" s="183"/>
    </row>
    <row r="62" spans="1:25" x14ac:dyDescent="0.35">
      <c r="A62" s="105"/>
      <c r="B62" s="69">
        <v>43162</v>
      </c>
      <c r="C62" s="70">
        <v>42797</v>
      </c>
      <c r="D62" s="80"/>
      <c r="E62" s="80"/>
      <c r="F62" s="80" t="s">
        <v>85</v>
      </c>
      <c r="G62" s="98"/>
      <c r="H62" s="98"/>
      <c r="I62" s="98"/>
      <c r="J62" s="98"/>
      <c r="K62" s="86"/>
      <c r="L62" s="86"/>
      <c r="M62" s="86"/>
      <c r="O62" s="183"/>
      <c r="P62" s="183"/>
      <c r="Q62" s="183"/>
      <c r="R62" s="183"/>
      <c r="S62" s="183"/>
    </row>
    <row r="63" spans="1:25" x14ac:dyDescent="0.35">
      <c r="A63" s="105"/>
      <c r="B63" s="69">
        <v>43163</v>
      </c>
      <c r="C63" s="70">
        <v>42798</v>
      </c>
      <c r="D63" s="80"/>
      <c r="E63" s="80"/>
      <c r="F63" s="80" t="s">
        <v>86</v>
      </c>
      <c r="G63" s="98"/>
      <c r="H63" s="98"/>
      <c r="I63" s="98"/>
      <c r="J63" s="98"/>
      <c r="K63" s="86"/>
      <c r="L63" s="86"/>
      <c r="M63" s="86"/>
      <c r="O63" s="183"/>
      <c r="P63" s="183"/>
      <c r="Q63" s="183"/>
      <c r="R63" s="183"/>
      <c r="S63" s="183"/>
      <c r="Y63" s="73"/>
    </row>
    <row r="64" spans="1:25" x14ac:dyDescent="0.35">
      <c r="A64" s="105"/>
      <c r="B64" s="69">
        <v>43164</v>
      </c>
      <c r="C64" s="70">
        <v>42799</v>
      </c>
      <c r="D64" s="80"/>
      <c r="E64" s="80"/>
      <c r="F64" s="80" t="s">
        <v>87</v>
      </c>
      <c r="G64" s="98"/>
      <c r="H64" s="98"/>
      <c r="I64" s="98"/>
      <c r="J64" s="98"/>
      <c r="K64" s="86"/>
      <c r="L64" s="86"/>
      <c r="M64" s="86"/>
      <c r="O64" s="183"/>
      <c r="P64" s="183"/>
      <c r="Q64" s="183"/>
      <c r="R64" s="183"/>
      <c r="S64" s="183"/>
    </row>
    <row r="65" spans="1:19" x14ac:dyDescent="0.35">
      <c r="A65" s="105"/>
      <c r="B65" s="69">
        <v>43165</v>
      </c>
      <c r="C65" s="70">
        <v>42800</v>
      </c>
      <c r="D65" s="80"/>
      <c r="E65" s="80"/>
      <c r="F65" s="80" t="s">
        <v>88</v>
      </c>
      <c r="G65" s="98"/>
      <c r="H65" s="98"/>
      <c r="I65" s="98"/>
      <c r="J65" s="98"/>
      <c r="K65" s="86"/>
      <c r="L65" s="86"/>
      <c r="M65" s="86"/>
      <c r="O65" s="183"/>
      <c r="P65" s="183"/>
      <c r="Q65" s="183"/>
      <c r="R65" s="183"/>
      <c r="S65" s="183"/>
    </row>
    <row r="66" spans="1:19" x14ac:dyDescent="0.35">
      <c r="A66" s="105"/>
      <c r="B66" s="69">
        <v>43166</v>
      </c>
      <c r="C66" s="70">
        <v>42801</v>
      </c>
      <c r="D66" s="80"/>
      <c r="E66" s="80"/>
      <c r="F66" s="80" t="s">
        <v>89</v>
      </c>
      <c r="G66" s="98"/>
      <c r="H66" s="98"/>
      <c r="I66" s="98"/>
      <c r="J66" s="98"/>
      <c r="K66" s="86"/>
      <c r="L66" s="86"/>
      <c r="M66" s="86"/>
      <c r="O66" s="183"/>
      <c r="P66" s="183"/>
      <c r="Q66" s="183"/>
      <c r="R66" s="183"/>
      <c r="S66" s="183"/>
    </row>
    <row r="67" spans="1:19" x14ac:dyDescent="0.35">
      <c r="A67" s="105"/>
      <c r="B67" s="69">
        <v>43167</v>
      </c>
      <c r="C67" s="70">
        <v>42802</v>
      </c>
      <c r="D67" s="80"/>
      <c r="E67" s="80"/>
      <c r="F67" s="80"/>
      <c r="G67" s="98"/>
      <c r="H67" s="98"/>
      <c r="I67" s="98"/>
      <c r="J67" s="98"/>
      <c r="K67" s="86"/>
      <c r="L67" s="86"/>
      <c r="M67" s="86"/>
      <c r="O67" s="183"/>
      <c r="P67" s="183"/>
      <c r="Q67" s="183"/>
      <c r="R67" s="183"/>
      <c r="S67" s="183"/>
    </row>
    <row r="68" spans="1:19" x14ac:dyDescent="0.35">
      <c r="A68" s="105"/>
      <c r="B68" s="69">
        <v>43168</v>
      </c>
      <c r="C68" s="70">
        <v>42803</v>
      </c>
      <c r="D68" s="80"/>
      <c r="E68" s="80"/>
      <c r="F68" s="80" t="s">
        <v>79</v>
      </c>
      <c r="G68" s="98"/>
      <c r="H68" s="98"/>
      <c r="I68" s="98"/>
      <c r="J68" s="98"/>
      <c r="K68" s="86"/>
      <c r="L68" s="86"/>
      <c r="M68" s="86"/>
      <c r="O68" s="183"/>
      <c r="P68" s="183"/>
      <c r="Q68" s="183"/>
      <c r="R68" s="183"/>
      <c r="S68" s="183"/>
    </row>
    <row r="69" spans="1:19" x14ac:dyDescent="0.35">
      <c r="A69" s="105"/>
      <c r="B69" s="69">
        <v>43169</v>
      </c>
      <c r="C69" s="70">
        <v>42804</v>
      </c>
      <c r="D69" s="80"/>
      <c r="E69" s="80"/>
      <c r="F69" s="80" t="s">
        <v>90</v>
      </c>
      <c r="G69" s="98"/>
      <c r="H69" s="98"/>
      <c r="I69" s="98"/>
      <c r="J69" s="98"/>
      <c r="K69" s="86"/>
      <c r="L69" s="86"/>
      <c r="M69" s="86"/>
      <c r="O69" s="183"/>
      <c r="P69" s="183"/>
      <c r="Q69" s="183"/>
      <c r="R69" s="183"/>
      <c r="S69" s="183"/>
    </row>
    <row r="70" spans="1:19" x14ac:dyDescent="0.35">
      <c r="A70" s="105"/>
      <c r="B70" s="69">
        <v>43170</v>
      </c>
      <c r="C70" s="70">
        <v>42805</v>
      </c>
      <c r="D70" s="80"/>
      <c r="E70" s="80"/>
      <c r="F70" s="80" t="s">
        <v>91</v>
      </c>
      <c r="G70" s="98"/>
      <c r="H70" s="98"/>
      <c r="I70" s="98"/>
      <c r="J70" s="98"/>
      <c r="K70" s="86"/>
      <c r="L70" s="86"/>
      <c r="M70" s="86"/>
      <c r="O70" s="183"/>
      <c r="P70" s="183"/>
      <c r="Q70" s="183"/>
      <c r="R70" s="183"/>
      <c r="S70" s="183"/>
    </row>
    <row r="71" spans="1:19" x14ac:dyDescent="0.35">
      <c r="A71" s="105"/>
      <c r="B71" s="69">
        <v>43171</v>
      </c>
      <c r="C71" s="70">
        <v>42806</v>
      </c>
      <c r="D71" s="80"/>
      <c r="E71" s="80"/>
      <c r="F71" s="80"/>
      <c r="G71" s="98"/>
      <c r="H71" s="98"/>
      <c r="I71" s="98"/>
      <c r="J71" s="98"/>
      <c r="K71" s="86"/>
      <c r="L71" s="86"/>
      <c r="M71" s="86"/>
      <c r="O71" s="183"/>
      <c r="P71" s="183"/>
      <c r="Q71" s="183"/>
      <c r="R71" s="183"/>
      <c r="S71" s="183"/>
    </row>
    <row r="72" spans="1:19" x14ac:dyDescent="0.35">
      <c r="A72" s="105"/>
      <c r="B72" s="69">
        <v>43172</v>
      </c>
      <c r="C72" s="70">
        <v>42807</v>
      </c>
      <c r="D72" s="80"/>
      <c r="E72" s="80"/>
      <c r="F72" s="80" t="s">
        <v>92</v>
      </c>
      <c r="G72" s="98"/>
      <c r="H72" s="98"/>
      <c r="I72" s="98"/>
      <c r="J72" s="98"/>
      <c r="K72" s="86"/>
      <c r="L72" s="86"/>
      <c r="M72" s="86"/>
      <c r="O72" s="183"/>
      <c r="P72" s="183"/>
      <c r="Q72" s="183"/>
      <c r="R72" s="183"/>
      <c r="S72" s="183"/>
    </row>
    <row r="73" spans="1:19" x14ac:dyDescent="0.35">
      <c r="A73" s="105"/>
      <c r="B73" s="69">
        <v>43173</v>
      </c>
      <c r="C73" s="70">
        <v>42808</v>
      </c>
      <c r="D73" s="80"/>
      <c r="E73" s="80"/>
      <c r="F73" s="80" t="s">
        <v>79</v>
      </c>
      <c r="G73" s="98"/>
      <c r="H73" s="98"/>
      <c r="I73" s="98"/>
      <c r="J73" s="98"/>
      <c r="K73" s="86"/>
      <c r="L73" s="86"/>
      <c r="M73" s="86"/>
      <c r="O73" s="183"/>
      <c r="P73" s="183"/>
      <c r="Q73" s="183"/>
      <c r="R73" s="183"/>
      <c r="S73" s="183"/>
    </row>
    <row r="74" spans="1:19" x14ac:dyDescent="0.35">
      <c r="A74" s="105"/>
      <c r="B74" s="69">
        <v>43174</v>
      </c>
      <c r="C74" s="70">
        <v>42809</v>
      </c>
      <c r="D74" s="80"/>
      <c r="E74" s="80"/>
      <c r="F74" s="80" t="s">
        <v>93</v>
      </c>
      <c r="G74" s="98"/>
      <c r="H74" s="98"/>
      <c r="I74" s="98"/>
      <c r="J74" s="98"/>
      <c r="K74" s="86"/>
      <c r="L74" s="86"/>
      <c r="M74" s="86"/>
      <c r="O74" s="183"/>
      <c r="P74" s="183"/>
      <c r="Q74" s="183"/>
      <c r="R74" s="183"/>
      <c r="S74" s="183"/>
    </row>
    <row r="75" spans="1:19" x14ac:dyDescent="0.35">
      <c r="A75" s="104" t="s">
        <v>101</v>
      </c>
      <c r="B75" s="69">
        <v>43175</v>
      </c>
      <c r="C75" s="70">
        <v>42810</v>
      </c>
      <c r="D75" s="80"/>
      <c r="E75" s="80"/>
      <c r="F75" s="80" t="s">
        <v>81</v>
      </c>
      <c r="G75" s="98"/>
      <c r="H75" s="98"/>
      <c r="I75" s="98"/>
      <c r="J75" s="98"/>
      <c r="K75" s="86"/>
      <c r="L75" s="86"/>
      <c r="M75" s="86"/>
      <c r="O75" s="183"/>
      <c r="P75" s="183"/>
      <c r="Q75" s="183"/>
      <c r="R75" s="183"/>
      <c r="S75" s="183"/>
    </row>
    <row r="76" spans="1:19" x14ac:dyDescent="0.35">
      <c r="A76" s="105"/>
      <c r="B76" s="69">
        <v>43176</v>
      </c>
      <c r="C76" s="70">
        <v>42811</v>
      </c>
      <c r="D76" s="80"/>
      <c r="E76" s="80"/>
      <c r="F76" s="80" t="s">
        <v>82</v>
      </c>
      <c r="G76" s="98"/>
      <c r="H76" s="98"/>
      <c r="I76" s="98"/>
      <c r="J76" s="98"/>
      <c r="K76" s="86"/>
      <c r="L76" s="86"/>
      <c r="M76" s="86"/>
      <c r="O76" s="183"/>
      <c r="P76" s="183"/>
      <c r="Q76" s="183"/>
      <c r="R76" s="183"/>
      <c r="S76" s="183"/>
    </row>
    <row r="77" spans="1:19" x14ac:dyDescent="0.35">
      <c r="A77" s="105"/>
      <c r="B77" s="69">
        <v>43177</v>
      </c>
      <c r="C77" s="70">
        <v>42812</v>
      </c>
      <c r="D77" s="80"/>
      <c r="E77" s="80"/>
      <c r="F77" s="80" t="s">
        <v>94</v>
      </c>
      <c r="G77" s="98"/>
      <c r="H77" s="98"/>
      <c r="I77" s="98"/>
      <c r="J77" s="98"/>
      <c r="K77" s="86"/>
      <c r="L77" s="86"/>
      <c r="M77" s="86"/>
      <c r="O77" s="183"/>
      <c r="P77" s="183"/>
      <c r="Q77" s="183"/>
      <c r="R77" s="183"/>
      <c r="S77" s="183"/>
    </row>
    <row r="78" spans="1:19" x14ac:dyDescent="0.35">
      <c r="A78" s="105"/>
      <c r="B78" s="69">
        <v>43178</v>
      </c>
      <c r="C78" s="70">
        <v>42813</v>
      </c>
      <c r="D78" s="80"/>
      <c r="E78" s="80"/>
      <c r="F78" s="80" t="s">
        <v>83</v>
      </c>
      <c r="G78" s="98"/>
      <c r="H78" s="98"/>
      <c r="I78" s="98"/>
      <c r="J78" s="98"/>
      <c r="K78" s="86"/>
      <c r="L78" s="86"/>
      <c r="M78" s="86"/>
      <c r="O78" s="183"/>
      <c r="P78" s="183"/>
      <c r="Q78" s="183"/>
      <c r="R78" s="183"/>
      <c r="S78" s="183"/>
    </row>
    <row r="79" spans="1:19" x14ac:dyDescent="0.35">
      <c r="A79" s="105"/>
      <c r="B79" s="69">
        <v>43179</v>
      </c>
      <c r="C79" s="70">
        <v>42814</v>
      </c>
      <c r="D79" s="80"/>
      <c r="E79" s="80"/>
      <c r="F79" s="80" t="s">
        <v>84</v>
      </c>
      <c r="G79" s="98"/>
      <c r="H79" s="98"/>
      <c r="I79" s="98"/>
      <c r="J79" s="98"/>
      <c r="K79" s="86"/>
      <c r="L79" s="86"/>
      <c r="M79" s="86"/>
      <c r="O79" s="183"/>
      <c r="P79" s="183"/>
      <c r="Q79" s="183"/>
      <c r="R79" s="183"/>
      <c r="S79" s="183"/>
    </row>
    <row r="80" spans="1:19" x14ac:dyDescent="0.35">
      <c r="A80" s="105"/>
      <c r="B80" s="69">
        <v>43180</v>
      </c>
      <c r="C80" s="70">
        <v>42815</v>
      </c>
      <c r="D80" s="80"/>
      <c r="E80" s="80"/>
      <c r="F80" s="80" t="s">
        <v>84</v>
      </c>
      <c r="G80" s="98"/>
      <c r="H80" s="98"/>
      <c r="I80" s="98"/>
      <c r="J80" s="98"/>
      <c r="K80" s="86"/>
      <c r="L80" s="86"/>
      <c r="M80" s="86"/>
      <c r="O80" s="183"/>
      <c r="P80" s="183"/>
      <c r="Q80" s="183"/>
      <c r="R80" s="183"/>
      <c r="S80" s="183"/>
    </row>
    <row r="81" spans="1:19" x14ac:dyDescent="0.35">
      <c r="A81" s="105"/>
      <c r="B81" s="69">
        <v>43181</v>
      </c>
      <c r="C81" s="70">
        <v>42816</v>
      </c>
      <c r="D81" s="80"/>
      <c r="E81" s="80"/>
      <c r="F81" s="80" t="s">
        <v>95</v>
      </c>
      <c r="G81" s="98"/>
      <c r="H81" s="98"/>
      <c r="I81" s="98"/>
      <c r="J81" s="98"/>
      <c r="K81" s="86"/>
      <c r="L81" s="86"/>
      <c r="M81" s="86"/>
      <c r="O81" s="183"/>
      <c r="P81" s="183"/>
      <c r="Q81" s="183"/>
      <c r="R81" s="183"/>
      <c r="S81" s="183"/>
    </row>
    <row r="82" spans="1:19" x14ac:dyDescent="0.35">
      <c r="A82" s="105"/>
      <c r="B82" s="69">
        <v>43182</v>
      </c>
      <c r="C82" s="70">
        <v>42817</v>
      </c>
      <c r="D82" s="80"/>
      <c r="E82" s="80"/>
      <c r="F82" s="80"/>
      <c r="G82" s="98"/>
      <c r="H82" s="98"/>
      <c r="I82" s="98"/>
      <c r="J82" s="98"/>
      <c r="K82" s="86"/>
      <c r="L82" s="86"/>
      <c r="M82" s="86"/>
      <c r="O82" s="183"/>
      <c r="P82" s="183"/>
      <c r="Q82" s="183"/>
      <c r="R82" s="183"/>
      <c r="S82" s="183"/>
    </row>
    <row r="83" spans="1:19" x14ac:dyDescent="0.35">
      <c r="A83" s="105"/>
      <c r="B83" s="69">
        <v>43183</v>
      </c>
      <c r="C83" s="70">
        <v>42818</v>
      </c>
      <c r="D83" s="80"/>
      <c r="E83" s="80"/>
      <c r="F83" s="80"/>
      <c r="G83" s="98"/>
      <c r="H83" s="98"/>
      <c r="I83" s="98"/>
      <c r="J83" s="98"/>
      <c r="K83" s="86"/>
      <c r="L83" s="86"/>
      <c r="M83" s="86"/>
      <c r="O83" s="183"/>
      <c r="P83" s="183"/>
      <c r="Q83" s="183"/>
      <c r="R83" s="183"/>
      <c r="S83" s="183"/>
    </row>
    <row r="84" spans="1:19" x14ac:dyDescent="0.35">
      <c r="A84" s="105"/>
      <c r="B84" s="69">
        <v>43184</v>
      </c>
      <c r="C84" s="70">
        <v>42819</v>
      </c>
      <c r="D84" s="80"/>
      <c r="E84" s="80"/>
      <c r="F84" s="80"/>
      <c r="G84" s="98"/>
      <c r="H84" s="98"/>
      <c r="I84" s="98"/>
      <c r="J84" s="98"/>
      <c r="K84" s="86"/>
      <c r="L84" s="86"/>
      <c r="M84" s="86"/>
      <c r="O84" s="183"/>
      <c r="P84" s="183"/>
      <c r="Q84" s="183"/>
      <c r="R84" s="183"/>
      <c r="S84" s="183"/>
    </row>
    <row r="85" spans="1:19" x14ac:dyDescent="0.35">
      <c r="A85" s="105"/>
      <c r="B85" s="69">
        <v>43185</v>
      </c>
      <c r="C85" s="70">
        <v>42820</v>
      </c>
      <c r="D85" s="80"/>
      <c r="E85" s="80"/>
      <c r="F85" s="80"/>
      <c r="G85" s="98"/>
      <c r="H85" s="98"/>
      <c r="I85" s="98"/>
      <c r="J85" s="98"/>
      <c r="K85" s="86"/>
      <c r="L85" s="86"/>
      <c r="M85" s="86"/>
      <c r="O85" s="183"/>
      <c r="P85" s="183"/>
      <c r="Q85" s="183"/>
      <c r="R85" s="183"/>
      <c r="S85" s="183"/>
    </row>
    <row r="86" spans="1:19" x14ac:dyDescent="0.35">
      <c r="A86" s="105"/>
      <c r="B86" s="69">
        <v>43186</v>
      </c>
      <c r="C86" s="70">
        <v>42821</v>
      </c>
      <c r="D86" s="80"/>
      <c r="E86" s="80"/>
      <c r="F86" s="80"/>
      <c r="G86" s="98"/>
      <c r="H86" s="98"/>
      <c r="I86" s="98"/>
      <c r="J86" s="98"/>
      <c r="K86" s="86"/>
      <c r="L86" s="86"/>
      <c r="M86" s="86"/>
      <c r="O86" s="183"/>
      <c r="P86" s="183"/>
      <c r="Q86" s="183"/>
      <c r="R86" s="183"/>
      <c r="S86" s="183"/>
    </row>
    <row r="87" spans="1:19" x14ac:dyDescent="0.35">
      <c r="A87" s="105"/>
      <c r="B87" s="69">
        <v>43187</v>
      </c>
      <c r="C87" s="70">
        <v>42822</v>
      </c>
      <c r="D87" s="80"/>
      <c r="E87" s="80"/>
      <c r="F87" s="80"/>
      <c r="G87" s="98"/>
      <c r="H87" s="98"/>
      <c r="I87" s="98"/>
      <c r="J87" s="98"/>
      <c r="K87" s="86"/>
      <c r="L87" s="86"/>
      <c r="M87" s="86"/>
      <c r="O87" s="183"/>
      <c r="P87" s="183"/>
      <c r="Q87" s="183"/>
      <c r="R87" s="183"/>
      <c r="S87" s="183"/>
    </row>
    <row r="88" spans="1:19" x14ac:dyDescent="0.35">
      <c r="A88" s="105"/>
      <c r="B88" s="69">
        <v>43188</v>
      </c>
      <c r="C88" s="70">
        <v>42823</v>
      </c>
      <c r="D88" s="80"/>
      <c r="E88" s="80"/>
      <c r="F88" s="80"/>
      <c r="G88" s="98"/>
      <c r="H88" s="98"/>
      <c r="I88" s="98"/>
      <c r="J88" s="98"/>
      <c r="K88" s="86"/>
      <c r="L88" s="86"/>
      <c r="M88" s="86"/>
      <c r="O88" s="183"/>
      <c r="P88" s="183"/>
      <c r="Q88" s="183"/>
      <c r="R88" s="183"/>
      <c r="S88" s="183"/>
    </row>
    <row r="89" spans="1:19" x14ac:dyDescent="0.35">
      <c r="A89" s="105"/>
      <c r="B89" s="69">
        <v>43189</v>
      </c>
      <c r="C89" s="70">
        <v>42824</v>
      </c>
      <c r="D89" s="80"/>
      <c r="E89" s="80"/>
      <c r="F89" s="80"/>
      <c r="G89" s="98"/>
      <c r="H89" s="98"/>
      <c r="I89" s="98"/>
      <c r="J89" s="98"/>
      <c r="K89" s="86"/>
      <c r="L89" s="86"/>
      <c r="M89" s="86"/>
      <c r="O89" s="183"/>
      <c r="P89" s="183"/>
      <c r="Q89" s="183"/>
      <c r="R89" s="183"/>
      <c r="S89" s="183"/>
    </row>
    <row r="90" spans="1:19" x14ac:dyDescent="0.35">
      <c r="A90" s="105"/>
      <c r="B90" s="69">
        <v>43190</v>
      </c>
      <c r="C90" s="70">
        <v>42825</v>
      </c>
      <c r="D90" s="80"/>
      <c r="E90" s="80"/>
      <c r="F90" s="80"/>
      <c r="G90" s="98"/>
      <c r="H90" s="98"/>
      <c r="I90" s="98"/>
      <c r="J90" s="98"/>
      <c r="K90" s="86"/>
      <c r="L90" s="86"/>
      <c r="M90" s="86"/>
      <c r="O90" s="183"/>
      <c r="P90" s="183"/>
      <c r="Q90" s="183"/>
      <c r="R90" s="183"/>
      <c r="S90" s="183"/>
    </row>
    <row r="91" spans="1:19" x14ac:dyDescent="0.35">
      <c r="A91" s="105"/>
      <c r="B91" s="69">
        <v>43191</v>
      </c>
      <c r="C91" s="70">
        <v>42826</v>
      </c>
      <c r="D91" s="80"/>
      <c r="E91" s="80"/>
      <c r="F91" s="80"/>
      <c r="G91" s="98"/>
      <c r="H91" s="98"/>
      <c r="I91" s="98"/>
      <c r="J91" s="98"/>
      <c r="K91" s="86"/>
      <c r="L91" s="86"/>
      <c r="M91" s="86"/>
      <c r="O91" s="183"/>
      <c r="P91" s="183"/>
      <c r="Q91" s="183"/>
      <c r="R91" s="183"/>
      <c r="S91" s="183"/>
    </row>
    <row r="92" spans="1:19" x14ac:dyDescent="0.35">
      <c r="A92" s="105"/>
      <c r="B92" s="69">
        <v>43192</v>
      </c>
      <c r="C92" s="70">
        <v>42827</v>
      </c>
      <c r="D92" s="80"/>
      <c r="E92" s="80"/>
      <c r="F92" s="80"/>
      <c r="G92" s="98"/>
      <c r="H92" s="98"/>
      <c r="I92" s="98"/>
      <c r="J92" s="98"/>
      <c r="K92" s="86"/>
      <c r="L92" s="86"/>
      <c r="M92" s="86"/>
      <c r="O92" s="183"/>
      <c r="P92" s="183"/>
      <c r="Q92" s="183"/>
      <c r="R92" s="183"/>
      <c r="S92" s="183"/>
    </row>
    <row r="93" spans="1:19" x14ac:dyDescent="0.35">
      <c r="A93" s="105"/>
      <c r="B93" s="69">
        <v>43193</v>
      </c>
      <c r="C93" s="70">
        <v>42828</v>
      </c>
      <c r="D93" s="80"/>
      <c r="E93" s="80"/>
      <c r="F93" s="80"/>
      <c r="G93" s="98"/>
      <c r="H93" s="98"/>
      <c r="I93" s="98"/>
      <c r="J93" s="98"/>
      <c r="K93" s="86"/>
      <c r="L93" s="86"/>
      <c r="M93" s="86"/>
    </row>
    <row r="94" spans="1:19" x14ac:dyDescent="0.35">
      <c r="A94" s="105"/>
      <c r="B94" s="69">
        <v>43194</v>
      </c>
      <c r="C94" s="70">
        <v>42829</v>
      </c>
      <c r="D94" s="80"/>
      <c r="E94" s="80"/>
      <c r="F94" s="80"/>
      <c r="G94" s="98"/>
      <c r="H94" s="98"/>
      <c r="I94" s="98"/>
      <c r="J94" s="98"/>
    </row>
    <row r="95" spans="1:19" x14ac:dyDescent="0.35">
      <c r="A95" s="105"/>
      <c r="B95" s="69">
        <v>43195</v>
      </c>
      <c r="C95" s="70">
        <v>42830</v>
      </c>
      <c r="D95" s="80"/>
      <c r="E95" s="80"/>
      <c r="F95" s="80"/>
      <c r="G95" s="98"/>
      <c r="H95" s="98"/>
      <c r="I95" s="98"/>
      <c r="J95" s="98"/>
    </row>
    <row r="96" spans="1:19" x14ac:dyDescent="0.35">
      <c r="A96" s="105"/>
      <c r="B96" s="69">
        <v>43196</v>
      </c>
      <c r="C96" s="70">
        <v>42831</v>
      </c>
      <c r="D96" s="80"/>
      <c r="E96" s="80"/>
      <c r="F96" s="80"/>
      <c r="G96" s="98"/>
      <c r="H96" s="98"/>
      <c r="I96" s="98"/>
      <c r="J96" s="98"/>
    </row>
    <row r="97" spans="1:10" x14ac:dyDescent="0.35">
      <c r="A97" s="105"/>
      <c r="B97" s="69">
        <v>43197</v>
      </c>
      <c r="C97" s="70">
        <v>42832</v>
      </c>
      <c r="D97" s="80"/>
      <c r="E97" s="80"/>
      <c r="F97" s="80"/>
      <c r="G97" s="98"/>
      <c r="H97" s="98"/>
      <c r="I97" s="98"/>
      <c r="J97" s="98"/>
    </row>
    <row r="98" spans="1:10" x14ac:dyDescent="0.35">
      <c r="A98" s="105"/>
      <c r="B98" s="69">
        <v>43198</v>
      </c>
      <c r="C98" s="70">
        <v>42833</v>
      </c>
      <c r="D98" s="80"/>
      <c r="E98" s="80"/>
      <c r="F98" s="80"/>
      <c r="G98" s="98"/>
      <c r="H98" s="98"/>
      <c r="I98" s="98"/>
      <c r="J98" s="98"/>
    </row>
    <row r="99" spans="1:10" x14ac:dyDescent="0.35">
      <c r="A99" s="105"/>
      <c r="B99" s="69">
        <v>43199</v>
      </c>
      <c r="C99" s="70">
        <v>42834</v>
      </c>
      <c r="D99" s="80"/>
      <c r="E99" s="80"/>
      <c r="F99" s="80"/>
      <c r="G99" s="98"/>
      <c r="H99" s="98"/>
      <c r="I99" s="98"/>
      <c r="J99" s="98"/>
    </row>
    <row r="100" spans="1:10" x14ac:dyDescent="0.35">
      <c r="A100" s="105"/>
      <c r="B100" s="69">
        <v>43200</v>
      </c>
      <c r="C100" s="70">
        <v>42835</v>
      </c>
      <c r="D100" s="80"/>
      <c r="E100" s="80"/>
      <c r="F100" s="80"/>
      <c r="G100" s="98"/>
      <c r="H100" s="98"/>
      <c r="I100" s="98"/>
      <c r="J100" s="98"/>
    </row>
    <row r="101" spans="1:10" x14ac:dyDescent="0.35">
      <c r="A101" s="105"/>
      <c r="B101" s="69">
        <v>43201</v>
      </c>
      <c r="C101" s="70">
        <v>42836</v>
      </c>
      <c r="D101" s="80"/>
      <c r="E101" s="80"/>
      <c r="F101" s="80"/>
      <c r="G101" s="98"/>
      <c r="H101" s="98"/>
      <c r="I101" s="98"/>
      <c r="J101" s="98"/>
    </row>
    <row r="102" spans="1:10" x14ac:dyDescent="0.35">
      <c r="A102" s="105"/>
      <c r="B102" s="69">
        <v>43202</v>
      </c>
      <c r="C102" s="70">
        <v>42837</v>
      </c>
      <c r="D102" s="80"/>
      <c r="E102" s="80"/>
      <c r="F102" s="80"/>
      <c r="G102" s="98"/>
      <c r="H102" s="98"/>
      <c r="I102" s="98"/>
      <c r="J102" s="98"/>
    </row>
    <row r="103" spans="1:10" x14ac:dyDescent="0.35">
      <c r="A103" s="105"/>
      <c r="B103" s="69">
        <v>43203</v>
      </c>
      <c r="C103" s="70">
        <v>42838</v>
      </c>
      <c r="D103" s="80"/>
      <c r="E103" s="80"/>
      <c r="F103" s="80"/>
      <c r="G103" s="98"/>
      <c r="H103" s="98"/>
      <c r="I103" s="98"/>
      <c r="J103" s="98"/>
    </row>
    <row r="104" spans="1:10" x14ac:dyDescent="0.35">
      <c r="A104" s="105"/>
      <c r="B104" s="69">
        <v>43204</v>
      </c>
      <c r="C104" s="70">
        <v>42839</v>
      </c>
      <c r="D104" s="80"/>
      <c r="E104" s="80"/>
      <c r="F104" s="80"/>
      <c r="G104" s="98"/>
      <c r="H104" s="98"/>
      <c r="I104" s="98"/>
      <c r="J104" s="98"/>
    </row>
    <row r="105" spans="1:10" x14ac:dyDescent="0.35">
      <c r="A105" s="105"/>
      <c r="B105" s="69">
        <v>43205</v>
      </c>
      <c r="C105" s="70">
        <v>42840</v>
      </c>
      <c r="D105" s="80"/>
      <c r="E105" s="80"/>
      <c r="F105" s="80"/>
      <c r="G105" s="98"/>
      <c r="H105" s="98"/>
      <c r="I105" s="98"/>
      <c r="J105" s="98"/>
    </row>
    <row r="106" spans="1:10" x14ac:dyDescent="0.35">
      <c r="A106" s="104" t="s">
        <v>102</v>
      </c>
      <c r="B106" s="69">
        <v>43206</v>
      </c>
      <c r="C106" s="70">
        <v>42841</v>
      </c>
      <c r="D106" s="80"/>
      <c r="E106" s="80"/>
      <c r="F106" s="80"/>
      <c r="G106" s="98"/>
      <c r="H106" s="98"/>
      <c r="I106" s="98"/>
      <c r="J106" s="98"/>
    </row>
    <row r="107" spans="1:10" x14ac:dyDescent="0.35">
      <c r="A107" s="105"/>
      <c r="B107" s="69">
        <v>43207</v>
      </c>
      <c r="C107" s="70">
        <v>42842</v>
      </c>
      <c r="D107" s="80"/>
      <c r="E107" s="80"/>
      <c r="F107" s="80"/>
      <c r="G107" s="98"/>
      <c r="H107" s="98"/>
      <c r="I107" s="98"/>
      <c r="J107" s="98"/>
    </row>
    <row r="108" spans="1:10" x14ac:dyDescent="0.35">
      <c r="A108" s="105"/>
      <c r="B108" s="69">
        <v>43208</v>
      </c>
      <c r="C108" s="70">
        <v>42843</v>
      </c>
      <c r="D108" s="80"/>
      <c r="E108" s="80"/>
      <c r="F108" s="80"/>
      <c r="G108" s="98"/>
      <c r="H108" s="98"/>
      <c r="I108" s="98"/>
      <c r="J108" s="98"/>
    </row>
    <row r="109" spans="1:10" x14ac:dyDescent="0.35">
      <c r="A109" s="105"/>
      <c r="B109" s="69">
        <v>43209</v>
      </c>
      <c r="C109" s="70">
        <v>42844</v>
      </c>
      <c r="D109" s="80"/>
      <c r="E109" s="80"/>
      <c r="F109" s="80"/>
      <c r="G109" s="98"/>
      <c r="H109" s="98"/>
      <c r="I109" s="98"/>
      <c r="J109" s="98"/>
    </row>
    <row r="110" spans="1:10" x14ac:dyDescent="0.35">
      <c r="A110" s="105"/>
      <c r="B110" s="69">
        <v>43210</v>
      </c>
      <c r="C110" s="70">
        <v>42845</v>
      </c>
      <c r="D110" s="80"/>
      <c r="E110" s="80"/>
      <c r="F110" s="80"/>
      <c r="G110" s="98"/>
      <c r="H110" s="98"/>
      <c r="I110" s="98"/>
      <c r="J110" s="98"/>
    </row>
    <row r="111" spans="1:10" x14ac:dyDescent="0.35">
      <c r="A111" s="105"/>
      <c r="B111" s="69">
        <v>43211</v>
      </c>
      <c r="C111" s="70">
        <v>42846</v>
      </c>
      <c r="D111" s="80"/>
      <c r="E111" s="80"/>
      <c r="F111" s="80"/>
      <c r="G111" s="98"/>
      <c r="H111" s="98"/>
      <c r="I111" s="98"/>
      <c r="J111" s="98"/>
    </row>
    <row r="112" spans="1:10" x14ac:dyDescent="0.35">
      <c r="A112" s="105"/>
      <c r="B112" s="69">
        <v>43212</v>
      </c>
      <c r="C112" s="70">
        <v>42847</v>
      </c>
      <c r="D112" s="80"/>
      <c r="E112" s="80"/>
      <c r="F112" s="80"/>
      <c r="G112" s="80"/>
      <c r="H112" s="80"/>
      <c r="I112" s="80"/>
      <c r="J112" s="80"/>
    </row>
    <row r="113" spans="1:10" x14ac:dyDescent="0.35">
      <c r="A113" s="105"/>
      <c r="B113" s="69">
        <v>43213</v>
      </c>
      <c r="C113" s="70">
        <v>42848</v>
      </c>
      <c r="D113" s="80"/>
      <c r="E113" s="80"/>
      <c r="F113" s="80"/>
      <c r="G113" s="80"/>
      <c r="H113" s="80"/>
      <c r="I113" s="80"/>
      <c r="J113" s="80"/>
    </row>
    <row r="114" spans="1:10" x14ac:dyDescent="0.35">
      <c r="A114" s="105"/>
      <c r="B114" s="69">
        <v>43214</v>
      </c>
      <c r="C114" s="70">
        <v>42849</v>
      </c>
      <c r="D114" s="80"/>
      <c r="E114" s="80"/>
      <c r="F114" s="80"/>
      <c r="G114" s="80"/>
      <c r="H114" s="80"/>
      <c r="I114" s="80"/>
      <c r="J114" s="80"/>
    </row>
    <row r="115" spans="1:10" x14ac:dyDescent="0.35">
      <c r="A115" s="105"/>
      <c r="B115" s="69">
        <v>43215</v>
      </c>
      <c r="C115" s="70">
        <v>42850</v>
      </c>
      <c r="D115" s="80"/>
      <c r="E115" s="80"/>
      <c r="F115" s="80"/>
      <c r="G115" s="80"/>
      <c r="H115" s="80"/>
      <c r="I115" s="80"/>
      <c r="J115" s="80"/>
    </row>
    <row r="116" spans="1:10" x14ac:dyDescent="0.35">
      <c r="A116" s="105"/>
      <c r="B116" s="69">
        <v>43216</v>
      </c>
      <c r="C116" s="70">
        <v>42851</v>
      </c>
      <c r="D116" s="80"/>
      <c r="E116" s="80"/>
      <c r="F116" s="80"/>
      <c r="G116" s="80"/>
      <c r="H116" s="80"/>
      <c r="I116" s="80"/>
      <c r="J116" s="80"/>
    </row>
    <row r="117" spans="1:10" x14ac:dyDescent="0.35">
      <c r="A117" s="105"/>
      <c r="B117" s="69">
        <v>43217</v>
      </c>
      <c r="C117" s="70">
        <v>42852</v>
      </c>
      <c r="D117" s="80"/>
      <c r="E117" s="80"/>
      <c r="F117" s="80"/>
      <c r="G117" s="80"/>
      <c r="H117" s="80"/>
      <c r="I117" s="80"/>
      <c r="J117" s="80"/>
    </row>
    <row r="118" spans="1:10" x14ac:dyDescent="0.35">
      <c r="A118" s="105"/>
      <c r="B118" s="69">
        <v>43218</v>
      </c>
      <c r="C118" s="70">
        <v>42853</v>
      </c>
      <c r="D118" s="80"/>
      <c r="E118" s="80"/>
      <c r="F118" s="80"/>
      <c r="G118" s="80"/>
      <c r="H118" s="80"/>
      <c r="I118" s="80"/>
      <c r="J118" s="80"/>
    </row>
    <row r="119" spans="1:10" x14ac:dyDescent="0.35">
      <c r="A119" s="105"/>
      <c r="B119" s="69">
        <v>43219</v>
      </c>
      <c r="C119" s="70">
        <v>42854</v>
      </c>
      <c r="D119" s="80"/>
      <c r="E119" s="80"/>
      <c r="F119" s="80"/>
      <c r="G119" s="80"/>
      <c r="H119" s="80"/>
      <c r="I119" s="80"/>
      <c r="J119" s="80"/>
    </row>
    <row r="120" spans="1:10" x14ac:dyDescent="0.35">
      <c r="A120" s="105"/>
      <c r="B120" s="69">
        <v>43220</v>
      </c>
      <c r="C120" s="70">
        <v>42855</v>
      </c>
      <c r="D120" s="80"/>
      <c r="E120" s="80"/>
      <c r="F120" s="80"/>
      <c r="G120" s="80"/>
      <c r="H120" s="80"/>
      <c r="I120" s="80"/>
      <c r="J120" s="80"/>
    </row>
    <row r="121" spans="1:10" x14ac:dyDescent="0.35">
      <c r="A121" s="105"/>
      <c r="B121" s="69">
        <v>43221</v>
      </c>
      <c r="C121" s="70">
        <v>42856</v>
      </c>
      <c r="D121" s="80"/>
      <c r="E121" s="80"/>
      <c r="F121" s="80"/>
      <c r="G121" s="80"/>
      <c r="H121" s="80"/>
      <c r="I121" s="80"/>
      <c r="J121" s="80"/>
    </row>
    <row r="122" spans="1:10" x14ac:dyDescent="0.35">
      <c r="A122" s="105"/>
      <c r="B122" s="69">
        <v>43222</v>
      </c>
      <c r="C122" s="70">
        <v>42857</v>
      </c>
      <c r="D122" s="80"/>
      <c r="E122" s="80"/>
      <c r="F122" s="80"/>
      <c r="G122" s="80"/>
      <c r="H122" s="80"/>
      <c r="I122" s="80"/>
      <c r="J122" s="80"/>
    </row>
    <row r="123" spans="1:10" x14ac:dyDescent="0.35">
      <c r="A123" s="105"/>
      <c r="B123" s="69">
        <v>43223</v>
      </c>
      <c r="C123" s="70">
        <v>42858</v>
      </c>
      <c r="D123" s="80"/>
      <c r="E123" s="80"/>
      <c r="F123" s="80"/>
      <c r="G123" s="80"/>
      <c r="H123" s="80"/>
      <c r="I123" s="80"/>
      <c r="J123" s="80"/>
    </row>
    <row r="124" spans="1:10" x14ac:dyDescent="0.35">
      <c r="A124" s="105"/>
      <c r="B124" s="69">
        <v>43224</v>
      </c>
      <c r="C124" s="70">
        <v>42859</v>
      </c>
      <c r="D124" s="80"/>
      <c r="E124" s="80"/>
      <c r="F124" s="80"/>
      <c r="G124" s="80"/>
      <c r="H124" s="80"/>
      <c r="I124" s="80"/>
      <c r="J124" s="80"/>
    </row>
    <row r="125" spans="1:10" x14ac:dyDescent="0.35">
      <c r="A125" s="105"/>
      <c r="B125" s="69">
        <v>43225</v>
      </c>
      <c r="C125" s="70">
        <v>42860</v>
      </c>
      <c r="D125" s="80"/>
      <c r="E125" s="80"/>
      <c r="F125" s="80"/>
      <c r="G125" s="80"/>
      <c r="H125" s="80"/>
      <c r="I125" s="80"/>
      <c r="J125" s="80"/>
    </row>
    <row r="126" spans="1:10" x14ac:dyDescent="0.35">
      <c r="A126" s="105"/>
      <c r="B126" s="69">
        <v>43226</v>
      </c>
      <c r="C126" s="70">
        <v>42861</v>
      </c>
      <c r="D126" s="80"/>
      <c r="E126" s="80"/>
      <c r="F126" s="80"/>
      <c r="G126" s="80"/>
      <c r="H126" s="80"/>
      <c r="I126" s="80"/>
      <c r="J126" s="80"/>
    </row>
    <row r="127" spans="1:10" x14ac:dyDescent="0.35">
      <c r="A127" s="105"/>
      <c r="B127" s="69">
        <v>43227</v>
      </c>
      <c r="C127" s="70">
        <v>42862</v>
      </c>
      <c r="D127" s="80"/>
      <c r="E127" s="80"/>
      <c r="F127" s="80"/>
      <c r="G127" s="80"/>
      <c r="H127" s="80"/>
      <c r="I127" s="80"/>
      <c r="J127" s="80"/>
    </row>
    <row r="128" spans="1:10" x14ac:dyDescent="0.35">
      <c r="A128" s="105"/>
      <c r="B128" s="69">
        <v>43228</v>
      </c>
      <c r="C128" s="70">
        <v>42863</v>
      </c>
      <c r="D128" s="80"/>
      <c r="E128" s="80"/>
      <c r="F128" s="80"/>
      <c r="G128" s="80"/>
      <c r="H128" s="80"/>
      <c r="I128" s="80"/>
      <c r="J128" s="80"/>
    </row>
    <row r="129" spans="1:10" x14ac:dyDescent="0.35">
      <c r="A129" s="105"/>
      <c r="B129" s="69">
        <v>43229</v>
      </c>
      <c r="C129" s="70">
        <v>42864</v>
      </c>
      <c r="D129" s="80"/>
      <c r="E129" s="80"/>
      <c r="F129" s="80"/>
      <c r="G129" s="80"/>
      <c r="H129" s="80"/>
      <c r="I129" s="80"/>
      <c r="J129" s="80"/>
    </row>
    <row r="130" spans="1:10" x14ac:dyDescent="0.35">
      <c r="A130" s="105"/>
      <c r="B130" s="69">
        <v>43230</v>
      </c>
      <c r="C130" s="70">
        <v>42865</v>
      </c>
      <c r="D130" s="80"/>
      <c r="E130" s="80"/>
      <c r="F130" s="80"/>
      <c r="G130" s="80"/>
      <c r="H130" s="80"/>
      <c r="I130" s="80"/>
      <c r="J130" s="80"/>
    </row>
    <row r="131" spans="1:10" x14ac:dyDescent="0.35">
      <c r="A131" s="105"/>
      <c r="B131" s="69">
        <v>43231</v>
      </c>
      <c r="C131" s="70">
        <v>42866</v>
      </c>
      <c r="D131" s="80"/>
      <c r="E131" s="80"/>
      <c r="F131" s="80"/>
      <c r="G131" s="80"/>
      <c r="H131" s="80"/>
      <c r="I131" s="80"/>
      <c r="J131" s="80"/>
    </row>
    <row r="132" spans="1:10" x14ac:dyDescent="0.35">
      <c r="A132" s="105"/>
      <c r="B132" s="69">
        <v>43232</v>
      </c>
      <c r="C132" s="70">
        <v>42867</v>
      </c>
      <c r="D132" s="80"/>
      <c r="E132" s="80"/>
      <c r="F132" s="80"/>
      <c r="G132" s="80"/>
      <c r="H132" s="80"/>
      <c r="I132" s="80"/>
      <c r="J132" s="80"/>
    </row>
    <row r="133" spans="1:10" x14ac:dyDescent="0.35">
      <c r="A133" s="105"/>
      <c r="B133" s="69">
        <v>43233</v>
      </c>
      <c r="C133" s="70">
        <v>42868</v>
      </c>
      <c r="D133" s="80"/>
      <c r="E133" s="80"/>
      <c r="F133" s="80"/>
      <c r="G133" s="80"/>
      <c r="H133" s="80"/>
      <c r="I133" s="80"/>
      <c r="J133" s="80"/>
    </row>
    <row r="134" spans="1:10" x14ac:dyDescent="0.35">
      <c r="A134" s="105"/>
      <c r="B134" s="69">
        <v>43234</v>
      </c>
      <c r="C134" s="70">
        <v>42869</v>
      </c>
      <c r="D134" s="80"/>
      <c r="E134" s="80"/>
      <c r="F134" s="80"/>
      <c r="G134" s="80"/>
      <c r="H134" s="80"/>
      <c r="I134" s="80"/>
      <c r="J134" s="80"/>
    </row>
    <row r="135" spans="1:10" x14ac:dyDescent="0.35">
      <c r="A135" s="105"/>
      <c r="B135" s="69">
        <v>43235</v>
      </c>
      <c r="C135" s="70">
        <v>42870</v>
      </c>
      <c r="D135" s="80"/>
      <c r="E135" s="80"/>
      <c r="F135" s="80"/>
      <c r="G135" s="80"/>
      <c r="H135" s="80"/>
      <c r="I135" s="80"/>
      <c r="J135" s="80"/>
    </row>
    <row r="136" spans="1:10" x14ac:dyDescent="0.35">
      <c r="A136" s="104" t="s">
        <v>103</v>
      </c>
      <c r="B136" s="69">
        <v>43236</v>
      </c>
      <c r="C136" s="70">
        <v>42871</v>
      </c>
      <c r="D136" s="80"/>
      <c r="E136" s="80"/>
      <c r="F136" s="80"/>
      <c r="G136" s="80"/>
      <c r="H136" s="80"/>
      <c r="I136" s="80"/>
      <c r="J136" s="80"/>
    </row>
    <row r="137" spans="1:10" x14ac:dyDescent="0.35">
      <c r="A137" s="105"/>
      <c r="B137" s="69">
        <v>43237</v>
      </c>
      <c r="C137" s="70">
        <v>42872</v>
      </c>
      <c r="D137" s="80"/>
      <c r="E137" s="80"/>
      <c r="F137" s="80"/>
      <c r="G137" s="80"/>
      <c r="H137" s="80"/>
      <c r="I137" s="80"/>
      <c r="J137" s="80"/>
    </row>
    <row r="138" spans="1:10" x14ac:dyDescent="0.35">
      <c r="A138" s="105"/>
      <c r="B138" s="69">
        <v>43238</v>
      </c>
      <c r="C138" s="70">
        <v>42873</v>
      </c>
      <c r="D138" s="80"/>
      <c r="E138" s="80"/>
      <c r="F138" s="80"/>
      <c r="G138" s="80"/>
      <c r="H138" s="80"/>
      <c r="I138" s="80"/>
      <c r="J138" s="80"/>
    </row>
    <row r="139" spans="1:10" x14ac:dyDescent="0.35">
      <c r="A139" s="105"/>
      <c r="B139" s="69">
        <v>43239</v>
      </c>
      <c r="C139" s="70">
        <v>42874</v>
      </c>
      <c r="D139" s="80"/>
      <c r="E139" s="80"/>
      <c r="F139" s="80"/>
      <c r="G139" s="80"/>
      <c r="H139" s="80"/>
      <c r="I139" s="80"/>
      <c r="J139" s="80"/>
    </row>
    <row r="140" spans="1:10" x14ac:dyDescent="0.35">
      <c r="A140" s="105"/>
      <c r="B140" s="69">
        <v>43240</v>
      </c>
      <c r="C140" s="70">
        <v>42875</v>
      </c>
      <c r="D140" s="80"/>
      <c r="E140" s="80"/>
      <c r="F140" s="80"/>
      <c r="G140" s="80"/>
      <c r="H140" s="80"/>
      <c r="I140" s="80"/>
      <c r="J140" s="80"/>
    </row>
    <row r="141" spans="1:10" x14ac:dyDescent="0.35">
      <c r="A141" s="105"/>
      <c r="B141" s="69">
        <v>43241</v>
      </c>
      <c r="C141" s="70">
        <v>42876</v>
      </c>
      <c r="D141" s="80"/>
      <c r="E141" s="80"/>
      <c r="F141" s="80"/>
      <c r="G141" s="80"/>
      <c r="H141" s="80"/>
      <c r="I141" s="80"/>
      <c r="J141" s="80"/>
    </row>
    <row r="142" spans="1:10" x14ac:dyDescent="0.35">
      <c r="A142" s="105"/>
      <c r="B142" s="69">
        <v>43242</v>
      </c>
      <c r="C142" s="70">
        <v>42877</v>
      </c>
      <c r="D142" s="80"/>
      <c r="E142" s="80"/>
      <c r="F142" s="80"/>
      <c r="G142" s="80"/>
      <c r="H142" s="80"/>
      <c r="I142" s="80"/>
      <c r="J142" s="80"/>
    </row>
    <row r="143" spans="1:10" x14ac:dyDescent="0.35">
      <c r="A143" s="105"/>
      <c r="B143" s="69">
        <v>43243</v>
      </c>
      <c r="C143" s="70">
        <v>42878</v>
      </c>
      <c r="D143" s="80"/>
      <c r="E143" s="80"/>
      <c r="F143" s="80"/>
      <c r="G143" s="80"/>
      <c r="H143" s="80"/>
      <c r="I143" s="80"/>
      <c r="J143" s="80"/>
    </row>
    <row r="144" spans="1:10" x14ac:dyDescent="0.35">
      <c r="A144" s="105"/>
      <c r="B144" s="69">
        <v>43244</v>
      </c>
      <c r="C144" s="70">
        <v>42879</v>
      </c>
      <c r="D144" s="80"/>
      <c r="E144" s="80"/>
      <c r="F144" s="80"/>
      <c r="G144" s="80"/>
      <c r="H144" s="80"/>
      <c r="I144" s="80"/>
      <c r="J144" s="80"/>
    </row>
    <row r="145" spans="1:10" x14ac:dyDescent="0.35">
      <c r="A145" s="105"/>
      <c r="B145" s="69">
        <v>43245</v>
      </c>
      <c r="C145" s="70">
        <v>42880</v>
      </c>
      <c r="D145" s="80"/>
      <c r="E145" s="80"/>
      <c r="F145" s="80"/>
      <c r="G145" s="80"/>
      <c r="H145" s="80"/>
      <c r="I145" s="80"/>
      <c r="J145" s="80"/>
    </row>
    <row r="146" spans="1:10" x14ac:dyDescent="0.35">
      <c r="A146" s="105"/>
      <c r="B146" s="69">
        <v>43246</v>
      </c>
      <c r="C146" s="70">
        <v>42881</v>
      </c>
      <c r="D146" s="80"/>
      <c r="E146" s="80"/>
      <c r="F146" s="80"/>
      <c r="G146" s="80"/>
      <c r="H146" s="80"/>
      <c r="I146" s="80"/>
      <c r="J146" s="80"/>
    </row>
    <row r="147" spans="1:10" x14ac:dyDescent="0.35">
      <c r="A147" s="105"/>
      <c r="B147" s="69">
        <v>43247</v>
      </c>
      <c r="C147" s="70">
        <v>42882</v>
      </c>
      <c r="D147" s="80"/>
      <c r="E147" s="80"/>
      <c r="F147" s="80"/>
      <c r="G147" s="80"/>
      <c r="H147" s="80"/>
      <c r="I147" s="80"/>
      <c r="J147" s="80"/>
    </row>
    <row r="148" spans="1:10" x14ac:dyDescent="0.35">
      <c r="A148" s="105"/>
      <c r="B148" s="69">
        <v>43248</v>
      </c>
      <c r="C148" s="70">
        <v>42883</v>
      </c>
      <c r="D148" s="80"/>
      <c r="E148" s="80"/>
      <c r="F148" s="80"/>
      <c r="G148" s="80"/>
      <c r="H148" s="80"/>
      <c r="I148" s="80"/>
      <c r="J148" s="80"/>
    </row>
    <row r="149" spans="1:10" x14ac:dyDescent="0.35">
      <c r="A149" s="105"/>
      <c r="B149" s="69">
        <v>43249</v>
      </c>
      <c r="C149" s="70">
        <v>42884</v>
      </c>
      <c r="D149" s="80"/>
      <c r="E149" s="80"/>
      <c r="F149" s="80"/>
      <c r="G149" s="80"/>
      <c r="H149" s="80"/>
      <c r="I149" s="80"/>
      <c r="J149" s="80"/>
    </row>
    <row r="150" spans="1:10" x14ac:dyDescent="0.35">
      <c r="A150" s="105"/>
      <c r="B150" s="69">
        <v>43250</v>
      </c>
      <c r="C150" s="70">
        <v>42885</v>
      </c>
      <c r="D150" s="80"/>
      <c r="E150" s="80"/>
      <c r="F150" s="80"/>
      <c r="G150" s="80"/>
      <c r="H150" s="80"/>
      <c r="I150" s="80"/>
      <c r="J150" s="80"/>
    </row>
    <row r="151" spans="1:10" x14ac:dyDescent="0.35">
      <c r="A151" s="105"/>
      <c r="B151" s="69">
        <v>43252</v>
      </c>
      <c r="C151" s="70">
        <v>42886</v>
      </c>
      <c r="D151" s="80"/>
      <c r="E151" s="80"/>
      <c r="F151" s="80"/>
      <c r="G151" s="80"/>
      <c r="H151" s="80"/>
      <c r="I151" s="80"/>
      <c r="J151" s="80"/>
    </row>
    <row r="152" spans="1:10" x14ac:dyDescent="0.35">
      <c r="A152" s="105"/>
      <c r="B152" s="69">
        <v>43253</v>
      </c>
      <c r="C152" s="70">
        <v>42887</v>
      </c>
      <c r="D152" s="80"/>
      <c r="E152" s="80"/>
      <c r="F152" s="80"/>
      <c r="G152" s="80"/>
      <c r="H152" s="80"/>
      <c r="I152" s="80"/>
      <c r="J152" s="80"/>
    </row>
    <row r="153" spans="1:10" x14ac:dyDescent="0.35">
      <c r="A153" s="105"/>
      <c r="B153" s="69">
        <v>43254</v>
      </c>
      <c r="C153" s="70">
        <v>42888</v>
      </c>
      <c r="D153" s="80"/>
      <c r="E153" s="80"/>
      <c r="F153" s="80"/>
      <c r="G153" s="80"/>
      <c r="H153" s="80"/>
      <c r="I153" s="80"/>
      <c r="J153" s="80"/>
    </row>
    <row r="154" spans="1:10" x14ac:dyDescent="0.35">
      <c r="A154" s="105"/>
      <c r="B154" s="69">
        <v>43255</v>
      </c>
      <c r="C154" s="70">
        <v>42889</v>
      </c>
      <c r="D154" s="80"/>
      <c r="E154" s="80"/>
      <c r="F154" s="80"/>
      <c r="G154" s="80"/>
      <c r="H154" s="80"/>
      <c r="I154" s="80"/>
      <c r="J154" s="80"/>
    </row>
    <row r="155" spans="1:10" x14ac:dyDescent="0.35">
      <c r="A155" s="105"/>
      <c r="B155" s="69">
        <v>43256</v>
      </c>
      <c r="C155" s="70">
        <v>42890</v>
      </c>
      <c r="D155" s="80"/>
      <c r="E155" s="80"/>
      <c r="F155" s="80"/>
      <c r="G155" s="80"/>
      <c r="H155" s="80"/>
      <c r="I155" s="80"/>
      <c r="J155" s="80"/>
    </row>
    <row r="156" spans="1:10" x14ac:dyDescent="0.35">
      <c r="A156" s="105"/>
      <c r="B156" s="69">
        <v>43257</v>
      </c>
      <c r="C156" s="70">
        <v>42891</v>
      </c>
      <c r="D156" s="80"/>
      <c r="E156" s="80"/>
      <c r="F156" s="80"/>
      <c r="G156" s="80"/>
      <c r="H156" s="80"/>
      <c r="I156" s="80"/>
      <c r="J156" s="80"/>
    </row>
    <row r="157" spans="1:10" x14ac:dyDescent="0.35">
      <c r="A157" s="105"/>
      <c r="B157" s="69">
        <v>43258</v>
      </c>
      <c r="C157" s="70">
        <v>42892</v>
      </c>
      <c r="D157" s="80"/>
      <c r="E157" s="80"/>
      <c r="F157" s="80"/>
      <c r="G157" s="80"/>
      <c r="H157" s="80"/>
      <c r="I157" s="80"/>
      <c r="J157" s="80"/>
    </row>
    <row r="158" spans="1:10" x14ac:dyDescent="0.35">
      <c r="A158" s="105"/>
      <c r="B158" s="69">
        <v>43259</v>
      </c>
      <c r="C158" s="70">
        <v>42893</v>
      </c>
      <c r="D158" s="80"/>
      <c r="E158" s="80"/>
      <c r="F158" s="80"/>
      <c r="G158" s="80"/>
      <c r="H158" s="80"/>
      <c r="I158" s="80"/>
      <c r="J158" s="80"/>
    </row>
    <row r="159" spans="1:10" x14ac:dyDescent="0.35">
      <c r="A159" s="105"/>
      <c r="B159" s="69">
        <v>43260</v>
      </c>
      <c r="C159" s="70">
        <v>42894</v>
      </c>
      <c r="D159" s="80"/>
      <c r="E159" s="80"/>
      <c r="F159" s="80"/>
      <c r="G159" s="80"/>
      <c r="H159" s="80"/>
      <c r="I159" s="80"/>
      <c r="J159" s="80"/>
    </row>
    <row r="160" spans="1:10" x14ac:dyDescent="0.35">
      <c r="A160" s="105"/>
      <c r="B160" s="69">
        <v>43261</v>
      </c>
      <c r="C160" s="70">
        <v>42895</v>
      </c>
      <c r="D160" s="80"/>
      <c r="E160" s="80"/>
      <c r="F160" s="80"/>
      <c r="G160" s="80"/>
      <c r="H160" s="80"/>
      <c r="I160" s="80"/>
      <c r="J160" s="80"/>
    </row>
    <row r="161" spans="1:10" x14ac:dyDescent="0.35">
      <c r="A161" s="105"/>
      <c r="B161" s="69">
        <v>43262</v>
      </c>
      <c r="C161" s="70">
        <v>42896</v>
      </c>
      <c r="D161" s="80"/>
      <c r="E161" s="80"/>
      <c r="F161" s="80"/>
      <c r="G161" s="80"/>
      <c r="H161" s="80"/>
      <c r="I161" s="80"/>
      <c r="J161" s="80"/>
    </row>
    <row r="162" spans="1:10" x14ac:dyDescent="0.35">
      <c r="A162" s="105"/>
      <c r="B162" s="69">
        <v>43263</v>
      </c>
      <c r="C162" s="70">
        <v>42897</v>
      </c>
      <c r="D162" s="80"/>
      <c r="E162" s="80"/>
      <c r="F162" s="80"/>
      <c r="G162" s="80"/>
      <c r="H162" s="80"/>
      <c r="I162" s="80"/>
      <c r="J162" s="80"/>
    </row>
    <row r="163" spans="1:10" x14ac:dyDescent="0.35">
      <c r="A163" s="105"/>
      <c r="B163" s="69">
        <v>43264</v>
      </c>
      <c r="C163" s="70">
        <v>42898</v>
      </c>
      <c r="D163" s="80"/>
      <c r="E163" s="80"/>
      <c r="F163" s="80"/>
      <c r="G163" s="80"/>
      <c r="H163" s="80"/>
      <c r="I163" s="80"/>
      <c r="J163" s="80"/>
    </row>
    <row r="164" spans="1:10" x14ac:dyDescent="0.35">
      <c r="A164" s="105"/>
      <c r="B164" s="69">
        <v>43265</v>
      </c>
      <c r="C164" s="70">
        <v>42899</v>
      </c>
      <c r="D164" s="80"/>
      <c r="E164" s="80"/>
      <c r="F164" s="80"/>
      <c r="G164" s="80"/>
      <c r="H164" s="80"/>
      <c r="I164" s="80"/>
      <c r="J164" s="80"/>
    </row>
    <row r="165" spans="1:10" x14ac:dyDescent="0.35">
      <c r="A165" s="104" t="s">
        <v>104</v>
      </c>
      <c r="B165" s="69">
        <v>43266</v>
      </c>
      <c r="C165" s="70">
        <v>42900</v>
      </c>
      <c r="D165" s="80"/>
      <c r="E165" s="80"/>
      <c r="F165" s="80"/>
      <c r="G165" s="80"/>
      <c r="H165" s="80"/>
      <c r="I165" s="80"/>
      <c r="J165" s="80"/>
    </row>
    <row r="166" spans="1:10" x14ac:dyDescent="0.35">
      <c r="A166" s="105"/>
      <c r="B166" s="69">
        <v>43267</v>
      </c>
      <c r="C166" s="70">
        <v>42901</v>
      </c>
      <c r="D166" s="80"/>
      <c r="E166" s="80"/>
      <c r="F166" s="80"/>
      <c r="G166" s="80"/>
      <c r="H166" s="80"/>
      <c r="I166" s="80"/>
      <c r="J166" s="80"/>
    </row>
    <row r="167" spans="1:10" x14ac:dyDescent="0.35">
      <c r="A167" s="105"/>
      <c r="B167" s="69">
        <v>43268</v>
      </c>
      <c r="C167" s="70">
        <v>42902</v>
      </c>
      <c r="D167" s="80"/>
      <c r="E167" s="80"/>
      <c r="F167" s="80"/>
      <c r="G167" s="80"/>
      <c r="H167" s="80"/>
      <c r="I167" s="80"/>
      <c r="J167" s="80"/>
    </row>
    <row r="168" spans="1:10" x14ac:dyDescent="0.35">
      <c r="A168" s="105"/>
      <c r="B168" s="69">
        <v>43269</v>
      </c>
      <c r="C168" s="70">
        <v>42903</v>
      </c>
      <c r="D168" s="80"/>
      <c r="E168" s="80"/>
      <c r="F168" s="80"/>
      <c r="G168" s="80"/>
      <c r="H168" s="80"/>
      <c r="I168" s="80"/>
      <c r="J168" s="80"/>
    </row>
    <row r="169" spans="1:10" x14ac:dyDescent="0.35">
      <c r="A169" s="105"/>
      <c r="B169" s="69">
        <v>43270</v>
      </c>
      <c r="C169" s="70">
        <v>42904</v>
      </c>
      <c r="D169" s="80"/>
      <c r="E169" s="80"/>
      <c r="F169" s="80"/>
      <c r="G169" s="80"/>
      <c r="H169" s="80"/>
      <c r="I169" s="80"/>
      <c r="J169" s="80"/>
    </row>
    <row r="170" spans="1:10" x14ac:dyDescent="0.35">
      <c r="A170" s="105"/>
      <c r="B170" s="69">
        <v>43271</v>
      </c>
      <c r="C170" s="70">
        <v>42905</v>
      </c>
      <c r="D170" s="80"/>
      <c r="E170" s="80"/>
      <c r="F170" s="80"/>
      <c r="G170" s="80"/>
      <c r="H170" s="80"/>
      <c r="I170" s="80"/>
      <c r="J170" s="80"/>
    </row>
    <row r="171" spans="1:10" x14ac:dyDescent="0.35">
      <c r="A171" s="105"/>
      <c r="B171" s="69">
        <v>43272</v>
      </c>
      <c r="C171" s="70">
        <v>42906</v>
      </c>
      <c r="D171" s="80"/>
      <c r="E171" s="80"/>
      <c r="F171" s="80"/>
      <c r="G171" s="80"/>
      <c r="H171" s="80"/>
      <c r="I171" s="80"/>
      <c r="J171" s="80"/>
    </row>
    <row r="172" spans="1:10" x14ac:dyDescent="0.35">
      <c r="A172" s="105"/>
      <c r="B172" s="69">
        <v>43273</v>
      </c>
      <c r="C172" s="70">
        <v>42907</v>
      </c>
      <c r="D172" s="80"/>
      <c r="E172" s="80"/>
      <c r="F172" s="80"/>
      <c r="G172" s="80"/>
      <c r="H172" s="80"/>
      <c r="I172" s="80"/>
      <c r="J172" s="80"/>
    </row>
    <row r="173" spans="1:10" x14ac:dyDescent="0.35">
      <c r="A173" s="105"/>
      <c r="B173" s="69">
        <v>43274</v>
      </c>
      <c r="C173" s="70">
        <v>42908</v>
      </c>
      <c r="D173" s="80"/>
      <c r="E173" s="80"/>
      <c r="F173" s="80"/>
      <c r="G173" s="80"/>
      <c r="H173" s="80"/>
      <c r="I173" s="80"/>
      <c r="J173" s="80"/>
    </row>
    <row r="174" spans="1:10" x14ac:dyDescent="0.35">
      <c r="A174" s="105"/>
      <c r="B174" s="69">
        <v>43275</v>
      </c>
      <c r="C174" s="70">
        <v>42909</v>
      </c>
      <c r="D174" s="80"/>
      <c r="E174" s="80"/>
      <c r="F174" s="80"/>
      <c r="G174" s="80"/>
      <c r="H174" s="80"/>
      <c r="I174" s="80"/>
      <c r="J174" s="80"/>
    </row>
    <row r="175" spans="1:10" x14ac:dyDescent="0.35">
      <c r="A175" s="105"/>
      <c r="B175" s="69">
        <v>43276</v>
      </c>
      <c r="C175" s="70">
        <v>42910</v>
      </c>
      <c r="D175" s="80"/>
      <c r="E175" s="80"/>
      <c r="F175" s="80"/>
      <c r="G175" s="80"/>
      <c r="H175" s="80"/>
      <c r="I175" s="80"/>
      <c r="J175" s="80"/>
    </row>
    <row r="176" spans="1:10" x14ac:dyDescent="0.35">
      <c r="A176" s="105"/>
      <c r="B176" s="69">
        <v>43277</v>
      </c>
      <c r="C176" s="70">
        <v>42911</v>
      </c>
      <c r="D176" s="80"/>
      <c r="E176" s="80"/>
      <c r="F176" s="80"/>
      <c r="G176" s="80"/>
      <c r="H176" s="80"/>
      <c r="I176" s="80"/>
      <c r="J176" s="80"/>
    </row>
    <row r="177" spans="1:10" x14ac:dyDescent="0.35">
      <c r="A177" s="105"/>
      <c r="B177" s="69">
        <v>43278</v>
      </c>
      <c r="C177" s="70">
        <v>42912</v>
      </c>
      <c r="D177" s="80"/>
      <c r="E177" s="80"/>
      <c r="F177" s="80"/>
      <c r="G177" s="80"/>
      <c r="H177" s="80"/>
      <c r="I177" s="80"/>
      <c r="J177" s="80"/>
    </row>
    <row r="178" spans="1:10" x14ac:dyDescent="0.35">
      <c r="A178" s="105"/>
      <c r="B178" s="69">
        <v>43279</v>
      </c>
      <c r="C178" s="70">
        <v>42913</v>
      </c>
      <c r="D178" s="80"/>
      <c r="E178" s="80"/>
      <c r="F178" s="80"/>
      <c r="G178" s="80"/>
      <c r="H178" s="80"/>
      <c r="I178" s="80"/>
      <c r="J178" s="80"/>
    </row>
    <row r="179" spans="1:10" x14ac:dyDescent="0.35">
      <c r="A179" s="105"/>
      <c r="B179" s="69">
        <v>43280</v>
      </c>
      <c r="C179" s="70">
        <v>42914</v>
      </c>
      <c r="D179" s="80"/>
      <c r="E179" s="80"/>
      <c r="F179" s="80"/>
      <c r="G179" s="80"/>
      <c r="H179" s="80"/>
      <c r="I179" s="80"/>
      <c r="J179" s="80"/>
    </row>
    <row r="180" spans="1:10" x14ac:dyDescent="0.35">
      <c r="A180" s="105"/>
      <c r="B180" s="69">
        <v>43281</v>
      </c>
      <c r="C180" s="70">
        <v>42915</v>
      </c>
      <c r="D180" s="80"/>
      <c r="E180" s="80"/>
      <c r="F180" s="80"/>
      <c r="G180" s="80"/>
      <c r="H180" s="80"/>
      <c r="I180" s="80"/>
      <c r="J180" s="80"/>
    </row>
    <row r="181" spans="1:10" x14ac:dyDescent="0.35">
      <c r="A181" s="105"/>
      <c r="B181" s="69"/>
      <c r="C181" s="70">
        <v>42916</v>
      </c>
      <c r="D181" s="80"/>
      <c r="E181" s="80"/>
      <c r="F181" s="80"/>
      <c r="G181" s="80"/>
      <c r="H181" s="80"/>
      <c r="I181" s="80"/>
      <c r="J181" s="80"/>
    </row>
    <row r="182" spans="1:10" x14ac:dyDescent="0.35">
      <c r="A182" s="105"/>
      <c r="B182" s="69">
        <v>43282</v>
      </c>
      <c r="C182" s="70">
        <v>42917</v>
      </c>
      <c r="D182" s="80"/>
      <c r="E182" s="80"/>
      <c r="F182" s="80"/>
      <c r="G182" s="80"/>
      <c r="H182" s="80"/>
      <c r="I182" s="80"/>
      <c r="J182" s="80"/>
    </row>
    <row r="183" spans="1:10" x14ac:dyDescent="0.35">
      <c r="A183" s="105"/>
      <c r="B183" s="69">
        <v>43283</v>
      </c>
      <c r="C183" s="70">
        <v>42918</v>
      </c>
      <c r="D183" s="80"/>
      <c r="E183" s="80"/>
      <c r="F183" s="80"/>
      <c r="G183" s="80"/>
      <c r="H183" s="80"/>
      <c r="I183" s="80"/>
      <c r="J183" s="80"/>
    </row>
    <row r="184" spans="1:10" x14ac:dyDescent="0.35">
      <c r="A184" s="105"/>
      <c r="B184" s="69">
        <v>43284</v>
      </c>
      <c r="C184" s="70">
        <v>42919</v>
      </c>
      <c r="D184" s="80"/>
      <c r="E184" s="80"/>
      <c r="F184" s="80"/>
      <c r="G184" s="80"/>
      <c r="H184" s="80"/>
      <c r="I184" s="80"/>
      <c r="J184" s="80"/>
    </row>
    <row r="185" spans="1:10" x14ac:dyDescent="0.35">
      <c r="A185" s="105"/>
      <c r="B185" s="69">
        <v>43285</v>
      </c>
      <c r="C185" s="70">
        <v>42920</v>
      </c>
      <c r="D185" s="80"/>
      <c r="E185" s="80"/>
      <c r="F185" s="80"/>
      <c r="G185" s="80"/>
      <c r="H185" s="80"/>
      <c r="I185" s="80"/>
      <c r="J185" s="80"/>
    </row>
    <row r="186" spans="1:10" x14ac:dyDescent="0.35">
      <c r="A186" s="105"/>
      <c r="B186" s="69">
        <v>43286</v>
      </c>
      <c r="C186" s="70">
        <v>42921</v>
      </c>
      <c r="D186" s="80"/>
      <c r="E186" s="80"/>
      <c r="F186" s="80"/>
      <c r="G186" s="80"/>
      <c r="H186" s="80"/>
      <c r="I186" s="80"/>
      <c r="J186" s="80"/>
    </row>
    <row r="187" spans="1:10" x14ac:dyDescent="0.35">
      <c r="A187" s="105"/>
      <c r="B187" s="69">
        <v>43287</v>
      </c>
      <c r="C187" s="70">
        <v>42922</v>
      </c>
      <c r="D187" s="80"/>
      <c r="E187" s="80"/>
      <c r="F187" s="80"/>
      <c r="G187" s="80"/>
      <c r="H187" s="80"/>
      <c r="I187" s="80"/>
      <c r="J187" s="80"/>
    </row>
    <row r="188" spans="1:10" x14ac:dyDescent="0.35">
      <c r="A188" s="105"/>
      <c r="B188" s="69">
        <v>43288</v>
      </c>
      <c r="C188" s="70">
        <v>42923</v>
      </c>
      <c r="D188" s="80"/>
      <c r="E188" s="80"/>
      <c r="F188" s="80"/>
      <c r="G188" s="80"/>
      <c r="H188" s="80"/>
      <c r="I188" s="80"/>
      <c r="J188" s="80"/>
    </row>
    <row r="189" spans="1:10" x14ac:dyDescent="0.35">
      <c r="A189" s="105"/>
      <c r="B189" s="69">
        <v>43289</v>
      </c>
      <c r="C189" s="70">
        <v>42924</v>
      </c>
      <c r="D189" s="80"/>
      <c r="E189" s="80"/>
      <c r="F189" s="80"/>
      <c r="G189" s="80"/>
      <c r="H189" s="80"/>
      <c r="I189" s="80"/>
      <c r="J189" s="80"/>
    </row>
    <row r="190" spans="1:10" x14ac:dyDescent="0.35">
      <c r="A190" s="105"/>
      <c r="B190" s="69">
        <v>43290</v>
      </c>
      <c r="C190" s="70">
        <v>42925</v>
      </c>
      <c r="D190" s="80"/>
      <c r="E190" s="80"/>
      <c r="F190" s="80"/>
      <c r="G190" s="80"/>
      <c r="H190" s="80"/>
      <c r="I190" s="80"/>
      <c r="J190" s="80"/>
    </row>
    <row r="191" spans="1:10" x14ac:dyDescent="0.35">
      <c r="A191" s="105"/>
      <c r="B191" s="69">
        <v>43291</v>
      </c>
      <c r="C191" s="70">
        <v>42926</v>
      </c>
      <c r="D191" s="80"/>
      <c r="E191" s="80"/>
      <c r="F191" s="80"/>
      <c r="G191" s="80"/>
      <c r="H191" s="80"/>
      <c r="I191" s="80"/>
      <c r="J191" s="80"/>
    </row>
    <row r="192" spans="1:10" x14ac:dyDescent="0.35">
      <c r="A192" s="105"/>
      <c r="B192" s="69">
        <v>43292</v>
      </c>
      <c r="C192" s="70">
        <v>42927</v>
      </c>
      <c r="D192" s="80"/>
      <c r="E192" s="80"/>
      <c r="F192" s="80"/>
      <c r="G192" s="80"/>
      <c r="H192" s="80"/>
      <c r="I192" s="80"/>
      <c r="J192" s="80"/>
    </row>
    <row r="193" spans="1:10" x14ac:dyDescent="0.35">
      <c r="A193" s="105"/>
      <c r="B193" s="69">
        <v>43293</v>
      </c>
      <c r="C193" s="70">
        <v>42928</v>
      </c>
      <c r="D193" s="80"/>
      <c r="E193" s="80"/>
      <c r="F193" s="80"/>
      <c r="G193" s="80"/>
      <c r="H193" s="80"/>
      <c r="I193" s="80"/>
      <c r="J193" s="80"/>
    </row>
    <row r="194" spans="1:10" x14ac:dyDescent="0.35">
      <c r="A194" s="105"/>
      <c r="B194" s="69">
        <v>43294</v>
      </c>
      <c r="C194" s="70">
        <v>42929</v>
      </c>
      <c r="D194" s="80"/>
      <c r="E194" s="80"/>
      <c r="F194" s="80"/>
      <c r="G194" s="80"/>
      <c r="H194" s="80"/>
      <c r="I194" s="80"/>
      <c r="J194" s="80"/>
    </row>
    <row r="195" spans="1:10" x14ac:dyDescent="0.35">
      <c r="A195" s="104" t="s">
        <v>105</v>
      </c>
      <c r="B195" s="69">
        <v>43295</v>
      </c>
      <c r="C195" s="70">
        <v>42930</v>
      </c>
      <c r="D195" s="80"/>
      <c r="E195" s="80"/>
      <c r="F195" s="80"/>
      <c r="G195" s="80"/>
      <c r="H195" s="80"/>
      <c r="I195" s="80"/>
      <c r="J195" s="80"/>
    </row>
    <row r="196" spans="1:10" x14ac:dyDescent="0.35">
      <c r="A196" s="105"/>
      <c r="B196" s="69">
        <v>43296</v>
      </c>
      <c r="C196" s="70">
        <v>42931</v>
      </c>
      <c r="D196" s="80"/>
      <c r="E196" s="80"/>
      <c r="F196" s="80"/>
      <c r="G196" s="80"/>
      <c r="H196" s="80"/>
      <c r="I196" s="80"/>
      <c r="J196" s="80"/>
    </row>
    <row r="197" spans="1:10" x14ac:dyDescent="0.35">
      <c r="A197" s="105"/>
      <c r="B197" s="69">
        <v>43297</v>
      </c>
      <c r="C197" s="70">
        <v>42932</v>
      </c>
      <c r="D197" s="80"/>
      <c r="E197" s="80"/>
      <c r="F197" s="80"/>
      <c r="G197" s="80"/>
      <c r="H197" s="80"/>
      <c r="I197" s="80"/>
      <c r="J197" s="80"/>
    </row>
    <row r="198" spans="1:10" x14ac:dyDescent="0.35">
      <c r="A198" s="105"/>
      <c r="B198" s="69">
        <v>43298</v>
      </c>
      <c r="C198" s="70">
        <v>42933</v>
      </c>
      <c r="D198" s="80"/>
      <c r="E198" s="80"/>
      <c r="F198" s="80"/>
      <c r="G198" s="80"/>
      <c r="H198" s="80"/>
      <c r="I198" s="80"/>
      <c r="J198" s="80"/>
    </row>
    <row r="199" spans="1:10" x14ac:dyDescent="0.35">
      <c r="A199" s="105"/>
      <c r="B199" s="69">
        <v>43299</v>
      </c>
      <c r="C199" s="70">
        <v>42934</v>
      </c>
      <c r="D199" s="80"/>
      <c r="E199" s="80"/>
      <c r="F199" s="80"/>
      <c r="G199" s="80"/>
      <c r="H199" s="80"/>
      <c r="I199" s="80"/>
      <c r="J199" s="80"/>
    </row>
    <row r="200" spans="1:10" x14ac:dyDescent="0.35">
      <c r="A200" s="105"/>
      <c r="B200" s="69">
        <v>43300</v>
      </c>
      <c r="C200" s="70">
        <v>42935</v>
      </c>
      <c r="D200" s="80"/>
      <c r="E200" s="80"/>
      <c r="F200" s="80"/>
      <c r="G200" s="80"/>
      <c r="H200" s="80"/>
      <c r="I200" s="80"/>
      <c r="J200" s="80"/>
    </row>
    <row r="201" spans="1:10" x14ac:dyDescent="0.35">
      <c r="A201" s="105"/>
      <c r="B201" s="69">
        <v>43301</v>
      </c>
      <c r="C201" s="70">
        <v>42936</v>
      </c>
      <c r="D201" s="80"/>
      <c r="E201" s="80"/>
      <c r="F201" s="80"/>
      <c r="G201" s="80"/>
      <c r="H201" s="80"/>
      <c r="I201" s="80"/>
      <c r="J201" s="80"/>
    </row>
    <row r="202" spans="1:10" x14ac:dyDescent="0.35">
      <c r="A202" s="105"/>
      <c r="B202" s="69">
        <v>43302</v>
      </c>
      <c r="C202" s="70">
        <v>42937</v>
      </c>
      <c r="D202" s="80"/>
      <c r="E202" s="80"/>
      <c r="F202" s="80"/>
      <c r="G202" s="80"/>
      <c r="H202" s="80"/>
      <c r="I202" s="80"/>
      <c r="J202" s="80"/>
    </row>
    <row r="203" spans="1:10" x14ac:dyDescent="0.35">
      <c r="A203" s="105"/>
      <c r="B203" s="69">
        <v>43303</v>
      </c>
      <c r="C203" s="70">
        <v>42938</v>
      </c>
      <c r="D203" s="80"/>
      <c r="E203" s="80"/>
      <c r="F203" s="80"/>
      <c r="G203" s="80"/>
      <c r="H203" s="80"/>
      <c r="I203" s="80"/>
      <c r="J203" s="80"/>
    </row>
    <row r="204" spans="1:10" x14ac:dyDescent="0.35">
      <c r="A204" s="105"/>
      <c r="B204" s="69">
        <v>43304</v>
      </c>
      <c r="C204" s="70">
        <v>42939</v>
      </c>
      <c r="D204" s="80"/>
      <c r="E204" s="80"/>
      <c r="F204" s="80"/>
      <c r="G204" s="80"/>
      <c r="H204" s="80"/>
      <c r="I204" s="80"/>
      <c r="J204" s="80"/>
    </row>
    <row r="205" spans="1:10" x14ac:dyDescent="0.35">
      <c r="A205" s="105"/>
      <c r="B205" s="69">
        <v>43305</v>
      </c>
      <c r="C205" s="70">
        <v>42940</v>
      </c>
      <c r="D205" s="80"/>
      <c r="E205" s="80"/>
      <c r="F205" s="80"/>
      <c r="G205" s="80"/>
      <c r="H205" s="80"/>
      <c r="I205" s="80"/>
      <c r="J205" s="80"/>
    </row>
    <row r="206" spans="1:10" x14ac:dyDescent="0.35">
      <c r="A206" s="105"/>
      <c r="B206" s="69">
        <v>43306</v>
      </c>
      <c r="C206" s="70">
        <v>42941</v>
      </c>
      <c r="D206" s="80"/>
      <c r="E206" s="80"/>
      <c r="F206" s="80"/>
      <c r="G206" s="80"/>
      <c r="H206" s="80"/>
      <c r="I206" s="80"/>
      <c r="J206" s="80"/>
    </row>
    <row r="207" spans="1:10" x14ac:dyDescent="0.35">
      <c r="A207" s="105"/>
      <c r="B207" s="69">
        <v>43307</v>
      </c>
      <c r="C207" s="70">
        <v>42942</v>
      </c>
      <c r="D207" s="80"/>
      <c r="E207" s="80"/>
      <c r="F207" s="80"/>
      <c r="G207" s="80"/>
      <c r="H207" s="80"/>
      <c r="I207" s="80"/>
      <c r="J207" s="80"/>
    </row>
    <row r="208" spans="1:10" x14ac:dyDescent="0.35">
      <c r="A208" s="105"/>
      <c r="B208" s="69">
        <v>43308</v>
      </c>
      <c r="C208" s="70">
        <v>42943</v>
      </c>
      <c r="D208" s="80"/>
      <c r="E208" s="80"/>
      <c r="F208" s="80"/>
      <c r="G208" s="80"/>
      <c r="H208" s="80"/>
      <c r="I208" s="80"/>
      <c r="J208" s="80"/>
    </row>
    <row r="209" spans="1:10" x14ac:dyDescent="0.35">
      <c r="A209" s="105"/>
      <c r="B209" s="69">
        <v>43309</v>
      </c>
      <c r="C209" s="70">
        <v>42944</v>
      </c>
      <c r="D209" s="80"/>
      <c r="E209" s="80"/>
      <c r="F209" s="80"/>
      <c r="G209" s="80"/>
      <c r="H209" s="80"/>
      <c r="I209" s="80"/>
      <c r="J209" s="80"/>
    </row>
    <row r="210" spans="1:10" x14ac:dyDescent="0.35">
      <c r="A210" s="105"/>
      <c r="B210" s="69">
        <v>43310</v>
      </c>
      <c r="C210" s="70">
        <v>42945</v>
      </c>
      <c r="D210" s="80"/>
      <c r="E210" s="80"/>
      <c r="F210" s="80"/>
      <c r="G210" s="80"/>
      <c r="H210" s="80"/>
      <c r="I210" s="80"/>
      <c r="J210" s="80"/>
    </row>
    <row r="211" spans="1:10" x14ac:dyDescent="0.35">
      <c r="A211" s="105"/>
      <c r="B211" s="69">
        <v>43311</v>
      </c>
      <c r="C211" s="70">
        <v>42946</v>
      </c>
      <c r="D211" s="80"/>
      <c r="E211" s="80"/>
      <c r="F211" s="80"/>
      <c r="G211" s="80"/>
      <c r="H211" s="80"/>
      <c r="I211" s="80"/>
      <c r="J211" s="80"/>
    </row>
    <row r="212" spans="1:10" x14ac:dyDescent="0.35">
      <c r="A212" s="105"/>
      <c r="B212" s="69">
        <v>43313</v>
      </c>
      <c r="C212" s="70">
        <v>42947</v>
      </c>
      <c r="D212" s="80"/>
      <c r="E212" s="80"/>
      <c r="F212" s="80"/>
      <c r="G212" s="80"/>
      <c r="H212" s="80"/>
      <c r="I212" s="80"/>
      <c r="J212" s="80"/>
    </row>
    <row r="213" spans="1:10" x14ac:dyDescent="0.35">
      <c r="A213" s="105"/>
      <c r="B213" s="69">
        <v>43314</v>
      </c>
      <c r="C213" s="70">
        <v>42948</v>
      </c>
      <c r="D213" s="80"/>
      <c r="E213" s="80"/>
      <c r="F213" s="80"/>
      <c r="G213" s="80"/>
      <c r="H213" s="80"/>
      <c r="I213" s="80"/>
      <c r="J213" s="80"/>
    </row>
    <row r="214" spans="1:10" x14ac:dyDescent="0.35">
      <c r="A214" s="105"/>
      <c r="B214" s="69">
        <v>43315</v>
      </c>
      <c r="C214" s="70">
        <v>42949</v>
      </c>
      <c r="D214" s="80"/>
      <c r="E214" s="80"/>
      <c r="F214" s="80"/>
      <c r="G214" s="80"/>
      <c r="H214" s="80"/>
      <c r="I214" s="80"/>
      <c r="J214" s="80"/>
    </row>
    <row r="215" spans="1:10" x14ac:dyDescent="0.35">
      <c r="A215" s="105"/>
      <c r="B215" s="69">
        <v>43316</v>
      </c>
      <c r="C215" s="70">
        <v>42950</v>
      </c>
      <c r="D215" s="80"/>
      <c r="E215" s="80"/>
      <c r="F215" s="80"/>
      <c r="G215" s="80"/>
      <c r="H215" s="80"/>
      <c r="I215" s="80"/>
      <c r="J215" s="80"/>
    </row>
    <row r="216" spans="1:10" x14ac:dyDescent="0.35">
      <c r="A216" s="105"/>
      <c r="B216" s="69">
        <v>43317</v>
      </c>
      <c r="C216" s="70">
        <v>42951</v>
      </c>
      <c r="D216" s="80"/>
      <c r="E216" s="80"/>
      <c r="F216" s="80"/>
      <c r="G216" s="80"/>
      <c r="H216" s="80"/>
      <c r="I216" s="80"/>
      <c r="J216" s="80"/>
    </row>
    <row r="217" spans="1:10" x14ac:dyDescent="0.35">
      <c r="A217" s="105"/>
      <c r="B217" s="69">
        <v>43318</v>
      </c>
      <c r="C217" s="70">
        <v>42952</v>
      </c>
      <c r="D217" s="80"/>
      <c r="E217" s="80"/>
      <c r="F217" s="80"/>
      <c r="G217" s="80"/>
      <c r="H217" s="80"/>
      <c r="I217" s="80"/>
      <c r="J217" s="80"/>
    </row>
    <row r="218" spans="1:10" x14ac:dyDescent="0.35">
      <c r="A218" s="105"/>
      <c r="B218" s="69">
        <v>43319</v>
      </c>
      <c r="C218" s="70">
        <v>42953</v>
      </c>
      <c r="D218" s="80"/>
      <c r="E218" s="80"/>
      <c r="F218" s="80"/>
      <c r="G218" s="80"/>
      <c r="H218" s="80"/>
      <c r="I218" s="80"/>
      <c r="J218" s="80"/>
    </row>
    <row r="219" spans="1:10" x14ac:dyDescent="0.35">
      <c r="A219" s="105"/>
      <c r="B219" s="69">
        <v>43320</v>
      </c>
      <c r="C219" s="70">
        <v>42954</v>
      </c>
      <c r="D219" s="80"/>
      <c r="E219" s="80"/>
      <c r="F219" s="80"/>
      <c r="G219" s="80"/>
      <c r="H219" s="80"/>
      <c r="I219" s="80"/>
      <c r="J219" s="80"/>
    </row>
    <row r="220" spans="1:10" x14ac:dyDescent="0.35">
      <c r="A220" s="105"/>
      <c r="B220" s="69">
        <v>43321</v>
      </c>
      <c r="C220" s="70">
        <v>42955</v>
      </c>
      <c r="D220" s="80"/>
      <c r="E220" s="80"/>
      <c r="F220" s="80"/>
      <c r="G220" s="80"/>
      <c r="H220" s="80"/>
      <c r="I220" s="80"/>
      <c r="J220" s="80"/>
    </row>
    <row r="221" spans="1:10" x14ac:dyDescent="0.35">
      <c r="A221" s="105"/>
      <c r="B221" s="69">
        <v>43322</v>
      </c>
      <c r="C221" s="70">
        <v>42956</v>
      </c>
      <c r="D221" s="80"/>
      <c r="E221" s="80"/>
      <c r="F221" s="80"/>
      <c r="G221" s="80"/>
      <c r="H221" s="80"/>
      <c r="I221" s="80"/>
      <c r="J221" s="80"/>
    </row>
    <row r="222" spans="1:10" x14ac:dyDescent="0.35">
      <c r="A222" s="105"/>
      <c r="B222" s="69">
        <v>43323</v>
      </c>
      <c r="C222" s="70">
        <v>42957</v>
      </c>
      <c r="D222" s="80"/>
      <c r="E222" s="80"/>
      <c r="F222" s="80"/>
      <c r="G222" s="80"/>
      <c r="H222" s="80"/>
      <c r="I222" s="80"/>
      <c r="J222" s="80"/>
    </row>
    <row r="223" spans="1:10" x14ac:dyDescent="0.35">
      <c r="A223" s="105"/>
      <c r="B223" s="69">
        <v>43324</v>
      </c>
      <c r="C223" s="70">
        <v>42958</v>
      </c>
      <c r="D223" s="80"/>
      <c r="E223" s="80"/>
      <c r="F223" s="80"/>
      <c r="G223" s="80"/>
      <c r="H223" s="80"/>
      <c r="I223" s="80"/>
      <c r="J223" s="80"/>
    </row>
    <row r="224" spans="1:10" x14ac:dyDescent="0.35">
      <c r="A224" s="105"/>
      <c r="B224" s="69">
        <v>43325</v>
      </c>
      <c r="C224" s="70">
        <v>42959</v>
      </c>
      <c r="D224" s="80"/>
      <c r="E224" s="80"/>
      <c r="F224" s="80"/>
      <c r="G224" s="80"/>
      <c r="H224" s="80"/>
      <c r="I224" s="80"/>
      <c r="J224" s="80"/>
    </row>
    <row r="225" spans="1:10" x14ac:dyDescent="0.35">
      <c r="A225" s="105"/>
      <c r="B225" s="69">
        <v>43326</v>
      </c>
      <c r="C225" s="70">
        <v>42960</v>
      </c>
      <c r="D225" s="80"/>
      <c r="E225" s="80"/>
      <c r="F225" s="80"/>
      <c r="G225" s="80"/>
      <c r="H225" s="80"/>
      <c r="I225" s="80"/>
      <c r="J225" s="80"/>
    </row>
    <row r="226" spans="1:10" x14ac:dyDescent="0.35">
      <c r="A226" s="104" t="s">
        <v>106</v>
      </c>
      <c r="B226" s="69">
        <v>43327</v>
      </c>
      <c r="C226" s="70">
        <v>42961</v>
      </c>
      <c r="D226" s="80"/>
      <c r="E226" s="80"/>
      <c r="F226" s="80"/>
      <c r="G226" s="80"/>
      <c r="H226" s="80"/>
      <c r="I226" s="80"/>
      <c r="J226" s="80"/>
    </row>
    <row r="227" spans="1:10" x14ac:dyDescent="0.35">
      <c r="A227" s="105"/>
      <c r="B227" s="69">
        <v>43328</v>
      </c>
      <c r="C227" s="70">
        <v>42962</v>
      </c>
      <c r="D227" s="80"/>
      <c r="E227" s="80"/>
      <c r="F227" s="80"/>
      <c r="G227" s="80"/>
      <c r="H227" s="80"/>
      <c r="I227" s="80"/>
      <c r="J227" s="80"/>
    </row>
    <row r="228" spans="1:10" x14ac:dyDescent="0.35">
      <c r="A228" s="105"/>
      <c r="B228" s="69">
        <v>43329</v>
      </c>
      <c r="C228" s="70">
        <v>42963</v>
      </c>
      <c r="D228" s="80"/>
      <c r="E228" s="80"/>
      <c r="F228" s="80"/>
      <c r="G228" s="80"/>
      <c r="H228" s="80"/>
      <c r="I228" s="80"/>
      <c r="J228" s="80"/>
    </row>
    <row r="229" spans="1:10" x14ac:dyDescent="0.35">
      <c r="A229" s="105"/>
      <c r="B229" s="69">
        <v>43330</v>
      </c>
      <c r="C229" s="70">
        <v>42964</v>
      </c>
      <c r="D229" s="80"/>
      <c r="E229" s="80"/>
      <c r="F229" s="80"/>
      <c r="G229" s="80"/>
      <c r="H229" s="80"/>
      <c r="I229" s="80"/>
      <c r="J229" s="80"/>
    </row>
    <row r="230" spans="1:10" x14ac:dyDescent="0.35">
      <c r="A230" s="105"/>
      <c r="B230" s="69">
        <v>43331</v>
      </c>
      <c r="C230" s="70">
        <v>42965</v>
      </c>
      <c r="D230" s="80"/>
      <c r="E230" s="80"/>
      <c r="F230" s="80"/>
      <c r="G230" s="80"/>
      <c r="H230" s="80"/>
      <c r="I230" s="80"/>
      <c r="J230" s="80"/>
    </row>
    <row r="231" spans="1:10" x14ac:dyDescent="0.35">
      <c r="A231" s="105"/>
      <c r="B231" s="69">
        <v>43332</v>
      </c>
      <c r="C231" s="70">
        <v>42966</v>
      </c>
      <c r="D231" s="80"/>
      <c r="E231" s="80"/>
      <c r="F231" s="80"/>
      <c r="G231" s="80"/>
      <c r="H231" s="80"/>
      <c r="I231" s="80"/>
      <c r="J231" s="80"/>
    </row>
    <row r="232" spans="1:10" x14ac:dyDescent="0.35">
      <c r="A232" s="105"/>
      <c r="B232" s="69">
        <v>43333</v>
      </c>
      <c r="C232" s="70">
        <v>42967</v>
      </c>
      <c r="D232" s="80"/>
      <c r="E232" s="80"/>
      <c r="F232" s="80"/>
      <c r="G232" s="80"/>
      <c r="H232" s="80"/>
      <c r="I232" s="80"/>
      <c r="J232" s="80"/>
    </row>
    <row r="233" spans="1:10" x14ac:dyDescent="0.35">
      <c r="A233" s="105"/>
      <c r="B233" s="69">
        <v>43334</v>
      </c>
      <c r="C233" s="70">
        <v>42968</v>
      </c>
      <c r="D233" s="80"/>
      <c r="E233" s="80"/>
      <c r="F233" s="80"/>
      <c r="G233" s="80"/>
      <c r="H233" s="80"/>
      <c r="I233" s="80"/>
      <c r="J233" s="80"/>
    </row>
    <row r="234" spans="1:10" x14ac:dyDescent="0.35">
      <c r="A234" s="105"/>
      <c r="B234" s="69">
        <v>43335</v>
      </c>
      <c r="C234" s="70">
        <v>42969</v>
      </c>
      <c r="D234" s="80"/>
      <c r="E234" s="80"/>
      <c r="F234" s="80"/>
      <c r="G234" s="80"/>
      <c r="H234" s="80"/>
      <c r="I234" s="80"/>
      <c r="J234" s="80"/>
    </row>
    <row r="235" spans="1:10" x14ac:dyDescent="0.35">
      <c r="A235" s="105"/>
      <c r="B235" s="69">
        <v>43336</v>
      </c>
      <c r="C235" s="70">
        <v>42970</v>
      </c>
      <c r="D235" s="80"/>
      <c r="E235" s="80"/>
      <c r="F235" s="80"/>
      <c r="G235" s="80"/>
      <c r="H235" s="80"/>
      <c r="I235" s="80"/>
      <c r="J235" s="80"/>
    </row>
    <row r="236" spans="1:10" x14ac:dyDescent="0.35">
      <c r="A236" s="105"/>
      <c r="B236" s="69">
        <v>43337</v>
      </c>
      <c r="C236" s="70">
        <v>42971</v>
      </c>
      <c r="D236" s="80"/>
      <c r="E236" s="80"/>
      <c r="F236" s="80"/>
      <c r="G236" s="80"/>
      <c r="H236" s="80"/>
      <c r="I236" s="80"/>
      <c r="J236" s="80"/>
    </row>
    <row r="237" spans="1:10" x14ac:dyDescent="0.35">
      <c r="A237" s="105"/>
      <c r="B237" s="69">
        <v>43338</v>
      </c>
      <c r="C237" s="70">
        <v>42972</v>
      </c>
      <c r="D237" s="80"/>
      <c r="E237" s="80"/>
      <c r="F237" s="80"/>
      <c r="G237" s="80"/>
      <c r="H237" s="80"/>
      <c r="I237" s="80"/>
      <c r="J237" s="80"/>
    </row>
    <row r="238" spans="1:10" x14ac:dyDescent="0.35">
      <c r="A238" s="105"/>
      <c r="B238" s="69">
        <v>43339</v>
      </c>
      <c r="C238" s="70">
        <v>42973</v>
      </c>
      <c r="D238" s="80"/>
      <c r="E238" s="80"/>
      <c r="F238" s="80"/>
      <c r="G238" s="80"/>
      <c r="H238" s="80"/>
      <c r="I238" s="80"/>
      <c r="J238" s="80"/>
    </row>
    <row r="239" spans="1:10" x14ac:dyDescent="0.35">
      <c r="A239" s="105"/>
      <c r="B239" s="69">
        <v>43340</v>
      </c>
      <c r="C239" s="70">
        <v>42974</v>
      </c>
      <c r="D239" s="80"/>
      <c r="E239" s="80"/>
      <c r="F239" s="80"/>
      <c r="G239" s="80"/>
      <c r="H239" s="80"/>
      <c r="I239" s="80"/>
      <c r="J239" s="80"/>
    </row>
    <row r="240" spans="1:10" x14ac:dyDescent="0.35">
      <c r="A240" s="105"/>
      <c r="B240" s="69">
        <v>43341</v>
      </c>
      <c r="C240" s="70">
        <v>42975</v>
      </c>
      <c r="D240" s="80"/>
      <c r="E240" s="80"/>
      <c r="F240" s="80"/>
      <c r="G240" s="80"/>
      <c r="H240" s="80"/>
      <c r="I240" s="80"/>
      <c r="J240" s="80"/>
    </row>
    <row r="241" spans="1:10" x14ac:dyDescent="0.35">
      <c r="A241" s="105"/>
      <c r="B241" s="69">
        <v>43342</v>
      </c>
      <c r="C241" s="70">
        <v>42976</v>
      </c>
      <c r="D241" s="80"/>
      <c r="E241" s="80"/>
      <c r="F241" s="80"/>
      <c r="G241" s="80"/>
      <c r="H241" s="80"/>
      <c r="I241" s="80"/>
      <c r="J241" s="80"/>
    </row>
    <row r="242" spans="1:10" x14ac:dyDescent="0.35">
      <c r="A242" s="105"/>
      <c r="B242" s="69">
        <v>43343</v>
      </c>
      <c r="C242" s="70">
        <v>42977</v>
      </c>
      <c r="D242" s="80"/>
      <c r="E242" s="80"/>
      <c r="F242" s="80"/>
      <c r="G242" s="80"/>
      <c r="H242" s="80"/>
      <c r="I242" s="80"/>
      <c r="J242" s="80"/>
    </row>
    <row r="243" spans="1:10" x14ac:dyDescent="0.35">
      <c r="A243" s="105"/>
      <c r="B243" s="69">
        <v>43344</v>
      </c>
      <c r="C243" s="70">
        <v>42978</v>
      </c>
      <c r="D243" s="80"/>
      <c r="E243" s="80"/>
      <c r="F243" s="80"/>
      <c r="G243" s="80"/>
      <c r="H243" s="80"/>
      <c r="I243" s="80"/>
      <c r="J243" s="80"/>
    </row>
    <row r="244" spans="1:10" x14ac:dyDescent="0.35">
      <c r="A244" s="105"/>
      <c r="B244" s="69">
        <v>43345</v>
      </c>
      <c r="C244" s="70">
        <v>42979</v>
      </c>
      <c r="D244" s="80"/>
      <c r="E244" s="80"/>
      <c r="F244" s="80"/>
      <c r="G244" s="80"/>
      <c r="H244" s="80"/>
      <c r="I244" s="80"/>
      <c r="J244" s="80"/>
    </row>
    <row r="245" spans="1:10" x14ac:dyDescent="0.35">
      <c r="A245" s="105"/>
      <c r="B245" s="69">
        <v>43346</v>
      </c>
      <c r="C245" s="70">
        <v>42980</v>
      </c>
      <c r="D245" s="80"/>
      <c r="E245" s="80"/>
      <c r="F245" s="80"/>
      <c r="G245" s="80"/>
      <c r="H245" s="80"/>
      <c r="I245" s="80"/>
      <c r="J245" s="80"/>
    </row>
    <row r="246" spans="1:10" x14ac:dyDescent="0.35">
      <c r="A246" s="105"/>
      <c r="B246" s="69">
        <v>43347</v>
      </c>
      <c r="C246" s="70">
        <v>42981</v>
      </c>
      <c r="D246" s="80"/>
      <c r="E246" s="80"/>
      <c r="F246" s="80"/>
      <c r="G246" s="80"/>
      <c r="H246" s="80"/>
      <c r="I246" s="80"/>
      <c r="J246" s="80"/>
    </row>
    <row r="247" spans="1:10" x14ac:dyDescent="0.35">
      <c r="A247" s="105"/>
      <c r="B247" s="69">
        <v>43348</v>
      </c>
      <c r="C247" s="70">
        <v>42982</v>
      </c>
      <c r="D247" s="80"/>
      <c r="E247" s="80"/>
      <c r="F247" s="80"/>
      <c r="G247" s="80"/>
      <c r="H247" s="80"/>
      <c r="I247" s="80"/>
      <c r="J247" s="80"/>
    </row>
    <row r="248" spans="1:10" x14ac:dyDescent="0.35">
      <c r="A248" s="105"/>
      <c r="B248" s="69">
        <v>43349</v>
      </c>
      <c r="C248" s="70">
        <v>42983</v>
      </c>
      <c r="D248" s="80"/>
      <c r="E248" s="80"/>
      <c r="F248" s="80"/>
      <c r="G248" s="80"/>
      <c r="H248" s="80"/>
      <c r="I248" s="80"/>
      <c r="J248" s="80"/>
    </row>
    <row r="249" spans="1:10" x14ac:dyDescent="0.35">
      <c r="A249" s="105"/>
      <c r="B249" s="69">
        <v>43350</v>
      </c>
      <c r="C249" s="70">
        <v>42984</v>
      </c>
      <c r="D249" s="80"/>
      <c r="E249" s="80"/>
      <c r="F249" s="80"/>
      <c r="G249" s="80"/>
      <c r="H249" s="80"/>
      <c r="I249" s="80"/>
      <c r="J249" s="80"/>
    </row>
    <row r="250" spans="1:10" x14ac:dyDescent="0.35">
      <c r="A250" s="105"/>
      <c r="B250" s="69">
        <v>43351</v>
      </c>
      <c r="C250" s="70">
        <v>42985</v>
      </c>
      <c r="D250" s="80"/>
      <c r="E250" s="80"/>
      <c r="F250" s="80"/>
      <c r="G250" s="80"/>
      <c r="H250" s="80"/>
      <c r="I250" s="80"/>
      <c r="J250" s="80"/>
    </row>
    <row r="251" spans="1:10" x14ac:dyDescent="0.35">
      <c r="A251" s="105"/>
      <c r="B251" s="69">
        <v>43352</v>
      </c>
      <c r="C251" s="70">
        <v>42986</v>
      </c>
      <c r="D251" s="80"/>
      <c r="E251" s="80"/>
      <c r="F251" s="80"/>
      <c r="G251" s="80"/>
      <c r="H251" s="80"/>
      <c r="I251" s="80"/>
      <c r="J251" s="80"/>
    </row>
    <row r="252" spans="1:10" x14ac:dyDescent="0.35">
      <c r="A252" s="105"/>
      <c r="B252" s="69">
        <v>43353</v>
      </c>
      <c r="C252" s="70">
        <v>42987</v>
      </c>
      <c r="D252" s="80"/>
      <c r="E252" s="80"/>
      <c r="F252" s="80"/>
      <c r="G252" s="80"/>
      <c r="H252" s="80"/>
      <c r="I252" s="80"/>
      <c r="J252" s="80"/>
    </row>
    <row r="253" spans="1:10" x14ac:dyDescent="0.35">
      <c r="A253" s="105"/>
      <c r="B253" s="69">
        <v>43354</v>
      </c>
      <c r="C253" s="70">
        <v>42988</v>
      </c>
      <c r="D253" s="80"/>
      <c r="E253" s="80"/>
      <c r="F253" s="80"/>
      <c r="G253" s="80"/>
      <c r="H253" s="80"/>
      <c r="I253" s="80"/>
      <c r="J253" s="80"/>
    </row>
    <row r="254" spans="1:10" x14ac:dyDescent="0.35">
      <c r="A254" s="105"/>
      <c r="B254" s="69">
        <v>43355</v>
      </c>
      <c r="C254" s="70">
        <v>42989</v>
      </c>
      <c r="D254" s="80"/>
      <c r="E254" s="80"/>
      <c r="F254" s="80"/>
      <c r="G254" s="80"/>
      <c r="H254" s="80"/>
      <c r="I254" s="80"/>
      <c r="J254" s="80"/>
    </row>
    <row r="255" spans="1:10" x14ac:dyDescent="0.35">
      <c r="A255" s="105"/>
      <c r="B255" s="69">
        <v>43356</v>
      </c>
      <c r="C255" s="70">
        <v>42990</v>
      </c>
      <c r="D255" s="80"/>
      <c r="E255" s="80"/>
      <c r="F255" s="80"/>
      <c r="G255" s="80"/>
      <c r="H255" s="80"/>
      <c r="I255" s="80"/>
      <c r="J255" s="80"/>
    </row>
    <row r="256" spans="1:10" x14ac:dyDescent="0.35">
      <c r="A256" s="105"/>
      <c r="B256" s="69">
        <v>43357</v>
      </c>
      <c r="C256" s="70">
        <v>42991</v>
      </c>
      <c r="D256" s="80"/>
      <c r="E256" s="80"/>
      <c r="F256" s="80"/>
      <c r="G256" s="80"/>
      <c r="H256" s="80"/>
      <c r="I256" s="80"/>
      <c r="J256" s="80"/>
    </row>
    <row r="257" spans="1:10" x14ac:dyDescent="0.35">
      <c r="A257" s="105"/>
      <c r="B257" s="69">
        <v>43358</v>
      </c>
      <c r="C257" s="70">
        <v>42992</v>
      </c>
      <c r="D257" s="80"/>
      <c r="E257" s="80"/>
      <c r="F257" s="80"/>
      <c r="G257" s="80"/>
      <c r="H257" s="80"/>
      <c r="I257" s="80"/>
      <c r="J257" s="80"/>
    </row>
    <row r="258" spans="1:10" x14ac:dyDescent="0.35">
      <c r="A258" s="105"/>
      <c r="B258" s="69">
        <v>43359</v>
      </c>
      <c r="C258" s="70">
        <v>42993</v>
      </c>
      <c r="D258" s="80"/>
      <c r="E258" s="80"/>
      <c r="F258" s="80"/>
      <c r="G258" s="80"/>
      <c r="H258" s="80"/>
      <c r="I258" s="80"/>
      <c r="J258" s="80"/>
    </row>
    <row r="259" spans="1:10" x14ac:dyDescent="0.35">
      <c r="A259" s="105"/>
      <c r="B259" s="69">
        <v>43360</v>
      </c>
      <c r="C259" s="70">
        <v>42994</v>
      </c>
      <c r="D259" s="80"/>
      <c r="E259" s="80"/>
      <c r="F259" s="80"/>
      <c r="G259" s="80"/>
      <c r="H259" s="80"/>
      <c r="I259" s="80"/>
      <c r="J259" s="80"/>
    </row>
    <row r="260" spans="1:10" x14ac:dyDescent="0.35">
      <c r="A260" s="105"/>
      <c r="B260" s="69">
        <v>43361</v>
      </c>
      <c r="C260" s="70">
        <v>42995</v>
      </c>
      <c r="D260" s="80"/>
      <c r="E260" s="80"/>
      <c r="F260" s="80"/>
      <c r="G260" s="80"/>
      <c r="H260" s="80"/>
      <c r="I260" s="80"/>
      <c r="J260" s="80"/>
    </row>
    <row r="261" spans="1:10" x14ac:dyDescent="0.35">
      <c r="A261" s="104" t="s">
        <v>108</v>
      </c>
      <c r="B261" s="69">
        <v>43362</v>
      </c>
      <c r="C261" s="70">
        <v>42996</v>
      </c>
      <c r="D261" s="80"/>
      <c r="E261" s="80"/>
      <c r="F261" s="80"/>
      <c r="G261" s="80"/>
      <c r="H261" s="80"/>
      <c r="I261" s="80"/>
      <c r="J261" s="80"/>
    </row>
    <row r="262" spans="1:10" x14ac:dyDescent="0.35">
      <c r="A262" s="105"/>
      <c r="B262" s="69">
        <v>43363</v>
      </c>
      <c r="C262" s="70">
        <v>42997</v>
      </c>
      <c r="D262" s="80"/>
      <c r="E262" s="80"/>
      <c r="F262" s="80"/>
      <c r="G262" s="80"/>
      <c r="H262" s="80"/>
      <c r="I262" s="80"/>
      <c r="J262" s="80"/>
    </row>
    <row r="263" spans="1:10" x14ac:dyDescent="0.35">
      <c r="A263" s="105"/>
      <c r="B263" s="69">
        <v>43364</v>
      </c>
      <c r="C263" s="70">
        <v>42998</v>
      </c>
      <c r="D263" s="80"/>
      <c r="E263" s="80"/>
      <c r="F263" s="80"/>
      <c r="G263" s="80"/>
      <c r="H263" s="80"/>
      <c r="I263" s="80"/>
      <c r="J263" s="80"/>
    </row>
    <row r="264" spans="1:10" x14ac:dyDescent="0.35">
      <c r="A264" s="105"/>
      <c r="B264" s="69">
        <v>43365</v>
      </c>
      <c r="C264" s="70">
        <v>42999</v>
      </c>
      <c r="D264" s="80"/>
      <c r="E264" s="80"/>
      <c r="F264" s="80"/>
      <c r="G264" s="80"/>
      <c r="H264" s="80"/>
      <c r="I264" s="80"/>
      <c r="J264" s="80"/>
    </row>
    <row r="265" spans="1:10" x14ac:dyDescent="0.35">
      <c r="A265" s="105"/>
      <c r="B265" s="69">
        <v>43366</v>
      </c>
      <c r="C265" s="70">
        <v>43000</v>
      </c>
      <c r="D265" s="80"/>
      <c r="E265" s="80"/>
      <c r="F265" s="80"/>
      <c r="G265" s="80"/>
      <c r="H265" s="80"/>
      <c r="I265" s="80"/>
      <c r="J265" s="80"/>
    </row>
    <row r="266" spans="1:10" x14ac:dyDescent="0.35">
      <c r="A266" s="105"/>
      <c r="B266" s="69">
        <v>43367</v>
      </c>
      <c r="C266" s="70">
        <v>43001</v>
      </c>
      <c r="D266" s="80"/>
      <c r="E266" s="80"/>
      <c r="F266" s="80"/>
      <c r="G266" s="80"/>
      <c r="H266" s="80"/>
      <c r="I266" s="80"/>
      <c r="J266" s="80"/>
    </row>
    <row r="267" spans="1:10" x14ac:dyDescent="0.35">
      <c r="A267" s="105"/>
      <c r="B267" s="69">
        <v>43368</v>
      </c>
      <c r="C267" s="70">
        <v>43002</v>
      </c>
      <c r="D267" s="80"/>
      <c r="E267" s="80"/>
      <c r="F267" s="80"/>
      <c r="G267" s="80"/>
      <c r="H267" s="80"/>
      <c r="I267" s="80"/>
      <c r="J267" s="80"/>
    </row>
    <row r="268" spans="1:10" x14ac:dyDescent="0.35">
      <c r="A268" s="105"/>
      <c r="B268" s="69">
        <v>43369</v>
      </c>
      <c r="C268" s="70">
        <v>43003</v>
      </c>
      <c r="D268" s="80"/>
      <c r="E268" s="80"/>
      <c r="F268" s="80"/>
      <c r="G268" s="80"/>
      <c r="H268" s="80"/>
      <c r="I268" s="80"/>
      <c r="J268" s="80"/>
    </row>
    <row r="269" spans="1:10" x14ac:dyDescent="0.35">
      <c r="A269" s="105"/>
      <c r="B269" s="69">
        <v>43370</v>
      </c>
      <c r="C269" s="70">
        <v>43004</v>
      </c>
      <c r="D269" s="80"/>
      <c r="E269" s="80"/>
      <c r="F269" s="80"/>
      <c r="G269" s="80"/>
      <c r="H269" s="80"/>
      <c r="I269" s="80"/>
      <c r="J269" s="80"/>
    </row>
    <row r="270" spans="1:10" x14ac:dyDescent="0.35">
      <c r="A270" s="105"/>
      <c r="B270" s="69">
        <v>43371</v>
      </c>
      <c r="C270" s="70">
        <v>43005</v>
      </c>
      <c r="D270" s="80"/>
      <c r="E270" s="80"/>
      <c r="F270" s="80"/>
      <c r="G270" s="80"/>
      <c r="H270" s="80"/>
      <c r="I270" s="80"/>
      <c r="J270" s="80"/>
    </row>
    <row r="271" spans="1:10" x14ac:dyDescent="0.35">
      <c r="A271" s="105"/>
      <c r="B271" s="69">
        <v>43372</v>
      </c>
      <c r="C271" s="70">
        <v>43006</v>
      </c>
      <c r="D271" s="80"/>
      <c r="E271" s="80"/>
      <c r="F271" s="80"/>
      <c r="G271" s="80"/>
      <c r="H271" s="80"/>
      <c r="I271" s="80"/>
      <c r="J271" s="80"/>
    </row>
    <row r="272" spans="1:10" x14ac:dyDescent="0.35">
      <c r="A272" s="105"/>
      <c r="B272" s="69">
        <v>43373</v>
      </c>
      <c r="C272" s="70">
        <v>43007</v>
      </c>
      <c r="D272" s="80"/>
      <c r="E272" s="80"/>
      <c r="F272" s="80"/>
      <c r="G272" s="80"/>
      <c r="H272" s="80"/>
      <c r="I272" s="80"/>
      <c r="J272" s="80"/>
    </row>
    <row r="273" spans="1:10" x14ac:dyDescent="0.35">
      <c r="A273" s="105"/>
      <c r="B273" s="103" t="s">
        <v>107</v>
      </c>
      <c r="C273" s="70">
        <v>43008</v>
      </c>
      <c r="D273" s="80"/>
      <c r="E273" s="80"/>
      <c r="F273" s="80"/>
      <c r="G273" s="80"/>
      <c r="H273" s="80"/>
      <c r="I273" s="80"/>
      <c r="J273" s="80"/>
    </row>
    <row r="274" spans="1:10" x14ac:dyDescent="0.35">
      <c r="A274" s="105"/>
      <c r="B274" s="69">
        <v>43374</v>
      </c>
      <c r="C274" s="70">
        <v>43009</v>
      </c>
      <c r="D274" s="80"/>
      <c r="E274" s="80"/>
      <c r="F274" s="80"/>
      <c r="G274" s="80"/>
      <c r="H274" s="80"/>
      <c r="I274" s="80"/>
      <c r="J274" s="80"/>
    </row>
    <row r="275" spans="1:10" x14ac:dyDescent="0.35">
      <c r="A275" s="105"/>
      <c r="B275" s="69">
        <v>43375</v>
      </c>
      <c r="C275" s="70">
        <v>43010</v>
      </c>
      <c r="D275" s="80"/>
      <c r="E275" s="80"/>
      <c r="F275" s="80"/>
      <c r="G275" s="80"/>
      <c r="H275" s="80"/>
      <c r="I275" s="80"/>
      <c r="J275" s="80"/>
    </row>
    <row r="276" spans="1:10" x14ac:dyDescent="0.35">
      <c r="A276" s="105"/>
      <c r="B276" s="69">
        <v>43376</v>
      </c>
      <c r="C276" s="70">
        <v>43011</v>
      </c>
      <c r="D276" s="80"/>
      <c r="E276" s="80"/>
      <c r="F276" s="80"/>
      <c r="G276" s="80"/>
      <c r="H276" s="80"/>
      <c r="I276" s="80"/>
      <c r="J276" s="80"/>
    </row>
    <row r="277" spans="1:10" x14ac:dyDescent="0.35">
      <c r="A277" s="105"/>
      <c r="B277" s="69">
        <v>43377</v>
      </c>
      <c r="C277" s="70">
        <v>43012</v>
      </c>
      <c r="D277" s="80"/>
      <c r="E277" s="80"/>
      <c r="F277" s="80"/>
      <c r="G277" s="80"/>
      <c r="H277" s="80"/>
      <c r="I277" s="80"/>
      <c r="J277" s="80"/>
    </row>
    <row r="278" spans="1:10" x14ac:dyDescent="0.35">
      <c r="A278" s="105"/>
      <c r="B278" s="69">
        <v>43378</v>
      </c>
      <c r="C278" s="70">
        <v>43013</v>
      </c>
      <c r="D278" s="80"/>
      <c r="E278" s="80"/>
      <c r="F278" s="80"/>
      <c r="G278" s="80"/>
      <c r="H278" s="80"/>
      <c r="I278" s="80"/>
      <c r="J278" s="80"/>
    </row>
    <row r="279" spans="1:10" x14ac:dyDescent="0.35">
      <c r="A279" s="105"/>
      <c r="B279" s="69">
        <v>43379</v>
      </c>
      <c r="C279" s="70">
        <v>43014</v>
      </c>
      <c r="D279" s="80"/>
      <c r="E279" s="80"/>
      <c r="F279" s="80"/>
      <c r="G279" s="80"/>
      <c r="H279" s="80"/>
      <c r="I279" s="80"/>
      <c r="J279" s="80"/>
    </row>
    <row r="280" spans="1:10" x14ac:dyDescent="0.35">
      <c r="A280" s="105"/>
      <c r="B280" s="69">
        <v>43380</v>
      </c>
      <c r="C280" s="70">
        <v>43015</v>
      </c>
      <c r="D280" s="80"/>
      <c r="E280" s="80"/>
      <c r="F280" s="80"/>
      <c r="G280" s="80"/>
      <c r="H280" s="80"/>
      <c r="I280" s="80"/>
      <c r="J280" s="80"/>
    </row>
    <row r="281" spans="1:10" x14ac:dyDescent="0.35">
      <c r="A281" s="105"/>
      <c r="B281" s="69">
        <v>43381</v>
      </c>
      <c r="C281" s="70">
        <v>43016</v>
      </c>
      <c r="D281" s="80"/>
      <c r="E281" s="80"/>
      <c r="F281" s="80"/>
      <c r="G281" s="80"/>
      <c r="H281" s="80"/>
      <c r="I281" s="80"/>
      <c r="J281" s="80"/>
    </row>
    <row r="282" spans="1:10" x14ac:dyDescent="0.35">
      <c r="A282" s="105"/>
      <c r="B282" s="69">
        <v>43382</v>
      </c>
      <c r="C282" s="70">
        <v>43017</v>
      </c>
      <c r="D282" s="80"/>
      <c r="E282" s="80"/>
      <c r="F282" s="80"/>
      <c r="G282" s="80"/>
      <c r="H282" s="80"/>
      <c r="I282" s="80"/>
      <c r="J282" s="80"/>
    </row>
    <row r="283" spans="1:10" x14ac:dyDescent="0.35">
      <c r="A283" s="105"/>
      <c r="B283" s="69">
        <v>43383</v>
      </c>
      <c r="C283" s="70">
        <v>43018</v>
      </c>
      <c r="D283" s="80"/>
      <c r="E283" s="80"/>
      <c r="F283" s="80"/>
      <c r="G283" s="80"/>
      <c r="H283" s="80"/>
      <c r="I283" s="80"/>
      <c r="J283" s="80"/>
    </row>
    <row r="284" spans="1:10" x14ac:dyDescent="0.35">
      <c r="A284" s="105"/>
      <c r="B284" s="69">
        <v>43384</v>
      </c>
      <c r="C284" s="70">
        <v>43019</v>
      </c>
      <c r="D284" s="80"/>
      <c r="E284" s="80"/>
      <c r="F284" s="80"/>
      <c r="G284" s="80"/>
      <c r="H284" s="80"/>
      <c r="I284" s="80"/>
      <c r="J284" s="80"/>
    </row>
    <row r="285" spans="1:10" x14ac:dyDescent="0.35">
      <c r="A285" s="105"/>
      <c r="B285" s="69">
        <v>43385</v>
      </c>
      <c r="C285" s="70">
        <v>43020</v>
      </c>
      <c r="D285" s="80"/>
      <c r="E285" s="80"/>
      <c r="F285" s="80"/>
      <c r="G285" s="80"/>
      <c r="H285" s="80"/>
      <c r="I285" s="80"/>
      <c r="J285" s="80"/>
    </row>
    <row r="286" spans="1:10" x14ac:dyDescent="0.35">
      <c r="A286" s="105"/>
      <c r="B286" s="69">
        <v>43386</v>
      </c>
      <c r="C286" s="70">
        <v>43021</v>
      </c>
      <c r="D286" s="80"/>
      <c r="E286" s="80"/>
      <c r="F286" s="80"/>
      <c r="G286" s="80"/>
      <c r="H286" s="80"/>
      <c r="I286" s="80"/>
      <c r="J286" s="80"/>
    </row>
    <row r="287" spans="1:10" x14ac:dyDescent="0.35">
      <c r="A287" s="105"/>
      <c r="B287" s="69">
        <v>43387</v>
      </c>
      <c r="C287" s="70">
        <v>43022</v>
      </c>
      <c r="D287" s="80"/>
      <c r="E287" s="80"/>
      <c r="F287" s="80"/>
      <c r="G287" s="80"/>
      <c r="H287" s="80"/>
      <c r="I287" s="80"/>
      <c r="J287" s="80"/>
    </row>
    <row r="288" spans="1:10" x14ac:dyDescent="0.35">
      <c r="A288" s="104" t="s">
        <v>109</v>
      </c>
      <c r="B288" s="69">
        <v>43388</v>
      </c>
      <c r="C288" s="70">
        <v>43023</v>
      </c>
      <c r="D288" s="80"/>
      <c r="E288" s="80"/>
      <c r="F288" s="80"/>
      <c r="G288" s="80"/>
      <c r="H288" s="80"/>
      <c r="I288" s="80"/>
      <c r="J288" s="80"/>
    </row>
    <row r="289" spans="1:10" x14ac:dyDescent="0.35">
      <c r="A289" s="105"/>
      <c r="B289" s="69">
        <v>43389</v>
      </c>
      <c r="C289" s="70">
        <v>43024</v>
      </c>
      <c r="D289" s="80"/>
      <c r="E289" s="80"/>
      <c r="F289" s="80"/>
      <c r="G289" s="80"/>
      <c r="H289" s="80"/>
      <c r="I289" s="80"/>
      <c r="J289" s="80"/>
    </row>
    <row r="290" spans="1:10" x14ac:dyDescent="0.35">
      <c r="A290" s="105"/>
      <c r="B290" s="69">
        <v>43390</v>
      </c>
      <c r="C290" s="70">
        <v>43025</v>
      </c>
      <c r="D290" s="80"/>
      <c r="E290" s="80"/>
      <c r="F290" s="80"/>
      <c r="G290" s="80"/>
      <c r="H290" s="80"/>
      <c r="I290" s="80"/>
      <c r="J290" s="80"/>
    </row>
    <row r="291" spans="1:10" x14ac:dyDescent="0.35">
      <c r="A291" s="105"/>
      <c r="B291" s="69">
        <v>43391</v>
      </c>
      <c r="C291" s="70">
        <v>43026</v>
      </c>
      <c r="D291" s="80"/>
      <c r="E291" s="80"/>
      <c r="F291" s="80"/>
      <c r="G291" s="80"/>
      <c r="H291" s="80"/>
      <c r="I291" s="80"/>
      <c r="J291" s="80"/>
    </row>
    <row r="292" spans="1:10" x14ac:dyDescent="0.35">
      <c r="A292" s="105"/>
      <c r="B292" s="69">
        <v>43392</v>
      </c>
      <c r="C292" s="70">
        <v>43027</v>
      </c>
      <c r="D292" s="80"/>
      <c r="E292" s="80"/>
      <c r="F292" s="80"/>
      <c r="G292" s="80"/>
      <c r="H292" s="80"/>
      <c r="I292" s="80"/>
      <c r="J292" s="80"/>
    </row>
    <row r="293" spans="1:10" x14ac:dyDescent="0.35">
      <c r="A293" s="105"/>
      <c r="B293" s="69">
        <v>43393</v>
      </c>
      <c r="C293" s="70">
        <v>43028</v>
      </c>
      <c r="D293" s="80"/>
      <c r="E293" s="80"/>
      <c r="F293" s="80"/>
      <c r="G293" s="80"/>
      <c r="H293" s="80"/>
      <c r="I293" s="80"/>
      <c r="J293" s="80"/>
    </row>
    <row r="294" spans="1:10" x14ac:dyDescent="0.35">
      <c r="A294" s="105"/>
      <c r="B294" s="69">
        <v>43394</v>
      </c>
      <c r="C294" s="70">
        <v>43029</v>
      </c>
      <c r="D294" s="80"/>
      <c r="E294" s="80"/>
      <c r="F294" s="80"/>
      <c r="G294" s="80"/>
      <c r="H294" s="80"/>
      <c r="I294" s="80"/>
      <c r="J294" s="80"/>
    </row>
    <row r="295" spans="1:10" x14ac:dyDescent="0.35">
      <c r="A295" s="105"/>
      <c r="B295" s="69">
        <v>43395</v>
      </c>
      <c r="C295" s="70">
        <v>43030</v>
      </c>
      <c r="D295" s="80"/>
      <c r="E295" s="80"/>
      <c r="F295" s="80"/>
      <c r="G295" s="80"/>
      <c r="H295" s="80"/>
      <c r="I295" s="80"/>
      <c r="J295" s="80"/>
    </row>
    <row r="296" spans="1:10" x14ac:dyDescent="0.35">
      <c r="A296" s="105"/>
      <c r="B296" s="69">
        <v>43396</v>
      </c>
      <c r="C296" s="70">
        <v>43031</v>
      </c>
      <c r="D296" s="80"/>
      <c r="E296" s="80"/>
      <c r="F296" s="80"/>
      <c r="G296" s="80"/>
      <c r="H296" s="80"/>
      <c r="I296" s="80"/>
      <c r="J296" s="80"/>
    </row>
    <row r="297" spans="1:10" x14ac:dyDescent="0.35">
      <c r="A297" s="105"/>
      <c r="B297" s="69">
        <v>43397</v>
      </c>
      <c r="C297" s="70">
        <v>43032</v>
      </c>
      <c r="D297" s="80"/>
      <c r="E297" s="80"/>
      <c r="F297" s="80"/>
      <c r="G297" s="80"/>
      <c r="H297" s="80"/>
      <c r="I297" s="80"/>
      <c r="J297" s="80"/>
    </row>
    <row r="298" spans="1:10" x14ac:dyDescent="0.35">
      <c r="A298" s="105"/>
      <c r="B298" s="69">
        <v>43398</v>
      </c>
      <c r="C298" s="70">
        <v>43033</v>
      </c>
      <c r="D298" s="80"/>
      <c r="E298" s="80"/>
      <c r="F298" s="80"/>
      <c r="G298" s="80"/>
      <c r="H298" s="80"/>
      <c r="I298" s="80"/>
      <c r="J298" s="80"/>
    </row>
    <row r="299" spans="1:10" x14ac:dyDescent="0.35">
      <c r="A299" s="105"/>
      <c r="B299" s="69">
        <v>43399</v>
      </c>
      <c r="C299" s="70">
        <v>43034</v>
      </c>
      <c r="D299" s="80"/>
      <c r="E299" s="80"/>
      <c r="F299" s="80"/>
      <c r="G299" s="80"/>
      <c r="H299" s="80"/>
      <c r="I299" s="80"/>
      <c r="J299" s="80"/>
    </row>
    <row r="300" spans="1:10" x14ac:dyDescent="0.35">
      <c r="A300" s="105"/>
      <c r="B300" s="69">
        <v>43400</v>
      </c>
      <c r="C300" s="70">
        <v>43035</v>
      </c>
      <c r="D300" s="80"/>
      <c r="E300" s="80"/>
      <c r="F300" s="80"/>
      <c r="G300" s="80"/>
      <c r="H300" s="80"/>
      <c r="I300" s="80"/>
      <c r="J300" s="80"/>
    </row>
    <row r="301" spans="1:10" x14ac:dyDescent="0.35">
      <c r="A301" s="105"/>
      <c r="B301" s="69">
        <v>43401</v>
      </c>
      <c r="C301" s="70">
        <v>43036</v>
      </c>
      <c r="D301" s="80"/>
      <c r="E301" s="80"/>
      <c r="F301" s="80"/>
      <c r="G301" s="80"/>
      <c r="H301" s="80"/>
      <c r="I301" s="80"/>
      <c r="J301" s="80"/>
    </row>
    <row r="302" spans="1:10" x14ac:dyDescent="0.35">
      <c r="A302" s="105"/>
      <c r="B302" s="69">
        <v>43402</v>
      </c>
      <c r="C302" s="70">
        <v>43037</v>
      </c>
      <c r="D302" s="80"/>
      <c r="E302" s="80"/>
      <c r="F302" s="80"/>
      <c r="G302" s="80"/>
      <c r="H302" s="80"/>
      <c r="I302" s="80"/>
      <c r="J302" s="80"/>
    </row>
    <row r="303" spans="1:10" x14ac:dyDescent="0.35">
      <c r="A303" s="105"/>
      <c r="B303" s="69">
        <v>43403</v>
      </c>
      <c r="C303" s="70">
        <v>43038</v>
      </c>
      <c r="D303" s="80"/>
      <c r="E303" s="80"/>
      <c r="F303" s="80"/>
      <c r="G303" s="80"/>
      <c r="H303" s="80"/>
      <c r="I303" s="80"/>
      <c r="J303" s="80"/>
    </row>
    <row r="304" spans="1:10" x14ac:dyDescent="0.35">
      <c r="A304" s="105"/>
      <c r="B304" s="69">
        <v>43405</v>
      </c>
      <c r="C304" s="70">
        <v>43039</v>
      </c>
      <c r="D304" s="80"/>
      <c r="E304" s="80"/>
      <c r="F304" s="80"/>
      <c r="G304" s="80"/>
      <c r="H304" s="80"/>
      <c r="I304" s="80"/>
      <c r="J304" s="80"/>
    </row>
    <row r="305" spans="1:10" x14ac:dyDescent="0.35">
      <c r="A305" s="105"/>
      <c r="B305" s="69">
        <v>43406</v>
      </c>
      <c r="C305" s="70">
        <v>43040</v>
      </c>
      <c r="D305" s="80"/>
      <c r="E305" s="80"/>
      <c r="F305" s="80"/>
      <c r="G305" s="80"/>
      <c r="H305" s="80"/>
      <c r="I305" s="80"/>
      <c r="J305" s="80"/>
    </row>
    <row r="306" spans="1:10" x14ac:dyDescent="0.35">
      <c r="A306" s="105"/>
      <c r="B306" s="69">
        <v>43407</v>
      </c>
      <c r="C306" s="70">
        <v>43041</v>
      </c>
      <c r="D306" s="80"/>
      <c r="E306" s="80"/>
      <c r="F306" s="80"/>
      <c r="G306" s="80"/>
      <c r="H306" s="80"/>
      <c r="I306" s="80"/>
      <c r="J306" s="80"/>
    </row>
    <row r="307" spans="1:10" x14ac:dyDescent="0.35">
      <c r="A307" s="105"/>
      <c r="B307" s="69">
        <v>43408</v>
      </c>
      <c r="C307" s="70">
        <v>43042</v>
      </c>
      <c r="D307" s="80"/>
      <c r="E307" s="80"/>
      <c r="F307" s="80"/>
      <c r="G307" s="80"/>
      <c r="H307" s="80"/>
      <c r="I307" s="80"/>
      <c r="J307" s="80"/>
    </row>
    <row r="308" spans="1:10" x14ac:dyDescent="0.35">
      <c r="A308" s="105"/>
      <c r="B308" s="69">
        <v>43409</v>
      </c>
      <c r="C308" s="70">
        <v>43043</v>
      </c>
      <c r="D308" s="80"/>
      <c r="E308" s="80"/>
      <c r="F308" s="80"/>
      <c r="G308" s="80"/>
      <c r="H308" s="80"/>
      <c r="I308" s="80"/>
      <c r="J308" s="80"/>
    </row>
    <row r="309" spans="1:10" x14ac:dyDescent="0.35">
      <c r="A309" s="105"/>
      <c r="B309" s="69">
        <v>43410</v>
      </c>
      <c r="C309" s="70">
        <v>43044</v>
      </c>
      <c r="D309" s="80"/>
      <c r="E309" s="80"/>
      <c r="F309" s="80"/>
      <c r="G309" s="80"/>
      <c r="H309" s="80"/>
      <c r="I309" s="80"/>
      <c r="J309" s="80"/>
    </row>
    <row r="310" spans="1:10" x14ac:dyDescent="0.35">
      <c r="A310" s="105"/>
      <c r="B310" s="69">
        <v>43411</v>
      </c>
      <c r="C310" s="70">
        <v>43045</v>
      </c>
      <c r="D310" s="80"/>
      <c r="E310" s="80"/>
      <c r="F310" s="80"/>
      <c r="G310" s="80"/>
      <c r="H310" s="80"/>
      <c r="I310" s="80"/>
      <c r="J310" s="80"/>
    </row>
    <row r="311" spans="1:10" x14ac:dyDescent="0.35">
      <c r="A311" s="105"/>
      <c r="B311" s="69">
        <v>43412</v>
      </c>
      <c r="C311" s="70">
        <v>43046</v>
      </c>
      <c r="D311" s="80"/>
      <c r="E311" s="80"/>
      <c r="F311" s="80"/>
      <c r="G311" s="80"/>
      <c r="H311" s="80"/>
      <c r="I311" s="80"/>
      <c r="J311" s="80"/>
    </row>
    <row r="312" spans="1:10" x14ac:dyDescent="0.35">
      <c r="A312" s="105"/>
      <c r="B312" s="69">
        <v>43413</v>
      </c>
      <c r="C312" s="70">
        <v>43047</v>
      </c>
      <c r="D312" s="80"/>
      <c r="E312" s="80"/>
      <c r="F312" s="80"/>
      <c r="G312" s="80"/>
      <c r="H312" s="80"/>
      <c r="I312" s="80"/>
      <c r="J312" s="80"/>
    </row>
    <row r="313" spans="1:10" x14ac:dyDescent="0.35">
      <c r="A313" s="105"/>
      <c r="B313" s="69">
        <v>43414</v>
      </c>
      <c r="C313" s="70">
        <v>43048</v>
      </c>
      <c r="D313" s="80"/>
      <c r="E313" s="80"/>
      <c r="F313" s="80"/>
      <c r="G313" s="80"/>
      <c r="H313" s="80"/>
      <c r="I313" s="80"/>
      <c r="J313" s="80"/>
    </row>
    <row r="314" spans="1:10" x14ac:dyDescent="0.35">
      <c r="A314" s="105"/>
      <c r="B314" s="69">
        <v>43415</v>
      </c>
      <c r="C314" s="70">
        <v>43049</v>
      </c>
      <c r="D314" s="80"/>
      <c r="E314" s="80"/>
      <c r="F314" s="80"/>
      <c r="G314" s="80"/>
      <c r="H314" s="80"/>
      <c r="I314" s="80"/>
      <c r="J314" s="80"/>
    </row>
    <row r="315" spans="1:10" x14ac:dyDescent="0.35">
      <c r="A315" s="105"/>
      <c r="B315" s="69">
        <v>43416</v>
      </c>
      <c r="C315" s="70">
        <v>43050</v>
      </c>
      <c r="D315" s="80"/>
      <c r="E315" s="80"/>
      <c r="F315" s="80"/>
      <c r="G315" s="80"/>
      <c r="H315" s="80"/>
      <c r="I315" s="80"/>
      <c r="J315" s="80"/>
    </row>
    <row r="316" spans="1:10" x14ac:dyDescent="0.35">
      <c r="A316" s="105"/>
      <c r="B316" s="69">
        <v>43417</v>
      </c>
      <c r="C316" s="70">
        <v>43051</v>
      </c>
      <c r="D316" s="80"/>
      <c r="E316" s="80"/>
      <c r="F316" s="80"/>
      <c r="G316" s="80"/>
      <c r="H316" s="80"/>
      <c r="I316" s="80"/>
      <c r="J316" s="80"/>
    </row>
    <row r="317" spans="1:10" x14ac:dyDescent="0.35">
      <c r="A317" s="105"/>
      <c r="B317" s="69">
        <v>43418</v>
      </c>
      <c r="C317" s="70">
        <v>43052</v>
      </c>
      <c r="D317" s="80"/>
      <c r="E317" s="80"/>
      <c r="F317" s="80"/>
      <c r="G317" s="80"/>
      <c r="H317" s="80"/>
      <c r="I317" s="80"/>
      <c r="J317" s="80"/>
    </row>
    <row r="318" spans="1:10" x14ac:dyDescent="0.35">
      <c r="A318" s="104" t="s">
        <v>110</v>
      </c>
      <c r="B318" s="69">
        <v>43419</v>
      </c>
      <c r="C318" s="70">
        <v>43053</v>
      </c>
      <c r="D318" s="80"/>
      <c r="E318" s="80"/>
      <c r="F318" s="80"/>
      <c r="G318" s="80"/>
      <c r="H318" s="80"/>
      <c r="I318" s="80"/>
      <c r="J318" s="80"/>
    </row>
    <row r="319" spans="1:10" x14ac:dyDescent="0.35">
      <c r="A319" s="105"/>
      <c r="B319" s="69">
        <v>43420</v>
      </c>
      <c r="C319" s="70">
        <v>43054</v>
      </c>
      <c r="D319" s="80"/>
      <c r="E319" s="80"/>
      <c r="F319" s="80"/>
      <c r="G319" s="80"/>
      <c r="H319" s="80"/>
      <c r="I319" s="80"/>
      <c r="J319" s="80"/>
    </row>
    <row r="320" spans="1:10" x14ac:dyDescent="0.35">
      <c r="A320" s="105"/>
      <c r="B320" s="69">
        <v>43421</v>
      </c>
      <c r="C320" s="70">
        <v>43055</v>
      </c>
      <c r="D320" s="80"/>
      <c r="E320" s="80"/>
      <c r="F320" s="80"/>
      <c r="G320" s="80"/>
      <c r="H320" s="80"/>
      <c r="I320" s="80"/>
      <c r="J320" s="80"/>
    </row>
    <row r="321" spans="1:10" x14ac:dyDescent="0.35">
      <c r="A321" s="105"/>
      <c r="B321" s="69">
        <v>43422</v>
      </c>
      <c r="C321" s="70">
        <v>43056</v>
      </c>
      <c r="D321" s="80"/>
      <c r="E321" s="80"/>
      <c r="F321" s="80"/>
      <c r="G321" s="80"/>
      <c r="H321" s="80"/>
      <c r="I321" s="80"/>
      <c r="J321" s="80"/>
    </row>
    <row r="322" spans="1:10" x14ac:dyDescent="0.35">
      <c r="A322" s="105"/>
      <c r="B322" s="69">
        <v>43423</v>
      </c>
      <c r="C322" s="70">
        <v>43057</v>
      </c>
      <c r="D322" s="80"/>
      <c r="E322" s="80"/>
      <c r="F322" s="80"/>
      <c r="G322" s="80"/>
      <c r="H322" s="80"/>
      <c r="I322" s="80"/>
      <c r="J322" s="80"/>
    </row>
    <row r="323" spans="1:10" x14ac:dyDescent="0.35">
      <c r="A323" s="105"/>
      <c r="B323" s="69">
        <v>43424</v>
      </c>
      <c r="C323" s="70">
        <v>43058</v>
      </c>
      <c r="D323" s="80"/>
      <c r="E323" s="80"/>
      <c r="F323" s="80"/>
      <c r="G323" s="80"/>
      <c r="H323" s="80"/>
      <c r="I323" s="80"/>
      <c r="J323" s="80"/>
    </row>
    <row r="324" spans="1:10" x14ac:dyDescent="0.35">
      <c r="A324" s="105"/>
      <c r="B324" s="69">
        <v>43425</v>
      </c>
      <c r="C324" s="70">
        <v>43059</v>
      </c>
      <c r="D324" s="80"/>
      <c r="E324" s="80"/>
      <c r="F324" s="80"/>
      <c r="G324" s="80"/>
      <c r="H324" s="80"/>
      <c r="I324" s="80"/>
      <c r="J324" s="80"/>
    </row>
    <row r="325" spans="1:10" x14ac:dyDescent="0.35">
      <c r="A325" s="105"/>
      <c r="B325" s="69">
        <v>43426</v>
      </c>
      <c r="C325" s="70">
        <v>43060</v>
      </c>
      <c r="D325" s="80"/>
      <c r="E325" s="80"/>
      <c r="F325" s="80"/>
      <c r="G325" s="80"/>
      <c r="H325" s="80"/>
      <c r="I325" s="80"/>
      <c r="J325" s="80"/>
    </row>
    <row r="326" spans="1:10" x14ac:dyDescent="0.35">
      <c r="A326" s="105"/>
      <c r="B326" s="69">
        <v>43427</v>
      </c>
      <c r="C326" s="70">
        <v>43061</v>
      </c>
      <c r="D326" s="80"/>
      <c r="E326" s="80"/>
      <c r="F326" s="80"/>
      <c r="G326" s="80"/>
      <c r="H326" s="80"/>
      <c r="I326" s="80"/>
      <c r="J326" s="80"/>
    </row>
    <row r="327" spans="1:10" x14ac:dyDescent="0.35">
      <c r="A327" s="105"/>
      <c r="B327" s="69">
        <v>43428</v>
      </c>
      <c r="C327" s="70">
        <v>43062</v>
      </c>
      <c r="D327" s="80"/>
      <c r="E327" s="80"/>
      <c r="F327" s="80"/>
      <c r="G327" s="80"/>
      <c r="H327" s="80"/>
      <c r="I327" s="80"/>
      <c r="J327" s="80"/>
    </row>
    <row r="328" spans="1:10" x14ac:dyDescent="0.35">
      <c r="A328" s="105"/>
      <c r="B328" s="69">
        <v>43429</v>
      </c>
      <c r="C328" s="70">
        <v>43063</v>
      </c>
      <c r="D328" s="80"/>
      <c r="E328" s="80"/>
      <c r="F328" s="80"/>
      <c r="G328" s="80"/>
      <c r="H328" s="80"/>
      <c r="I328" s="80"/>
      <c r="J328" s="80"/>
    </row>
    <row r="329" spans="1:10" x14ac:dyDescent="0.35">
      <c r="A329" s="105"/>
      <c r="B329" s="69">
        <v>43430</v>
      </c>
      <c r="C329" s="70">
        <v>43064</v>
      </c>
      <c r="D329" s="80"/>
      <c r="E329" s="80"/>
      <c r="F329" s="80"/>
      <c r="G329" s="80"/>
      <c r="H329" s="80"/>
      <c r="I329" s="80"/>
      <c r="J329" s="80"/>
    </row>
    <row r="330" spans="1:10" x14ac:dyDescent="0.35">
      <c r="A330" s="105"/>
      <c r="B330" s="69">
        <v>43431</v>
      </c>
      <c r="C330" s="70">
        <v>43065</v>
      </c>
      <c r="D330" s="80"/>
      <c r="E330" s="80"/>
      <c r="F330" s="80"/>
      <c r="G330" s="80"/>
      <c r="H330" s="80"/>
      <c r="I330" s="80"/>
      <c r="J330" s="80"/>
    </row>
    <row r="331" spans="1:10" x14ac:dyDescent="0.35">
      <c r="A331" s="105"/>
      <c r="B331" s="69">
        <v>43432</v>
      </c>
      <c r="C331" s="70">
        <v>43066</v>
      </c>
      <c r="D331" s="80"/>
      <c r="E331" s="80"/>
      <c r="F331" s="80"/>
      <c r="G331" s="80"/>
      <c r="H331" s="80"/>
      <c r="I331" s="80"/>
      <c r="J331" s="80"/>
    </row>
    <row r="332" spans="1:10" x14ac:dyDescent="0.35">
      <c r="A332" s="105"/>
      <c r="B332" s="69">
        <v>43433</v>
      </c>
      <c r="C332" s="70">
        <v>43067</v>
      </c>
      <c r="D332" s="80"/>
      <c r="E332" s="80"/>
      <c r="F332" s="80"/>
      <c r="G332" s="80"/>
      <c r="H332" s="80"/>
      <c r="I332" s="80"/>
      <c r="J332" s="80"/>
    </row>
    <row r="333" spans="1:10" x14ac:dyDescent="0.35">
      <c r="A333" s="105"/>
      <c r="B333" s="69">
        <v>43434</v>
      </c>
      <c r="C333" s="70">
        <v>43068</v>
      </c>
      <c r="D333" s="80"/>
      <c r="E333" s="80"/>
      <c r="F333" s="80"/>
      <c r="G333" s="80"/>
      <c r="H333" s="80"/>
      <c r="I333" s="80"/>
      <c r="J333" s="80"/>
    </row>
    <row r="334" spans="1:10" x14ac:dyDescent="0.35">
      <c r="A334" s="105"/>
      <c r="B334" s="69">
        <v>43435</v>
      </c>
      <c r="C334" s="70">
        <v>43069</v>
      </c>
      <c r="D334" s="80"/>
      <c r="E334" s="80"/>
      <c r="F334" s="80"/>
      <c r="G334" s="80"/>
      <c r="H334" s="80"/>
      <c r="I334" s="80"/>
      <c r="J334" s="80"/>
    </row>
    <row r="335" spans="1:10" x14ac:dyDescent="0.35">
      <c r="A335" s="105"/>
      <c r="B335" s="69">
        <v>43436</v>
      </c>
      <c r="C335" s="70">
        <v>43070</v>
      </c>
      <c r="D335" s="80"/>
      <c r="E335" s="80"/>
      <c r="F335" s="80"/>
      <c r="G335" s="80"/>
      <c r="H335" s="80"/>
      <c r="I335" s="80"/>
      <c r="J335" s="80"/>
    </row>
    <row r="336" spans="1:10" x14ac:dyDescent="0.35">
      <c r="A336" s="105"/>
      <c r="B336" s="69">
        <v>43437</v>
      </c>
      <c r="C336" s="70">
        <v>43071</v>
      </c>
      <c r="D336" s="80"/>
      <c r="E336" s="80"/>
      <c r="F336" s="80"/>
      <c r="G336" s="80"/>
      <c r="H336" s="80"/>
      <c r="I336" s="80"/>
      <c r="J336" s="80"/>
    </row>
    <row r="337" spans="1:10" x14ac:dyDescent="0.35">
      <c r="A337" s="105"/>
      <c r="B337" s="69">
        <v>43438</v>
      </c>
      <c r="C337" s="70">
        <v>43072</v>
      </c>
      <c r="D337" s="80"/>
      <c r="E337" s="80"/>
      <c r="F337" s="80"/>
      <c r="G337" s="80"/>
      <c r="H337" s="80"/>
      <c r="I337" s="80"/>
      <c r="J337" s="80"/>
    </row>
    <row r="338" spans="1:10" x14ac:dyDescent="0.35">
      <c r="A338" s="105"/>
      <c r="B338" s="69">
        <v>43439</v>
      </c>
      <c r="C338" s="70">
        <v>43073</v>
      </c>
      <c r="D338" s="80"/>
      <c r="E338" s="80"/>
      <c r="F338" s="80"/>
      <c r="G338" s="80"/>
      <c r="H338" s="80"/>
      <c r="I338" s="80"/>
      <c r="J338" s="80"/>
    </row>
    <row r="339" spans="1:10" x14ac:dyDescent="0.35">
      <c r="A339" s="105"/>
      <c r="B339" s="69">
        <v>43440</v>
      </c>
      <c r="C339" s="70">
        <v>43074</v>
      </c>
      <c r="D339" s="80"/>
      <c r="E339" s="80"/>
      <c r="F339" s="80"/>
      <c r="G339" s="80"/>
      <c r="H339" s="80"/>
      <c r="I339" s="80"/>
      <c r="J339" s="80"/>
    </row>
    <row r="340" spans="1:10" x14ac:dyDescent="0.35">
      <c r="A340" s="105"/>
      <c r="B340" s="69">
        <v>43441</v>
      </c>
      <c r="C340" s="70">
        <v>43075</v>
      </c>
      <c r="D340" s="80"/>
      <c r="E340" s="80"/>
      <c r="F340" s="80"/>
      <c r="G340" s="80"/>
      <c r="H340" s="80"/>
      <c r="I340" s="80"/>
      <c r="J340" s="80"/>
    </row>
    <row r="341" spans="1:10" x14ac:dyDescent="0.35">
      <c r="A341" s="105"/>
      <c r="B341" s="69">
        <v>43442</v>
      </c>
      <c r="C341" s="70">
        <v>43076</v>
      </c>
      <c r="D341" s="80"/>
      <c r="E341" s="80"/>
      <c r="F341" s="80"/>
      <c r="G341" s="80"/>
      <c r="H341" s="80"/>
      <c r="I341" s="80"/>
      <c r="J341" s="80"/>
    </row>
    <row r="342" spans="1:10" x14ac:dyDescent="0.35">
      <c r="A342" s="105"/>
      <c r="B342" s="69">
        <v>43443</v>
      </c>
      <c r="C342" s="70">
        <v>43077</v>
      </c>
      <c r="D342" s="80"/>
      <c r="E342" s="80"/>
      <c r="F342" s="80"/>
      <c r="G342" s="80"/>
      <c r="H342" s="80"/>
      <c r="I342" s="80"/>
      <c r="J342" s="80"/>
    </row>
    <row r="343" spans="1:10" x14ac:dyDescent="0.35">
      <c r="A343" s="105"/>
      <c r="B343" s="69">
        <v>43444</v>
      </c>
      <c r="C343" s="70">
        <v>43078</v>
      </c>
      <c r="D343" s="80"/>
      <c r="E343" s="80"/>
      <c r="F343" s="80"/>
      <c r="G343" s="80"/>
      <c r="H343" s="80"/>
      <c r="I343" s="80"/>
      <c r="J343" s="80"/>
    </row>
    <row r="344" spans="1:10" x14ac:dyDescent="0.35">
      <c r="A344" s="105"/>
      <c r="B344" s="69">
        <v>43445</v>
      </c>
      <c r="C344" s="70">
        <v>43079</v>
      </c>
      <c r="D344" s="80"/>
      <c r="E344" s="80"/>
      <c r="F344" s="80"/>
      <c r="G344" s="80"/>
      <c r="H344" s="80"/>
      <c r="I344" s="80"/>
      <c r="J344" s="80"/>
    </row>
    <row r="345" spans="1:10" x14ac:dyDescent="0.35">
      <c r="A345" s="105"/>
      <c r="B345" s="69">
        <v>43446</v>
      </c>
      <c r="C345" s="70">
        <v>43080</v>
      </c>
      <c r="D345" s="80"/>
      <c r="E345" s="80"/>
      <c r="F345" s="80"/>
      <c r="G345" s="80"/>
      <c r="H345" s="80"/>
      <c r="I345" s="80"/>
      <c r="J345" s="80"/>
    </row>
    <row r="346" spans="1:10" x14ac:dyDescent="0.35">
      <c r="A346" s="105"/>
      <c r="B346" s="69">
        <v>43447</v>
      </c>
      <c r="C346" s="70">
        <v>43081</v>
      </c>
      <c r="D346" s="80"/>
      <c r="E346" s="80"/>
      <c r="F346" s="80"/>
      <c r="G346" s="80"/>
      <c r="H346" s="80"/>
      <c r="I346" s="80"/>
      <c r="J346" s="80"/>
    </row>
    <row r="347" spans="1:10" x14ac:dyDescent="0.35">
      <c r="A347" s="105"/>
      <c r="B347" s="69">
        <v>43448</v>
      </c>
      <c r="C347" s="70">
        <v>43082</v>
      </c>
      <c r="D347" s="80"/>
      <c r="E347" s="80"/>
      <c r="F347" s="80"/>
      <c r="G347" s="80"/>
      <c r="H347" s="80"/>
      <c r="I347" s="80"/>
      <c r="J347" s="80"/>
    </row>
    <row r="348" spans="1:10" x14ac:dyDescent="0.35">
      <c r="A348" s="105"/>
      <c r="B348" s="69">
        <v>43449</v>
      </c>
      <c r="C348" s="70">
        <v>43083</v>
      </c>
      <c r="D348" s="80"/>
      <c r="E348" s="80"/>
      <c r="F348" s="80"/>
      <c r="G348" s="80"/>
      <c r="H348" s="80"/>
      <c r="I348" s="80"/>
      <c r="J348" s="80"/>
    </row>
    <row r="349" spans="1:10" x14ac:dyDescent="0.35">
      <c r="A349" s="105"/>
      <c r="B349" s="69">
        <v>43450</v>
      </c>
      <c r="C349" s="70">
        <v>43084</v>
      </c>
      <c r="D349" s="80"/>
      <c r="E349" s="80"/>
      <c r="F349" s="80"/>
      <c r="G349" s="80"/>
      <c r="H349" s="80"/>
      <c r="I349" s="80"/>
      <c r="J349" s="80"/>
    </row>
    <row r="350" spans="1:10" x14ac:dyDescent="0.35">
      <c r="A350" s="104" t="s">
        <v>111</v>
      </c>
      <c r="B350" s="69">
        <v>43451</v>
      </c>
      <c r="C350" s="70">
        <v>43085</v>
      </c>
      <c r="D350" s="80"/>
      <c r="E350" s="80"/>
      <c r="F350" s="80"/>
      <c r="G350" s="80"/>
      <c r="H350" s="80"/>
      <c r="I350" s="80"/>
      <c r="J350" s="80"/>
    </row>
    <row r="351" spans="1:10" x14ac:dyDescent="0.35">
      <c r="A351" s="105"/>
      <c r="B351" s="69">
        <v>43452</v>
      </c>
      <c r="C351" s="70">
        <v>43086</v>
      </c>
      <c r="D351" s="80"/>
      <c r="E351" s="80"/>
      <c r="F351" s="80"/>
      <c r="G351" s="80"/>
      <c r="H351" s="80"/>
      <c r="I351" s="80"/>
      <c r="J351" s="80"/>
    </row>
    <row r="352" spans="1:10" x14ac:dyDescent="0.35">
      <c r="A352" s="105"/>
      <c r="B352" s="69">
        <v>43453</v>
      </c>
      <c r="C352" s="70">
        <v>43087</v>
      </c>
      <c r="D352" s="80"/>
      <c r="E352" s="80"/>
      <c r="F352" s="80"/>
      <c r="G352" s="80"/>
      <c r="H352" s="80"/>
      <c r="I352" s="80"/>
      <c r="J352" s="80"/>
    </row>
    <row r="353" spans="1:10" x14ac:dyDescent="0.35">
      <c r="A353" s="105"/>
      <c r="B353" s="69">
        <v>43454</v>
      </c>
      <c r="C353" s="70">
        <v>43088</v>
      </c>
      <c r="D353" s="80"/>
      <c r="E353" s="80"/>
      <c r="F353" s="80"/>
      <c r="G353" s="80"/>
      <c r="H353" s="80"/>
      <c r="I353" s="80"/>
      <c r="J353" s="80"/>
    </row>
    <row r="354" spans="1:10" x14ac:dyDescent="0.35">
      <c r="A354" s="105"/>
      <c r="B354" s="69">
        <v>43455</v>
      </c>
      <c r="C354" s="70">
        <v>43089</v>
      </c>
      <c r="D354" s="80"/>
      <c r="E354" s="80"/>
      <c r="F354" s="80"/>
      <c r="G354" s="80"/>
      <c r="H354" s="80"/>
      <c r="I354" s="80"/>
      <c r="J354" s="80"/>
    </row>
    <row r="355" spans="1:10" x14ac:dyDescent="0.35">
      <c r="A355" s="105"/>
      <c r="B355" s="69">
        <v>43456</v>
      </c>
      <c r="C355" s="70">
        <v>43090</v>
      </c>
      <c r="D355" s="80"/>
      <c r="E355" s="80"/>
      <c r="F355" s="80"/>
      <c r="G355" s="80"/>
      <c r="H355" s="80"/>
      <c r="I355" s="80"/>
      <c r="J355" s="80"/>
    </row>
    <row r="356" spans="1:10" x14ac:dyDescent="0.35">
      <c r="A356" s="105"/>
      <c r="B356" s="69">
        <v>43457</v>
      </c>
      <c r="C356" s="70">
        <v>43091</v>
      </c>
      <c r="D356" s="80"/>
      <c r="E356" s="80"/>
      <c r="F356" s="80"/>
      <c r="G356" s="80"/>
      <c r="H356" s="80"/>
      <c r="I356" s="80"/>
      <c r="J356" s="80"/>
    </row>
    <row r="357" spans="1:10" x14ac:dyDescent="0.35">
      <c r="A357" s="105"/>
      <c r="B357" s="69">
        <v>43458</v>
      </c>
      <c r="C357" s="70">
        <v>43092</v>
      </c>
      <c r="D357" s="80"/>
      <c r="E357" s="80"/>
      <c r="F357" s="80"/>
      <c r="G357" s="80"/>
      <c r="H357" s="80"/>
      <c r="I357" s="80"/>
      <c r="J357" s="80"/>
    </row>
    <row r="358" spans="1:10" x14ac:dyDescent="0.35">
      <c r="A358" s="105"/>
      <c r="B358" s="69">
        <v>43459</v>
      </c>
      <c r="C358" s="70">
        <v>43093</v>
      </c>
      <c r="D358" s="80"/>
      <c r="E358" s="80"/>
      <c r="F358" s="80"/>
      <c r="G358" s="80"/>
      <c r="H358" s="80"/>
      <c r="I358" s="80"/>
      <c r="J358" s="80"/>
    </row>
    <row r="359" spans="1:10" x14ac:dyDescent="0.35">
      <c r="A359" s="105"/>
      <c r="B359" s="69">
        <v>43460</v>
      </c>
      <c r="C359" s="70">
        <v>43094</v>
      </c>
      <c r="D359" s="80"/>
      <c r="E359" s="80"/>
      <c r="F359" s="80"/>
      <c r="G359" s="80"/>
      <c r="H359" s="80"/>
      <c r="I359" s="80"/>
      <c r="J359" s="80"/>
    </row>
    <row r="360" spans="1:10" x14ac:dyDescent="0.35">
      <c r="A360" s="105"/>
      <c r="B360" s="69">
        <v>43461</v>
      </c>
      <c r="C360" s="70">
        <v>43095</v>
      </c>
      <c r="D360" s="80"/>
      <c r="E360" s="80"/>
      <c r="F360" s="80"/>
      <c r="G360" s="80"/>
      <c r="H360" s="80"/>
      <c r="I360" s="80"/>
      <c r="J360" s="80"/>
    </row>
    <row r="361" spans="1:10" x14ac:dyDescent="0.35">
      <c r="A361" s="105"/>
      <c r="B361" s="69">
        <v>43462</v>
      </c>
      <c r="C361" s="70">
        <v>43096</v>
      </c>
      <c r="D361" s="80"/>
      <c r="E361" s="80"/>
      <c r="F361" s="80"/>
      <c r="G361" s="80"/>
      <c r="H361" s="80"/>
      <c r="I361" s="80"/>
      <c r="J361" s="80"/>
    </row>
    <row r="362" spans="1:10" x14ac:dyDescent="0.35">
      <c r="A362" s="105"/>
      <c r="B362" s="69">
        <v>43463</v>
      </c>
      <c r="C362" s="70">
        <v>43097</v>
      </c>
      <c r="D362" s="80"/>
      <c r="E362" s="80"/>
      <c r="F362" s="80"/>
      <c r="G362" s="80"/>
      <c r="H362" s="80"/>
      <c r="I362" s="80"/>
      <c r="J362" s="80"/>
    </row>
    <row r="363" spans="1:10" x14ac:dyDescent="0.35">
      <c r="A363" s="105"/>
      <c r="B363" s="69">
        <v>43464</v>
      </c>
      <c r="C363" s="70">
        <v>43098</v>
      </c>
      <c r="D363" s="80"/>
      <c r="E363" s="80"/>
      <c r="F363" s="80"/>
      <c r="G363" s="80"/>
      <c r="H363" s="80"/>
      <c r="I363" s="80"/>
      <c r="J363" s="80"/>
    </row>
    <row r="364" spans="1:10" x14ac:dyDescent="0.35">
      <c r="A364" s="105"/>
      <c r="B364" s="69">
        <v>43465</v>
      </c>
      <c r="C364" s="70">
        <v>43099</v>
      </c>
      <c r="D364" s="80"/>
      <c r="E364" s="80"/>
      <c r="F364" s="80"/>
      <c r="G364" s="80"/>
      <c r="H364" s="80"/>
      <c r="I364" s="80"/>
      <c r="J364" s="80"/>
    </row>
    <row r="365" spans="1:10" x14ac:dyDescent="0.35">
      <c r="B365" s="72"/>
      <c r="C365" s="70">
        <v>43100</v>
      </c>
      <c r="D365" s="80"/>
      <c r="E365" s="80"/>
      <c r="F365" s="80"/>
      <c r="G365" s="80"/>
      <c r="H365" s="80"/>
      <c r="I365" s="80"/>
      <c r="J365" s="80"/>
    </row>
    <row r="366" spans="1:10" x14ac:dyDescent="0.35">
      <c r="B366" s="72"/>
      <c r="C366" s="70">
        <v>43101</v>
      </c>
      <c r="D366" s="80"/>
      <c r="E366" s="80"/>
      <c r="F366" s="80"/>
      <c r="G366" s="80"/>
      <c r="H366" s="80"/>
      <c r="I366" s="80"/>
      <c r="J366" s="80"/>
    </row>
    <row r="367" spans="1:10" x14ac:dyDescent="0.35">
      <c r="B367" s="72"/>
      <c r="C367" s="70">
        <v>43102</v>
      </c>
      <c r="D367" s="80"/>
      <c r="E367" s="80"/>
      <c r="F367" s="80"/>
      <c r="G367" s="80"/>
      <c r="H367" s="80"/>
      <c r="I367" s="80"/>
      <c r="J367" s="80"/>
    </row>
    <row r="368" spans="1:10" x14ac:dyDescent="0.35">
      <c r="B368" s="72"/>
      <c r="C368" s="70">
        <v>43103</v>
      </c>
      <c r="D368" s="80"/>
      <c r="E368" s="80"/>
      <c r="F368" s="80"/>
      <c r="G368" s="80"/>
      <c r="H368" s="80"/>
      <c r="I368" s="80"/>
      <c r="J368" s="80"/>
    </row>
    <row r="369" spans="2:10" x14ac:dyDescent="0.35">
      <c r="B369" s="72"/>
      <c r="C369" s="70">
        <v>43104</v>
      </c>
      <c r="D369" s="80"/>
      <c r="E369" s="80"/>
      <c r="F369" s="80"/>
      <c r="G369" s="80"/>
      <c r="H369" s="80"/>
      <c r="I369" s="80"/>
      <c r="J369" s="80"/>
    </row>
    <row r="370" spans="2:10" x14ac:dyDescent="0.35">
      <c r="B370" s="72"/>
      <c r="C370" s="70">
        <v>43105</v>
      </c>
      <c r="D370" s="80"/>
      <c r="E370" s="80"/>
      <c r="F370" s="80"/>
      <c r="G370" s="80"/>
      <c r="H370" s="80"/>
      <c r="I370" s="80"/>
      <c r="J370" s="80"/>
    </row>
    <row r="371" spans="2:10" x14ac:dyDescent="0.35">
      <c r="B371" s="72"/>
      <c r="C371" s="70">
        <v>43106</v>
      </c>
      <c r="D371" s="80"/>
      <c r="E371" s="80"/>
      <c r="F371" s="80"/>
      <c r="G371" s="80"/>
      <c r="H371" s="80"/>
      <c r="I371" s="80"/>
      <c r="J371" s="80"/>
    </row>
    <row r="372" spans="2:10" x14ac:dyDescent="0.35">
      <c r="B372" s="72"/>
      <c r="C372" s="70">
        <v>43107</v>
      </c>
      <c r="D372" s="80"/>
      <c r="E372" s="80"/>
      <c r="F372" s="80"/>
      <c r="G372" s="80"/>
      <c r="H372" s="80"/>
      <c r="I372" s="80"/>
      <c r="J372" s="80"/>
    </row>
    <row r="373" spans="2:10" x14ac:dyDescent="0.35">
      <c r="B373" s="72"/>
      <c r="C373" s="70">
        <v>43108</v>
      </c>
      <c r="D373" s="80"/>
      <c r="E373" s="80"/>
      <c r="F373" s="80"/>
      <c r="G373" s="80"/>
      <c r="H373" s="80"/>
      <c r="I373" s="80"/>
      <c r="J373" s="80"/>
    </row>
    <row r="374" spans="2:10" x14ac:dyDescent="0.35">
      <c r="B374" s="72"/>
      <c r="C374" s="70">
        <v>43109</v>
      </c>
      <c r="D374" s="80"/>
      <c r="E374" s="80"/>
      <c r="F374" s="80"/>
      <c r="G374" s="80"/>
      <c r="H374" s="80"/>
      <c r="I374" s="80"/>
      <c r="J374" s="80"/>
    </row>
    <row r="375" spans="2:10" x14ac:dyDescent="0.35">
      <c r="B375" s="72"/>
      <c r="C375" s="70">
        <v>43110</v>
      </c>
      <c r="D375" s="80"/>
      <c r="E375" s="80"/>
      <c r="F375" s="80"/>
      <c r="G375" s="80"/>
      <c r="H375" s="80"/>
      <c r="I375" s="80"/>
      <c r="J375" s="80"/>
    </row>
    <row r="376" spans="2:10" x14ac:dyDescent="0.35">
      <c r="B376" s="72"/>
      <c r="C376" s="70">
        <v>43111</v>
      </c>
      <c r="D376" s="80"/>
      <c r="E376" s="80"/>
      <c r="F376" s="80"/>
      <c r="G376" s="80"/>
      <c r="H376" s="80"/>
      <c r="I376" s="80"/>
      <c r="J376" s="80"/>
    </row>
    <row r="377" spans="2:10" x14ac:dyDescent="0.35">
      <c r="B377" s="72"/>
      <c r="C377" s="70">
        <v>43112</v>
      </c>
      <c r="D377" s="80"/>
      <c r="E377" s="80"/>
      <c r="F377" s="80"/>
      <c r="G377" s="80"/>
      <c r="H377" s="80"/>
      <c r="I377" s="80"/>
      <c r="J377" s="80"/>
    </row>
    <row r="378" spans="2:10" x14ac:dyDescent="0.35">
      <c r="B378" s="72"/>
      <c r="C378" s="70">
        <v>43113</v>
      </c>
      <c r="D378" s="80"/>
      <c r="E378" s="80"/>
      <c r="F378" s="80"/>
      <c r="G378" s="80"/>
      <c r="H378" s="80"/>
      <c r="I378" s="80"/>
      <c r="J378" s="80"/>
    </row>
    <row r="379" spans="2:10" x14ac:dyDescent="0.35">
      <c r="B379" s="72"/>
      <c r="C379" s="70">
        <v>43114</v>
      </c>
      <c r="D379" s="80"/>
      <c r="E379" s="80"/>
      <c r="F379" s="80"/>
      <c r="G379" s="80"/>
      <c r="H379" s="80"/>
      <c r="I379" s="80"/>
      <c r="J379" s="80"/>
    </row>
    <row r="380" spans="2:10" x14ac:dyDescent="0.35">
      <c r="B380" s="72"/>
      <c r="C380" s="70">
        <v>43115</v>
      </c>
      <c r="D380" s="80"/>
      <c r="E380" s="80"/>
      <c r="F380" s="80"/>
      <c r="G380" s="80"/>
      <c r="H380" s="80"/>
      <c r="I380" s="80"/>
      <c r="J380" s="80"/>
    </row>
    <row r="381" spans="2:10" x14ac:dyDescent="0.35">
      <c r="B381" s="72"/>
      <c r="C381" s="70">
        <v>43116</v>
      </c>
      <c r="D381" s="80"/>
      <c r="E381" s="80"/>
      <c r="F381" s="80"/>
      <c r="G381" s="80"/>
      <c r="H381" s="80"/>
      <c r="I381" s="80"/>
      <c r="J381" s="80"/>
    </row>
    <row r="382" spans="2:10" x14ac:dyDescent="0.35">
      <c r="B382" s="72"/>
      <c r="C382" s="70">
        <v>43117</v>
      </c>
      <c r="D382" s="80"/>
      <c r="E382" s="80"/>
      <c r="F382" s="80"/>
      <c r="G382" s="80"/>
      <c r="H382" s="80"/>
      <c r="I382" s="80"/>
      <c r="J382" s="80"/>
    </row>
    <row r="383" spans="2:10" x14ac:dyDescent="0.35">
      <c r="B383" s="72"/>
      <c r="C383" s="70">
        <v>43118</v>
      </c>
      <c r="D383" s="80"/>
      <c r="E383" s="80"/>
      <c r="F383" s="80"/>
      <c r="G383" s="80"/>
      <c r="H383" s="80"/>
      <c r="I383" s="80"/>
      <c r="J383" s="80"/>
    </row>
    <row r="384" spans="2:10" x14ac:dyDescent="0.35">
      <c r="B384" s="72"/>
      <c r="C384" s="70">
        <v>43119</v>
      </c>
      <c r="D384" s="80"/>
      <c r="E384" s="80"/>
      <c r="F384" s="80"/>
      <c r="G384" s="80"/>
      <c r="H384" s="80"/>
      <c r="I384" s="80"/>
      <c r="J384" s="80"/>
    </row>
    <row r="385" spans="2:10" x14ac:dyDescent="0.35">
      <c r="B385" s="72"/>
      <c r="C385" s="70">
        <v>43120</v>
      </c>
      <c r="D385" s="80"/>
      <c r="E385" s="80"/>
      <c r="F385" s="80"/>
      <c r="G385" s="80"/>
      <c r="H385" s="80"/>
      <c r="I385" s="80"/>
      <c r="J385" s="80"/>
    </row>
    <row r="386" spans="2:10" x14ac:dyDescent="0.35">
      <c r="B386" s="72"/>
      <c r="C386" s="70">
        <v>43121</v>
      </c>
      <c r="D386" s="80"/>
      <c r="E386" s="80"/>
      <c r="F386" s="80"/>
      <c r="G386" s="80"/>
      <c r="H386" s="80"/>
      <c r="I386" s="80"/>
      <c r="J386" s="80"/>
    </row>
    <row r="387" spans="2:10" x14ac:dyDescent="0.35">
      <c r="B387" s="72"/>
      <c r="C387" s="70">
        <v>43122</v>
      </c>
      <c r="D387" s="80"/>
      <c r="E387" s="80"/>
      <c r="F387" s="80"/>
      <c r="G387" s="80"/>
      <c r="H387" s="80"/>
      <c r="I387" s="80"/>
      <c r="J387" s="80"/>
    </row>
    <row r="388" spans="2:10" x14ac:dyDescent="0.35">
      <c r="B388" s="72"/>
      <c r="C388" s="70">
        <v>43123</v>
      </c>
      <c r="D388" s="80"/>
      <c r="E388" s="80"/>
      <c r="F388" s="80"/>
      <c r="G388" s="80"/>
      <c r="H388" s="80"/>
      <c r="I388" s="80"/>
      <c r="J388" s="80"/>
    </row>
    <row r="389" spans="2:10" x14ac:dyDescent="0.35">
      <c r="B389" s="72"/>
      <c r="C389" s="70">
        <v>43124</v>
      </c>
      <c r="D389" s="80"/>
      <c r="E389" s="80"/>
      <c r="F389" s="80"/>
      <c r="G389" s="80"/>
      <c r="H389" s="80"/>
      <c r="I389" s="80"/>
      <c r="J389" s="80"/>
    </row>
    <row r="390" spans="2:10" x14ac:dyDescent="0.35">
      <c r="B390" s="72"/>
      <c r="C390" s="70">
        <v>43125</v>
      </c>
      <c r="D390" s="80"/>
      <c r="E390" s="80"/>
      <c r="F390" s="80"/>
      <c r="G390" s="80"/>
      <c r="H390" s="80"/>
      <c r="I390" s="80"/>
      <c r="J390" s="80"/>
    </row>
    <row r="391" spans="2:10" x14ac:dyDescent="0.35">
      <c r="B391" s="72"/>
      <c r="C391" s="70">
        <v>43126</v>
      </c>
      <c r="D391" s="80"/>
      <c r="E391" s="80"/>
      <c r="F391" s="80"/>
      <c r="G391" s="80"/>
      <c r="H391" s="80"/>
      <c r="I391" s="80"/>
      <c r="J391" s="80"/>
    </row>
    <row r="392" spans="2:10" x14ac:dyDescent="0.35">
      <c r="B392" s="72"/>
      <c r="C392" s="70">
        <v>43127</v>
      </c>
      <c r="D392" s="80"/>
      <c r="E392" s="80"/>
      <c r="F392" s="80"/>
      <c r="G392" s="80"/>
      <c r="H392" s="80"/>
      <c r="I392" s="80"/>
      <c r="J392" s="80"/>
    </row>
    <row r="393" spans="2:10" x14ac:dyDescent="0.35">
      <c r="B393" s="72"/>
      <c r="C393" s="70">
        <v>43128</v>
      </c>
      <c r="D393" s="80"/>
      <c r="E393" s="80"/>
      <c r="F393" s="80"/>
      <c r="G393" s="80"/>
      <c r="H393" s="80"/>
      <c r="I393" s="80"/>
      <c r="J393" s="80"/>
    </row>
    <row r="394" spans="2:10" x14ac:dyDescent="0.35">
      <c r="B394" s="72"/>
      <c r="C394" s="70">
        <v>43129</v>
      </c>
      <c r="D394" s="80"/>
      <c r="E394" s="80"/>
      <c r="F394" s="80"/>
      <c r="G394" s="80"/>
      <c r="H394" s="80"/>
      <c r="I394" s="80"/>
      <c r="J394" s="80"/>
    </row>
    <row r="395" spans="2:10" x14ac:dyDescent="0.35">
      <c r="B395" s="72"/>
      <c r="C395" s="70">
        <v>43130</v>
      </c>
      <c r="D395" s="80"/>
      <c r="E395" s="80"/>
      <c r="F395" s="80"/>
      <c r="G395" s="80"/>
      <c r="H395" s="80"/>
      <c r="I395" s="80"/>
      <c r="J395" s="80"/>
    </row>
    <row r="396" spans="2:10" x14ac:dyDescent="0.35">
      <c r="B396" s="72"/>
      <c r="C396" s="70">
        <v>43131</v>
      </c>
      <c r="D396" s="80"/>
      <c r="E396" s="80"/>
      <c r="F396" s="80"/>
      <c r="G396" s="80"/>
      <c r="H396" s="80"/>
      <c r="I396" s="80"/>
      <c r="J396" s="80"/>
    </row>
    <row r="397" spans="2:10" x14ac:dyDescent="0.35">
      <c r="B397" s="72"/>
      <c r="C397" s="70">
        <v>43132</v>
      </c>
      <c r="D397" s="80"/>
      <c r="E397" s="80"/>
      <c r="F397" s="80"/>
      <c r="G397" s="80"/>
      <c r="H397" s="80"/>
      <c r="I397" s="80"/>
      <c r="J397" s="80"/>
    </row>
    <row r="398" spans="2:10" x14ac:dyDescent="0.35">
      <c r="B398" s="72"/>
      <c r="C398" s="70">
        <v>43133</v>
      </c>
      <c r="D398" s="80"/>
      <c r="E398" s="80"/>
      <c r="F398" s="80"/>
      <c r="G398" s="80"/>
      <c r="H398" s="80"/>
      <c r="I398" s="80"/>
      <c r="J398" s="80"/>
    </row>
    <row r="399" spans="2:10" x14ac:dyDescent="0.35">
      <c r="B399" s="72"/>
      <c r="C399" s="70">
        <v>43134</v>
      </c>
      <c r="D399" s="80"/>
      <c r="E399" s="80"/>
      <c r="F399" s="80"/>
      <c r="G399" s="80"/>
      <c r="H399" s="80"/>
      <c r="I399" s="80"/>
      <c r="J399" s="80"/>
    </row>
    <row r="400" spans="2:10" x14ac:dyDescent="0.35">
      <c r="B400" s="72"/>
      <c r="C400" s="70">
        <v>43135</v>
      </c>
      <c r="D400" s="80"/>
      <c r="E400" s="80"/>
      <c r="F400" s="80"/>
      <c r="G400" s="80"/>
      <c r="H400" s="80"/>
      <c r="I400" s="80"/>
      <c r="J400" s="80"/>
    </row>
    <row r="401" spans="2:10" x14ac:dyDescent="0.35">
      <c r="B401" s="72"/>
      <c r="C401" s="70">
        <v>43136</v>
      </c>
      <c r="D401" s="80"/>
      <c r="E401" s="80"/>
      <c r="F401" s="80"/>
      <c r="G401" s="80"/>
      <c r="H401" s="80"/>
      <c r="I401" s="80"/>
      <c r="J401" s="80"/>
    </row>
    <row r="402" spans="2:10" x14ac:dyDescent="0.35">
      <c r="B402" s="72"/>
      <c r="C402" s="70">
        <v>43137</v>
      </c>
      <c r="D402" s="80"/>
      <c r="E402" s="80"/>
      <c r="F402" s="80"/>
      <c r="G402" s="80"/>
      <c r="H402" s="80"/>
      <c r="I402" s="80"/>
      <c r="J402" s="80"/>
    </row>
    <row r="403" spans="2:10" x14ac:dyDescent="0.35">
      <c r="B403" s="72"/>
      <c r="C403" s="70">
        <v>43138</v>
      </c>
      <c r="D403" s="80"/>
      <c r="E403" s="80"/>
      <c r="F403" s="80"/>
      <c r="G403" s="80"/>
      <c r="H403" s="80"/>
      <c r="I403" s="80"/>
      <c r="J403" s="80"/>
    </row>
    <row r="404" spans="2:10" x14ac:dyDescent="0.35">
      <c r="B404" s="72"/>
      <c r="C404" s="70">
        <v>43139</v>
      </c>
      <c r="D404" s="80"/>
      <c r="E404" s="80"/>
      <c r="F404" s="80"/>
      <c r="G404" s="80"/>
      <c r="H404" s="80"/>
      <c r="I404" s="80"/>
      <c r="J404" s="80"/>
    </row>
    <row r="405" spans="2:10" x14ac:dyDescent="0.35">
      <c r="B405" s="72"/>
      <c r="C405" s="70">
        <v>43140</v>
      </c>
      <c r="D405" s="80"/>
      <c r="E405" s="80"/>
      <c r="F405" s="80"/>
      <c r="G405" s="80"/>
      <c r="H405" s="80"/>
      <c r="I405" s="80"/>
      <c r="J405" s="80"/>
    </row>
    <row r="406" spans="2:10" x14ac:dyDescent="0.35">
      <c r="B406" s="72"/>
      <c r="C406" s="70">
        <v>43141</v>
      </c>
      <c r="D406" s="80"/>
      <c r="E406" s="80"/>
      <c r="F406" s="80"/>
      <c r="G406" s="80"/>
      <c r="H406" s="80"/>
      <c r="I406" s="80"/>
      <c r="J406" s="80"/>
    </row>
    <row r="407" spans="2:10" x14ac:dyDescent="0.35">
      <c r="B407" s="72"/>
      <c r="C407" s="70">
        <v>43142</v>
      </c>
      <c r="D407" s="80"/>
      <c r="E407" s="80"/>
      <c r="F407" s="80"/>
      <c r="G407" s="80"/>
      <c r="H407" s="80"/>
      <c r="I407" s="80"/>
      <c r="J407" s="80"/>
    </row>
    <row r="408" spans="2:10" x14ac:dyDescent="0.35">
      <c r="B408" s="72"/>
      <c r="C408" s="70">
        <v>43143</v>
      </c>
      <c r="D408" s="80"/>
      <c r="E408" s="80"/>
      <c r="F408" s="80"/>
      <c r="G408" s="80"/>
      <c r="H408" s="80"/>
      <c r="I408" s="80"/>
      <c r="J408" s="80"/>
    </row>
    <row r="409" spans="2:10" x14ac:dyDescent="0.35">
      <c r="B409" s="72"/>
      <c r="C409" s="70">
        <v>43144</v>
      </c>
      <c r="D409" s="80"/>
      <c r="E409" s="80"/>
      <c r="F409" s="80"/>
      <c r="G409" s="80"/>
      <c r="H409" s="80"/>
      <c r="I409" s="80"/>
      <c r="J409" s="80"/>
    </row>
    <row r="410" spans="2:10" x14ac:dyDescent="0.35">
      <c r="B410" s="72"/>
      <c r="C410" s="70">
        <v>43145</v>
      </c>
      <c r="D410" s="80"/>
      <c r="E410" s="80"/>
      <c r="F410" s="80"/>
      <c r="G410" s="80"/>
      <c r="H410" s="80"/>
      <c r="I410" s="80"/>
      <c r="J410" s="80"/>
    </row>
    <row r="411" spans="2:10" x14ac:dyDescent="0.35">
      <c r="B411" s="72"/>
      <c r="C411" s="70">
        <v>43146</v>
      </c>
      <c r="D411" s="80"/>
      <c r="E411" s="80"/>
      <c r="F411" s="80"/>
      <c r="G411" s="80"/>
      <c r="H411" s="80"/>
      <c r="I411" s="80"/>
      <c r="J411" s="80"/>
    </row>
    <row r="412" spans="2:10" x14ac:dyDescent="0.35">
      <c r="B412" s="72"/>
      <c r="C412" s="70">
        <v>43147</v>
      </c>
      <c r="D412" s="80"/>
      <c r="E412" s="80"/>
      <c r="F412" s="80"/>
      <c r="G412" s="80"/>
      <c r="H412" s="80"/>
      <c r="I412" s="80"/>
      <c r="J412" s="80"/>
    </row>
    <row r="413" spans="2:10" x14ac:dyDescent="0.35">
      <c r="B413" s="72"/>
      <c r="C413" s="70">
        <v>43148</v>
      </c>
      <c r="D413" s="80"/>
      <c r="E413" s="80"/>
      <c r="F413" s="80"/>
      <c r="G413" s="80"/>
      <c r="H413" s="80"/>
      <c r="I413" s="80"/>
      <c r="J413" s="80"/>
    </row>
    <row r="414" spans="2:10" x14ac:dyDescent="0.35">
      <c r="B414" s="72"/>
      <c r="C414" s="70">
        <v>43149</v>
      </c>
      <c r="D414" s="80"/>
      <c r="E414" s="80"/>
      <c r="F414" s="80"/>
      <c r="G414" s="80"/>
      <c r="H414" s="80"/>
      <c r="I414" s="80"/>
      <c r="J414" s="80"/>
    </row>
    <row r="415" spans="2:10" x14ac:dyDescent="0.35">
      <c r="B415" s="72"/>
      <c r="C415" s="70">
        <v>43150</v>
      </c>
      <c r="D415" s="80"/>
      <c r="E415" s="80"/>
      <c r="F415" s="80"/>
      <c r="G415" s="80"/>
      <c r="H415" s="80"/>
      <c r="I415" s="80"/>
      <c r="J415" s="80"/>
    </row>
    <row r="416" spans="2:10" x14ac:dyDescent="0.35">
      <c r="B416" s="72"/>
      <c r="C416" s="70">
        <v>43151</v>
      </c>
      <c r="D416" s="80"/>
      <c r="E416" s="80"/>
      <c r="F416" s="80"/>
      <c r="G416" s="80"/>
      <c r="H416" s="80"/>
      <c r="I416" s="80"/>
      <c r="J416" s="80"/>
    </row>
    <row r="417" spans="2:10" x14ac:dyDescent="0.35">
      <c r="B417" s="72"/>
      <c r="C417" s="70">
        <v>43152</v>
      </c>
      <c r="D417" s="80"/>
      <c r="E417" s="80"/>
      <c r="F417" s="80"/>
      <c r="G417" s="80"/>
      <c r="H417" s="80"/>
      <c r="I417" s="80"/>
      <c r="J417" s="80"/>
    </row>
    <row r="418" spans="2:10" x14ac:dyDescent="0.35">
      <c r="B418" s="72"/>
      <c r="C418" s="70">
        <v>43153</v>
      </c>
      <c r="D418" s="80"/>
      <c r="E418" s="80"/>
      <c r="F418" s="80"/>
      <c r="G418" s="80"/>
      <c r="H418" s="80"/>
      <c r="I418" s="80"/>
      <c r="J418" s="80"/>
    </row>
    <row r="419" spans="2:10" x14ac:dyDescent="0.35">
      <c r="B419" s="72"/>
      <c r="C419" s="70">
        <v>43154</v>
      </c>
      <c r="D419" s="80"/>
      <c r="E419" s="80"/>
      <c r="F419" s="80"/>
      <c r="G419" s="80"/>
      <c r="H419" s="80"/>
      <c r="I419" s="80"/>
      <c r="J419" s="80"/>
    </row>
    <row r="420" spans="2:10" x14ac:dyDescent="0.35">
      <c r="B420" s="72"/>
      <c r="C420" s="70">
        <v>43155</v>
      </c>
      <c r="D420" s="80"/>
      <c r="E420" s="80"/>
      <c r="F420" s="80"/>
      <c r="G420" s="80"/>
      <c r="H420" s="80"/>
      <c r="I420" s="80"/>
      <c r="J420" s="80"/>
    </row>
    <row r="421" spans="2:10" x14ac:dyDescent="0.35">
      <c r="B421" s="72"/>
      <c r="C421" s="70">
        <v>43156</v>
      </c>
      <c r="D421" s="80"/>
      <c r="E421" s="80"/>
      <c r="F421" s="80"/>
      <c r="G421" s="80"/>
      <c r="H421" s="80"/>
      <c r="I421" s="80"/>
      <c r="J421" s="80"/>
    </row>
    <row r="422" spans="2:10" x14ac:dyDescent="0.35">
      <c r="B422" s="72"/>
      <c r="C422" s="70">
        <v>43157</v>
      </c>
      <c r="D422" s="80"/>
      <c r="E422" s="80"/>
      <c r="F422" s="80"/>
      <c r="G422" s="80"/>
      <c r="H422" s="80"/>
      <c r="I422" s="80"/>
      <c r="J422" s="80"/>
    </row>
    <row r="423" spans="2:10" x14ac:dyDescent="0.35">
      <c r="B423" s="72"/>
      <c r="C423" s="70">
        <v>43158</v>
      </c>
      <c r="D423" s="80"/>
      <c r="E423" s="80"/>
      <c r="F423" s="80"/>
      <c r="G423" s="80"/>
      <c r="H423" s="80"/>
      <c r="I423" s="80"/>
      <c r="J423" s="80"/>
    </row>
    <row r="424" spans="2:10" x14ac:dyDescent="0.35">
      <c r="B424" s="72"/>
      <c r="C424" s="70">
        <v>43159</v>
      </c>
      <c r="D424" s="80"/>
      <c r="E424" s="80"/>
      <c r="F424" s="80"/>
      <c r="G424" s="80"/>
      <c r="H424" s="80"/>
      <c r="I424" s="80"/>
      <c r="J424" s="80"/>
    </row>
    <row r="425" spans="2:10" x14ac:dyDescent="0.35">
      <c r="B425" s="72"/>
      <c r="C425" s="70">
        <v>43160</v>
      </c>
      <c r="D425" s="80"/>
      <c r="E425" s="80"/>
      <c r="F425" s="80"/>
      <c r="G425" s="80"/>
      <c r="H425" s="80"/>
      <c r="I425" s="80"/>
      <c r="J425" s="80"/>
    </row>
    <row r="426" spans="2:10" x14ac:dyDescent="0.35">
      <c r="B426" s="72"/>
      <c r="C426" s="70">
        <v>43161</v>
      </c>
      <c r="D426" s="80"/>
      <c r="E426" s="80"/>
      <c r="F426" s="80"/>
      <c r="G426" s="80"/>
      <c r="H426" s="80"/>
      <c r="I426" s="80"/>
      <c r="J426" s="80"/>
    </row>
    <row r="427" spans="2:10" x14ac:dyDescent="0.35">
      <c r="B427" s="72"/>
      <c r="C427" s="70">
        <v>43162</v>
      </c>
      <c r="D427" s="80"/>
      <c r="E427" s="80"/>
      <c r="F427" s="80"/>
      <c r="G427" s="80"/>
      <c r="H427" s="80"/>
      <c r="I427" s="80"/>
      <c r="J427" s="80"/>
    </row>
    <row r="428" spans="2:10" x14ac:dyDescent="0.35">
      <c r="B428" s="72"/>
      <c r="C428" s="70">
        <v>43163</v>
      </c>
      <c r="D428" s="80"/>
      <c r="E428" s="80"/>
      <c r="F428" s="80"/>
      <c r="G428" s="80"/>
      <c r="H428" s="80"/>
      <c r="I428" s="80"/>
      <c r="J428" s="80"/>
    </row>
    <row r="429" spans="2:10" x14ac:dyDescent="0.35">
      <c r="B429" s="72"/>
      <c r="C429" s="70">
        <v>43164</v>
      </c>
      <c r="D429" s="80"/>
      <c r="E429" s="80"/>
      <c r="F429" s="80"/>
      <c r="G429" s="80"/>
      <c r="H429" s="80"/>
      <c r="I429" s="80"/>
      <c r="J429" s="80"/>
    </row>
    <row r="430" spans="2:10" x14ac:dyDescent="0.35">
      <c r="B430" s="72"/>
      <c r="C430" s="70">
        <v>43165</v>
      </c>
      <c r="D430" s="80"/>
      <c r="E430" s="80"/>
      <c r="F430" s="80"/>
      <c r="G430" s="80"/>
      <c r="H430" s="80"/>
      <c r="I430" s="80"/>
      <c r="J430" s="80"/>
    </row>
    <row r="431" spans="2:10" x14ac:dyDescent="0.35">
      <c r="B431" s="72"/>
      <c r="C431" s="70">
        <v>43166</v>
      </c>
      <c r="D431" s="80"/>
      <c r="E431" s="80"/>
      <c r="F431" s="80"/>
      <c r="G431" s="80"/>
      <c r="H431" s="80"/>
      <c r="I431" s="80"/>
      <c r="J431" s="80"/>
    </row>
    <row r="432" spans="2:10" x14ac:dyDescent="0.35">
      <c r="B432" s="72"/>
      <c r="C432" s="70">
        <v>43167</v>
      </c>
      <c r="D432" s="80"/>
      <c r="E432" s="80"/>
      <c r="F432" s="80"/>
      <c r="G432" s="80"/>
      <c r="H432" s="80"/>
      <c r="I432" s="80"/>
      <c r="J432" s="80"/>
    </row>
    <row r="433" spans="2:10" x14ac:dyDescent="0.35">
      <c r="B433" s="72"/>
      <c r="C433" s="70">
        <v>43168</v>
      </c>
      <c r="D433" s="80"/>
      <c r="E433" s="80"/>
      <c r="F433" s="80"/>
      <c r="G433" s="80"/>
      <c r="H433" s="80"/>
      <c r="I433" s="80"/>
      <c r="J433" s="80"/>
    </row>
    <row r="434" spans="2:10" x14ac:dyDescent="0.35">
      <c r="B434" s="72"/>
      <c r="C434" s="70">
        <v>43169</v>
      </c>
      <c r="D434" s="80"/>
      <c r="E434" s="80"/>
      <c r="F434" s="80"/>
      <c r="G434" s="80"/>
      <c r="H434" s="80"/>
      <c r="I434" s="80"/>
      <c r="J434" s="80"/>
    </row>
    <row r="435" spans="2:10" x14ac:dyDescent="0.35">
      <c r="B435" s="72"/>
      <c r="C435" s="70">
        <v>43170</v>
      </c>
      <c r="D435" s="80"/>
      <c r="E435" s="80"/>
      <c r="F435" s="80"/>
      <c r="G435" s="80"/>
      <c r="H435" s="80"/>
      <c r="I435" s="80"/>
      <c r="J435" s="80"/>
    </row>
    <row r="436" spans="2:10" x14ac:dyDescent="0.35">
      <c r="B436" s="72"/>
      <c r="C436" s="70">
        <v>43171</v>
      </c>
      <c r="D436" s="80"/>
      <c r="E436" s="80"/>
      <c r="F436" s="80"/>
      <c r="G436" s="80"/>
      <c r="H436" s="80"/>
      <c r="I436" s="80"/>
      <c r="J436" s="80"/>
    </row>
    <row r="437" spans="2:10" x14ac:dyDescent="0.35">
      <c r="B437" s="72"/>
      <c r="C437" s="70">
        <v>43172</v>
      </c>
      <c r="D437" s="80"/>
      <c r="E437" s="80"/>
      <c r="F437" s="80"/>
      <c r="G437" s="80"/>
      <c r="H437" s="80"/>
      <c r="I437" s="80"/>
      <c r="J437" s="80"/>
    </row>
    <row r="438" spans="2:10" x14ac:dyDescent="0.35">
      <c r="B438" s="72"/>
      <c r="C438" s="70">
        <v>43173</v>
      </c>
      <c r="D438" s="80"/>
      <c r="E438" s="80"/>
      <c r="F438" s="80"/>
      <c r="G438" s="80"/>
      <c r="H438" s="80"/>
      <c r="I438" s="80"/>
      <c r="J438" s="80"/>
    </row>
    <row r="439" spans="2:10" x14ac:dyDescent="0.35">
      <c r="B439" s="72"/>
      <c r="C439" s="70">
        <v>43174</v>
      </c>
      <c r="D439" s="80"/>
      <c r="E439" s="80"/>
      <c r="F439" s="80"/>
      <c r="G439" s="80"/>
      <c r="H439" s="80"/>
      <c r="I439" s="80"/>
      <c r="J439" s="80"/>
    </row>
    <row r="440" spans="2:10" x14ac:dyDescent="0.35">
      <c r="B440" s="72"/>
      <c r="C440" s="70">
        <v>43175</v>
      </c>
      <c r="D440" s="80"/>
      <c r="E440" s="80"/>
      <c r="F440" s="80"/>
      <c r="G440" s="80"/>
      <c r="H440" s="80"/>
      <c r="I440" s="80"/>
      <c r="J440" s="80"/>
    </row>
    <row r="441" spans="2:10" x14ac:dyDescent="0.35">
      <c r="B441" s="72"/>
      <c r="C441" s="70">
        <v>43176</v>
      </c>
      <c r="D441" s="80"/>
      <c r="E441" s="80"/>
      <c r="F441" s="80"/>
      <c r="G441" s="80"/>
      <c r="H441" s="80"/>
      <c r="I441" s="80"/>
      <c r="J441" s="80"/>
    </row>
    <row r="442" spans="2:10" x14ac:dyDescent="0.35">
      <c r="B442" s="72"/>
      <c r="C442" s="70">
        <v>43177</v>
      </c>
      <c r="D442" s="80"/>
      <c r="E442" s="80"/>
      <c r="F442" s="80"/>
      <c r="G442" s="80"/>
      <c r="H442" s="80"/>
      <c r="I442" s="80"/>
      <c r="J442" s="80"/>
    </row>
    <row r="443" spans="2:10" x14ac:dyDescent="0.35">
      <c r="B443" s="72"/>
      <c r="C443" s="70">
        <v>43178</v>
      </c>
      <c r="D443" s="80"/>
      <c r="E443" s="80"/>
      <c r="F443" s="80"/>
      <c r="G443" s="80"/>
      <c r="H443" s="80"/>
      <c r="I443" s="80"/>
      <c r="J443" s="80"/>
    </row>
    <row r="444" spans="2:10" x14ac:dyDescent="0.35">
      <c r="B444" s="72"/>
      <c r="C444" s="70">
        <v>43179</v>
      </c>
      <c r="D444" s="80"/>
      <c r="E444" s="80"/>
      <c r="F444" s="80"/>
      <c r="G444" s="80"/>
      <c r="H444" s="80"/>
      <c r="I444" s="80"/>
      <c r="J444" s="80"/>
    </row>
    <row r="445" spans="2:10" x14ac:dyDescent="0.35">
      <c r="B445" s="72"/>
      <c r="C445" s="70">
        <v>43180</v>
      </c>
      <c r="D445" s="80"/>
      <c r="E445" s="80"/>
      <c r="F445" s="80"/>
      <c r="G445" s="80"/>
      <c r="H445" s="80"/>
      <c r="I445" s="80"/>
      <c r="J445" s="80"/>
    </row>
    <row r="446" spans="2:10" x14ac:dyDescent="0.35">
      <c r="B446" s="72"/>
      <c r="C446" s="70">
        <v>43181</v>
      </c>
      <c r="D446" s="80"/>
      <c r="E446" s="80"/>
      <c r="F446" s="80"/>
      <c r="G446" s="80"/>
      <c r="H446" s="80"/>
      <c r="I446" s="80"/>
      <c r="J446" s="80"/>
    </row>
    <row r="447" spans="2:10" x14ac:dyDescent="0.35">
      <c r="B447" s="72"/>
      <c r="C447" s="70">
        <v>43182</v>
      </c>
      <c r="D447" s="80"/>
      <c r="E447" s="80"/>
      <c r="F447" s="80"/>
      <c r="G447" s="80"/>
      <c r="H447" s="80"/>
      <c r="I447" s="80"/>
      <c r="J447" s="80"/>
    </row>
    <row r="448" spans="2:10" x14ac:dyDescent="0.35">
      <c r="B448" s="72"/>
      <c r="C448" s="70">
        <v>43183</v>
      </c>
      <c r="D448" s="80"/>
      <c r="E448" s="80"/>
      <c r="F448" s="80"/>
      <c r="G448" s="80"/>
      <c r="H448" s="80"/>
      <c r="I448" s="80"/>
      <c r="J448" s="80"/>
    </row>
    <row r="449" spans="2:10" x14ac:dyDescent="0.35">
      <c r="B449" s="72"/>
      <c r="C449" s="70">
        <v>43184</v>
      </c>
      <c r="D449" s="80"/>
      <c r="E449" s="80"/>
      <c r="F449" s="80"/>
      <c r="G449" s="80"/>
      <c r="H449" s="80"/>
      <c r="I449" s="80"/>
      <c r="J449" s="80"/>
    </row>
    <row r="450" spans="2:10" x14ac:dyDescent="0.35">
      <c r="B450" s="72"/>
      <c r="C450" s="70">
        <v>43185</v>
      </c>
      <c r="D450" s="80"/>
      <c r="E450" s="80"/>
      <c r="F450" s="80"/>
      <c r="G450" s="80"/>
      <c r="H450" s="80"/>
      <c r="I450" s="80"/>
      <c r="J450" s="80"/>
    </row>
    <row r="451" spans="2:10" x14ac:dyDescent="0.35">
      <c r="B451" s="72"/>
      <c r="C451" s="70">
        <v>43186</v>
      </c>
      <c r="D451" s="80"/>
      <c r="E451" s="80"/>
      <c r="F451" s="80"/>
      <c r="G451" s="80"/>
      <c r="H451" s="80"/>
      <c r="I451" s="80"/>
      <c r="J451" s="80"/>
    </row>
    <row r="452" spans="2:10" x14ac:dyDescent="0.35">
      <c r="B452" s="72"/>
      <c r="C452" s="70">
        <v>43187</v>
      </c>
      <c r="D452" s="80"/>
      <c r="E452" s="80"/>
      <c r="F452" s="80"/>
      <c r="G452" s="80"/>
      <c r="H452" s="80"/>
      <c r="I452" s="80"/>
      <c r="J452" s="80"/>
    </row>
    <row r="453" spans="2:10" x14ac:dyDescent="0.35">
      <c r="B453" s="72"/>
      <c r="C453" s="70">
        <v>43188</v>
      </c>
      <c r="D453" s="80"/>
      <c r="E453" s="80"/>
      <c r="F453" s="80"/>
      <c r="G453" s="80"/>
      <c r="H453" s="80"/>
      <c r="I453" s="80"/>
      <c r="J453" s="80"/>
    </row>
    <row r="454" spans="2:10" x14ac:dyDescent="0.35">
      <c r="B454" s="72"/>
      <c r="C454" s="70">
        <v>43189</v>
      </c>
      <c r="D454" s="80"/>
      <c r="E454" s="80"/>
      <c r="F454" s="80"/>
      <c r="G454" s="80"/>
      <c r="H454" s="80"/>
      <c r="I454" s="80"/>
      <c r="J454" s="80"/>
    </row>
    <row r="455" spans="2:10" x14ac:dyDescent="0.35">
      <c r="B455" s="72"/>
      <c r="C455" s="70">
        <v>43190</v>
      </c>
      <c r="D455" s="80"/>
      <c r="E455" s="80"/>
      <c r="F455" s="80"/>
      <c r="G455" s="80"/>
      <c r="H455" s="80"/>
      <c r="I455" s="80"/>
      <c r="J455" s="80"/>
    </row>
    <row r="456" spans="2:10" x14ac:dyDescent="0.35">
      <c r="B456" s="72"/>
      <c r="C456" s="70">
        <v>43191</v>
      </c>
      <c r="D456" s="80"/>
      <c r="E456" s="80"/>
      <c r="F456" s="80"/>
      <c r="G456" s="80"/>
      <c r="H456" s="80"/>
      <c r="I456" s="80"/>
      <c r="J456" s="80"/>
    </row>
    <row r="457" spans="2:10" x14ac:dyDescent="0.35">
      <c r="B457" s="72"/>
      <c r="C457" s="70">
        <v>43192</v>
      </c>
      <c r="D457" s="80"/>
      <c r="E457" s="80"/>
      <c r="F457" s="80"/>
      <c r="G457" s="80"/>
      <c r="H457" s="80"/>
      <c r="I457" s="80"/>
      <c r="J457" s="80"/>
    </row>
    <row r="458" spans="2:10" x14ac:dyDescent="0.35">
      <c r="B458" s="72"/>
      <c r="C458" s="70">
        <v>43193</v>
      </c>
      <c r="D458" s="80"/>
      <c r="E458" s="80"/>
      <c r="F458" s="80"/>
      <c r="G458" s="80"/>
      <c r="H458" s="80"/>
      <c r="I458" s="80"/>
      <c r="J458" s="80"/>
    </row>
    <row r="459" spans="2:10" x14ac:dyDescent="0.35">
      <c r="B459" s="72"/>
      <c r="C459" s="70">
        <v>43194</v>
      </c>
      <c r="D459" s="80"/>
      <c r="E459" s="80"/>
      <c r="F459" s="80"/>
      <c r="G459" s="80"/>
      <c r="H459" s="80"/>
      <c r="I459" s="80"/>
      <c r="J459" s="80"/>
    </row>
    <row r="460" spans="2:10" x14ac:dyDescent="0.35">
      <c r="B460" s="72"/>
      <c r="C460" s="70">
        <v>43195</v>
      </c>
      <c r="D460" s="80"/>
      <c r="E460" s="80"/>
      <c r="F460" s="80"/>
      <c r="G460" s="80"/>
      <c r="H460" s="80"/>
      <c r="I460" s="80"/>
      <c r="J460" s="80"/>
    </row>
    <row r="461" spans="2:10" x14ac:dyDescent="0.35">
      <c r="B461" s="72"/>
      <c r="C461" s="70">
        <v>43196</v>
      </c>
      <c r="D461" s="80"/>
      <c r="E461" s="80"/>
      <c r="F461" s="80"/>
      <c r="G461" s="80"/>
      <c r="H461" s="80"/>
      <c r="I461" s="80"/>
      <c r="J461" s="80"/>
    </row>
    <row r="462" spans="2:10" x14ac:dyDescent="0.35">
      <c r="B462" s="72"/>
      <c r="C462" s="70">
        <v>43197</v>
      </c>
      <c r="D462" s="80"/>
      <c r="E462" s="80"/>
      <c r="F462" s="80"/>
      <c r="G462" s="80"/>
      <c r="H462" s="80"/>
      <c r="I462" s="80"/>
      <c r="J462" s="80"/>
    </row>
    <row r="463" spans="2:10" x14ac:dyDescent="0.35">
      <c r="B463" s="72"/>
      <c r="C463" s="70">
        <v>43198</v>
      </c>
      <c r="D463" s="80"/>
      <c r="E463" s="80"/>
      <c r="F463" s="80"/>
      <c r="G463" s="80"/>
      <c r="H463" s="80"/>
      <c r="I463" s="80"/>
      <c r="J463" s="80"/>
    </row>
    <row r="464" spans="2:10" x14ac:dyDescent="0.35">
      <c r="B464" s="72"/>
      <c r="C464" s="70">
        <v>43199</v>
      </c>
      <c r="D464" s="80"/>
      <c r="E464" s="80"/>
      <c r="F464" s="80"/>
      <c r="G464" s="80"/>
      <c r="H464" s="80"/>
      <c r="I464" s="80"/>
      <c r="J464" s="80"/>
    </row>
    <row r="465" spans="2:10" x14ac:dyDescent="0.35">
      <c r="B465" s="72"/>
      <c r="C465" s="70">
        <v>43200</v>
      </c>
      <c r="D465" s="80"/>
      <c r="E465" s="80"/>
      <c r="F465" s="80"/>
      <c r="G465" s="80"/>
      <c r="H465" s="80"/>
      <c r="I465" s="80"/>
      <c r="J465" s="80"/>
    </row>
    <row r="466" spans="2:10" x14ac:dyDescent="0.35">
      <c r="B466" s="72"/>
      <c r="C466" s="70">
        <v>43201</v>
      </c>
      <c r="D466" s="80"/>
      <c r="E466" s="80"/>
      <c r="F466" s="80"/>
      <c r="G466" s="80"/>
      <c r="H466" s="80"/>
      <c r="I466" s="80"/>
      <c r="J466" s="80"/>
    </row>
    <row r="467" spans="2:10" x14ac:dyDescent="0.35">
      <c r="B467" s="72"/>
      <c r="C467" s="70">
        <v>43202</v>
      </c>
      <c r="D467" s="80"/>
      <c r="E467" s="80"/>
      <c r="F467" s="80"/>
      <c r="G467" s="80"/>
      <c r="H467" s="80"/>
      <c r="I467" s="80"/>
      <c r="J467" s="80"/>
    </row>
    <row r="468" spans="2:10" x14ac:dyDescent="0.35">
      <c r="B468" s="72"/>
      <c r="C468" s="70">
        <v>43203</v>
      </c>
      <c r="D468" s="80"/>
      <c r="E468" s="80"/>
      <c r="F468" s="80"/>
      <c r="G468" s="80"/>
      <c r="H468" s="80"/>
      <c r="I468" s="80"/>
      <c r="J468" s="80"/>
    </row>
    <row r="469" spans="2:10" x14ac:dyDescent="0.35">
      <c r="B469" s="72"/>
      <c r="C469" s="70">
        <v>43204</v>
      </c>
      <c r="D469" s="80"/>
      <c r="E469" s="80"/>
      <c r="F469" s="80"/>
      <c r="G469" s="80"/>
      <c r="H469" s="80"/>
      <c r="I469" s="80"/>
      <c r="J469" s="80"/>
    </row>
    <row r="470" spans="2:10" x14ac:dyDescent="0.35">
      <c r="B470" s="72"/>
      <c r="C470" s="70">
        <v>43205</v>
      </c>
      <c r="D470" s="80"/>
      <c r="E470" s="80"/>
      <c r="F470" s="80"/>
      <c r="G470" s="80"/>
      <c r="H470" s="80"/>
      <c r="I470" s="80"/>
      <c r="J470" s="80"/>
    </row>
    <row r="471" spans="2:10" x14ac:dyDescent="0.35">
      <c r="B471" s="72"/>
      <c r="C471" s="70">
        <v>43206</v>
      </c>
      <c r="D471" s="80"/>
      <c r="E471" s="80"/>
      <c r="F471" s="80"/>
      <c r="G471" s="80"/>
      <c r="H471" s="80"/>
      <c r="I471" s="80"/>
      <c r="J471" s="80"/>
    </row>
    <row r="472" spans="2:10" x14ac:dyDescent="0.35">
      <c r="B472" s="72"/>
      <c r="C472" s="70">
        <v>43207</v>
      </c>
      <c r="D472" s="80"/>
      <c r="E472" s="80"/>
      <c r="F472" s="80"/>
      <c r="G472" s="80"/>
      <c r="H472" s="80"/>
      <c r="I472" s="80"/>
      <c r="J472" s="80"/>
    </row>
    <row r="473" spans="2:10" x14ac:dyDescent="0.35">
      <c r="B473" s="72"/>
      <c r="C473" s="70">
        <v>43208</v>
      </c>
      <c r="D473" s="80"/>
      <c r="E473" s="80"/>
      <c r="F473" s="80"/>
      <c r="G473" s="80"/>
      <c r="H473" s="80"/>
      <c r="I473" s="80"/>
      <c r="J473" s="80"/>
    </row>
    <row r="474" spans="2:10" x14ac:dyDescent="0.35">
      <c r="B474" s="72"/>
      <c r="C474" s="70">
        <v>43209</v>
      </c>
      <c r="D474" s="80"/>
      <c r="E474" s="80"/>
      <c r="F474" s="80"/>
      <c r="G474" s="80"/>
      <c r="H474" s="80"/>
      <c r="I474" s="80"/>
      <c r="J474" s="80"/>
    </row>
    <row r="475" spans="2:10" x14ac:dyDescent="0.35">
      <c r="B475" s="72"/>
      <c r="C475" s="70">
        <v>43210</v>
      </c>
      <c r="D475" s="80"/>
      <c r="E475" s="80"/>
      <c r="F475" s="80"/>
      <c r="G475" s="80"/>
      <c r="H475" s="80"/>
      <c r="I475" s="80"/>
      <c r="J475" s="80"/>
    </row>
    <row r="476" spans="2:10" x14ac:dyDescent="0.35">
      <c r="B476" s="72"/>
      <c r="C476" s="70">
        <v>43211</v>
      </c>
      <c r="D476" s="80"/>
      <c r="E476" s="80"/>
      <c r="F476" s="80"/>
      <c r="G476" s="80"/>
      <c r="H476" s="80"/>
      <c r="I476" s="80"/>
      <c r="J476" s="80"/>
    </row>
    <row r="477" spans="2:10" x14ac:dyDescent="0.35">
      <c r="B477" s="72"/>
      <c r="C477" s="70">
        <v>43212</v>
      </c>
      <c r="D477" s="80"/>
      <c r="E477" s="80"/>
      <c r="F477" s="80"/>
      <c r="G477" s="80"/>
      <c r="H477" s="80"/>
      <c r="I477" s="80"/>
      <c r="J477" s="80"/>
    </row>
    <row r="478" spans="2:10" x14ac:dyDescent="0.35">
      <c r="B478" s="72"/>
      <c r="C478" s="70">
        <v>43213</v>
      </c>
      <c r="D478" s="80"/>
      <c r="E478" s="80"/>
      <c r="F478" s="80"/>
      <c r="G478" s="80"/>
      <c r="H478" s="80"/>
      <c r="I478" s="80"/>
      <c r="J478" s="80"/>
    </row>
    <row r="479" spans="2:10" x14ac:dyDescent="0.35">
      <c r="B479" s="72"/>
      <c r="C479" s="70">
        <v>43214</v>
      </c>
      <c r="D479" s="80"/>
      <c r="E479" s="80"/>
      <c r="F479" s="80"/>
      <c r="G479" s="80"/>
      <c r="H479" s="80"/>
      <c r="I479" s="80"/>
      <c r="J479" s="80"/>
    </row>
    <row r="480" spans="2:10" x14ac:dyDescent="0.35">
      <c r="B480" s="72"/>
      <c r="C480" s="70">
        <v>43215</v>
      </c>
      <c r="D480" s="80"/>
      <c r="E480" s="80"/>
      <c r="F480" s="80"/>
      <c r="G480" s="80"/>
      <c r="H480" s="80"/>
      <c r="I480" s="80"/>
      <c r="J480" s="80"/>
    </row>
    <row r="481" spans="2:10" x14ac:dyDescent="0.35">
      <c r="B481" s="72"/>
      <c r="C481" s="70">
        <v>43216</v>
      </c>
      <c r="D481" s="80"/>
      <c r="E481" s="80"/>
      <c r="F481" s="80"/>
      <c r="G481" s="80"/>
      <c r="H481" s="80"/>
      <c r="I481" s="80"/>
      <c r="J481" s="80"/>
    </row>
    <row r="482" spans="2:10" x14ac:dyDescent="0.35">
      <c r="B482" s="72"/>
      <c r="C482" s="70">
        <v>43217</v>
      </c>
      <c r="D482" s="80"/>
      <c r="E482" s="80"/>
      <c r="F482" s="80"/>
      <c r="G482" s="80"/>
      <c r="H482" s="80"/>
      <c r="I482" s="80"/>
      <c r="J482" s="80"/>
    </row>
    <row r="483" spans="2:10" x14ac:dyDescent="0.35">
      <c r="B483" s="72"/>
      <c r="C483" s="70">
        <v>43218</v>
      </c>
      <c r="D483" s="80"/>
      <c r="E483" s="80"/>
      <c r="F483" s="80"/>
      <c r="G483" s="80"/>
      <c r="H483" s="80"/>
      <c r="I483" s="80"/>
      <c r="J483" s="80"/>
    </row>
    <row r="484" spans="2:10" x14ac:dyDescent="0.35">
      <c r="B484" s="72"/>
      <c r="C484" s="70">
        <v>43219</v>
      </c>
      <c r="D484" s="80"/>
      <c r="E484" s="80"/>
      <c r="F484" s="80"/>
      <c r="G484" s="80"/>
      <c r="H484" s="80"/>
      <c r="I484" s="80"/>
      <c r="J484" s="80"/>
    </row>
    <row r="485" spans="2:10" x14ac:dyDescent="0.35">
      <c r="B485" s="72"/>
      <c r="C485" s="70">
        <v>43220</v>
      </c>
      <c r="D485" s="80"/>
      <c r="E485" s="80"/>
      <c r="F485" s="80"/>
      <c r="G485" s="80"/>
      <c r="H485" s="80"/>
      <c r="I485" s="80"/>
      <c r="J485" s="80"/>
    </row>
    <row r="486" spans="2:10" x14ac:dyDescent="0.35">
      <c r="B486" s="72"/>
      <c r="C486" s="70">
        <v>43221</v>
      </c>
      <c r="D486" s="80"/>
      <c r="E486" s="80"/>
      <c r="F486" s="80"/>
      <c r="G486" s="80"/>
      <c r="H486" s="80"/>
      <c r="I486" s="80"/>
      <c r="J486" s="80"/>
    </row>
    <row r="487" spans="2:10" x14ac:dyDescent="0.35">
      <c r="B487" s="72"/>
      <c r="C487" s="70">
        <v>43222</v>
      </c>
      <c r="D487" s="80"/>
      <c r="E487" s="80"/>
      <c r="F487" s="80"/>
      <c r="G487" s="80"/>
      <c r="H487" s="80"/>
      <c r="I487" s="80"/>
      <c r="J487" s="80"/>
    </row>
    <row r="488" spans="2:10" x14ac:dyDescent="0.35">
      <c r="B488" s="72"/>
      <c r="C488" s="70">
        <v>43223</v>
      </c>
      <c r="D488" s="80"/>
      <c r="E488" s="80"/>
      <c r="F488" s="80"/>
      <c r="G488" s="80"/>
      <c r="H488" s="80"/>
      <c r="I488" s="80"/>
      <c r="J488" s="80"/>
    </row>
    <row r="489" spans="2:10" x14ac:dyDescent="0.35">
      <c r="B489" s="72"/>
      <c r="C489" s="70">
        <v>43224</v>
      </c>
      <c r="D489" s="80"/>
      <c r="E489" s="80"/>
      <c r="F489" s="80"/>
      <c r="G489" s="80"/>
      <c r="H489" s="80"/>
      <c r="I489" s="80"/>
      <c r="J489" s="80"/>
    </row>
    <row r="490" spans="2:10" x14ac:dyDescent="0.35">
      <c r="B490" s="72"/>
      <c r="C490" s="70">
        <v>43225</v>
      </c>
      <c r="D490" s="80"/>
      <c r="E490" s="80"/>
      <c r="F490" s="80"/>
      <c r="G490" s="80"/>
      <c r="H490" s="80"/>
      <c r="I490" s="80"/>
      <c r="J490" s="80"/>
    </row>
    <row r="491" spans="2:10" x14ac:dyDescent="0.35">
      <c r="B491" s="72"/>
      <c r="C491" s="70">
        <v>43226</v>
      </c>
      <c r="D491" s="80"/>
      <c r="E491" s="80"/>
      <c r="F491" s="80"/>
      <c r="G491" s="80"/>
      <c r="H491" s="80"/>
      <c r="I491" s="80"/>
      <c r="J491" s="80"/>
    </row>
    <row r="492" spans="2:10" x14ac:dyDescent="0.35">
      <c r="B492" s="72"/>
      <c r="C492" s="70">
        <v>43227</v>
      </c>
      <c r="D492" s="80"/>
      <c r="E492" s="80"/>
      <c r="F492" s="80"/>
      <c r="G492" s="80"/>
      <c r="H492" s="80"/>
      <c r="I492" s="80"/>
      <c r="J492" s="80"/>
    </row>
    <row r="493" spans="2:10" x14ac:dyDescent="0.35">
      <c r="B493" s="72"/>
      <c r="C493" s="70">
        <v>43228</v>
      </c>
      <c r="D493" s="80"/>
      <c r="E493" s="80"/>
      <c r="F493" s="80"/>
      <c r="G493" s="80"/>
      <c r="H493" s="80"/>
      <c r="I493" s="80"/>
      <c r="J493" s="80"/>
    </row>
    <row r="494" spans="2:10" x14ac:dyDescent="0.35">
      <c r="B494" s="72"/>
      <c r="C494" s="70">
        <v>43229</v>
      </c>
      <c r="D494" s="80"/>
      <c r="E494" s="80"/>
      <c r="F494" s="80"/>
      <c r="G494" s="80"/>
      <c r="H494" s="80"/>
      <c r="I494" s="80"/>
      <c r="J494" s="80"/>
    </row>
    <row r="495" spans="2:10" x14ac:dyDescent="0.35">
      <c r="B495" s="72"/>
      <c r="C495" s="70">
        <v>43230</v>
      </c>
      <c r="D495" s="80"/>
      <c r="E495" s="80"/>
      <c r="F495" s="80"/>
      <c r="G495" s="80"/>
      <c r="H495" s="80"/>
      <c r="I495" s="80"/>
      <c r="J495" s="80"/>
    </row>
    <row r="496" spans="2:10" x14ac:dyDescent="0.35">
      <c r="B496" s="72"/>
      <c r="C496" s="70">
        <v>43231</v>
      </c>
      <c r="D496" s="80"/>
      <c r="E496" s="80"/>
      <c r="F496" s="80"/>
      <c r="G496" s="80"/>
      <c r="H496" s="80"/>
      <c r="I496" s="80"/>
      <c r="J496" s="80"/>
    </row>
    <row r="497" spans="2:10" x14ac:dyDescent="0.35">
      <c r="B497" s="72"/>
      <c r="C497" s="70">
        <v>43232</v>
      </c>
      <c r="D497" s="80"/>
      <c r="E497" s="80"/>
      <c r="F497" s="80"/>
      <c r="G497" s="80"/>
      <c r="H497" s="80"/>
      <c r="I497" s="80"/>
      <c r="J497" s="80"/>
    </row>
    <row r="498" spans="2:10" x14ac:dyDescent="0.35">
      <c r="B498" s="72"/>
      <c r="C498" s="70">
        <v>43233</v>
      </c>
      <c r="D498" s="80"/>
      <c r="E498" s="80"/>
      <c r="F498" s="80"/>
      <c r="G498" s="80"/>
      <c r="H498" s="80"/>
      <c r="I498" s="80"/>
      <c r="J498" s="80"/>
    </row>
    <row r="499" spans="2:10" x14ac:dyDescent="0.35">
      <c r="B499" s="72"/>
      <c r="C499" s="70">
        <v>43234</v>
      </c>
      <c r="D499" s="80"/>
      <c r="E499" s="80"/>
      <c r="F499" s="80"/>
      <c r="G499" s="80"/>
      <c r="H499" s="80"/>
      <c r="I499" s="80"/>
      <c r="J499" s="80"/>
    </row>
    <row r="500" spans="2:10" x14ac:dyDescent="0.35">
      <c r="B500" s="72"/>
      <c r="C500" s="70">
        <v>43235</v>
      </c>
      <c r="D500" s="80"/>
      <c r="E500" s="80"/>
      <c r="F500" s="80"/>
      <c r="G500" s="80"/>
      <c r="H500" s="80"/>
      <c r="I500" s="80"/>
      <c r="J500" s="80"/>
    </row>
    <row r="501" spans="2:10" x14ac:dyDescent="0.35">
      <c r="B501" s="72"/>
      <c r="C501" s="70">
        <v>43236</v>
      </c>
      <c r="D501" s="80"/>
      <c r="E501" s="80"/>
      <c r="F501" s="80"/>
      <c r="G501" s="80"/>
      <c r="H501" s="80"/>
      <c r="I501" s="80"/>
      <c r="J501" s="80"/>
    </row>
    <row r="502" spans="2:10" x14ac:dyDescent="0.35">
      <c r="B502" s="80"/>
      <c r="C502" s="81">
        <v>43237</v>
      </c>
      <c r="D502" s="80"/>
      <c r="E502" s="80"/>
      <c r="F502" s="80"/>
      <c r="G502" s="80"/>
      <c r="H502" s="80"/>
      <c r="I502" s="80"/>
      <c r="J502" s="80"/>
    </row>
    <row r="503" spans="2:10" x14ac:dyDescent="0.35">
      <c r="B503" s="80"/>
      <c r="C503" s="81">
        <v>43238</v>
      </c>
      <c r="D503" s="80"/>
      <c r="E503" s="80"/>
      <c r="F503" s="80"/>
      <c r="G503" s="80"/>
      <c r="H503" s="80"/>
      <c r="I503" s="80"/>
      <c r="J503" s="80"/>
    </row>
    <row r="504" spans="2:10" x14ac:dyDescent="0.35">
      <c r="B504" s="80"/>
      <c r="C504" s="81">
        <v>43239</v>
      </c>
      <c r="D504" s="80"/>
      <c r="E504" s="80"/>
      <c r="F504" s="80"/>
      <c r="G504" s="80"/>
      <c r="H504" s="80"/>
      <c r="I504" s="80"/>
      <c r="J504" s="80"/>
    </row>
    <row r="505" spans="2:10" x14ac:dyDescent="0.35">
      <c r="B505" s="80"/>
      <c r="C505" s="81">
        <v>43240</v>
      </c>
      <c r="D505" s="80"/>
      <c r="E505" s="80"/>
      <c r="F505" s="80"/>
      <c r="G505" s="80"/>
      <c r="H505" s="80"/>
      <c r="I505" s="80"/>
      <c r="J505" s="80"/>
    </row>
    <row r="506" spans="2:10" x14ac:dyDescent="0.35">
      <c r="B506" s="80"/>
      <c r="C506" s="81">
        <v>43241</v>
      </c>
      <c r="D506" s="80"/>
      <c r="E506" s="80"/>
      <c r="F506" s="80"/>
      <c r="G506" s="80"/>
      <c r="H506" s="80"/>
      <c r="I506" s="80"/>
      <c r="J506" s="80"/>
    </row>
    <row r="507" spans="2:10" x14ac:dyDescent="0.35">
      <c r="B507" s="80"/>
      <c r="C507" s="81">
        <v>43242</v>
      </c>
      <c r="D507" s="80"/>
      <c r="E507" s="80"/>
      <c r="F507" s="80"/>
      <c r="G507" s="80"/>
      <c r="H507" s="80"/>
      <c r="I507" s="80"/>
      <c r="J507" s="80"/>
    </row>
    <row r="508" spans="2:10" x14ac:dyDescent="0.35">
      <c r="B508" s="80"/>
      <c r="C508" s="81">
        <v>43243</v>
      </c>
      <c r="D508" s="80"/>
      <c r="E508" s="80"/>
      <c r="F508" s="80"/>
      <c r="G508" s="80"/>
      <c r="H508" s="80"/>
      <c r="I508" s="80"/>
      <c r="J508" s="80"/>
    </row>
    <row r="509" spans="2:10" x14ac:dyDescent="0.35">
      <c r="B509" s="80"/>
      <c r="C509" s="81">
        <v>43244</v>
      </c>
      <c r="D509" s="80"/>
      <c r="E509" s="80"/>
      <c r="F509" s="80"/>
      <c r="G509" s="80"/>
      <c r="H509" s="80"/>
      <c r="I509" s="80"/>
      <c r="J509" s="80"/>
    </row>
    <row r="510" spans="2:10" x14ac:dyDescent="0.35">
      <c r="B510" s="80"/>
      <c r="C510" s="81">
        <v>43245</v>
      </c>
      <c r="D510" s="80"/>
      <c r="E510" s="80"/>
      <c r="F510" s="80"/>
      <c r="G510" s="80"/>
      <c r="H510" s="80"/>
      <c r="I510" s="80"/>
      <c r="J510" s="80"/>
    </row>
    <row r="511" spans="2:10" x14ac:dyDescent="0.35">
      <c r="B511" s="80"/>
      <c r="C511" s="81">
        <v>43246</v>
      </c>
      <c r="D511" s="80"/>
      <c r="E511" s="80"/>
      <c r="F511" s="80"/>
      <c r="G511" s="80"/>
      <c r="H511" s="80"/>
      <c r="I511" s="80"/>
      <c r="J511" s="80"/>
    </row>
    <row r="512" spans="2:10" x14ac:dyDescent="0.35">
      <c r="B512" s="80"/>
      <c r="C512" s="81">
        <v>43247</v>
      </c>
      <c r="D512" s="80"/>
      <c r="E512" s="80"/>
      <c r="F512" s="80"/>
      <c r="G512" s="80"/>
      <c r="H512" s="80"/>
      <c r="I512" s="80"/>
      <c r="J512" s="80"/>
    </row>
    <row r="513" spans="2:10" x14ac:dyDescent="0.35">
      <c r="B513" s="80"/>
      <c r="C513" s="81">
        <v>43248</v>
      </c>
      <c r="D513" s="80"/>
      <c r="E513" s="80"/>
      <c r="F513" s="80"/>
      <c r="G513" s="80"/>
      <c r="H513" s="80"/>
      <c r="I513" s="80"/>
      <c r="J513" s="80"/>
    </row>
    <row r="514" spans="2:10" x14ac:dyDescent="0.35">
      <c r="B514" s="80"/>
      <c r="C514" s="81">
        <v>43249</v>
      </c>
      <c r="D514" s="80"/>
      <c r="E514" s="80"/>
      <c r="F514" s="80"/>
      <c r="G514" s="80"/>
      <c r="H514" s="80"/>
      <c r="I514" s="80"/>
      <c r="J514" s="80"/>
    </row>
    <row r="515" spans="2:10" x14ac:dyDescent="0.35">
      <c r="B515" s="80"/>
      <c r="C515" s="81">
        <v>43250</v>
      </c>
      <c r="D515" s="80"/>
      <c r="E515" s="80"/>
      <c r="F515" s="80"/>
      <c r="G515" s="80"/>
      <c r="H515" s="80"/>
      <c r="I515" s="80"/>
      <c r="J515" s="80"/>
    </row>
    <row r="516" spans="2:10" x14ac:dyDescent="0.35">
      <c r="B516" s="80"/>
      <c r="C516" s="81">
        <v>43252</v>
      </c>
      <c r="D516" s="80"/>
      <c r="E516" s="80"/>
      <c r="F516" s="80"/>
      <c r="G516" s="80"/>
      <c r="H516" s="80"/>
      <c r="I516" s="80"/>
      <c r="J516" s="80"/>
    </row>
    <row r="517" spans="2:10" x14ac:dyDescent="0.35">
      <c r="B517" s="80"/>
      <c r="C517" s="81">
        <v>43253</v>
      </c>
      <c r="D517" s="80"/>
      <c r="E517" s="80"/>
      <c r="F517" s="80"/>
      <c r="G517" s="80"/>
      <c r="H517" s="80"/>
      <c r="I517" s="80"/>
      <c r="J517" s="80"/>
    </row>
    <row r="518" spans="2:10" x14ac:dyDescent="0.35">
      <c r="B518" s="80"/>
      <c r="C518" s="81">
        <v>43254</v>
      </c>
      <c r="D518" s="80"/>
      <c r="E518" s="80"/>
      <c r="F518" s="80"/>
      <c r="G518" s="80"/>
      <c r="H518" s="80"/>
      <c r="I518" s="80"/>
      <c r="J518" s="80"/>
    </row>
    <row r="519" spans="2:10" x14ac:dyDescent="0.35">
      <c r="B519" s="80"/>
      <c r="C519" s="81">
        <v>43255</v>
      </c>
      <c r="D519" s="80"/>
      <c r="E519" s="80"/>
      <c r="F519" s="80"/>
      <c r="G519" s="80"/>
      <c r="H519" s="80"/>
      <c r="I519" s="80"/>
      <c r="J519" s="80"/>
    </row>
    <row r="520" spans="2:10" x14ac:dyDescent="0.35">
      <c r="B520" s="80"/>
      <c r="C520" s="81">
        <v>43256</v>
      </c>
      <c r="D520" s="80"/>
      <c r="E520" s="80"/>
      <c r="F520" s="80"/>
      <c r="G520" s="80"/>
      <c r="H520" s="80"/>
      <c r="I520" s="80"/>
      <c r="J520" s="80"/>
    </row>
    <row r="521" spans="2:10" x14ac:dyDescent="0.35">
      <c r="B521" s="80"/>
      <c r="C521" s="81">
        <v>43257</v>
      </c>
      <c r="D521" s="80"/>
      <c r="E521" s="80"/>
      <c r="F521" s="80"/>
      <c r="G521" s="80"/>
      <c r="H521" s="80"/>
      <c r="I521" s="80"/>
      <c r="J521" s="80"/>
    </row>
    <row r="522" spans="2:10" x14ac:dyDescent="0.35">
      <c r="B522" s="80"/>
      <c r="C522" s="81">
        <v>43258</v>
      </c>
      <c r="D522" s="80"/>
      <c r="E522" s="80"/>
      <c r="F522" s="80"/>
      <c r="G522" s="80"/>
      <c r="H522" s="80"/>
      <c r="I522" s="80"/>
      <c r="J522" s="80"/>
    </row>
    <row r="523" spans="2:10" x14ac:dyDescent="0.35">
      <c r="B523" s="80"/>
      <c r="C523" s="81">
        <v>43259</v>
      </c>
      <c r="D523" s="80"/>
      <c r="E523" s="80"/>
      <c r="F523" s="80"/>
      <c r="G523" s="80"/>
      <c r="H523" s="80"/>
      <c r="I523" s="80"/>
      <c r="J523" s="80"/>
    </row>
    <row r="524" spans="2:10" x14ac:dyDescent="0.35">
      <c r="B524" s="80"/>
      <c r="C524" s="81">
        <v>43260</v>
      </c>
      <c r="D524" s="80"/>
      <c r="E524" s="80"/>
      <c r="F524" s="80"/>
      <c r="G524" s="80"/>
      <c r="H524" s="80"/>
      <c r="I524" s="80"/>
      <c r="J524" s="80"/>
    </row>
    <row r="525" spans="2:10" x14ac:dyDescent="0.35">
      <c r="B525" s="80"/>
      <c r="C525" s="81">
        <v>43261</v>
      </c>
      <c r="D525" s="80"/>
      <c r="E525" s="80"/>
      <c r="F525" s="80"/>
      <c r="G525" s="80"/>
      <c r="H525" s="80"/>
      <c r="I525" s="80"/>
      <c r="J525" s="80"/>
    </row>
    <row r="526" spans="2:10" x14ac:dyDescent="0.35">
      <c r="B526" s="80"/>
      <c r="C526" s="81">
        <v>43262</v>
      </c>
      <c r="D526" s="80"/>
      <c r="E526" s="80"/>
      <c r="F526" s="80"/>
      <c r="G526" s="80"/>
      <c r="H526" s="80"/>
      <c r="I526" s="80"/>
      <c r="J526" s="80"/>
    </row>
    <row r="527" spans="2:10" x14ac:dyDescent="0.35">
      <c r="B527" s="80"/>
      <c r="C527" s="81">
        <v>43263</v>
      </c>
      <c r="D527" s="80"/>
      <c r="E527" s="80"/>
      <c r="F527" s="80"/>
      <c r="G527" s="80"/>
      <c r="H527" s="80"/>
      <c r="I527" s="80"/>
      <c r="J527" s="80"/>
    </row>
    <row r="528" spans="2:10" x14ac:dyDescent="0.35">
      <c r="B528" s="80"/>
      <c r="C528" s="81">
        <v>43264</v>
      </c>
      <c r="D528" s="80"/>
      <c r="E528" s="80"/>
      <c r="F528" s="80"/>
      <c r="G528" s="80"/>
      <c r="H528" s="80"/>
      <c r="I528" s="80"/>
      <c r="J528" s="80"/>
    </row>
    <row r="529" spans="2:10" x14ac:dyDescent="0.35">
      <c r="B529" s="80"/>
      <c r="C529" s="81">
        <v>43265</v>
      </c>
      <c r="D529" s="80"/>
      <c r="E529" s="80"/>
      <c r="F529" s="80"/>
      <c r="G529" s="80"/>
      <c r="H529" s="80"/>
      <c r="I529" s="80"/>
      <c r="J529" s="80"/>
    </row>
    <row r="530" spans="2:10" x14ac:dyDescent="0.35">
      <c r="B530" s="80"/>
      <c r="C530" s="81">
        <v>43266</v>
      </c>
      <c r="D530" s="80"/>
      <c r="E530" s="80"/>
      <c r="F530" s="80"/>
      <c r="G530" s="80"/>
      <c r="H530" s="80"/>
      <c r="I530" s="80"/>
      <c r="J530" s="80"/>
    </row>
    <row r="531" spans="2:10" x14ac:dyDescent="0.35">
      <c r="B531" s="80"/>
      <c r="C531" s="81">
        <v>43267</v>
      </c>
      <c r="D531" s="80"/>
      <c r="E531" s="80"/>
      <c r="F531" s="80"/>
      <c r="G531" s="80"/>
      <c r="H531" s="80"/>
      <c r="I531" s="80"/>
      <c r="J531" s="80"/>
    </row>
    <row r="532" spans="2:10" x14ac:dyDescent="0.35">
      <c r="B532" s="80"/>
      <c r="C532" s="81">
        <v>43268</v>
      </c>
      <c r="D532" s="80"/>
      <c r="E532" s="80"/>
      <c r="F532" s="80"/>
      <c r="G532" s="80"/>
      <c r="H532" s="80"/>
      <c r="I532" s="80"/>
      <c r="J532" s="80"/>
    </row>
    <row r="533" spans="2:10" x14ac:dyDescent="0.35">
      <c r="B533" s="80"/>
      <c r="C533" s="81">
        <v>43269</v>
      </c>
      <c r="D533" s="80"/>
      <c r="E533" s="80"/>
      <c r="F533" s="80"/>
      <c r="G533" s="80"/>
      <c r="H533" s="80"/>
      <c r="I533" s="80"/>
      <c r="J533" s="80"/>
    </row>
    <row r="534" spans="2:10" x14ac:dyDescent="0.35">
      <c r="B534" s="80"/>
      <c r="C534" s="81">
        <v>43270</v>
      </c>
      <c r="D534" s="80"/>
      <c r="E534" s="80"/>
      <c r="F534" s="80"/>
      <c r="G534" s="80"/>
      <c r="H534" s="80"/>
      <c r="I534" s="80"/>
      <c r="J534" s="80"/>
    </row>
    <row r="535" spans="2:10" x14ac:dyDescent="0.35">
      <c r="B535" s="80"/>
      <c r="C535" s="81">
        <v>43271</v>
      </c>
      <c r="D535" s="80"/>
      <c r="E535" s="80"/>
      <c r="F535" s="80"/>
      <c r="G535" s="80"/>
      <c r="H535" s="80"/>
      <c r="I535" s="80"/>
      <c r="J535" s="80"/>
    </row>
    <row r="536" spans="2:10" x14ac:dyDescent="0.35">
      <c r="B536" s="80"/>
      <c r="C536" s="81">
        <v>43272</v>
      </c>
      <c r="D536" s="80"/>
      <c r="E536" s="80"/>
      <c r="F536" s="80"/>
      <c r="G536" s="80"/>
      <c r="H536" s="80"/>
      <c r="I536" s="80"/>
      <c r="J536" s="80"/>
    </row>
    <row r="537" spans="2:10" x14ac:dyDescent="0.35">
      <c r="B537" s="80"/>
      <c r="C537" s="81">
        <v>43273</v>
      </c>
      <c r="D537" s="80"/>
      <c r="E537" s="80"/>
      <c r="F537" s="80"/>
      <c r="G537" s="80"/>
      <c r="H537" s="80"/>
      <c r="I537" s="80"/>
      <c r="J537" s="80"/>
    </row>
    <row r="538" spans="2:10" x14ac:dyDescent="0.35">
      <c r="B538" s="80"/>
      <c r="C538" s="81">
        <v>43274</v>
      </c>
      <c r="D538" s="80"/>
      <c r="E538" s="80"/>
      <c r="F538" s="80"/>
      <c r="G538" s="80"/>
      <c r="H538" s="80"/>
      <c r="I538" s="80"/>
      <c r="J538" s="80"/>
    </row>
    <row r="539" spans="2:10" x14ac:dyDescent="0.35">
      <c r="B539" s="80"/>
      <c r="C539" s="81">
        <v>43275</v>
      </c>
      <c r="D539" s="80"/>
      <c r="E539" s="80"/>
      <c r="F539" s="80"/>
      <c r="G539" s="80"/>
      <c r="H539" s="80"/>
      <c r="I539" s="80"/>
      <c r="J539" s="80"/>
    </row>
    <row r="540" spans="2:10" x14ac:dyDescent="0.35">
      <c r="B540" s="80"/>
      <c r="C540" s="81">
        <v>43276</v>
      </c>
      <c r="D540" s="80"/>
      <c r="E540" s="80"/>
      <c r="F540" s="80"/>
      <c r="G540" s="80"/>
      <c r="H540" s="80"/>
      <c r="I540" s="80"/>
      <c r="J540" s="80"/>
    </row>
    <row r="541" spans="2:10" x14ac:dyDescent="0.35">
      <c r="B541" s="80"/>
      <c r="C541" s="81">
        <v>43277</v>
      </c>
      <c r="D541" s="80"/>
      <c r="E541" s="80"/>
      <c r="F541" s="80"/>
      <c r="G541" s="80"/>
      <c r="H541" s="80"/>
      <c r="I541" s="80"/>
      <c r="J541" s="80"/>
    </row>
    <row r="542" spans="2:10" x14ac:dyDescent="0.35">
      <c r="B542" s="80"/>
      <c r="C542" s="81">
        <v>43278</v>
      </c>
      <c r="D542" s="80"/>
      <c r="E542" s="80"/>
      <c r="F542" s="80"/>
      <c r="G542" s="80"/>
      <c r="H542" s="80"/>
      <c r="I542" s="80"/>
      <c r="J542" s="80"/>
    </row>
    <row r="543" spans="2:10" x14ac:dyDescent="0.35">
      <c r="B543" s="80"/>
      <c r="C543" s="81">
        <v>43279</v>
      </c>
      <c r="D543" s="80"/>
      <c r="E543" s="80"/>
      <c r="F543" s="80"/>
      <c r="G543" s="80"/>
      <c r="H543" s="80"/>
      <c r="I543" s="80"/>
      <c r="J543" s="80"/>
    </row>
    <row r="544" spans="2:10" x14ac:dyDescent="0.35">
      <c r="B544" s="80"/>
      <c r="C544" s="81">
        <v>43280</v>
      </c>
      <c r="D544" s="80"/>
      <c r="E544" s="80"/>
      <c r="F544" s="80"/>
      <c r="G544" s="80"/>
      <c r="H544" s="80"/>
      <c r="I544" s="80"/>
      <c r="J544" s="80"/>
    </row>
    <row r="545" spans="2:10" x14ac:dyDescent="0.35">
      <c r="B545" s="80"/>
      <c r="C545" s="81">
        <v>43281</v>
      </c>
      <c r="D545" s="80"/>
      <c r="E545" s="80"/>
      <c r="F545" s="80"/>
      <c r="G545" s="80"/>
      <c r="H545" s="80"/>
      <c r="I545" s="80"/>
      <c r="J545" s="80"/>
    </row>
    <row r="546" spans="2:10" x14ac:dyDescent="0.35">
      <c r="B546" s="80"/>
      <c r="C546" s="81">
        <v>43251</v>
      </c>
      <c r="D546" s="80"/>
      <c r="E546" s="80"/>
      <c r="F546" s="80"/>
      <c r="G546" s="80"/>
      <c r="H546" s="80"/>
      <c r="I546" s="80"/>
      <c r="J546" s="80"/>
    </row>
    <row r="547" spans="2:10" x14ac:dyDescent="0.35">
      <c r="B547" s="80"/>
      <c r="C547" s="81">
        <v>43282</v>
      </c>
      <c r="D547" s="80"/>
      <c r="E547" s="80"/>
      <c r="F547" s="80"/>
      <c r="G547" s="80"/>
      <c r="H547" s="80"/>
      <c r="I547" s="80"/>
      <c r="J547" s="80"/>
    </row>
    <row r="548" spans="2:10" x14ac:dyDescent="0.35">
      <c r="B548" s="80"/>
      <c r="C548" s="81">
        <v>43283</v>
      </c>
      <c r="D548" s="80"/>
      <c r="E548" s="80"/>
      <c r="F548" s="80"/>
      <c r="G548" s="80"/>
      <c r="H548" s="80"/>
      <c r="I548" s="80"/>
      <c r="J548" s="80"/>
    </row>
    <row r="549" spans="2:10" x14ac:dyDescent="0.35">
      <c r="B549" s="80"/>
      <c r="C549" s="81">
        <v>43284</v>
      </c>
      <c r="D549" s="80"/>
      <c r="E549" s="80"/>
      <c r="F549" s="80"/>
      <c r="G549" s="80"/>
      <c r="H549" s="80"/>
      <c r="I549" s="80"/>
      <c r="J549" s="80"/>
    </row>
    <row r="550" spans="2:10" x14ac:dyDescent="0.35">
      <c r="B550" s="80"/>
      <c r="C550" s="81">
        <v>43285</v>
      </c>
      <c r="D550" s="80"/>
      <c r="E550" s="80"/>
      <c r="F550" s="80"/>
      <c r="G550" s="80"/>
      <c r="H550" s="80"/>
      <c r="I550" s="80"/>
      <c r="J550" s="80"/>
    </row>
    <row r="551" spans="2:10" x14ac:dyDescent="0.35">
      <c r="B551" s="80"/>
      <c r="C551" s="81">
        <v>43286</v>
      </c>
      <c r="D551" s="80"/>
      <c r="E551" s="80"/>
      <c r="F551" s="80"/>
      <c r="G551" s="80"/>
      <c r="H551" s="80"/>
      <c r="I551" s="80"/>
      <c r="J551" s="80"/>
    </row>
    <row r="552" spans="2:10" x14ac:dyDescent="0.35">
      <c r="B552" s="80"/>
      <c r="C552" s="81">
        <v>43287</v>
      </c>
      <c r="D552" s="80"/>
      <c r="E552" s="80"/>
      <c r="F552" s="80"/>
      <c r="G552" s="80"/>
      <c r="H552" s="80"/>
      <c r="I552" s="80"/>
      <c r="J552" s="80"/>
    </row>
    <row r="553" spans="2:10" x14ac:dyDescent="0.35">
      <c r="B553" s="80"/>
      <c r="C553" s="81">
        <v>43288</v>
      </c>
      <c r="D553" s="80"/>
      <c r="E553" s="80"/>
      <c r="F553" s="80"/>
      <c r="G553" s="80"/>
      <c r="H553" s="80"/>
      <c r="I553" s="80"/>
      <c r="J553" s="80"/>
    </row>
    <row r="554" spans="2:10" x14ac:dyDescent="0.35">
      <c r="B554" s="80"/>
      <c r="C554" s="81">
        <v>43289</v>
      </c>
      <c r="D554" s="80"/>
      <c r="E554" s="80"/>
      <c r="F554" s="80"/>
      <c r="G554" s="80"/>
      <c r="H554" s="80"/>
      <c r="I554" s="80"/>
      <c r="J554" s="80"/>
    </row>
    <row r="555" spans="2:10" x14ac:dyDescent="0.35">
      <c r="B555" s="80"/>
      <c r="C555" s="81">
        <v>43290</v>
      </c>
      <c r="D555" s="80"/>
      <c r="E555" s="80"/>
      <c r="F555" s="80"/>
      <c r="G555" s="80"/>
      <c r="H555" s="80"/>
      <c r="I555" s="80"/>
      <c r="J555" s="80"/>
    </row>
    <row r="556" spans="2:10" x14ac:dyDescent="0.35">
      <c r="B556" s="80"/>
      <c r="C556" s="81">
        <v>43291</v>
      </c>
      <c r="D556" s="80"/>
      <c r="E556" s="80"/>
      <c r="F556" s="80"/>
      <c r="G556" s="80"/>
      <c r="H556" s="80"/>
      <c r="I556" s="80"/>
      <c r="J556" s="80"/>
    </row>
    <row r="557" spans="2:10" x14ac:dyDescent="0.35">
      <c r="B557" s="80"/>
      <c r="C557" s="81">
        <v>43292</v>
      </c>
      <c r="D557" s="80"/>
      <c r="E557" s="80"/>
      <c r="F557" s="80"/>
      <c r="G557" s="80"/>
      <c r="H557" s="80"/>
      <c r="I557" s="80"/>
      <c r="J557" s="80"/>
    </row>
    <row r="558" spans="2:10" x14ac:dyDescent="0.35">
      <c r="B558" s="80"/>
      <c r="C558" s="81">
        <v>43293</v>
      </c>
      <c r="D558" s="80"/>
      <c r="E558" s="80"/>
      <c r="F558" s="80"/>
      <c r="G558" s="80"/>
      <c r="H558" s="80"/>
      <c r="I558" s="80"/>
      <c r="J558" s="80"/>
    </row>
    <row r="559" spans="2:10" x14ac:dyDescent="0.35">
      <c r="B559" s="80"/>
      <c r="C559" s="81">
        <v>43294</v>
      </c>
      <c r="D559" s="80"/>
      <c r="E559" s="80"/>
      <c r="F559" s="80"/>
      <c r="G559" s="80"/>
      <c r="H559" s="80"/>
      <c r="I559" s="80"/>
      <c r="J559" s="80"/>
    </row>
    <row r="560" spans="2:10" x14ac:dyDescent="0.35">
      <c r="B560" s="80"/>
      <c r="C560" s="81">
        <v>43295</v>
      </c>
      <c r="D560" s="80"/>
      <c r="E560" s="80"/>
      <c r="F560" s="80"/>
      <c r="G560" s="80"/>
      <c r="H560" s="80"/>
      <c r="I560" s="80"/>
      <c r="J560" s="80"/>
    </row>
    <row r="561" spans="2:10" x14ac:dyDescent="0.35">
      <c r="B561" s="80"/>
      <c r="C561" s="81">
        <v>43296</v>
      </c>
      <c r="D561" s="80"/>
      <c r="E561" s="80"/>
      <c r="F561" s="80"/>
      <c r="G561" s="80"/>
      <c r="H561" s="80"/>
      <c r="I561" s="80"/>
      <c r="J561" s="80"/>
    </row>
    <row r="562" spans="2:10" x14ac:dyDescent="0.35">
      <c r="B562" s="80"/>
      <c r="C562" s="81">
        <v>43297</v>
      </c>
      <c r="D562" s="80"/>
      <c r="E562" s="80"/>
      <c r="F562" s="80"/>
      <c r="G562" s="80"/>
      <c r="H562" s="80"/>
      <c r="I562" s="80"/>
      <c r="J562" s="80"/>
    </row>
    <row r="563" spans="2:10" x14ac:dyDescent="0.35">
      <c r="B563" s="80"/>
      <c r="C563" s="81">
        <v>43298</v>
      </c>
      <c r="D563" s="80"/>
      <c r="E563" s="80"/>
      <c r="F563" s="80"/>
      <c r="G563" s="80"/>
      <c r="H563" s="80"/>
      <c r="I563" s="80"/>
      <c r="J563" s="80"/>
    </row>
    <row r="564" spans="2:10" x14ac:dyDescent="0.35">
      <c r="B564" s="80"/>
      <c r="C564" s="81">
        <v>43299</v>
      </c>
      <c r="D564" s="80"/>
      <c r="E564" s="80"/>
      <c r="F564" s="80"/>
      <c r="G564" s="80"/>
      <c r="H564" s="80"/>
      <c r="I564" s="80"/>
      <c r="J564" s="80"/>
    </row>
    <row r="565" spans="2:10" x14ac:dyDescent="0.35">
      <c r="B565" s="80"/>
      <c r="C565" s="81">
        <v>43300</v>
      </c>
      <c r="D565" s="80"/>
      <c r="E565" s="80"/>
      <c r="F565" s="80"/>
      <c r="G565" s="80"/>
      <c r="H565" s="80"/>
      <c r="I565" s="80"/>
      <c r="J565" s="80"/>
    </row>
    <row r="566" spans="2:10" x14ac:dyDescent="0.35">
      <c r="B566" s="80"/>
      <c r="C566" s="81">
        <v>43301</v>
      </c>
      <c r="D566" s="80"/>
      <c r="E566" s="80"/>
      <c r="F566" s="80"/>
      <c r="G566" s="80"/>
      <c r="H566" s="80"/>
      <c r="I566" s="80"/>
      <c r="J566" s="80"/>
    </row>
    <row r="567" spans="2:10" x14ac:dyDescent="0.35">
      <c r="B567" s="80"/>
      <c r="C567" s="81">
        <v>43302</v>
      </c>
      <c r="D567" s="80"/>
      <c r="E567" s="80"/>
      <c r="F567" s="80"/>
      <c r="G567" s="80"/>
      <c r="H567" s="80"/>
      <c r="I567" s="80"/>
      <c r="J567" s="80"/>
    </row>
    <row r="568" spans="2:10" x14ac:dyDescent="0.35">
      <c r="B568" s="80"/>
      <c r="C568" s="81">
        <v>43303</v>
      </c>
      <c r="D568" s="80"/>
      <c r="E568" s="80"/>
      <c r="F568" s="80"/>
      <c r="G568" s="80"/>
      <c r="H568" s="80"/>
      <c r="I568" s="80"/>
      <c r="J568" s="80"/>
    </row>
    <row r="569" spans="2:10" x14ac:dyDescent="0.35">
      <c r="B569" s="80"/>
      <c r="C569" s="81">
        <v>43304</v>
      </c>
      <c r="D569" s="80"/>
      <c r="E569" s="80"/>
      <c r="F569" s="80"/>
      <c r="G569" s="80"/>
      <c r="H569" s="80"/>
      <c r="I569" s="80"/>
      <c r="J569" s="80"/>
    </row>
    <row r="570" spans="2:10" x14ac:dyDescent="0.35">
      <c r="B570" s="80"/>
      <c r="C570" s="81">
        <v>43305</v>
      </c>
      <c r="D570" s="80"/>
      <c r="E570" s="80"/>
      <c r="F570" s="80"/>
      <c r="G570" s="80"/>
      <c r="H570" s="80"/>
      <c r="I570" s="80"/>
      <c r="J570" s="80"/>
    </row>
    <row r="571" spans="2:10" x14ac:dyDescent="0.35">
      <c r="B571" s="80"/>
      <c r="C571" s="81">
        <v>43306</v>
      </c>
      <c r="D571" s="80"/>
      <c r="E571" s="80"/>
      <c r="F571" s="80"/>
      <c r="G571" s="80"/>
      <c r="H571" s="80"/>
      <c r="I571" s="80"/>
      <c r="J571" s="80"/>
    </row>
    <row r="572" spans="2:10" x14ac:dyDescent="0.35">
      <c r="B572" s="80"/>
      <c r="C572" s="81">
        <v>43307</v>
      </c>
      <c r="D572" s="80"/>
      <c r="E572" s="80"/>
      <c r="F572" s="80"/>
      <c r="G572" s="80"/>
      <c r="H572" s="80"/>
      <c r="I572" s="80"/>
      <c r="J572" s="80"/>
    </row>
    <row r="573" spans="2:10" x14ac:dyDescent="0.35">
      <c r="B573" s="80"/>
      <c r="C573" s="81">
        <v>43308</v>
      </c>
      <c r="D573" s="80"/>
      <c r="E573" s="80"/>
      <c r="F573" s="80"/>
      <c r="G573" s="80"/>
      <c r="H573" s="80"/>
      <c r="I573" s="80"/>
      <c r="J573" s="80"/>
    </row>
    <row r="574" spans="2:10" x14ac:dyDescent="0.35">
      <c r="B574" s="80"/>
      <c r="C574" s="81">
        <v>43309</v>
      </c>
      <c r="D574" s="80"/>
      <c r="E574" s="80"/>
      <c r="F574" s="80"/>
      <c r="G574" s="80"/>
      <c r="H574" s="80"/>
      <c r="I574" s="80"/>
      <c r="J574" s="80"/>
    </row>
    <row r="575" spans="2:10" x14ac:dyDescent="0.35">
      <c r="B575" s="80"/>
      <c r="C575" s="81">
        <v>43310</v>
      </c>
      <c r="D575" s="80"/>
      <c r="E575" s="80"/>
      <c r="F575" s="80"/>
      <c r="G575" s="80"/>
      <c r="H575" s="80"/>
      <c r="I575" s="80"/>
      <c r="J575" s="80"/>
    </row>
    <row r="576" spans="2:10" x14ac:dyDescent="0.35">
      <c r="B576" s="80"/>
      <c r="C576" s="81">
        <v>43311</v>
      </c>
      <c r="D576" s="80"/>
      <c r="E576" s="80"/>
      <c r="F576" s="80"/>
      <c r="G576" s="80"/>
      <c r="H576" s="80"/>
      <c r="I576" s="80"/>
      <c r="J576" s="80"/>
    </row>
    <row r="577" spans="2:10" x14ac:dyDescent="0.35">
      <c r="B577" s="80"/>
      <c r="C577" s="81">
        <v>43313</v>
      </c>
      <c r="D577" s="80"/>
      <c r="E577" s="80"/>
      <c r="F577" s="80"/>
      <c r="G577" s="80"/>
      <c r="H577" s="80"/>
      <c r="I577" s="80"/>
      <c r="J577" s="80"/>
    </row>
    <row r="578" spans="2:10" x14ac:dyDescent="0.35">
      <c r="B578" s="80"/>
      <c r="C578" s="81">
        <v>43314</v>
      </c>
      <c r="D578" s="80"/>
      <c r="E578" s="80"/>
      <c r="F578" s="80"/>
      <c r="G578" s="80"/>
      <c r="H578" s="80"/>
      <c r="I578" s="80"/>
      <c r="J578" s="80"/>
    </row>
    <row r="579" spans="2:10" x14ac:dyDescent="0.35">
      <c r="B579" s="80"/>
      <c r="C579" s="81">
        <v>43315</v>
      </c>
      <c r="D579" s="80"/>
      <c r="E579" s="80"/>
      <c r="F579" s="80"/>
      <c r="G579" s="80"/>
      <c r="H579" s="80"/>
      <c r="I579" s="80"/>
      <c r="J579" s="80"/>
    </row>
    <row r="580" spans="2:10" x14ac:dyDescent="0.35">
      <c r="B580" s="80"/>
      <c r="C580" s="81">
        <v>43316</v>
      </c>
      <c r="D580" s="80"/>
      <c r="E580" s="80"/>
      <c r="F580" s="80"/>
      <c r="G580" s="80"/>
      <c r="H580" s="80"/>
      <c r="I580" s="80"/>
      <c r="J580" s="80"/>
    </row>
    <row r="581" spans="2:10" x14ac:dyDescent="0.35">
      <c r="B581" s="80"/>
      <c r="C581" s="81">
        <v>43317</v>
      </c>
      <c r="D581" s="80"/>
      <c r="E581" s="80"/>
      <c r="F581" s="80"/>
      <c r="G581" s="80"/>
      <c r="H581" s="80"/>
      <c r="I581" s="80"/>
      <c r="J581" s="80"/>
    </row>
    <row r="582" spans="2:10" x14ac:dyDescent="0.35">
      <c r="B582" s="80"/>
      <c r="C582" s="81">
        <v>43318</v>
      </c>
      <c r="D582" s="80"/>
      <c r="E582" s="80"/>
      <c r="F582" s="80"/>
      <c r="G582" s="80"/>
      <c r="H582" s="80"/>
      <c r="I582" s="80"/>
      <c r="J582" s="80"/>
    </row>
    <row r="583" spans="2:10" x14ac:dyDescent="0.35">
      <c r="B583" s="80"/>
      <c r="C583" s="81">
        <v>43319</v>
      </c>
      <c r="D583" s="80"/>
      <c r="E583" s="80"/>
      <c r="F583" s="80"/>
      <c r="G583" s="80"/>
      <c r="H583" s="80"/>
      <c r="I583" s="80"/>
      <c r="J583" s="80"/>
    </row>
    <row r="584" spans="2:10" x14ac:dyDescent="0.35">
      <c r="B584" s="80"/>
      <c r="C584" s="81">
        <v>43320</v>
      </c>
      <c r="D584" s="80"/>
      <c r="E584" s="80"/>
      <c r="F584" s="80"/>
      <c r="G584" s="80"/>
      <c r="H584" s="80"/>
      <c r="I584" s="80"/>
      <c r="J584" s="80"/>
    </row>
    <row r="585" spans="2:10" x14ac:dyDescent="0.35">
      <c r="B585" s="80"/>
      <c r="C585" s="81">
        <v>43321</v>
      </c>
      <c r="D585" s="80"/>
      <c r="E585" s="80"/>
      <c r="F585" s="80"/>
      <c r="G585" s="80"/>
      <c r="H585" s="80"/>
      <c r="I585" s="80"/>
      <c r="J585" s="80"/>
    </row>
    <row r="586" spans="2:10" x14ac:dyDescent="0.35">
      <c r="B586" s="80"/>
      <c r="C586" s="81">
        <v>43322</v>
      </c>
      <c r="D586" s="80"/>
      <c r="E586" s="80"/>
      <c r="F586" s="80"/>
      <c r="G586" s="80"/>
      <c r="H586" s="80"/>
      <c r="I586" s="80"/>
      <c r="J586" s="80"/>
    </row>
    <row r="587" spans="2:10" x14ac:dyDescent="0.35">
      <c r="B587" s="80"/>
      <c r="C587" s="81">
        <v>43323</v>
      </c>
      <c r="D587" s="80"/>
      <c r="E587" s="80"/>
      <c r="F587" s="80"/>
      <c r="G587" s="80"/>
      <c r="H587" s="80"/>
      <c r="I587" s="80"/>
      <c r="J587" s="80"/>
    </row>
    <row r="588" spans="2:10" x14ac:dyDescent="0.35">
      <c r="B588" s="80"/>
      <c r="C588" s="81">
        <v>43324</v>
      </c>
      <c r="D588" s="80"/>
      <c r="E588" s="80"/>
      <c r="F588" s="80"/>
      <c r="G588" s="80"/>
      <c r="H588" s="80"/>
      <c r="I588" s="80"/>
      <c r="J588" s="80"/>
    </row>
    <row r="589" spans="2:10" x14ac:dyDescent="0.35">
      <c r="B589" s="80"/>
      <c r="C589" s="81">
        <v>43325</v>
      </c>
      <c r="D589" s="80"/>
      <c r="E589" s="80"/>
      <c r="F589" s="80"/>
      <c r="G589" s="80"/>
      <c r="H589" s="80"/>
      <c r="I589" s="80"/>
      <c r="J589" s="80"/>
    </row>
    <row r="590" spans="2:10" x14ac:dyDescent="0.35">
      <c r="B590" s="80"/>
      <c r="C590" s="81">
        <v>43326</v>
      </c>
      <c r="D590" s="80"/>
      <c r="E590" s="80"/>
      <c r="F590" s="80"/>
      <c r="G590" s="80"/>
      <c r="H590" s="80"/>
      <c r="I590" s="80"/>
      <c r="J590" s="80"/>
    </row>
    <row r="591" spans="2:10" x14ac:dyDescent="0.35">
      <c r="B591" s="80"/>
      <c r="C591" s="81">
        <v>43327</v>
      </c>
      <c r="D591" s="80"/>
      <c r="E591" s="80"/>
      <c r="F591" s="80"/>
      <c r="G591" s="80"/>
      <c r="H591" s="80"/>
      <c r="I591" s="80"/>
      <c r="J591" s="80"/>
    </row>
    <row r="592" spans="2:10" x14ac:dyDescent="0.35">
      <c r="B592" s="80"/>
      <c r="C592" s="81">
        <v>43328</v>
      </c>
      <c r="D592" s="80"/>
      <c r="E592" s="80"/>
      <c r="F592" s="80"/>
      <c r="G592" s="80"/>
      <c r="H592" s="80"/>
      <c r="I592" s="80"/>
      <c r="J592" s="80"/>
    </row>
    <row r="593" spans="2:10" x14ac:dyDescent="0.35">
      <c r="B593" s="80"/>
      <c r="C593" s="81">
        <v>43329</v>
      </c>
      <c r="D593" s="80"/>
      <c r="E593" s="80"/>
      <c r="F593" s="80"/>
      <c r="G593" s="80"/>
      <c r="H593" s="80"/>
      <c r="I593" s="80"/>
      <c r="J593" s="80"/>
    </row>
    <row r="594" spans="2:10" x14ac:dyDescent="0.35">
      <c r="B594" s="80"/>
      <c r="C594" s="81">
        <v>43330</v>
      </c>
      <c r="D594" s="80"/>
      <c r="E594" s="80"/>
      <c r="F594" s="80"/>
      <c r="G594" s="80"/>
      <c r="H594" s="80"/>
      <c r="I594" s="80"/>
      <c r="J594" s="80"/>
    </row>
    <row r="595" spans="2:10" x14ac:dyDescent="0.35">
      <c r="B595" s="80"/>
      <c r="C595" s="81">
        <v>43331</v>
      </c>
      <c r="D595" s="80"/>
      <c r="E595" s="80"/>
      <c r="F595" s="80"/>
      <c r="G595" s="80"/>
      <c r="H595" s="80"/>
      <c r="I595" s="80"/>
      <c r="J595" s="80"/>
    </row>
    <row r="596" spans="2:10" x14ac:dyDescent="0.35">
      <c r="B596" s="80"/>
      <c r="C596" s="81">
        <v>43332</v>
      </c>
      <c r="D596" s="80"/>
      <c r="E596" s="80"/>
      <c r="F596" s="80"/>
      <c r="G596" s="80"/>
      <c r="H596" s="80"/>
      <c r="I596" s="80"/>
      <c r="J596" s="80"/>
    </row>
    <row r="597" spans="2:10" x14ac:dyDescent="0.35">
      <c r="B597" s="80"/>
      <c r="C597" s="81">
        <v>43333</v>
      </c>
      <c r="D597" s="80"/>
      <c r="E597" s="80"/>
      <c r="F597" s="80"/>
      <c r="G597" s="80"/>
      <c r="H597" s="80"/>
      <c r="I597" s="80"/>
      <c r="J597" s="80"/>
    </row>
    <row r="598" spans="2:10" x14ac:dyDescent="0.35">
      <c r="B598" s="80"/>
      <c r="C598" s="81">
        <v>43334</v>
      </c>
      <c r="D598" s="80"/>
      <c r="E598" s="80"/>
      <c r="F598" s="80"/>
      <c r="G598" s="80"/>
      <c r="H598" s="80"/>
      <c r="I598" s="80"/>
      <c r="J598" s="80"/>
    </row>
    <row r="599" spans="2:10" x14ac:dyDescent="0.35">
      <c r="B599" s="80"/>
      <c r="C599" s="81">
        <v>43335</v>
      </c>
      <c r="D599" s="80"/>
      <c r="E599" s="80"/>
      <c r="F599" s="80"/>
      <c r="G599" s="80"/>
      <c r="H599" s="80"/>
      <c r="I599" s="80"/>
      <c r="J599" s="80"/>
    </row>
    <row r="600" spans="2:10" x14ac:dyDescent="0.35">
      <c r="B600" s="80"/>
      <c r="C600" s="81">
        <v>43336</v>
      </c>
      <c r="D600" s="80"/>
      <c r="E600" s="80"/>
      <c r="F600" s="80"/>
      <c r="G600" s="80"/>
      <c r="H600" s="80"/>
      <c r="I600" s="80"/>
      <c r="J600" s="80"/>
    </row>
    <row r="601" spans="2:10" x14ac:dyDescent="0.35">
      <c r="B601" s="80"/>
      <c r="C601" s="81">
        <v>43337</v>
      </c>
      <c r="D601" s="80"/>
      <c r="E601" s="80"/>
      <c r="F601" s="80"/>
      <c r="G601" s="80"/>
      <c r="H601" s="80"/>
      <c r="I601" s="80"/>
      <c r="J601" s="80"/>
    </row>
    <row r="602" spans="2:10" x14ac:dyDescent="0.35">
      <c r="B602" s="80"/>
      <c r="C602" s="81">
        <v>43338</v>
      </c>
      <c r="D602" s="80"/>
      <c r="E602" s="80"/>
      <c r="F602" s="80"/>
      <c r="G602" s="80"/>
      <c r="H602" s="80"/>
      <c r="I602" s="80"/>
      <c r="J602" s="80"/>
    </row>
    <row r="603" spans="2:10" x14ac:dyDescent="0.35">
      <c r="B603" s="80"/>
      <c r="C603" s="81">
        <v>43339</v>
      </c>
      <c r="D603" s="80"/>
      <c r="E603" s="80"/>
      <c r="F603" s="80"/>
      <c r="G603" s="80"/>
      <c r="H603" s="80"/>
      <c r="I603" s="80"/>
      <c r="J603" s="80"/>
    </row>
    <row r="604" spans="2:10" x14ac:dyDescent="0.35">
      <c r="B604" s="80"/>
      <c r="C604" s="81">
        <v>43340</v>
      </c>
      <c r="D604" s="80"/>
      <c r="E604" s="80"/>
      <c r="F604" s="80"/>
      <c r="G604" s="80"/>
      <c r="H604" s="80"/>
      <c r="I604" s="80"/>
      <c r="J604" s="80"/>
    </row>
    <row r="605" spans="2:10" x14ac:dyDescent="0.35">
      <c r="B605" s="80"/>
      <c r="C605" s="81">
        <v>43341</v>
      </c>
      <c r="D605" s="80"/>
      <c r="E605" s="80"/>
      <c r="F605" s="80"/>
      <c r="G605" s="80"/>
      <c r="H605" s="80"/>
      <c r="I605" s="80"/>
      <c r="J605" s="80"/>
    </row>
    <row r="606" spans="2:10" x14ac:dyDescent="0.35">
      <c r="B606" s="80"/>
      <c r="C606" s="81">
        <v>43342</v>
      </c>
      <c r="D606" s="80"/>
      <c r="E606" s="80"/>
      <c r="F606" s="80"/>
      <c r="G606" s="80"/>
      <c r="H606" s="80"/>
      <c r="I606" s="80"/>
      <c r="J606" s="80"/>
    </row>
    <row r="607" spans="2:10" x14ac:dyDescent="0.35">
      <c r="B607" s="80"/>
      <c r="C607" s="81">
        <v>43312</v>
      </c>
      <c r="D607" s="80"/>
      <c r="E607" s="80"/>
      <c r="F607" s="80"/>
      <c r="G607" s="80"/>
      <c r="H607" s="80"/>
      <c r="I607" s="80"/>
      <c r="J607" s="80"/>
    </row>
    <row r="608" spans="2:10" x14ac:dyDescent="0.35">
      <c r="B608" s="80"/>
      <c r="C608" s="81">
        <v>43344</v>
      </c>
      <c r="D608" s="80"/>
      <c r="E608" s="80"/>
      <c r="F608" s="80"/>
      <c r="G608" s="80"/>
      <c r="H608" s="80"/>
      <c r="I608" s="80"/>
      <c r="J608" s="80"/>
    </row>
    <row r="609" spans="2:10" x14ac:dyDescent="0.35">
      <c r="B609" s="80"/>
      <c r="C609" s="81">
        <v>43345</v>
      </c>
      <c r="D609" s="80"/>
      <c r="E609" s="80"/>
      <c r="F609" s="80"/>
      <c r="G609" s="80"/>
      <c r="H609" s="80"/>
      <c r="I609" s="80"/>
      <c r="J609" s="80"/>
    </row>
    <row r="610" spans="2:10" x14ac:dyDescent="0.35">
      <c r="B610" s="80"/>
      <c r="C610" s="81">
        <v>43346</v>
      </c>
      <c r="D610" s="80"/>
      <c r="E610" s="80"/>
      <c r="F610" s="80"/>
      <c r="G610" s="80"/>
      <c r="H610" s="80"/>
      <c r="I610" s="80"/>
      <c r="J610" s="80"/>
    </row>
    <row r="611" spans="2:10" x14ac:dyDescent="0.35">
      <c r="B611" s="80"/>
      <c r="C611" s="81">
        <v>43347</v>
      </c>
      <c r="D611" s="80"/>
      <c r="E611" s="80"/>
      <c r="F611" s="80"/>
      <c r="G611" s="80"/>
      <c r="H611" s="80"/>
      <c r="I611" s="80"/>
      <c r="J611" s="80"/>
    </row>
    <row r="612" spans="2:10" x14ac:dyDescent="0.35">
      <c r="B612" s="80"/>
      <c r="C612" s="81">
        <v>43348</v>
      </c>
      <c r="D612" s="80"/>
      <c r="E612" s="80"/>
      <c r="F612" s="80"/>
      <c r="G612" s="80"/>
      <c r="H612" s="80"/>
      <c r="I612" s="80"/>
      <c r="J612" s="80"/>
    </row>
    <row r="613" spans="2:10" x14ac:dyDescent="0.35">
      <c r="B613" s="80"/>
      <c r="C613" s="81">
        <v>43349</v>
      </c>
      <c r="D613" s="80"/>
      <c r="E613" s="80"/>
      <c r="F613" s="80"/>
      <c r="G613" s="80"/>
      <c r="H613" s="80"/>
      <c r="I613" s="80"/>
      <c r="J613" s="80"/>
    </row>
    <row r="614" spans="2:10" x14ac:dyDescent="0.35">
      <c r="B614" s="80"/>
      <c r="C614" s="81">
        <v>43350</v>
      </c>
      <c r="D614" s="80"/>
      <c r="E614" s="80"/>
      <c r="F614" s="80"/>
      <c r="G614" s="80"/>
      <c r="H614" s="80"/>
      <c r="I614" s="80"/>
      <c r="J614" s="80"/>
    </row>
    <row r="615" spans="2:10" x14ac:dyDescent="0.35">
      <c r="B615" s="80"/>
      <c r="C615" s="81">
        <v>43351</v>
      </c>
      <c r="D615" s="80"/>
      <c r="E615" s="80"/>
      <c r="F615" s="80"/>
      <c r="G615" s="80"/>
      <c r="H615" s="80"/>
      <c r="I615" s="80"/>
      <c r="J615" s="80"/>
    </row>
    <row r="616" spans="2:10" x14ac:dyDescent="0.35">
      <c r="B616" s="80"/>
      <c r="C616" s="81">
        <v>43352</v>
      </c>
      <c r="D616" s="80"/>
      <c r="E616" s="80"/>
      <c r="F616" s="80"/>
      <c r="G616" s="80"/>
      <c r="H616" s="80"/>
      <c r="I616" s="80"/>
      <c r="J616" s="80"/>
    </row>
    <row r="617" spans="2:10" x14ac:dyDescent="0.35">
      <c r="B617" s="80"/>
      <c r="C617" s="81">
        <v>43353</v>
      </c>
      <c r="D617" s="80"/>
      <c r="E617" s="80"/>
      <c r="F617" s="80"/>
      <c r="G617" s="80"/>
      <c r="H617" s="80"/>
      <c r="I617" s="80"/>
      <c r="J617" s="80"/>
    </row>
    <row r="618" spans="2:10" x14ac:dyDescent="0.35">
      <c r="B618" s="80"/>
      <c r="C618" s="81">
        <v>43354</v>
      </c>
      <c r="D618" s="80"/>
      <c r="E618" s="80"/>
      <c r="F618" s="80"/>
      <c r="G618" s="80"/>
      <c r="H618" s="80"/>
      <c r="I618" s="80"/>
      <c r="J618" s="80"/>
    </row>
    <row r="619" spans="2:10" x14ac:dyDescent="0.35">
      <c r="B619" s="80"/>
      <c r="C619" s="81">
        <v>43355</v>
      </c>
      <c r="D619" s="80"/>
      <c r="E619" s="80"/>
      <c r="F619" s="80"/>
      <c r="G619" s="80"/>
      <c r="H619" s="80"/>
      <c r="I619" s="80"/>
      <c r="J619" s="80"/>
    </row>
    <row r="620" spans="2:10" x14ac:dyDescent="0.35">
      <c r="B620" s="80"/>
      <c r="C620" s="81">
        <v>43356</v>
      </c>
      <c r="D620" s="80"/>
      <c r="E620" s="80"/>
      <c r="F620" s="80"/>
      <c r="G620" s="80"/>
      <c r="H620" s="80"/>
      <c r="I620" s="80"/>
      <c r="J620" s="80"/>
    </row>
    <row r="621" spans="2:10" x14ac:dyDescent="0.35">
      <c r="B621" s="80"/>
      <c r="C621" s="81">
        <v>43357</v>
      </c>
      <c r="D621" s="80"/>
      <c r="E621" s="80"/>
      <c r="F621" s="80"/>
      <c r="G621" s="80"/>
      <c r="H621" s="80"/>
      <c r="I621" s="80"/>
      <c r="J621" s="80"/>
    </row>
    <row r="622" spans="2:10" x14ac:dyDescent="0.35">
      <c r="B622" s="80"/>
      <c r="C622" s="81">
        <v>43358</v>
      </c>
      <c r="D622" s="80"/>
      <c r="E622" s="80"/>
      <c r="F622" s="80"/>
      <c r="G622" s="80"/>
      <c r="H622" s="80"/>
      <c r="I622" s="80"/>
      <c r="J622" s="80"/>
    </row>
    <row r="623" spans="2:10" x14ac:dyDescent="0.35">
      <c r="B623" s="80"/>
      <c r="C623" s="81">
        <v>43359</v>
      </c>
      <c r="D623" s="80"/>
      <c r="E623" s="80"/>
      <c r="F623" s="80"/>
      <c r="G623" s="80"/>
      <c r="H623" s="80"/>
      <c r="I623" s="80"/>
      <c r="J623" s="80"/>
    </row>
    <row r="624" spans="2:10" x14ac:dyDescent="0.35">
      <c r="B624" s="80"/>
      <c r="C624" s="81">
        <v>43360</v>
      </c>
      <c r="D624" s="80"/>
      <c r="E624" s="80"/>
      <c r="F624" s="80"/>
      <c r="G624" s="80"/>
      <c r="H624" s="80"/>
      <c r="I624" s="80"/>
      <c r="J624" s="80"/>
    </row>
    <row r="625" spans="2:10" x14ac:dyDescent="0.35">
      <c r="B625" s="80"/>
      <c r="C625" s="81">
        <v>43361</v>
      </c>
      <c r="D625" s="80"/>
      <c r="E625" s="80"/>
      <c r="F625" s="80"/>
      <c r="G625" s="80"/>
      <c r="H625" s="80"/>
      <c r="I625" s="80"/>
      <c r="J625" s="80"/>
    </row>
    <row r="626" spans="2:10" x14ac:dyDescent="0.35">
      <c r="B626" s="80"/>
      <c r="C626" s="81">
        <v>43362</v>
      </c>
      <c r="D626" s="80"/>
      <c r="E626" s="80"/>
      <c r="F626" s="80"/>
      <c r="G626" s="80"/>
      <c r="H626" s="80"/>
      <c r="I626" s="80"/>
      <c r="J626" s="80"/>
    </row>
    <row r="627" spans="2:10" x14ac:dyDescent="0.35">
      <c r="B627" s="80"/>
      <c r="C627" s="81">
        <v>43363</v>
      </c>
      <c r="D627" s="80"/>
      <c r="E627" s="80"/>
      <c r="F627" s="80"/>
      <c r="G627" s="80"/>
      <c r="H627" s="80"/>
      <c r="I627" s="80"/>
      <c r="J627" s="80"/>
    </row>
    <row r="628" spans="2:10" x14ac:dyDescent="0.35">
      <c r="B628" s="80"/>
      <c r="C628" s="81">
        <v>43364</v>
      </c>
      <c r="D628" s="80"/>
      <c r="E628" s="80"/>
      <c r="F628" s="80"/>
      <c r="G628" s="80"/>
      <c r="H628" s="80"/>
      <c r="I628" s="80"/>
      <c r="J628" s="80"/>
    </row>
    <row r="629" spans="2:10" x14ac:dyDescent="0.35">
      <c r="B629" s="80"/>
      <c r="C629" s="81">
        <v>43365</v>
      </c>
      <c r="D629" s="80"/>
      <c r="E629" s="80"/>
      <c r="F629" s="80"/>
      <c r="G629" s="80"/>
      <c r="H629" s="80"/>
      <c r="I629" s="80"/>
      <c r="J629" s="80"/>
    </row>
    <row r="630" spans="2:10" x14ac:dyDescent="0.35">
      <c r="B630" s="80"/>
      <c r="C630" s="81">
        <v>43366</v>
      </c>
      <c r="D630" s="80"/>
      <c r="E630" s="80"/>
      <c r="F630" s="80"/>
      <c r="G630" s="80"/>
      <c r="H630" s="80"/>
      <c r="I630" s="80"/>
      <c r="J630" s="80"/>
    </row>
    <row r="631" spans="2:10" x14ac:dyDescent="0.35">
      <c r="B631" s="80"/>
      <c r="C631" s="81">
        <v>43367</v>
      </c>
      <c r="D631" s="80"/>
      <c r="E631" s="80"/>
      <c r="F631" s="80"/>
      <c r="G631" s="80"/>
      <c r="H631" s="80"/>
      <c r="I631" s="80"/>
      <c r="J631" s="80"/>
    </row>
    <row r="632" spans="2:10" x14ac:dyDescent="0.35">
      <c r="B632" s="80"/>
      <c r="C632" s="81">
        <v>43368</v>
      </c>
      <c r="D632" s="80"/>
      <c r="E632" s="80"/>
      <c r="F632" s="80"/>
      <c r="G632" s="80"/>
      <c r="H632" s="80"/>
      <c r="I632" s="80"/>
      <c r="J632" s="80"/>
    </row>
    <row r="633" spans="2:10" x14ac:dyDescent="0.35">
      <c r="B633" s="80"/>
      <c r="C633" s="81">
        <v>43369</v>
      </c>
      <c r="D633" s="80"/>
      <c r="E633" s="80"/>
      <c r="F633" s="80"/>
      <c r="G633" s="80"/>
      <c r="H633" s="80"/>
      <c r="I633" s="80"/>
      <c r="J633" s="80"/>
    </row>
    <row r="634" spans="2:10" x14ac:dyDescent="0.35">
      <c r="B634" s="80"/>
      <c r="C634" s="81">
        <v>43370</v>
      </c>
      <c r="D634" s="80"/>
      <c r="E634" s="80"/>
      <c r="F634" s="80"/>
      <c r="G634" s="80"/>
      <c r="H634" s="80"/>
      <c r="I634" s="80"/>
      <c r="J634" s="80"/>
    </row>
    <row r="635" spans="2:10" x14ac:dyDescent="0.35">
      <c r="B635" s="80"/>
      <c r="C635" s="81">
        <v>43371</v>
      </c>
      <c r="D635" s="80"/>
      <c r="E635" s="80"/>
      <c r="F635" s="80"/>
      <c r="G635" s="80"/>
      <c r="H635" s="80"/>
      <c r="I635" s="80"/>
      <c r="J635" s="80"/>
    </row>
    <row r="636" spans="2:10" x14ac:dyDescent="0.35">
      <c r="B636" s="80"/>
      <c r="C636" s="81">
        <v>43372</v>
      </c>
      <c r="D636" s="80"/>
      <c r="E636" s="80"/>
      <c r="F636" s="80"/>
      <c r="G636" s="80"/>
      <c r="H636" s="80"/>
      <c r="I636" s="80"/>
      <c r="J636" s="80"/>
    </row>
    <row r="637" spans="2:10" x14ac:dyDescent="0.35">
      <c r="B637" s="80"/>
      <c r="C637" s="81">
        <v>43373</v>
      </c>
      <c r="D637" s="80"/>
      <c r="E637" s="80"/>
      <c r="F637" s="80"/>
      <c r="G637" s="80"/>
      <c r="H637" s="80"/>
      <c r="I637" s="80"/>
      <c r="J637" s="80"/>
    </row>
    <row r="638" spans="2:10" x14ac:dyDescent="0.35">
      <c r="B638" s="80"/>
      <c r="C638" s="81">
        <v>43343</v>
      </c>
      <c r="D638" s="80"/>
      <c r="E638" s="80"/>
      <c r="F638" s="80"/>
      <c r="G638" s="80"/>
      <c r="H638" s="80"/>
      <c r="I638" s="80"/>
      <c r="J638" s="80"/>
    </row>
    <row r="639" spans="2:10" x14ac:dyDescent="0.35">
      <c r="B639" s="80"/>
      <c r="C639" s="81">
        <v>43374</v>
      </c>
      <c r="D639" s="80"/>
      <c r="E639" s="80"/>
      <c r="F639" s="80"/>
      <c r="G639" s="80"/>
      <c r="H639" s="80"/>
      <c r="I639" s="80"/>
      <c r="J639" s="80"/>
    </row>
    <row r="640" spans="2:10" x14ac:dyDescent="0.35">
      <c r="B640" s="80"/>
      <c r="C640" s="81">
        <v>43375</v>
      </c>
      <c r="D640" s="80"/>
      <c r="E640" s="80"/>
      <c r="F640" s="80"/>
      <c r="G640" s="80"/>
      <c r="H640" s="80"/>
      <c r="I640" s="80"/>
      <c r="J640" s="80"/>
    </row>
    <row r="641" spans="2:10" x14ac:dyDescent="0.35">
      <c r="B641" s="80"/>
      <c r="C641" s="81">
        <v>43376</v>
      </c>
      <c r="D641" s="80"/>
      <c r="E641" s="80"/>
      <c r="F641" s="80"/>
      <c r="G641" s="80"/>
      <c r="H641" s="80"/>
      <c r="I641" s="80"/>
      <c r="J641" s="80"/>
    </row>
    <row r="642" spans="2:10" x14ac:dyDescent="0.35">
      <c r="B642" s="80"/>
      <c r="C642" s="81">
        <v>43377</v>
      </c>
      <c r="D642" s="80"/>
      <c r="E642" s="80"/>
      <c r="F642" s="80"/>
      <c r="G642" s="80"/>
      <c r="H642" s="80"/>
      <c r="I642" s="80"/>
      <c r="J642" s="80"/>
    </row>
    <row r="643" spans="2:10" x14ac:dyDescent="0.35">
      <c r="B643" s="80"/>
      <c r="C643" s="81">
        <v>43378</v>
      </c>
      <c r="D643" s="80"/>
      <c r="E643" s="80"/>
      <c r="F643" s="80"/>
      <c r="G643" s="80"/>
      <c r="H643" s="80"/>
      <c r="I643" s="80"/>
      <c r="J643" s="80"/>
    </row>
    <row r="644" spans="2:10" x14ac:dyDescent="0.35">
      <c r="B644" s="80"/>
      <c r="C644" s="81">
        <v>43379</v>
      </c>
      <c r="D644" s="80"/>
      <c r="E644" s="80"/>
      <c r="F644" s="80"/>
      <c r="G644" s="80"/>
      <c r="H644" s="80"/>
      <c r="I644" s="80"/>
      <c r="J644" s="80"/>
    </row>
    <row r="645" spans="2:10" x14ac:dyDescent="0.35">
      <c r="B645" s="80"/>
      <c r="C645" s="81">
        <v>43380</v>
      </c>
      <c r="D645" s="80"/>
      <c r="E645" s="80"/>
      <c r="F645" s="80"/>
      <c r="G645" s="80"/>
      <c r="H645" s="80"/>
      <c r="I645" s="80"/>
      <c r="J645" s="80"/>
    </row>
    <row r="646" spans="2:10" x14ac:dyDescent="0.35">
      <c r="B646" s="80"/>
      <c r="C646" s="81">
        <v>43381</v>
      </c>
      <c r="D646" s="80"/>
      <c r="E646" s="80"/>
      <c r="F646" s="80"/>
      <c r="G646" s="80"/>
      <c r="H646" s="80"/>
      <c r="I646" s="80"/>
      <c r="J646" s="80"/>
    </row>
    <row r="647" spans="2:10" x14ac:dyDescent="0.35">
      <c r="B647" s="80"/>
      <c r="C647" s="81">
        <v>43382</v>
      </c>
      <c r="D647" s="80"/>
      <c r="E647" s="80"/>
      <c r="F647" s="80"/>
      <c r="G647" s="80"/>
      <c r="H647" s="80"/>
      <c r="I647" s="80"/>
      <c r="J647" s="80"/>
    </row>
    <row r="648" spans="2:10" x14ac:dyDescent="0.35">
      <c r="B648" s="80"/>
      <c r="C648" s="81">
        <v>43383</v>
      </c>
      <c r="D648" s="80"/>
      <c r="E648" s="80"/>
      <c r="F648" s="80"/>
      <c r="G648" s="80"/>
      <c r="H648" s="80"/>
      <c r="I648" s="80"/>
      <c r="J648" s="80"/>
    </row>
    <row r="649" spans="2:10" x14ac:dyDescent="0.35">
      <c r="B649" s="80"/>
      <c r="C649" s="81">
        <v>43384</v>
      </c>
      <c r="D649" s="80"/>
      <c r="E649" s="80"/>
      <c r="F649" s="80"/>
      <c r="G649" s="80"/>
      <c r="H649" s="80"/>
      <c r="I649" s="80"/>
      <c r="J649" s="80"/>
    </row>
    <row r="650" spans="2:10" x14ac:dyDescent="0.35">
      <c r="B650" s="80"/>
      <c r="C650" s="81">
        <v>43385</v>
      </c>
      <c r="D650" s="80"/>
      <c r="E650" s="80"/>
      <c r="F650" s="80"/>
      <c r="G650" s="80"/>
      <c r="H650" s="80"/>
      <c r="I650" s="80"/>
      <c r="J650" s="80"/>
    </row>
    <row r="651" spans="2:10" x14ac:dyDescent="0.35">
      <c r="B651" s="80"/>
      <c r="C651" s="81">
        <v>43386</v>
      </c>
      <c r="D651" s="80"/>
      <c r="E651" s="80"/>
      <c r="F651" s="80"/>
      <c r="G651" s="80"/>
      <c r="H651" s="80"/>
      <c r="I651" s="80"/>
      <c r="J651" s="80"/>
    </row>
    <row r="652" spans="2:10" x14ac:dyDescent="0.35">
      <c r="B652" s="80"/>
      <c r="C652" s="81">
        <v>43387</v>
      </c>
      <c r="D652" s="80"/>
      <c r="E652" s="80"/>
      <c r="F652" s="80"/>
      <c r="G652" s="80"/>
      <c r="H652" s="80"/>
      <c r="I652" s="80"/>
      <c r="J652" s="80"/>
    </row>
    <row r="653" spans="2:10" x14ac:dyDescent="0.35">
      <c r="B653" s="80"/>
      <c r="C653" s="81">
        <v>43388</v>
      </c>
      <c r="D653" s="80"/>
      <c r="E653" s="80"/>
      <c r="F653" s="80"/>
      <c r="G653" s="80"/>
      <c r="H653" s="80"/>
      <c r="I653" s="80"/>
      <c r="J653" s="80"/>
    </row>
    <row r="654" spans="2:10" x14ac:dyDescent="0.35">
      <c r="B654" s="80"/>
      <c r="C654" s="81">
        <v>43389</v>
      </c>
      <c r="D654" s="80"/>
      <c r="E654" s="80"/>
      <c r="F654" s="80"/>
      <c r="G654" s="80"/>
      <c r="H654" s="80"/>
      <c r="I654" s="80"/>
      <c r="J654" s="80"/>
    </row>
    <row r="655" spans="2:10" x14ac:dyDescent="0.35">
      <c r="B655" s="80"/>
      <c r="C655" s="81">
        <v>43390</v>
      </c>
      <c r="D655" s="80"/>
      <c r="E655" s="80"/>
      <c r="F655" s="80"/>
      <c r="G655" s="80"/>
      <c r="H655" s="80"/>
      <c r="I655" s="80"/>
      <c r="J655" s="80"/>
    </row>
    <row r="656" spans="2:10" x14ac:dyDescent="0.35">
      <c r="B656" s="80"/>
      <c r="C656" s="81">
        <v>43391</v>
      </c>
      <c r="D656" s="80"/>
      <c r="E656" s="80"/>
      <c r="F656" s="80"/>
      <c r="G656" s="80"/>
      <c r="H656" s="80"/>
      <c r="I656" s="80"/>
      <c r="J656" s="80"/>
    </row>
    <row r="657" spans="2:10" x14ac:dyDescent="0.35">
      <c r="B657" s="80"/>
      <c r="C657" s="81">
        <v>43392</v>
      </c>
      <c r="D657" s="80"/>
      <c r="E657" s="80"/>
      <c r="F657" s="80"/>
      <c r="G657" s="80"/>
      <c r="H657" s="80"/>
      <c r="I657" s="80"/>
      <c r="J657" s="80"/>
    </row>
    <row r="658" spans="2:10" x14ac:dyDescent="0.35">
      <c r="B658" s="80"/>
      <c r="C658" s="81">
        <v>43393</v>
      </c>
      <c r="D658" s="80"/>
      <c r="E658" s="80"/>
      <c r="F658" s="80"/>
      <c r="G658" s="80"/>
      <c r="H658" s="80"/>
      <c r="I658" s="80"/>
      <c r="J658" s="80"/>
    </row>
    <row r="659" spans="2:10" x14ac:dyDescent="0.35">
      <c r="B659" s="80"/>
      <c r="C659" s="81">
        <v>43394</v>
      </c>
      <c r="D659" s="80"/>
      <c r="E659" s="80"/>
      <c r="F659" s="80"/>
      <c r="G659" s="80"/>
      <c r="H659" s="80"/>
      <c r="I659" s="80"/>
      <c r="J659" s="80"/>
    </row>
    <row r="660" spans="2:10" x14ac:dyDescent="0.35">
      <c r="B660" s="80"/>
      <c r="C660" s="81">
        <v>43395</v>
      </c>
      <c r="D660" s="80"/>
      <c r="E660" s="80"/>
      <c r="F660" s="80"/>
      <c r="G660" s="80"/>
      <c r="H660" s="80"/>
      <c r="I660" s="80"/>
      <c r="J660" s="80"/>
    </row>
    <row r="661" spans="2:10" x14ac:dyDescent="0.35">
      <c r="B661" s="80"/>
      <c r="C661" s="81">
        <v>43396</v>
      </c>
      <c r="D661" s="80"/>
      <c r="E661" s="80"/>
      <c r="F661" s="80"/>
      <c r="G661" s="80"/>
      <c r="H661" s="80"/>
      <c r="I661" s="80"/>
      <c r="J661" s="80"/>
    </row>
    <row r="662" spans="2:10" x14ac:dyDescent="0.35">
      <c r="B662" s="80"/>
      <c r="C662" s="81">
        <v>43397</v>
      </c>
      <c r="D662" s="80"/>
      <c r="E662" s="80"/>
      <c r="F662" s="80"/>
      <c r="G662" s="80"/>
      <c r="H662" s="80"/>
      <c r="I662" s="80"/>
      <c r="J662" s="80"/>
    </row>
    <row r="663" spans="2:10" x14ac:dyDescent="0.35">
      <c r="B663" s="80"/>
      <c r="C663" s="81">
        <v>43398</v>
      </c>
      <c r="D663" s="80"/>
      <c r="E663" s="80"/>
      <c r="F663" s="80"/>
      <c r="G663" s="80"/>
      <c r="H663" s="80"/>
      <c r="I663" s="80"/>
      <c r="J663" s="80"/>
    </row>
    <row r="664" spans="2:10" x14ac:dyDescent="0.35">
      <c r="B664" s="80"/>
      <c r="C664" s="81">
        <v>43399</v>
      </c>
      <c r="D664" s="80"/>
      <c r="E664" s="80"/>
      <c r="F664" s="80"/>
      <c r="G664" s="80"/>
      <c r="H664" s="80"/>
      <c r="I664" s="80"/>
      <c r="J664" s="80"/>
    </row>
    <row r="665" spans="2:10" x14ac:dyDescent="0.35">
      <c r="B665" s="80"/>
      <c r="C665" s="81">
        <v>43400</v>
      </c>
      <c r="D665" s="80"/>
      <c r="E665" s="80"/>
      <c r="F665" s="80"/>
      <c r="G665" s="80"/>
      <c r="H665" s="80"/>
      <c r="I665" s="80"/>
      <c r="J665" s="80"/>
    </row>
    <row r="666" spans="2:10" x14ac:dyDescent="0.35">
      <c r="B666" s="80"/>
      <c r="C666" s="81">
        <v>43401</v>
      </c>
      <c r="D666" s="80"/>
      <c r="E666" s="80"/>
      <c r="F666" s="80"/>
      <c r="G666" s="80"/>
      <c r="H666" s="80"/>
      <c r="I666" s="80"/>
      <c r="J666" s="80"/>
    </row>
    <row r="667" spans="2:10" x14ac:dyDescent="0.35">
      <c r="B667" s="80"/>
      <c r="C667" s="81">
        <v>43402</v>
      </c>
      <c r="D667" s="80"/>
      <c r="E667" s="80"/>
      <c r="F667" s="80"/>
      <c r="G667" s="80"/>
      <c r="H667" s="80"/>
      <c r="I667" s="80"/>
      <c r="J667" s="80"/>
    </row>
    <row r="668" spans="2:10" x14ac:dyDescent="0.35">
      <c r="B668" s="80"/>
      <c r="C668" s="81">
        <v>43403</v>
      </c>
      <c r="D668" s="80"/>
      <c r="E668" s="80"/>
      <c r="F668" s="80"/>
      <c r="G668" s="80"/>
      <c r="H668" s="80"/>
      <c r="I668" s="80"/>
      <c r="J668" s="80"/>
    </row>
    <row r="669" spans="2:10" x14ac:dyDescent="0.35">
      <c r="B669" s="80"/>
      <c r="C669" s="81">
        <v>43405</v>
      </c>
      <c r="D669" s="80"/>
      <c r="E669" s="80"/>
      <c r="F669" s="80"/>
      <c r="G669" s="80"/>
      <c r="H669" s="80"/>
      <c r="I669" s="80"/>
      <c r="J669" s="80"/>
    </row>
    <row r="670" spans="2:10" x14ac:dyDescent="0.35">
      <c r="B670" s="80"/>
      <c r="C670" s="81">
        <v>43406</v>
      </c>
      <c r="D670" s="80"/>
      <c r="E670" s="80"/>
      <c r="F670" s="80"/>
      <c r="G670" s="80"/>
      <c r="H670" s="80"/>
      <c r="I670" s="80"/>
      <c r="J670" s="80"/>
    </row>
    <row r="671" spans="2:10" x14ac:dyDescent="0.35">
      <c r="B671" s="80"/>
      <c r="C671" s="81">
        <v>43407</v>
      </c>
      <c r="D671" s="80"/>
      <c r="E671" s="80"/>
      <c r="F671" s="80"/>
      <c r="G671" s="80"/>
      <c r="H671" s="80"/>
      <c r="I671" s="80"/>
      <c r="J671" s="80"/>
    </row>
    <row r="672" spans="2:10" x14ac:dyDescent="0.35">
      <c r="B672" s="80"/>
      <c r="C672" s="81">
        <v>43408</v>
      </c>
      <c r="D672" s="80"/>
      <c r="E672" s="80"/>
      <c r="F672" s="80"/>
      <c r="G672" s="80"/>
      <c r="H672" s="80"/>
      <c r="I672" s="80"/>
      <c r="J672" s="80"/>
    </row>
    <row r="673" spans="2:10" x14ac:dyDescent="0.35">
      <c r="B673" s="80"/>
      <c r="C673" s="81">
        <v>43409</v>
      </c>
      <c r="D673" s="80"/>
      <c r="E673" s="80"/>
      <c r="F673" s="80"/>
      <c r="G673" s="80"/>
      <c r="H673" s="80"/>
      <c r="I673" s="80"/>
      <c r="J673" s="80"/>
    </row>
    <row r="674" spans="2:10" x14ac:dyDescent="0.35">
      <c r="B674" s="80"/>
      <c r="C674" s="81">
        <v>43410</v>
      </c>
      <c r="D674" s="80"/>
      <c r="E674" s="80"/>
      <c r="F674" s="80"/>
      <c r="G674" s="80"/>
      <c r="H674" s="80"/>
      <c r="I674" s="80"/>
      <c r="J674" s="80"/>
    </row>
    <row r="675" spans="2:10" x14ac:dyDescent="0.35">
      <c r="B675" s="80"/>
      <c r="C675" s="81">
        <v>43411</v>
      </c>
      <c r="D675" s="80"/>
      <c r="E675" s="80"/>
      <c r="F675" s="80"/>
      <c r="G675" s="80"/>
      <c r="H675" s="80"/>
      <c r="I675" s="80"/>
      <c r="J675" s="80"/>
    </row>
    <row r="676" spans="2:10" x14ac:dyDescent="0.35">
      <c r="B676" s="80"/>
      <c r="C676" s="81">
        <v>43412</v>
      </c>
      <c r="D676" s="80"/>
      <c r="E676" s="80"/>
      <c r="F676" s="80"/>
      <c r="G676" s="80"/>
      <c r="H676" s="80"/>
      <c r="I676" s="80"/>
      <c r="J676" s="80"/>
    </row>
    <row r="677" spans="2:10" x14ac:dyDescent="0.35">
      <c r="B677" s="80"/>
      <c r="C677" s="81">
        <v>43413</v>
      </c>
      <c r="D677" s="80"/>
      <c r="E677" s="80"/>
      <c r="F677" s="80"/>
      <c r="G677" s="80"/>
      <c r="H677" s="80"/>
      <c r="I677" s="80"/>
      <c r="J677" s="80"/>
    </row>
    <row r="678" spans="2:10" x14ac:dyDescent="0.35">
      <c r="B678" s="80"/>
      <c r="C678" s="81">
        <v>43414</v>
      </c>
      <c r="D678" s="80"/>
      <c r="E678" s="80"/>
      <c r="F678" s="80"/>
      <c r="G678" s="80"/>
      <c r="H678" s="80"/>
      <c r="I678" s="80"/>
      <c r="J678" s="80"/>
    </row>
    <row r="679" spans="2:10" x14ac:dyDescent="0.35">
      <c r="B679" s="80"/>
      <c r="C679" s="81">
        <v>43415</v>
      </c>
      <c r="D679" s="80"/>
      <c r="E679" s="80"/>
      <c r="F679" s="80"/>
      <c r="G679" s="80"/>
      <c r="H679" s="80"/>
      <c r="I679" s="80"/>
      <c r="J679" s="80"/>
    </row>
    <row r="680" spans="2:10" x14ac:dyDescent="0.35">
      <c r="B680" s="80"/>
      <c r="C680" s="81">
        <v>43416</v>
      </c>
      <c r="D680" s="80"/>
      <c r="E680" s="80"/>
      <c r="F680" s="80"/>
      <c r="G680" s="80"/>
      <c r="H680" s="80"/>
      <c r="I680" s="80"/>
      <c r="J680" s="80"/>
    </row>
    <row r="681" spans="2:10" x14ac:dyDescent="0.35">
      <c r="B681" s="80"/>
      <c r="C681" s="81">
        <v>43417</v>
      </c>
      <c r="D681" s="80"/>
      <c r="E681" s="80"/>
      <c r="F681" s="80"/>
      <c r="G681" s="80"/>
      <c r="H681" s="80"/>
      <c r="I681" s="80"/>
      <c r="J681" s="80"/>
    </row>
    <row r="682" spans="2:10" x14ac:dyDescent="0.35">
      <c r="B682" s="80"/>
      <c r="C682" s="81">
        <v>43418</v>
      </c>
      <c r="D682" s="80"/>
      <c r="E682" s="80"/>
      <c r="F682" s="80"/>
      <c r="G682" s="80"/>
      <c r="H682" s="80"/>
      <c r="I682" s="80"/>
      <c r="J682" s="80"/>
    </row>
    <row r="683" spans="2:10" x14ac:dyDescent="0.35">
      <c r="B683" s="80"/>
      <c r="C683" s="81">
        <v>43419</v>
      </c>
      <c r="D683" s="80"/>
      <c r="E683" s="80"/>
      <c r="F683" s="80"/>
      <c r="G683" s="80"/>
      <c r="H683" s="80"/>
      <c r="I683" s="80"/>
      <c r="J683" s="80"/>
    </row>
    <row r="684" spans="2:10" x14ac:dyDescent="0.35">
      <c r="B684" s="80"/>
      <c r="C684" s="81">
        <v>43420</v>
      </c>
      <c r="D684" s="80"/>
      <c r="E684" s="80"/>
      <c r="F684" s="80"/>
      <c r="G684" s="80"/>
      <c r="H684" s="80"/>
      <c r="I684" s="80"/>
      <c r="J684" s="80"/>
    </row>
    <row r="685" spans="2:10" x14ac:dyDescent="0.35">
      <c r="B685" s="80"/>
      <c r="C685" s="81">
        <v>43421</v>
      </c>
      <c r="D685" s="80"/>
      <c r="E685" s="80"/>
      <c r="F685" s="80"/>
      <c r="G685" s="80"/>
      <c r="H685" s="80"/>
      <c r="I685" s="80"/>
      <c r="J685" s="80"/>
    </row>
    <row r="686" spans="2:10" x14ac:dyDescent="0.35">
      <c r="B686" s="80"/>
      <c r="C686" s="81">
        <v>43422</v>
      </c>
      <c r="D686" s="80"/>
      <c r="E686" s="80"/>
      <c r="F686" s="80"/>
      <c r="G686" s="80"/>
      <c r="H686" s="80"/>
      <c r="I686" s="80"/>
      <c r="J686" s="80"/>
    </row>
    <row r="687" spans="2:10" x14ac:dyDescent="0.35">
      <c r="B687" s="80"/>
      <c r="C687" s="81">
        <v>43423</v>
      </c>
      <c r="D687" s="80"/>
      <c r="E687" s="80"/>
      <c r="F687" s="80"/>
      <c r="G687" s="80"/>
      <c r="H687" s="80"/>
      <c r="I687" s="80"/>
      <c r="J687" s="80"/>
    </row>
    <row r="688" spans="2:10" x14ac:dyDescent="0.35">
      <c r="B688" s="80"/>
      <c r="C688" s="81">
        <v>43424</v>
      </c>
      <c r="D688" s="80"/>
      <c r="E688" s="80"/>
      <c r="F688" s="80"/>
      <c r="G688" s="80"/>
      <c r="H688" s="80"/>
      <c r="I688" s="80"/>
      <c r="J688" s="80"/>
    </row>
    <row r="689" spans="2:10" x14ac:dyDescent="0.35">
      <c r="B689" s="80"/>
      <c r="C689" s="81">
        <v>43425</v>
      </c>
      <c r="D689" s="80"/>
      <c r="E689" s="80"/>
      <c r="F689" s="80"/>
      <c r="G689" s="80"/>
      <c r="H689" s="80"/>
      <c r="I689" s="80"/>
      <c r="J689" s="80"/>
    </row>
    <row r="690" spans="2:10" x14ac:dyDescent="0.35">
      <c r="B690" s="80"/>
      <c r="C690" s="81">
        <v>43426</v>
      </c>
      <c r="D690" s="80"/>
      <c r="E690" s="80"/>
      <c r="F690" s="80"/>
      <c r="G690" s="80"/>
      <c r="H690" s="80"/>
      <c r="I690" s="80"/>
      <c r="J690" s="80"/>
    </row>
    <row r="691" spans="2:10" x14ac:dyDescent="0.35">
      <c r="B691" s="80"/>
      <c r="C691" s="81">
        <v>43427</v>
      </c>
      <c r="D691" s="80"/>
      <c r="E691" s="80"/>
      <c r="F691" s="80"/>
      <c r="G691" s="80"/>
      <c r="H691" s="80"/>
      <c r="I691" s="80"/>
      <c r="J691" s="80"/>
    </row>
    <row r="692" spans="2:10" x14ac:dyDescent="0.35">
      <c r="B692" s="80"/>
      <c r="C692" s="81">
        <v>43428</v>
      </c>
      <c r="D692" s="80"/>
      <c r="E692" s="80"/>
      <c r="F692" s="80"/>
      <c r="G692" s="80"/>
      <c r="H692" s="80"/>
      <c r="I692" s="80"/>
      <c r="J692" s="80"/>
    </row>
    <row r="693" spans="2:10" x14ac:dyDescent="0.35">
      <c r="B693" s="80"/>
      <c r="C693" s="81">
        <v>43429</v>
      </c>
      <c r="D693" s="80"/>
      <c r="E693" s="80"/>
      <c r="F693" s="80"/>
      <c r="G693" s="80"/>
      <c r="H693" s="80"/>
      <c r="I693" s="80"/>
      <c r="J693" s="80"/>
    </row>
    <row r="694" spans="2:10" x14ac:dyDescent="0.35">
      <c r="B694" s="80"/>
      <c r="C694" s="81">
        <v>43430</v>
      </c>
      <c r="D694" s="80"/>
      <c r="E694" s="80"/>
      <c r="F694" s="80"/>
      <c r="G694" s="80"/>
      <c r="H694" s="80"/>
      <c r="I694" s="80"/>
      <c r="J694" s="80"/>
    </row>
    <row r="695" spans="2:10" x14ac:dyDescent="0.35">
      <c r="B695" s="80"/>
      <c r="C695" s="81">
        <v>43431</v>
      </c>
      <c r="D695" s="80"/>
      <c r="E695" s="80"/>
      <c r="F695" s="80"/>
      <c r="G695" s="80"/>
      <c r="H695" s="80"/>
      <c r="I695" s="80"/>
      <c r="J695" s="80"/>
    </row>
    <row r="696" spans="2:10" x14ac:dyDescent="0.35">
      <c r="B696" s="80"/>
      <c r="C696" s="81">
        <v>43432</v>
      </c>
      <c r="D696" s="80"/>
      <c r="E696" s="80"/>
      <c r="F696" s="80"/>
      <c r="G696" s="80"/>
      <c r="H696" s="80"/>
      <c r="I696" s="80"/>
      <c r="J696" s="80"/>
    </row>
    <row r="697" spans="2:10" x14ac:dyDescent="0.35">
      <c r="B697" s="80"/>
      <c r="C697" s="81">
        <v>43433</v>
      </c>
      <c r="D697" s="80"/>
      <c r="E697" s="80"/>
      <c r="F697" s="80"/>
      <c r="G697" s="80"/>
      <c r="H697" s="80"/>
      <c r="I697" s="80"/>
      <c r="J697" s="80"/>
    </row>
    <row r="698" spans="2:10" x14ac:dyDescent="0.35">
      <c r="B698" s="80"/>
      <c r="C698" s="81">
        <v>43434</v>
      </c>
      <c r="D698" s="80"/>
      <c r="E698" s="80"/>
      <c r="F698" s="80"/>
      <c r="G698" s="80"/>
      <c r="H698" s="80"/>
      <c r="I698" s="80"/>
      <c r="J698" s="80"/>
    </row>
    <row r="699" spans="2:10" x14ac:dyDescent="0.35">
      <c r="B699" s="80"/>
      <c r="C699" s="81">
        <v>43435</v>
      </c>
      <c r="D699" s="80"/>
      <c r="E699" s="80"/>
      <c r="F699" s="80"/>
      <c r="G699" s="80"/>
      <c r="H699" s="80"/>
      <c r="I699" s="80"/>
      <c r="J699" s="80"/>
    </row>
    <row r="700" spans="2:10" x14ac:dyDescent="0.35">
      <c r="B700" s="80"/>
      <c r="C700" s="81">
        <v>43436</v>
      </c>
      <c r="D700" s="80"/>
      <c r="E700" s="80"/>
      <c r="F700" s="80"/>
      <c r="G700" s="80"/>
      <c r="H700" s="80"/>
      <c r="I700" s="80"/>
      <c r="J700" s="80"/>
    </row>
    <row r="701" spans="2:10" x14ac:dyDescent="0.35">
      <c r="B701" s="80"/>
      <c r="C701" s="81">
        <v>43437</v>
      </c>
      <c r="D701" s="80"/>
      <c r="E701" s="80"/>
      <c r="F701" s="80"/>
      <c r="G701" s="80"/>
      <c r="H701" s="80"/>
      <c r="I701" s="80"/>
      <c r="J701" s="80"/>
    </row>
    <row r="702" spans="2:10" x14ac:dyDescent="0.35">
      <c r="B702" s="80"/>
      <c r="C702" s="81">
        <v>43438</v>
      </c>
      <c r="D702" s="80"/>
      <c r="E702" s="80"/>
      <c r="F702" s="80"/>
      <c r="G702" s="80"/>
      <c r="H702" s="80"/>
      <c r="I702" s="80"/>
      <c r="J702" s="80"/>
    </row>
    <row r="703" spans="2:10" x14ac:dyDescent="0.35">
      <c r="B703" s="80"/>
      <c r="C703" s="81">
        <v>43439</v>
      </c>
      <c r="D703" s="80"/>
      <c r="E703" s="80"/>
      <c r="F703" s="80"/>
      <c r="G703" s="80"/>
      <c r="H703" s="80"/>
      <c r="I703" s="80"/>
      <c r="J703" s="80"/>
    </row>
    <row r="704" spans="2:10" x14ac:dyDescent="0.35">
      <c r="B704" s="80"/>
      <c r="C704" s="81">
        <v>43440</v>
      </c>
      <c r="D704" s="80"/>
      <c r="E704" s="80"/>
      <c r="F704" s="80"/>
      <c r="G704" s="80"/>
      <c r="H704" s="80"/>
      <c r="I704" s="80"/>
      <c r="J704" s="80"/>
    </row>
    <row r="705" spans="2:10" x14ac:dyDescent="0.35">
      <c r="B705" s="80"/>
      <c r="C705" s="81">
        <v>43441</v>
      </c>
      <c r="D705" s="80"/>
      <c r="E705" s="80"/>
      <c r="F705" s="80"/>
      <c r="G705" s="80"/>
      <c r="H705" s="80"/>
      <c r="I705" s="80"/>
      <c r="J705" s="80"/>
    </row>
    <row r="706" spans="2:10" x14ac:dyDescent="0.35">
      <c r="B706" s="80"/>
      <c r="C706" s="81">
        <v>43442</v>
      </c>
      <c r="D706" s="80"/>
      <c r="E706" s="80"/>
      <c r="F706" s="80"/>
      <c r="G706" s="80"/>
      <c r="H706" s="80"/>
      <c r="I706" s="80"/>
      <c r="J706" s="80"/>
    </row>
    <row r="707" spans="2:10" x14ac:dyDescent="0.35">
      <c r="B707" s="80"/>
      <c r="C707" s="81">
        <v>43443</v>
      </c>
      <c r="D707" s="80"/>
      <c r="E707" s="80"/>
      <c r="F707" s="80"/>
      <c r="G707" s="80"/>
      <c r="H707" s="80"/>
      <c r="I707" s="80"/>
      <c r="J707" s="80"/>
    </row>
    <row r="708" spans="2:10" x14ac:dyDescent="0.35">
      <c r="B708" s="80"/>
      <c r="C708" s="81">
        <v>43444</v>
      </c>
      <c r="D708" s="80"/>
      <c r="E708" s="80"/>
      <c r="F708" s="80"/>
      <c r="G708" s="80"/>
      <c r="H708" s="80"/>
      <c r="I708" s="80"/>
      <c r="J708" s="80"/>
    </row>
    <row r="709" spans="2:10" x14ac:dyDescent="0.35">
      <c r="B709" s="80"/>
      <c r="C709" s="81">
        <v>43445</v>
      </c>
      <c r="D709" s="80"/>
      <c r="E709" s="80"/>
      <c r="F709" s="80"/>
      <c r="G709" s="80"/>
      <c r="H709" s="80"/>
      <c r="I709" s="80"/>
      <c r="J709" s="80"/>
    </row>
    <row r="710" spans="2:10" x14ac:dyDescent="0.35">
      <c r="B710" s="80"/>
      <c r="C710" s="81">
        <v>43446</v>
      </c>
      <c r="D710" s="80"/>
      <c r="E710" s="80"/>
      <c r="F710" s="80"/>
      <c r="G710" s="80"/>
      <c r="H710" s="80"/>
      <c r="I710" s="80"/>
      <c r="J710" s="80"/>
    </row>
    <row r="711" spans="2:10" x14ac:dyDescent="0.35">
      <c r="B711" s="80"/>
      <c r="C711" s="81">
        <v>43447</v>
      </c>
      <c r="D711" s="80"/>
      <c r="E711" s="80"/>
      <c r="F711" s="80"/>
      <c r="G711" s="80"/>
      <c r="H711" s="80"/>
      <c r="I711" s="80"/>
      <c r="J711" s="80"/>
    </row>
    <row r="712" spans="2:10" x14ac:dyDescent="0.35">
      <c r="B712" s="80"/>
      <c r="C712" s="81">
        <v>43448</v>
      </c>
      <c r="D712" s="80"/>
      <c r="E712" s="80"/>
      <c r="F712" s="80"/>
      <c r="G712" s="80"/>
      <c r="H712" s="80"/>
      <c r="I712" s="80"/>
      <c r="J712" s="80"/>
    </row>
    <row r="713" spans="2:10" x14ac:dyDescent="0.35">
      <c r="B713" s="80"/>
      <c r="C713" s="81">
        <v>43449</v>
      </c>
      <c r="D713" s="80"/>
      <c r="E713" s="80"/>
      <c r="F713" s="80"/>
      <c r="G713" s="80"/>
      <c r="H713" s="80"/>
      <c r="I713" s="80"/>
      <c r="J713" s="80"/>
    </row>
    <row r="714" spans="2:10" x14ac:dyDescent="0.35">
      <c r="B714" s="80"/>
      <c r="C714" s="81">
        <v>43450</v>
      </c>
      <c r="D714" s="80"/>
      <c r="E714" s="80"/>
      <c r="F714" s="80"/>
      <c r="G714" s="80"/>
      <c r="H714" s="80"/>
      <c r="I714" s="80"/>
      <c r="J714" s="80"/>
    </row>
    <row r="715" spans="2:10" x14ac:dyDescent="0.35">
      <c r="B715" s="80"/>
      <c r="C715" s="81">
        <v>43451</v>
      </c>
      <c r="D715" s="80"/>
      <c r="E715" s="80"/>
      <c r="F715" s="80"/>
      <c r="G715" s="80"/>
      <c r="H715" s="80"/>
      <c r="I715" s="80"/>
      <c r="J715" s="80"/>
    </row>
    <row r="716" spans="2:10" x14ac:dyDescent="0.35">
      <c r="B716" s="80"/>
      <c r="C716" s="81">
        <v>43452</v>
      </c>
      <c r="D716" s="80"/>
      <c r="E716" s="80"/>
      <c r="F716" s="80"/>
      <c r="G716" s="80"/>
      <c r="H716" s="80"/>
      <c r="I716" s="80"/>
      <c r="J716" s="80"/>
    </row>
    <row r="717" spans="2:10" x14ac:dyDescent="0.35">
      <c r="B717" s="80"/>
      <c r="C717" s="81">
        <v>43453</v>
      </c>
      <c r="D717" s="80"/>
      <c r="E717" s="80"/>
      <c r="F717" s="80"/>
      <c r="G717" s="80"/>
      <c r="H717" s="80"/>
      <c r="I717" s="80"/>
      <c r="J717" s="80"/>
    </row>
    <row r="718" spans="2:10" x14ac:dyDescent="0.35">
      <c r="B718" s="80"/>
      <c r="C718" s="81">
        <v>43454</v>
      </c>
      <c r="D718" s="80"/>
      <c r="E718" s="80"/>
      <c r="F718" s="80"/>
      <c r="G718" s="80"/>
      <c r="H718" s="80"/>
      <c r="I718" s="80"/>
      <c r="J718" s="80"/>
    </row>
    <row r="719" spans="2:10" x14ac:dyDescent="0.35">
      <c r="B719" s="80"/>
      <c r="C719" s="81">
        <v>43455</v>
      </c>
      <c r="D719" s="80"/>
      <c r="E719" s="80"/>
      <c r="F719" s="80"/>
      <c r="G719" s="80"/>
      <c r="H719" s="80"/>
      <c r="I719" s="80"/>
      <c r="J719" s="80"/>
    </row>
    <row r="720" spans="2:10" x14ac:dyDescent="0.35">
      <c r="B720" s="80"/>
      <c r="C720" s="81">
        <v>43456</v>
      </c>
      <c r="D720" s="80"/>
      <c r="E720" s="80"/>
      <c r="F720" s="80"/>
      <c r="G720" s="80"/>
      <c r="H720" s="80"/>
      <c r="I720" s="80"/>
      <c r="J720" s="80"/>
    </row>
    <row r="721" spans="2:10" x14ac:dyDescent="0.35">
      <c r="B721" s="80"/>
      <c r="C721" s="81">
        <v>43457</v>
      </c>
      <c r="D721" s="80"/>
      <c r="E721" s="80"/>
      <c r="F721" s="80"/>
      <c r="G721" s="80"/>
      <c r="H721" s="80"/>
      <c r="I721" s="80"/>
      <c r="J721" s="80"/>
    </row>
    <row r="722" spans="2:10" x14ac:dyDescent="0.35">
      <c r="B722" s="80"/>
      <c r="C722" s="81">
        <v>43458</v>
      </c>
      <c r="D722" s="80"/>
      <c r="E722" s="80"/>
      <c r="F722" s="80"/>
      <c r="G722" s="80"/>
      <c r="H722" s="80"/>
      <c r="I722" s="80"/>
      <c r="J722" s="80"/>
    </row>
    <row r="723" spans="2:10" x14ac:dyDescent="0.35">
      <c r="B723" s="80"/>
      <c r="C723" s="81">
        <v>43459</v>
      </c>
      <c r="D723" s="80"/>
      <c r="E723" s="80"/>
      <c r="F723" s="80"/>
      <c r="G723" s="80"/>
      <c r="H723" s="80"/>
      <c r="I723" s="80"/>
      <c r="J723" s="80"/>
    </row>
    <row r="724" spans="2:10" x14ac:dyDescent="0.35">
      <c r="B724" s="80"/>
      <c r="C724" s="81">
        <v>43460</v>
      </c>
      <c r="D724" s="80"/>
      <c r="E724" s="80"/>
      <c r="F724" s="80"/>
      <c r="G724" s="80"/>
      <c r="H724" s="80"/>
      <c r="I724" s="80"/>
      <c r="J724" s="80"/>
    </row>
    <row r="725" spans="2:10" x14ac:dyDescent="0.35">
      <c r="B725" s="80"/>
      <c r="C725" s="81">
        <v>43461</v>
      </c>
      <c r="D725" s="80"/>
      <c r="E725" s="80"/>
      <c r="F725" s="80"/>
      <c r="G725" s="80"/>
      <c r="H725" s="80"/>
      <c r="I725" s="80"/>
      <c r="J725" s="80"/>
    </row>
    <row r="726" spans="2:10" x14ac:dyDescent="0.35">
      <c r="B726" s="80"/>
      <c r="C726" s="81">
        <v>43462</v>
      </c>
      <c r="D726" s="80"/>
      <c r="E726" s="80"/>
      <c r="F726" s="80"/>
      <c r="G726" s="80"/>
      <c r="H726" s="80"/>
      <c r="I726" s="80"/>
      <c r="J726" s="80"/>
    </row>
    <row r="727" spans="2:10" x14ac:dyDescent="0.35">
      <c r="B727" s="80"/>
      <c r="C727" s="81">
        <v>43463</v>
      </c>
      <c r="D727" s="80"/>
      <c r="E727" s="80"/>
      <c r="F727" s="80"/>
      <c r="G727" s="80"/>
      <c r="H727" s="80"/>
      <c r="I727" s="80"/>
      <c r="J727" s="80"/>
    </row>
    <row r="728" spans="2:10" x14ac:dyDescent="0.35">
      <c r="B728" s="80"/>
      <c r="C728" s="81">
        <v>43464</v>
      </c>
      <c r="D728" s="80"/>
      <c r="E728" s="80"/>
      <c r="F728" s="80"/>
      <c r="G728" s="80"/>
      <c r="H728" s="80"/>
      <c r="I728" s="80"/>
      <c r="J728" s="80"/>
    </row>
    <row r="729" spans="2:10" x14ac:dyDescent="0.35">
      <c r="B729" s="80"/>
      <c r="C729" s="81">
        <v>43465</v>
      </c>
      <c r="D729" s="80"/>
      <c r="E729" s="80"/>
      <c r="F729" s="80"/>
      <c r="G729" s="80"/>
      <c r="H729" s="80"/>
      <c r="I729" s="80"/>
      <c r="J729" s="80"/>
    </row>
  </sheetData>
  <mergeCells count="11">
    <mergeCell ref="I11:T11"/>
    <mergeCell ref="I12:T12"/>
    <mergeCell ref="H13:J13"/>
    <mergeCell ref="G16:I16"/>
    <mergeCell ref="K16:M16"/>
    <mergeCell ref="E53:P53"/>
    <mergeCell ref="R55:W55"/>
    <mergeCell ref="K55:O55"/>
    <mergeCell ref="F55:I55"/>
    <mergeCell ref="G17:I49"/>
    <mergeCell ref="K17:M49"/>
  </mergeCells>
  <dataValidations count="2">
    <dataValidation type="list" allowBlank="1" showInputMessage="1" showErrorMessage="1" sqref="G167">
      <formula1>Date06</formula1>
    </dataValidation>
    <dataValidation type="list" allowBlank="1" showInputMessage="1" showErrorMessage="1" sqref="F258">
      <formula1>Date09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26</vt:i4>
      </vt:variant>
    </vt:vector>
  </HeadingPairs>
  <TitlesOfParts>
    <vt:vector size="42" baseType="lpstr">
      <vt:lpstr>Résultats</vt:lpstr>
      <vt:lpstr>Appuis</vt:lpstr>
      <vt:lpstr>Tableau Référence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Paramètres</vt:lpstr>
      <vt:lpstr>Date01</vt:lpstr>
      <vt:lpstr>Date02</vt:lpstr>
      <vt:lpstr>Date03</vt:lpstr>
      <vt:lpstr>Date04</vt:lpstr>
      <vt:lpstr>Date05</vt:lpstr>
      <vt:lpstr>Date06</vt:lpstr>
      <vt:lpstr>Date07</vt:lpstr>
      <vt:lpstr>Date08</vt:lpstr>
      <vt:lpstr>Date09</vt:lpstr>
      <vt:lpstr>Date10</vt:lpstr>
      <vt:lpstr>Date11</vt:lpstr>
      <vt:lpstr>Date12</vt:lpstr>
      <vt:lpstr>DONNEES000003</vt:lpstr>
      <vt:lpstr>DONNEES00001</vt:lpstr>
      <vt:lpstr>DONNEES00003</vt:lpstr>
      <vt:lpstr>DONNEES0001</vt:lpstr>
      <vt:lpstr>DONNEES0002</vt:lpstr>
      <vt:lpstr>DONNEES0004</vt:lpstr>
      <vt:lpstr>DONNEES0005</vt:lpstr>
      <vt:lpstr>DONNEES0006</vt:lpstr>
      <vt:lpstr>DONNEES06</vt:lpstr>
      <vt:lpstr>LASTE</vt:lpstr>
      <vt:lpstr>LIIISTE</vt:lpstr>
      <vt:lpstr>Liiste</vt:lpstr>
      <vt:lpstr>LISTE01</vt:lpstr>
      <vt:lpstr>OUI__NON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BONNARDC</dc:creator>
  <cp:lastModifiedBy>BONNARDC</cp:lastModifiedBy>
  <dcterms:created xsi:type="dcterms:W3CDTF">2018-06-15T07:59:36Z</dcterms:created>
  <dcterms:modified xsi:type="dcterms:W3CDTF">2018-07-18T15:44:36Z</dcterms:modified>
</cp:coreProperties>
</file>