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ustine\STAGE mairie\"/>
    </mc:Choice>
  </mc:AlternateContent>
  <bookViews>
    <workbookView xWindow="0" yWindow="0" windowWidth="9600" windowHeight="3300"/>
  </bookViews>
  <sheets>
    <sheet name="Source" sheetId="3" r:id="rId1"/>
    <sheet name="Planning au mois" sheetId="6" r:id="rId2"/>
    <sheet name="Planning semaine" sheetId="7" r:id="rId3"/>
    <sheet name="Planning jours" sheetId="1" r:id="rId4"/>
  </sheets>
  <functionGroups builtInGroupCount="18"/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8" i="3" l="1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20" i="3"/>
  <c r="L19" i="3"/>
  <c r="C15" i="6"/>
  <c r="C16" i="6" s="1"/>
  <c r="K21" i="3" l="1"/>
  <c r="K25" i="3"/>
  <c r="K29" i="3"/>
  <c r="K33" i="3"/>
  <c r="K37" i="3"/>
  <c r="K41" i="3"/>
  <c r="K45" i="3"/>
  <c r="K20" i="3"/>
  <c r="K31" i="3"/>
  <c r="K39" i="3"/>
  <c r="K47" i="3"/>
  <c r="K49" i="3"/>
  <c r="K28" i="3"/>
  <c r="K36" i="3"/>
  <c r="K44" i="3"/>
  <c r="K22" i="3"/>
  <c r="K26" i="3"/>
  <c r="K30" i="3"/>
  <c r="K34" i="3"/>
  <c r="K38" i="3"/>
  <c r="K42" i="3"/>
  <c r="K46" i="3"/>
  <c r="K23" i="3"/>
  <c r="K27" i="3"/>
  <c r="K35" i="3"/>
  <c r="K43" i="3"/>
  <c r="K19" i="3"/>
  <c r="K24" i="3"/>
  <c r="K32" i="3"/>
  <c r="K40" i="3"/>
  <c r="K48" i="3"/>
  <c r="B4" i="7"/>
  <c r="C11" i="7"/>
  <c r="AI103" i="1"/>
  <c r="D11" i="7" l="1"/>
  <c r="E11" i="7" s="1"/>
  <c r="F11" i="7" s="1"/>
  <c r="G11" i="7" s="1"/>
  <c r="H11" i="7" s="1"/>
  <c r="I11" i="7" s="1"/>
  <c r="D15" i="6" l="1"/>
  <c r="D16" i="6" s="1"/>
  <c r="E15" i="6"/>
  <c r="E16" i="6" s="1"/>
  <c r="F15" i="6"/>
  <c r="F16" i="6" s="1"/>
  <c r="G15" i="6"/>
  <c r="G16" i="6" s="1"/>
  <c r="H15" i="6"/>
  <c r="H16" i="6" s="1"/>
  <c r="I15" i="6"/>
  <c r="I16" i="6" s="1"/>
  <c r="J15" i="6"/>
  <c r="J16" i="6" s="1"/>
  <c r="K15" i="6"/>
  <c r="K16" i="6" s="1"/>
  <c r="L15" i="6"/>
  <c r="L16" i="6" s="1"/>
  <c r="M15" i="6"/>
  <c r="M16" i="6" s="1"/>
  <c r="N15" i="6"/>
  <c r="N16" i="6" s="1"/>
  <c r="O15" i="6"/>
  <c r="O16" i="6" s="1"/>
  <c r="P15" i="6"/>
  <c r="P16" i="6" s="1"/>
  <c r="Q15" i="6"/>
  <c r="Q16" i="6" s="1"/>
  <c r="R15" i="6"/>
  <c r="R16" i="6" s="1"/>
  <c r="S15" i="6"/>
  <c r="S16" i="6" s="1"/>
  <c r="T15" i="6"/>
  <c r="T16" i="6" s="1"/>
  <c r="U15" i="6"/>
  <c r="U16" i="6" s="1"/>
  <c r="V15" i="6"/>
  <c r="V16" i="6" s="1"/>
  <c r="W15" i="6"/>
  <c r="W16" i="6" s="1"/>
  <c r="X15" i="6"/>
  <c r="X16" i="6" s="1"/>
  <c r="Y15" i="6"/>
  <c r="Y16" i="6" s="1"/>
  <c r="Z15" i="6"/>
  <c r="Z16" i="6" s="1"/>
  <c r="AA15" i="6"/>
  <c r="AA16" i="6" s="1"/>
  <c r="AB15" i="6"/>
  <c r="AB16" i="6" s="1"/>
  <c r="AC15" i="6"/>
  <c r="AC16" i="6" s="1"/>
  <c r="AD15" i="6"/>
  <c r="AD16" i="6" s="1"/>
  <c r="AE15" i="6"/>
  <c r="AE16" i="6" s="1"/>
  <c r="AF15" i="6"/>
  <c r="AF16" i="6" s="1"/>
  <c r="AG15" i="6"/>
  <c r="AG16" i="6" s="1"/>
  <c r="AH103" i="1" l="1"/>
  <c r="AH104" i="1"/>
  <c r="AH105" i="1"/>
  <c r="AH106" i="1"/>
  <c r="AH107" i="1"/>
  <c r="AH108" i="1"/>
  <c r="AH112" i="1"/>
  <c r="AH113" i="1"/>
  <c r="AH114" i="1"/>
  <c r="AH115" i="1"/>
  <c r="AH116" i="1"/>
  <c r="AH117" i="1"/>
  <c r="AH118" i="1"/>
  <c r="AH119" i="1"/>
  <c r="AH120" i="1"/>
  <c r="AH121" i="1"/>
  <c r="AH122" i="1"/>
  <c r="AH126" i="1"/>
  <c r="AH127" i="1"/>
  <c r="AH128" i="1"/>
  <c r="AH132" i="1"/>
  <c r="AH133" i="1"/>
  <c r="AH134" i="1"/>
  <c r="AH135" i="1"/>
  <c r="AH139" i="1"/>
  <c r="AH140" i="1"/>
  <c r="AH141" i="1"/>
  <c r="AH142" i="1"/>
  <c r="AH143" i="1"/>
  <c r="AH144" i="1"/>
  <c r="AH145" i="1"/>
  <c r="AH146" i="1"/>
  <c r="AI121" i="1"/>
  <c r="AI106" i="1"/>
  <c r="AI113" i="1"/>
  <c r="AI135" i="1"/>
  <c r="AI146" i="1"/>
  <c r="AI118" i="1"/>
  <c r="AI105" i="1"/>
  <c r="AI133" i="1"/>
  <c r="AI140" i="1"/>
  <c r="AI143" i="1"/>
  <c r="AI114" i="1"/>
  <c r="AI120" i="1"/>
  <c r="AI104" i="1"/>
  <c r="AI145" i="1"/>
  <c r="AI139" i="1"/>
  <c r="AI126" i="1"/>
  <c r="AI134" i="1"/>
  <c r="AI108" i="1"/>
  <c r="AI144" i="1"/>
  <c r="AI112" i="1"/>
  <c r="AI115" i="1"/>
  <c r="AI142" i="1"/>
  <c r="AI117" i="1"/>
  <c r="AI128" i="1"/>
  <c r="AI119" i="1"/>
  <c r="AI107" i="1"/>
  <c r="AI141" i="1"/>
  <c r="AI127" i="1"/>
  <c r="AI132" i="1"/>
  <c r="AI116" i="1"/>
  <c r="AI122" i="1"/>
  <c r="K70" i="1" l="1"/>
  <c r="I70" i="1"/>
  <c r="E71" i="1" l="1"/>
  <c r="I68" i="1"/>
  <c r="I69" i="1"/>
  <c r="E91" i="1" l="1"/>
  <c r="E89" i="1"/>
  <c r="E90" i="1"/>
  <c r="E95" i="1"/>
  <c r="E94" i="1"/>
  <c r="E93" i="1"/>
  <c r="E75" i="1"/>
  <c r="E68" i="1"/>
  <c r="E69" i="1"/>
  <c r="E72" i="1"/>
  <c r="E73" i="1"/>
</calcChain>
</file>

<file path=xl/sharedStrings.xml><?xml version="1.0" encoding="utf-8"?>
<sst xmlns="http://schemas.openxmlformats.org/spreadsheetml/2006/main" count="209" uniqueCount="110">
  <si>
    <t>PLANNING</t>
  </si>
  <si>
    <t>Semaine du :</t>
  </si>
  <si>
    <t>Salariés</t>
  </si>
  <si>
    <t>DEBUT</t>
  </si>
  <si>
    <t>FIN</t>
  </si>
  <si>
    <t>PAUSE</t>
  </si>
  <si>
    <t>TOTAL</t>
  </si>
  <si>
    <t>journée avec pause : 1 &amp; 2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</si>
  <si>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</si>
  <si>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</si>
  <si>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</si>
  <si>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</si>
  <si>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</si>
  <si>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</si>
  <si>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</si>
  <si>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</si>
  <si>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</si>
  <si>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</si>
  <si>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</si>
  <si>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</si>
  <si>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</si>
  <si>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</si>
  <si>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</si>
  <si>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</si>
  <si>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</si>
  <si>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</si>
  <si>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</si>
  <si>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</si>
  <si>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</si>
  <si>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</si>
  <si>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</si>
  <si>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</si>
  <si>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</si>
  <si>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</si>
  <si>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</si>
  <si>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</si>
  <si>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</si>
  <si>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</si>
  <si>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</si>
  <si>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</si>
  <si>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</si>
  <si>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</si>
  <si>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journée continue : 3</t>
  </si>
  <si>
    <t>1&amp;2</t>
  </si>
  <si>
    <t>07:00
07:30</t>
  </si>
  <si>
    <t>08:00
08:30</t>
  </si>
  <si>
    <t>09:00
09:30</t>
  </si>
  <si>
    <t>07:30
08:00</t>
  </si>
  <si>
    <t>08:30
09:00</t>
  </si>
  <si>
    <t>09:30
10:00</t>
  </si>
  <si>
    <t>10:00
10:30</t>
  </si>
  <si>
    <t>10:30
11:00</t>
  </si>
  <si>
    <t>11:00
11:30</t>
  </si>
  <si>
    <t>11:30
12:00</t>
  </si>
  <si>
    <t>12:00
12:30</t>
  </si>
  <si>
    <t>12:30
13:00</t>
  </si>
  <si>
    <t>13:00
13:30</t>
  </si>
  <si>
    <t>13:30
14:00</t>
  </si>
  <si>
    <t>14:00
14:30</t>
  </si>
  <si>
    <t>14:30
15:00</t>
  </si>
  <si>
    <t>15:00
15:30</t>
  </si>
  <si>
    <t>15:30
16:00</t>
  </si>
  <si>
    <t>16:00
16:30</t>
  </si>
  <si>
    <t>16:30
17:00</t>
  </si>
  <si>
    <t>17:00
17:30</t>
  </si>
  <si>
    <t>17:30
18:00</t>
  </si>
  <si>
    <t>18:00
18:30</t>
  </si>
  <si>
    <t>18:30
19:00</t>
  </si>
  <si>
    <t>19:00
19:30</t>
  </si>
  <si>
    <t>19:30
20:00</t>
  </si>
  <si>
    <t>20:00
20:30</t>
  </si>
  <si>
    <t>20:30
21:00</t>
  </si>
  <si>
    <t>21:00
21:30</t>
  </si>
  <si>
    <t>21:30
22:00</t>
  </si>
  <si>
    <t>22:00
22:30</t>
  </si>
  <si>
    <t>22:30
23:00</t>
  </si>
  <si>
    <t>Heures Totales 
travaillées</t>
  </si>
  <si>
    <t>22:30
23:01</t>
  </si>
  <si>
    <t>Année :</t>
  </si>
  <si>
    <t>Mois :</t>
  </si>
  <si>
    <t>Juillet</t>
  </si>
  <si>
    <t>Années</t>
  </si>
  <si>
    <t>Mois</t>
  </si>
  <si>
    <t>Janvier</t>
  </si>
  <si>
    <t>Février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</si>
  <si>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</si>
  <si>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</si>
  <si>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</si>
  <si>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</si>
  <si>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</si>
  <si>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</si>
  <si>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</si>
  <si>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</si>
  <si>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</si>
  <si>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Num</t>
  </si>
  <si>
    <t>N° de la semaine</t>
  </si>
  <si>
    <t>N° de semaine</t>
  </si>
  <si>
    <t>Jours</t>
  </si>
  <si>
    <t>Jours :</t>
  </si>
  <si>
    <t>Lundi</t>
  </si>
  <si>
    <t>Mardi</t>
  </si>
  <si>
    <t>Mercredi</t>
  </si>
  <si>
    <t>Jeudi</t>
  </si>
  <si>
    <t>Vendredi</t>
  </si>
  <si>
    <t>Samedi</t>
  </si>
  <si>
    <t>Dimanche</t>
  </si>
  <si>
    <t>Paul</t>
  </si>
  <si>
    <t>Pierre</t>
  </si>
  <si>
    <t>Jacque</t>
  </si>
  <si>
    <t>vendredi 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</si>
</sst>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[$-F800]dddd\,\ mmmm\ dd\,\ yyyy"/>
    <numFmt numFmtId="165" formatCode="h:mm;@"/>
    <numFmt numFmtId="166" formatCode="[h]:mm"/>
    <numFmt numFmtId="167" formatCode="dddd\ dd\ mmmm"/>
    <numFmt numFmtId="168" formatCode="mmmm"/>
    <numFmt numFmtId="169" formatCode="dddd\ dd\ 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u/>
      <sz val="16"/>
      <color rgb="FFFF0000"/>
      <name val="Calibri"/>
      <family val="2"/>
      <scheme val="minor"/>
    </font>
    <font>
      <b/>
      <u/>
      <sz val="16"/>
      <color rgb="FFFF0000"/>
      <name val="Arial"/>
      <family val="2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u/>
      <sz val="18"/>
      <color rgb="FFFF0000"/>
      <name val="Calibri"/>
      <family val="2"/>
      <scheme val="minor"/>
    </font>
    <font>
      <b/>
      <u/>
      <sz val="18"/>
      <color rgb="FFFF000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1"/>
      <color theme="4" tint="-0.249977111117893"/>
      <name val="Calibri"/>
      <family val="2"/>
      <scheme val="minor"/>
    </font>
    <font>
      <b/>
      <u/>
      <sz val="12"/>
      <color rgb="FFFF0000"/>
      <name val="Calibri"/>
      <family val="2"/>
      <scheme val="minor"/>
    </font>
    <font>
      <b/>
      <u/>
      <sz val="12"/>
      <color rgb="FFFF0000"/>
      <name val="Arial"/>
      <family val="2"/>
    </font>
    <font>
      <b/>
      <sz val="8"/>
      <color theme="4" tint="-0.249977111117893"/>
      <name val="Calibri"/>
      <family val="2"/>
      <scheme val="minor"/>
    </font>
    <font>
      <b/>
      <sz val="8"/>
      <color theme="4" tint="-0.249977111117893"/>
      <name val="Arial"/>
      <family val="2"/>
    </font>
    <font>
      <b/>
      <sz val="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12">
    <xf numFmtId="0" fontId="0" fillId="0" borderId="0" xfId="0"/>
    <xf numFmtId="0" fontId="3" fillId="2" borderId="1" xfId="0" applyFont="1" applyFill="1" applyBorder="1"/>
    <xf numFmtId="164" fontId="3" fillId="2" borderId="1" xfId="0" applyNumberFormat="1" applyFont="1" applyFill="1" applyBorder="1"/>
    <xf numFmtId="0" fontId="4" fillId="3" borderId="1" xfId="0" applyFont="1" applyFill="1" applyBorder="1"/>
    <xf numFmtId="0" fontId="5" fillId="0" borderId="1" xfId="0" applyFont="1" applyBorder="1"/>
    <xf numFmtId="0" fontId="0" fillId="0" borderId="1" xfId="0" applyBorder="1"/>
    <xf numFmtId="0" fontId="6" fillId="0" borderId="1" xfId="0" applyFont="1" applyBorder="1"/>
    <xf numFmtId="0" fontId="5" fillId="0" borderId="0" xfId="0" applyFont="1" applyBorder="1"/>
    <xf numFmtId="0" fontId="0" fillId="0" borderId="0" xfId="0" applyBorder="1"/>
    <xf numFmtId="165" fontId="0" fillId="0" borderId="1" xfId="0" applyNumberFormat="1" applyBorder="1"/>
    <xf numFmtId="166" fontId="0" fillId="0" borderId="0" xfId="0" applyNumberFormat="1"/>
    <xf numFmtId="0" fontId="0" fillId="4" borderId="0" xfId="0" applyFill="1"/>
    <xf numFmtId="166" fontId="0" fillId="4" borderId="0" xfId="0" applyNumberFormat="1" applyFill="1"/>
    <xf numFmtId="0" fontId="1" fillId="0" borderId="1" xfId="0" applyFont="1" applyBorder="1"/>
    <xf numFmtId="165" fontId="0" fillId="0" borderId="0" xfId="0" applyNumberFormat="1"/>
    <xf numFmtId="0" fontId="0" fillId="5" borderId="0" xfId="0" applyFill="1"/>
    <xf numFmtId="166" fontId="0" fillId="5" borderId="0" xfId="0" applyNumberFormat="1" applyFill="1"/>
    <xf numFmtId="0" fontId="0" fillId="6" borderId="0" xfId="0" applyFill="1"/>
    <xf numFmtId="166" fontId="0" fillId="6" borderId="0" xfId="0" applyNumberFormat="1" applyFill="1"/>
    <xf numFmtId="0" fontId="0" fillId="0" borderId="3" xfId="0" applyBorder="1"/>
    <xf numFmtId="0" fontId="7" fillId="0" borderId="3" xfId="0" applyFont="1" applyBorder="1"/>
    <xf numFmtId="0" fontId="5" fillId="0" borderId="3" xfId="0" applyFont="1" applyBorder="1"/>
    <xf numFmtId="0" fontId="6" fillId="0" borderId="3" xfId="0" applyFont="1" applyBorder="1"/>
    <xf numFmtId="0" fontId="8" fillId="0" borderId="3" xfId="0" applyFont="1" applyBorder="1"/>
    <xf numFmtId="165" fontId="0" fillId="0" borderId="2" xfId="0" applyNumberFormat="1" applyBorder="1"/>
    <xf numFmtId="0" fontId="0" fillId="0" borderId="2" xfId="0" applyBorder="1"/>
    <xf numFmtId="0" fontId="0" fillId="0" borderId="7" xfId="0" applyBorder="1"/>
    <xf numFmtId="165" fontId="0" fillId="0" borderId="8" xfId="0" applyNumberFormat="1" applyBorder="1"/>
    <xf numFmtId="165" fontId="0" fillId="0" borderId="6" xfId="0" applyNumberFormat="1" applyBorder="1"/>
    <xf numFmtId="0" fontId="0" fillId="0" borderId="5" xfId="0" applyBorder="1"/>
    <xf numFmtId="0" fontId="0" fillId="0" borderId="9" xfId="0" applyBorder="1"/>
    <xf numFmtId="0" fontId="0" fillId="0" borderId="4" xfId="0" applyBorder="1"/>
    <xf numFmtId="0" fontId="0" fillId="7" borderId="0" xfId="0" applyFill="1"/>
    <xf numFmtId="166" fontId="0" fillId="7" borderId="0" xfId="0" applyNumberFormat="1" applyFill="1"/>
    <xf numFmtId="0" fontId="9" fillId="8" borderId="0" xfId="0" applyFont="1" applyFill="1"/>
    <xf numFmtId="166" fontId="9" fillId="8" borderId="0" xfId="0" applyNumberFormat="1" applyFont="1" applyFill="1"/>
    <xf numFmtId="165" fontId="0" fillId="0" borderId="1" xfId="0" applyNumberFormat="1" applyBorder="1" applyAlignment="1"/>
    <xf numFmtId="166" fontId="1" fillId="0" borderId="1" xfId="0" applyNumberFormat="1" applyFont="1" applyBorder="1" applyAlignment="1">
      <alignment wrapText="1"/>
    </xf>
    <xf numFmtId="166" fontId="0" fillId="0" borderId="1" xfId="0" applyNumberFormat="1" applyBorder="1"/>
    <xf numFmtId="166" fontId="1" fillId="0" borderId="2" xfId="0" applyNumberFormat="1" applyFont="1" applyBorder="1" applyAlignment="1">
      <alignment wrapText="1"/>
    </xf>
    <xf numFmtId="166" fontId="1" fillId="0" borderId="8" xfId="0" applyNumberFormat="1" applyFont="1" applyBorder="1" applyAlignment="1">
      <alignment wrapText="1"/>
    </xf>
    <xf numFmtId="0" fontId="0" fillId="0" borderId="3" xfId="0" applyFont="1" applyBorder="1"/>
    <xf numFmtId="0" fontId="10" fillId="0" borderId="3" xfId="0" applyFont="1" applyBorder="1"/>
    <xf numFmtId="0" fontId="11" fillId="0" borderId="3" xfId="0" applyFont="1" applyBorder="1"/>
    <xf numFmtId="0" fontId="12" fillId="0" borderId="3" xfId="0" applyFont="1" applyBorder="1"/>
    <xf numFmtId="0" fontId="13" fillId="0" borderId="3" xfId="0" applyFont="1" applyBorder="1"/>
    <xf numFmtId="0" fontId="0" fillId="8" borderId="1" xfId="0" applyFill="1" applyBorder="1"/>
    <xf numFmtId="0" fontId="14" fillId="0" borderId="0" xfId="0" applyFont="1" applyAlignment="1">
      <alignment wrapText="1"/>
    </xf>
    <xf numFmtId="0" fontId="0" fillId="0" borderId="8" xfId="0" applyBorder="1"/>
    <xf numFmtId="0" fontId="0" fillId="4" borderId="1" xfId="0" applyFill="1" applyBorder="1"/>
    <xf numFmtId="166" fontId="0" fillId="4" borderId="1" xfId="0" applyNumberFormat="1" applyFill="1" applyBorder="1"/>
    <xf numFmtId="0" fontId="1" fillId="9" borderId="1" xfId="0" applyFont="1" applyFill="1" applyBorder="1"/>
    <xf numFmtId="0" fontId="1" fillId="9" borderId="9" xfId="0" applyFont="1" applyFill="1" applyBorder="1"/>
    <xf numFmtId="164" fontId="1" fillId="0" borderId="0" xfId="0" applyNumberFormat="1" applyFont="1" applyBorder="1"/>
    <xf numFmtId="0" fontId="0" fillId="4" borderId="9" xfId="0" applyFill="1" applyBorder="1"/>
    <xf numFmtId="0" fontId="0" fillId="4" borderId="4" xfId="0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8" xfId="0" applyFill="1" applyBorder="1"/>
    <xf numFmtId="0" fontId="0" fillId="4" borderId="6" xfId="0" applyFill="1" applyBorder="1"/>
    <xf numFmtId="166" fontId="0" fillId="4" borderId="8" xfId="0" applyNumberFormat="1" applyFill="1" applyBorder="1"/>
    <xf numFmtId="0" fontId="0" fillId="4" borderId="7" xfId="0" applyFill="1" applyBorder="1"/>
    <xf numFmtId="0" fontId="5" fillId="0" borderId="1" xfId="0" applyFont="1" applyBorder="1" applyAlignment="1"/>
    <xf numFmtId="0" fontId="1" fillId="0" borderId="0" xfId="0" applyFont="1"/>
    <xf numFmtId="0" fontId="1" fillId="10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0" fillId="0" borderId="10" xfId="0" applyBorder="1"/>
    <xf numFmtId="0" fontId="12" fillId="0" borderId="1" xfId="0" applyFont="1" applyBorder="1"/>
    <xf numFmtId="0" fontId="11" fillId="0" borderId="1" xfId="0" applyFont="1" applyBorder="1"/>
    <xf numFmtId="0" fontId="13" fillId="0" borderId="1" xfId="0" applyFont="1" applyBorder="1"/>
    <xf numFmtId="0" fontId="12" fillId="0" borderId="2" xfId="0" applyFont="1" applyBorder="1"/>
    <xf numFmtId="0" fontId="0" fillId="0" borderId="11" xfId="0" applyBorder="1"/>
    <xf numFmtId="0" fontId="7" fillId="0" borderId="2" xfId="0" applyFont="1" applyBorder="1"/>
    <xf numFmtId="0" fontId="11" fillId="0" borderId="2" xfId="0" applyFont="1" applyBorder="1"/>
    <xf numFmtId="0" fontId="1" fillId="0" borderId="2" xfId="0" applyFont="1" applyBorder="1"/>
    <xf numFmtId="167" fontId="1" fillId="0" borderId="9" xfId="0" quotePrefix="1" applyNumberFormat="1" applyFont="1" applyBorder="1" applyAlignment="1">
      <alignment textRotation="90" wrapText="1"/>
    </xf>
    <xf numFmtId="167" fontId="0" fillId="0" borderId="0" xfId="0" applyNumberFormat="1" applyAlignment="1">
      <alignment textRotation="90"/>
    </xf>
    <xf numFmtId="0" fontId="6" fillId="12" borderId="1" xfId="0" applyFont="1" applyFill="1" applyBorder="1"/>
    <xf numFmtId="0" fontId="17" fillId="12" borderId="1" xfId="0" applyFont="1" applyFill="1" applyBorder="1"/>
    <xf numFmtId="0" fontId="17" fillId="0" borderId="1" xfId="0" applyFont="1" applyBorder="1"/>
    <xf numFmtId="0" fontId="1" fillId="9" borderId="3" xfId="0" applyFont="1" applyFill="1" applyBorder="1"/>
    <xf numFmtId="168" fontId="1" fillId="10" borderId="1" xfId="0" applyNumberFormat="1" applyFont="1" applyFill="1" applyBorder="1" applyAlignment="1">
      <alignment horizontal="center"/>
    </xf>
    <xf numFmtId="167" fontId="1" fillId="0" borderId="1" xfId="0" applyNumberFormat="1" applyFont="1" applyBorder="1" applyAlignment="1">
      <alignment textRotation="90"/>
    </xf>
    <xf numFmtId="0" fontId="18" fillId="12" borderId="1" xfId="0" applyFont="1" applyFill="1" applyBorder="1"/>
    <xf numFmtId="0" fontId="19" fillId="0" borderId="1" xfId="0" applyFont="1" applyBorder="1"/>
    <xf numFmtId="0" fontId="18" fillId="0" borderId="1" xfId="0" applyFont="1" applyBorder="1"/>
    <xf numFmtId="0" fontId="20" fillId="12" borderId="1" xfId="0" applyFont="1" applyFill="1" applyBorder="1"/>
    <xf numFmtId="0" fontId="21" fillId="0" borderId="1" xfId="0" applyFont="1" applyBorder="1"/>
    <xf numFmtId="0" fontId="21" fillId="12" borderId="1" xfId="0" applyFont="1" applyFill="1" applyBorder="1"/>
    <xf numFmtId="0" fontId="20" fillId="0" borderId="1" xfId="0" applyFont="1" applyBorder="1"/>
    <xf numFmtId="0" fontId="22" fillId="12" borderId="1" xfId="0" applyFont="1" applyFill="1" applyBorder="1"/>
    <xf numFmtId="0" fontId="22" fillId="0" borderId="1" xfId="0" applyFont="1" applyBorder="1"/>
    <xf numFmtId="167" fontId="1" fillId="0" borderId="3" xfId="0" applyNumberFormat="1" applyFont="1" applyBorder="1" applyAlignment="1">
      <alignment textRotation="90"/>
    </xf>
    <xf numFmtId="167" fontId="1" fillId="0" borderId="2" xfId="0" applyNumberFormat="1" applyFont="1" applyBorder="1" applyAlignment="1">
      <alignment textRotation="90"/>
    </xf>
    <xf numFmtId="167" fontId="1" fillId="0" borderId="7" xfId="0" applyNumberFormat="1" applyFont="1" applyBorder="1" applyAlignment="1">
      <alignment textRotation="90"/>
    </xf>
    <xf numFmtId="167" fontId="1" fillId="0" borderId="8" xfId="0" applyNumberFormat="1" applyFont="1" applyBorder="1" applyAlignment="1">
      <alignment textRotation="90"/>
    </xf>
    <xf numFmtId="167" fontId="1" fillId="0" borderId="6" xfId="0" applyNumberFormat="1" applyFont="1" applyBorder="1" applyAlignment="1">
      <alignment textRotation="90"/>
    </xf>
    <xf numFmtId="14" fontId="0" fillId="0" borderId="0" xfId="0" applyNumberFormat="1"/>
    <xf numFmtId="0" fontId="2" fillId="10" borderId="1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/>
    </xf>
    <xf numFmtId="0" fontId="0" fillId="0" borderId="6" xfId="0" applyBorder="1"/>
    <xf numFmtId="164" fontId="0" fillId="0" borderId="1" xfId="0" applyNumberFormat="1" applyBorder="1"/>
    <xf numFmtId="169" fontId="2" fillId="10" borderId="1" xfId="0" applyNumberFormat="1" applyFont="1" applyFill="1" applyBorder="1" applyAlignment="1">
      <alignment horizontal="center"/>
    </xf>
    <xf numFmtId="167" fontId="1" fillId="0" borderId="1" xfId="0" quotePrefix="1" applyNumberFormat="1" applyFont="1" applyBorder="1" applyAlignment="1">
      <alignment textRotation="90" wrapText="1"/>
    </xf>
    <xf numFmtId="0" fontId="0" fillId="0" borderId="12" xfId="0" applyBorder="1"/>
    <xf numFmtId="0" fontId="1" fillId="8" borderId="12" xfId="0" applyFont="1" applyFill="1" applyBorder="1"/>
    <xf numFmtId="0" fontId="20" fillId="12" borderId="2" xfId="0" applyFont="1" applyFill="1" applyBorder="1"/>
    <xf numFmtId="0" fontId="18" fillId="12" borderId="3" xfId="0" applyFont="1" applyFill="1" applyBorder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3" xfId="0" applyBorder="1"/>
    <xf numFmtId="0" fontId="10" fillId="0" borderId="12" xfId="0" applyFont="1" applyBorder="1"/>
  </cellXfs>
  <cellStyles count="1">
    <cellStyle name="Normal" xfId="0" builtinId="0"/>
  </cellStyles>
  <dxfs count="93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[h]:mm"/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165" formatCode="h:mm;@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dddd\ dd\ mmmm"/>
      <alignment horizontal="general" vertical="bottom" textRotation="9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4</xdr:row>
          <xdr:rowOff>182880</xdr:rowOff>
        </xdr:from>
        <xdr:to>
          <xdr:col>1</xdr:col>
          <xdr:colOff>579120</xdr:colOff>
          <xdr:row>7</xdr:row>
          <xdr:rowOff>15240</xdr:rowOff>
        </xdr:to>
        <xdr:sp macro="" textlink="">
          <xdr:nvSpPr>
            <xdr:cNvPr id="6147" name="Bou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Affecter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99060</xdr:colOff>
          <xdr:row>8</xdr:row>
          <xdr:rowOff>7620</xdr:rowOff>
        </xdr:from>
        <xdr:to>
          <xdr:col>1</xdr:col>
          <xdr:colOff>586740</xdr:colOff>
          <xdr:row>10</xdr:row>
          <xdr:rowOff>0</xdr:rowOff>
        </xdr:to>
        <xdr:sp macro="" textlink="">
          <xdr:nvSpPr>
            <xdr:cNvPr id="6148" name="Bou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1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</xdr:colOff>
          <xdr:row>5</xdr:row>
          <xdr:rowOff>7620</xdr:rowOff>
        </xdr:from>
        <xdr:to>
          <xdr:col>0</xdr:col>
          <xdr:colOff>1074420</xdr:colOff>
          <xdr:row>6</xdr:row>
          <xdr:rowOff>160020</xdr:rowOff>
        </xdr:to>
        <xdr:sp macro="" textlink="">
          <xdr:nvSpPr>
            <xdr:cNvPr id="8202" name="Bouton 10" hidden="1">
              <a:extLst>
                <a:ext uri="{63B3BB69-23CF-44E3-9099-C40C66FF867C}">
                  <a14:compatExt spid="_x0000_s8202"/>
                </a:ext>
                <a:ext uri="{FF2B5EF4-FFF2-40B4-BE49-F238E27FC236}">
                  <a16:creationId xmlns:a16="http://schemas.microsoft.com/office/drawing/2014/main" id="{00000000-0008-0000-0200-00000A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Affecter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</xdr:colOff>
          <xdr:row>7</xdr:row>
          <xdr:rowOff>83820</xdr:rowOff>
        </xdr:from>
        <xdr:to>
          <xdr:col>0</xdr:col>
          <xdr:colOff>1051560</xdr:colOff>
          <xdr:row>10</xdr:row>
          <xdr:rowOff>60960</xdr:rowOff>
        </xdr:to>
        <xdr:sp macro="" textlink="">
          <xdr:nvSpPr>
            <xdr:cNvPr id="8207" name="Bouton 15" hidden="1">
              <a:extLst>
                <a:ext uri="{63B3BB69-23CF-44E3-9099-C40C66FF867C}">
                  <a14:compatExt spid="_x0000_s8207"/>
                </a:ext>
                <a:ext uri="{FF2B5EF4-FFF2-40B4-BE49-F238E27FC236}">
                  <a16:creationId xmlns:a16="http://schemas.microsoft.com/office/drawing/2014/main" id="{00000000-0008-0000-0200-00000F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83</xdr:row>
          <xdr:rowOff>83820</xdr:rowOff>
        </xdr:from>
        <xdr:to>
          <xdr:col>0</xdr:col>
          <xdr:colOff>1638300</xdr:colOff>
          <xdr:row>86</xdr:row>
          <xdr:rowOff>0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Affecter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86</xdr:row>
          <xdr:rowOff>106680</xdr:rowOff>
        </xdr:from>
        <xdr:to>
          <xdr:col>0</xdr:col>
          <xdr:colOff>1630680</xdr:colOff>
          <xdr:row>97</xdr:row>
          <xdr:rowOff>15240</xdr:rowOff>
        </xdr:to>
        <xdr:sp macro="" textlink="">
          <xdr:nvSpPr>
            <xdr:cNvPr id="2052" name="Bou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3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1958340</xdr:colOff>
          <xdr:row>84</xdr:row>
          <xdr:rowOff>152400</xdr:rowOff>
        </xdr:from>
        <xdr:to>
          <xdr:col>3</xdr:col>
          <xdr:colOff>99060</xdr:colOff>
          <xdr:row>87</xdr:row>
          <xdr:rowOff>30480</xdr:rowOff>
        </xdr:to>
        <xdr:sp macro="" textlink="">
          <xdr:nvSpPr>
            <xdr:cNvPr id="2053" name="Bou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3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B17:AG63" totalsRowShown="0" tableBorderDxfId="91">
  <autoFilter ref="B17:AG63"/>
  <tableColumns count="32">
    <tableColumn id="1" name="Colonne1" dataDxfId="90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/>
    <tableColumn id="13" name="Colonne13"/>
    <tableColumn id="14" name="Colonne14"/>
    <tableColumn id="15" name="Colonne15"/>
    <tableColumn id="16" name="Colonne16"/>
    <tableColumn id="17" name="Colonne17"/>
    <tableColumn id="18" name="Colonne18"/>
    <tableColumn id="19" name="Colonne19"/>
    <tableColumn id="20" name="Colonne20"/>
    <tableColumn id="21" name="Colonne21"/>
    <tableColumn id="22" name="Colonne22"/>
    <tableColumn id="23" name="Colonne23"/>
    <tableColumn id="24" name="Colonne24"/>
    <tableColumn id="25" name="Colonne25"/>
    <tableColumn id="26" name="Colonne26"/>
    <tableColumn id="27" name="Colonne27"/>
    <tableColumn id="28" name="Colonne28"/>
    <tableColumn id="29" name="Colonne29"/>
    <tableColumn id="30" name="Colonne30"/>
    <tableColumn id="31" name="Colonne31"/>
    <tableColumn id="32" name="Colonne32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C10:I56" totalsRowShown="0" headerRowDxfId="88" headerRowBorderDxfId="87" tableBorderDxfId="86" totalsRowBorderDxfId="85">
  <autoFilter ref="C10:I56"/>
  <tableColumns count="7">
    <tableColumn id="1" name="Colonne1" dataDxfId="84"/>
    <tableColumn id="2" name="Colonne2" dataDxfId="83"/>
    <tableColumn id="3" name="Colonne3" dataDxfId="82"/>
    <tableColumn id="4" name="Colonne4" dataDxfId="81"/>
    <tableColumn id="5" name="Colonne5" dataDxfId="80"/>
    <tableColumn id="6" name="Colonne6" dataDxfId="79"/>
    <tableColumn id="7" name="Colonne7" dataDxfId="78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7:AH54" totalsRowShown="0" headerRowDxfId="75" headerRowBorderDxfId="74" tableBorderDxfId="73" totalsRowBorderDxfId="72">
  <autoFilter ref="A7:AH54"/>
  <tableColumns count="34">
    <tableColumn id="1" name="Colonne1" dataDxfId="71"/>
    <tableColumn id="2" name="Colonne2" dataDxfId="70"/>
    <tableColumn id="3" name="Colonne3" dataDxfId="69"/>
    <tableColumn id="4" name="Colonne4" dataDxfId="68"/>
    <tableColumn id="5" name="Colonne5" dataDxfId="67"/>
    <tableColumn id="6" name="Colonne6" dataDxfId="66"/>
    <tableColumn id="7" name="Colonne7" dataDxfId="65"/>
    <tableColumn id="8" name="Colonne8" dataDxfId="64"/>
    <tableColumn id="9" name="Colonne9" dataDxfId="63"/>
    <tableColumn id="10" name="Colonne10" dataDxfId="62"/>
    <tableColumn id="11" name="Colonne11" dataDxfId="61"/>
    <tableColumn id="12" name="Colonne12" dataDxfId="60"/>
    <tableColumn id="13" name="Colonne13" dataDxfId="59"/>
    <tableColumn id="14" name="Colonne14" dataDxfId="58"/>
    <tableColumn id="15" name="Colonne15" dataDxfId="57"/>
    <tableColumn id="16" name="Colonne16" dataDxfId="56"/>
    <tableColumn id="17" name="Colonne17" dataDxfId="55"/>
    <tableColumn id="18" name="Colonne18" dataDxfId="54"/>
    <tableColumn id="19" name="Colonne19" dataDxfId="53"/>
    <tableColumn id="20" name="Colonne20" dataDxfId="52"/>
    <tableColumn id="21" name="Colonne21" dataDxfId="51"/>
    <tableColumn id="22" name="Colonne22" dataDxfId="50"/>
    <tableColumn id="23" name="Colonne23" dataDxfId="49"/>
    <tableColumn id="24" name="Colonne24" dataDxfId="48"/>
    <tableColumn id="25" name="Colonne25" dataDxfId="47"/>
    <tableColumn id="26" name="Colonne26" dataDxfId="46"/>
    <tableColumn id="27" name="Colonne27" dataDxfId="45"/>
    <tableColumn id="28" name="Colonne28" dataDxfId="44"/>
    <tableColumn id="29" name="Colonne29" dataDxfId="43"/>
    <tableColumn id="30" name="Colonne30" dataDxfId="42"/>
    <tableColumn id="31" name="Colonne31" dataDxfId="41"/>
    <tableColumn id="32" name="Colonne32" dataDxfId="40"/>
    <tableColumn id="33" name="Colonne33" dataDxfId="39"/>
    <tableColumn id="34" name="Colonne34" dataDxfId="38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99:AH146" totalsRowShown="0" headerRowDxfId="37" headerRowBorderDxfId="36" tableBorderDxfId="35" totalsRowBorderDxfId="34">
  <autoFilter ref="A99:AH146"/>
  <sortState ref="A100:AG146">
    <sortCondition ref="B99"/>
  </sortState>
  <tableColumns count="34">
    <tableColumn id="1" name="Colonne1" dataDxfId="33"/>
    <tableColumn id="2" name="07:00_x000a_07:30" dataDxfId="32"/>
    <tableColumn id="3" name="07:30_x000a_08:00" dataDxfId="31"/>
    <tableColumn id="4" name="08:00_x000a_08:30" dataDxfId="30"/>
    <tableColumn id="5" name="08:30_x000a_09:00" dataDxfId="29"/>
    <tableColumn id="6" name="09:00_x000a_09:30" dataDxfId="28"/>
    <tableColumn id="7" name="09:30_x000a_10:00" dataDxfId="27"/>
    <tableColumn id="8" name="10:00_x000a_10:30" dataDxfId="26"/>
    <tableColumn id="9" name="10:30_x000a_11:00" dataDxfId="25"/>
    <tableColumn id="10" name="11:00_x000a_11:30" dataDxfId="24"/>
    <tableColumn id="11" name="11:30_x000a_12:00" dataDxfId="23"/>
    <tableColumn id="12" name="12:00_x000a_12:30" dataDxfId="22"/>
    <tableColumn id="13" name="12:30_x000a_13:00" dataDxfId="21"/>
    <tableColumn id="14" name="13:00_x000a_13:30" dataDxfId="20"/>
    <tableColumn id="15" name="13:30_x000a_14:00" dataDxfId="19"/>
    <tableColumn id="16" name="14:00_x000a_14:30" dataDxfId="18"/>
    <tableColumn id="17" name="14:30_x000a_15:00" dataDxfId="17"/>
    <tableColumn id="18" name="15:00_x000a_15:30" dataDxfId="16"/>
    <tableColumn id="19" name="15:30_x000a_16:00" dataDxfId="15"/>
    <tableColumn id="20" name="16:00_x000a_16:30" dataDxfId="14"/>
    <tableColumn id="21" name="16:30_x000a_17:00" dataDxfId="13"/>
    <tableColumn id="22" name="17:00_x000a_17:30" dataDxfId="12"/>
    <tableColumn id="23" name="17:30_x000a_18:00" dataDxfId="11"/>
    <tableColumn id="24" name="18:00_x000a_18:30" dataDxfId="10"/>
    <tableColumn id="25" name="18:30_x000a_19:00" dataDxfId="9"/>
    <tableColumn id="26" name="19:00_x000a_19:30" dataDxfId="8"/>
    <tableColumn id="27" name="19:30_x000a_20:00" dataDxfId="7"/>
    <tableColumn id="28" name="20:00_x000a_20:30" dataDxfId="6"/>
    <tableColumn id="29" name="20:30_x000a_21:00" dataDxfId="5"/>
    <tableColumn id="30" name="21:00_x000a_21:30" dataDxfId="4"/>
    <tableColumn id="31" name="21:30_x000a_22:00" dataDxfId="3"/>
    <tableColumn id="32" name="22:00_x000a_22:30" dataDxfId="2"/>
    <tableColumn id="33" name="22:30_x000a_23:00" dataDxfId="1"/>
    <tableColumn id="34" name="22:30_x000a_23:01" dataDxfId="0">
      <calculatedColumnFormula>Tableau2[[#This Row],[Colonne1]]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7" Type="http://schemas.openxmlformats.org/officeDocument/2006/relationships/table" Target="../tables/table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table" Target="../tables/table3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M85"/>
  <sheetViews>
    <sheetView tabSelected="1" topLeftCell="B1" zoomScale="78" workbookViewId="0">
      <selection activeCell="M4" sqref="D4:M4"/>
    </sheetView>
  </sheetViews>
  <sheetFormatPr baseColWidth="10" defaultRowHeight="14.4" x14ac:dyDescent="0.3"/>
  <cols>
    <col min="2" max="2" width="23.5546875" bestFit="1" customWidth="1"/>
    <col min="4" max="4" width="28.33203125" bestFit="1" customWidth="1"/>
    <col min="6" max="6" width="21.88671875" bestFit="1" customWidth="1"/>
    <col min="8" max="8" width="17.88671875" bestFit="1" customWidth="1"/>
    <col min="11" max="11" width="17" bestFit="1" customWidth="1"/>
    <col min="12" max="12" width="21.77734375" hidden="1" customWidth="1"/>
    <col min="13" max="13" width="21.33203125" bestFit="1" customWidth="1"/>
  </cols>
  <sheetData>
    <row r="4" spans="2:13" x14ac:dyDescent="0.3">
      <c r="B4" s="3" t="s">
        <v>2</v>
      </c>
      <c r="D4" s="3"/>
      <c r="F4" s="3"/>
      <c r="H4" s="3"/>
      <c r="K4" s="3"/>
      <c r="M4" s="3"/>
    </row>
    <row r="5" spans="2:13" x14ac:dyDescent="0.3">
      <c r="B5" s="5" t="s">
        <v>106</v>
      </c>
      <c r="D5" s="5"/>
      <c r="F5" s="6"/>
      <c r="H5" s="4"/>
      <c r="K5" s="5"/>
      <c r="M5" s="5"/>
    </row>
    <row r="6" spans="2:13" x14ac:dyDescent="0.3">
      <c r="B6" s="4" t="s">
        <v>107</v>
      </c>
      <c r="D6" s="4"/>
      <c r="F6" s="5"/>
      <c r="H6" s="5"/>
      <c r="K6" s="4"/>
      <c r="M6" s="4"/>
    </row>
    <row r="7" spans="2:13" x14ac:dyDescent="0.3">
      <c r="B7" s="5" t="s">
        <v>108</v>
      </c>
      <c r="D7" s="6"/>
      <c r="F7" s="5"/>
      <c r="H7" s="5"/>
      <c r="K7" s="5"/>
      <c r="M7" s="4"/>
    </row>
    <row r="8" spans="2:13" x14ac:dyDescent="0.3">
      <c r="B8" s="4"/>
      <c r="D8" s="5"/>
      <c r="F8" s="4"/>
      <c r="H8" s="8"/>
      <c r="K8" s="5"/>
      <c r="M8" s="4"/>
    </row>
    <row r="9" spans="2:13" x14ac:dyDescent="0.3">
      <c r="B9" s="4"/>
      <c r="D9" s="4"/>
      <c r="F9" s="4"/>
      <c r="H9" s="7"/>
      <c r="K9" s="7"/>
      <c r="M9" s="5"/>
    </row>
    <row r="10" spans="2:13" x14ac:dyDescent="0.3">
      <c r="B10" s="4"/>
      <c r="D10" s="6"/>
      <c r="F10" s="6"/>
      <c r="H10" s="7"/>
      <c r="K10" s="7"/>
      <c r="M10" s="4"/>
    </row>
    <row r="11" spans="2:13" x14ac:dyDescent="0.3">
      <c r="B11" s="5"/>
      <c r="D11" s="7"/>
      <c r="F11" s="4"/>
      <c r="H11" s="7"/>
      <c r="K11" s="7"/>
      <c r="M11" s="4"/>
    </row>
    <row r="12" spans="2:13" x14ac:dyDescent="0.3">
      <c r="B12" s="4"/>
      <c r="D12" s="7"/>
      <c r="F12" s="4"/>
      <c r="H12" s="7"/>
      <c r="K12" s="7"/>
      <c r="M12" s="5"/>
    </row>
    <row r="13" spans="2:13" x14ac:dyDescent="0.3">
      <c r="B13" s="4"/>
      <c r="D13" s="7"/>
      <c r="F13" s="4"/>
      <c r="H13" s="7"/>
      <c r="K13" s="7"/>
      <c r="M13" s="7"/>
    </row>
    <row r="14" spans="2:13" x14ac:dyDescent="0.3">
      <c r="B14" s="5"/>
      <c r="D14" s="7"/>
      <c r="F14" s="5"/>
      <c r="H14" s="7"/>
      <c r="K14" s="7"/>
      <c r="M14" s="7"/>
    </row>
    <row r="15" spans="2:13" x14ac:dyDescent="0.3">
      <c r="B15" s="5"/>
      <c r="D15" s="7"/>
      <c r="F15" s="4"/>
      <c r="H15" s="7"/>
      <c r="K15" s="7"/>
      <c r="M15" s="7"/>
    </row>
    <row r="16" spans="2:13" x14ac:dyDescent="0.3">
      <c r="B16" s="5"/>
      <c r="D16" s="7"/>
      <c r="F16" s="7"/>
      <c r="H16" s="7"/>
      <c r="K16" s="7"/>
      <c r="M16" s="7"/>
    </row>
    <row r="17" spans="2:13" x14ac:dyDescent="0.3">
      <c r="B17" s="4"/>
      <c r="D17" s="7"/>
      <c r="F17" s="7"/>
      <c r="H17" s="7"/>
      <c r="K17" s="7"/>
      <c r="M17" s="7"/>
    </row>
    <row r="18" spans="2:13" x14ac:dyDescent="0.3">
      <c r="B18" s="5"/>
      <c r="D18" s="3" t="s">
        <v>81</v>
      </c>
      <c r="F18" s="3" t="s">
        <v>82</v>
      </c>
      <c r="G18" s="3" t="s">
        <v>94</v>
      </c>
      <c r="H18" s="7"/>
      <c r="I18" s="3" t="s">
        <v>97</v>
      </c>
      <c r="K18" s="3">
        <v>2018</v>
      </c>
      <c r="L18" s="3">
        <v>2018</v>
      </c>
      <c r="M18" s="3" t="str">
        <f>'Planning jours'!B79</f>
        <v>Octobre</v>
      </c>
    </row>
    <row r="19" spans="2:13" x14ac:dyDescent="0.3">
      <c r="B19" s="5"/>
      <c r="D19" s="62">
        <v>2018</v>
      </c>
      <c r="F19" s="4" t="s">
        <v>83</v>
      </c>
      <c r="G19" s="5">
        <v>1</v>
      </c>
      <c r="H19" s="7"/>
      <c r="I19" s="5" t="s">
        <v>99</v>
      </c>
      <c r="J19" s="8"/>
      <c r="K19" s="4" t="str">
        <f>IF(AND(M18&lt;&gt;"",L18&lt;&gt;""),TEXT(L19, "jjjj") &amp; " " &amp; TEXT(L19,"jj"),"")</f>
        <v>lundi 01</v>
      </c>
      <c r="L19" s="101">
        <f>DATE($L$18,VLOOKUP('Planning jours'!$B$79,$F$18:$G$30,2,FALSE),M19)</f>
        <v>43374</v>
      </c>
      <c r="M19" s="4">
        <v>1</v>
      </c>
    </row>
    <row r="20" spans="2:13" x14ac:dyDescent="0.3">
      <c r="B20" s="4"/>
      <c r="D20" s="62">
        <v>2019</v>
      </c>
      <c r="F20" s="4" t="s">
        <v>84</v>
      </c>
      <c r="G20" s="5">
        <v>2</v>
      </c>
      <c r="H20" s="7"/>
      <c r="I20" s="5" t="s">
        <v>100</v>
      </c>
      <c r="J20" s="8"/>
      <c r="K20" s="4" t="str">
        <f>IF(AND($L$18&lt;&gt;"",$M$18&lt;&gt;""),IF(MONTH(L20)=MONTH($L$19),TEXT(L20,"jjjj") &amp; " " &amp; TEXT(L20,"jj"),""),"")</f>
        <v>mardi 02</v>
      </c>
      <c r="L20" s="101">
        <f>DATE($L$18,VLOOKUP('Planning jours'!$B$79,$F$18:$G$30,2,FALSE),M20)</f>
        <v>43375</v>
      </c>
      <c r="M20" s="4">
        <v>2</v>
      </c>
    </row>
    <row r="21" spans="2:13" x14ac:dyDescent="0.3">
      <c r="B21" s="5"/>
      <c r="D21" s="62">
        <v>2020</v>
      </c>
      <c r="F21" s="4" t="s">
        <v>85</v>
      </c>
      <c r="G21" s="5">
        <v>3</v>
      </c>
      <c r="H21" s="7"/>
      <c r="I21" s="5" t="s">
        <v>101</v>
      </c>
      <c r="J21" s="8"/>
      <c r="K21" s="4" t="str">
        <f t="shared" ref="K21:K49" si="0">IF(AND($L$18&lt;&gt;"",$M$18&lt;&gt;""),IF(MONTH(L21)=MONTH($L$19),TEXT(L21,"jjjj") &amp; " " &amp; TEXT(L21,"jj"),""),"")</f>
        <v>mercredi 03</v>
      </c>
      <c r="L21" s="101">
        <f>DATE($L$18,VLOOKUP('Planning jours'!$B$79,$F$18:$G$30,2,FALSE),M21)</f>
        <v>43376</v>
      </c>
      <c r="M21" s="4">
        <v>3</v>
      </c>
    </row>
    <row r="22" spans="2:13" x14ac:dyDescent="0.3">
      <c r="B22" s="4"/>
      <c r="D22" s="62">
        <v>2021</v>
      </c>
      <c r="F22" s="4" t="s">
        <v>86</v>
      </c>
      <c r="G22" s="5">
        <v>4</v>
      </c>
      <c r="H22" s="7"/>
      <c r="I22" s="5" t="s">
        <v>102</v>
      </c>
      <c r="J22" s="8"/>
      <c r="K22" s="4" t="str">
        <f t="shared" si="0"/>
        <v>jeudi 04</v>
      </c>
      <c r="L22" s="101">
        <f>DATE($L$18,VLOOKUP('Planning jours'!$B$79,$F$18:$G$30,2,FALSE),M22)</f>
        <v>43377</v>
      </c>
      <c r="M22" s="4">
        <v>4</v>
      </c>
    </row>
    <row r="23" spans="2:13" x14ac:dyDescent="0.3">
      <c r="B23" s="4"/>
      <c r="D23" s="62">
        <v>2022</v>
      </c>
      <c r="F23" s="4" t="s">
        <v>87</v>
      </c>
      <c r="G23" s="5">
        <v>5</v>
      </c>
      <c r="H23" s="7"/>
      <c r="I23" s="5" t="s">
        <v>103</v>
      </c>
      <c r="J23" s="8"/>
      <c r="K23" s="4" t="str">
        <f t="shared" si="0"/>
        <v>vendredi 05</v>
      </c>
      <c r="L23" s="101">
        <f>DATE($L$18,VLOOKUP('Planning jours'!$B$79,$F$18:$G$30,2,FALSE),M23)</f>
        <v>43378</v>
      </c>
      <c r="M23" s="4">
        <v>5</v>
      </c>
    </row>
    <row r="24" spans="2:13" x14ac:dyDescent="0.3">
      <c r="B24" s="4"/>
      <c r="D24" s="62">
        <v>2023</v>
      </c>
      <c r="F24" s="4" t="s">
        <v>88</v>
      </c>
      <c r="G24" s="5">
        <v>6</v>
      </c>
      <c r="H24" s="7"/>
      <c r="I24" s="5" t="s">
        <v>104</v>
      </c>
      <c r="J24" s="8"/>
      <c r="K24" s="4" t="str">
        <f t="shared" si="0"/>
        <v>samedi 06</v>
      </c>
      <c r="L24" s="101">
        <f>DATE($L$18,VLOOKUP('Planning jours'!$B$79,$F$18:$G$30,2,FALSE),M24)</f>
        <v>43379</v>
      </c>
      <c r="M24" s="4">
        <v>6</v>
      </c>
    </row>
    <row r="25" spans="2:13" x14ac:dyDescent="0.3">
      <c r="B25" s="4"/>
      <c r="D25" s="62">
        <v>2024</v>
      </c>
      <c r="F25" s="4" t="s">
        <v>80</v>
      </c>
      <c r="G25" s="5">
        <v>7</v>
      </c>
      <c r="H25" s="7"/>
      <c r="I25" s="5" t="s">
        <v>105</v>
      </c>
      <c r="J25" s="8"/>
      <c r="K25" s="4" t="str">
        <f t="shared" si="0"/>
        <v>dimanche 07</v>
      </c>
      <c r="L25" s="101">
        <f>DATE($L$18,VLOOKUP('Planning jours'!$B$79,$F$18:$G$30,2,FALSE),M25)</f>
        <v>43380</v>
      </c>
      <c r="M25" s="4">
        <v>7</v>
      </c>
    </row>
    <row r="26" spans="2:13" x14ac:dyDescent="0.3">
      <c r="B26" s="4"/>
      <c r="D26" s="62">
        <v>2025</v>
      </c>
      <c r="F26" s="4" t="s">
        <v>89</v>
      </c>
      <c r="G26" s="5">
        <v>8</v>
      </c>
      <c r="H26" s="7"/>
      <c r="K26" s="4" t="str">
        <f t="shared" si="0"/>
        <v>lundi 08</v>
      </c>
      <c r="L26" s="101">
        <f>DATE($L$18,VLOOKUP('Planning jours'!$B$79,$F$18:$G$30,2,FALSE),M26)</f>
        <v>43381</v>
      </c>
      <c r="M26" s="4">
        <v>8</v>
      </c>
    </row>
    <row r="27" spans="2:13" x14ac:dyDescent="0.3">
      <c r="B27" s="4"/>
      <c r="D27" s="62">
        <v>2026</v>
      </c>
      <c r="F27" s="4" t="s">
        <v>90</v>
      </c>
      <c r="G27" s="5">
        <v>9</v>
      </c>
      <c r="H27" s="7"/>
      <c r="K27" s="4" t="str">
        <f t="shared" si="0"/>
        <v>mardi 09</v>
      </c>
      <c r="L27" s="101">
        <f>DATE($L$18,VLOOKUP('Planning jours'!$B$79,$F$18:$G$30,2,FALSE),M27)</f>
        <v>43382</v>
      </c>
      <c r="M27" s="4">
        <v>9</v>
      </c>
    </row>
    <row r="28" spans="2:13" x14ac:dyDescent="0.3">
      <c r="B28" s="4"/>
      <c r="D28" s="62">
        <v>2027</v>
      </c>
      <c r="F28" s="4" t="s">
        <v>91</v>
      </c>
      <c r="G28" s="5">
        <v>10</v>
      </c>
      <c r="H28" s="7"/>
      <c r="K28" s="4" t="str">
        <f t="shared" si="0"/>
        <v>mercredi 10</v>
      </c>
      <c r="L28" s="101">
        <f>DATE($L$18,VLOOKUP('Planning jours'!$B$79,$F$18:$G$30,2,FALSE),M28)</f>
        <v>43383</v>
      </c>
      <c r="M28" s="4">
        <v>10</v>
      </c>
    </row>
    <row r="29" spans="2:13" x14ac:dyDescent="0.3">
      <c r="B29" s="4"/>
      <c r="D29" s="62">
        <v>2028</v>
      </c>
      <c r="F29" s="4" t="s">
        <v>92</v>
      </c>
      <c r="G29" s="5">
        <v>11</v>
      </c>
      <c r="H29" s="7"/>
      <c r="K29" s="4" t="str">
        <f t="shared" si="0"/>
        <v>jeudi 11</v>
      </c>
      <c r="L29" s="101">
        <f>DATE($L$18,VLOOKUP('Planning jours'!$B$79,$F$18:$G$30,2,FALSE),M29)</f>
        <v>43384</v>
      </c>
      <c r="M29" s="4">
        <v>11</v>
      </c>
    </row>
    <row r="30" spans="2:13" x14ac:dyDescent="0.3">
      <c r="B30" s="5"/>
      <c r="D30" s="62">
        <v>2029</v>
      </c>
      <c r="F30" s="4" t="s">
        <v>93</v>
      </c>
      <c r="G30" s="5">
        <v>12</v>
      </c>
      <c r="K30" s="4" t="str">
        <f t="shared" si="0"/>
        <v>vendredi 12</v>
      </c>
      <c r="L30" s="101">
        <f>DATE($L$18,VLOOKUP('Planning jours'!$B$79,$F$18:$G$30,2,FALSE),M30)</f>
        <v>43385</v>
      </c>
      <c r="M30" s="4">
        <v>12</v>
      </c>
    </row>
    <row r="31" spans="2:13" x14ac:dyDescent="0.3">
      <c r="B31" s="5"/>
      <c r="D31" s="62">
        <v>2030</v>
      </c>
      <c r="F31" s="7"/>
      <c r="K31" s="4" t="str">
        <f t="shared" si="0"/>
        <v>samedi 13</v>
      </c>
      <c r="L31" s="101">
        <f>DATE($L$18,VLOOKUP('Planning jours'!$B$79,$F$18:$G$30,2,FALSE),M31)</f>
        <v>43386</v>
      </c>
      <c r="M31" s="4">
        <v>13</v>
      </c>
    </row>
    <row r="32" spans="2:13" x14ac:dyDescent="0.3">
      <c r="B32" s="4"/>
      <c r="D32" s="62">
        <v>2031</v>
      </c>
      <c r="F32" s="3" t="s">
        <v>95</v>
      </c>
      <c r="K32" s="4" t="str">
        <f t="shared" si="0"/>
        <v>dimanche 14</v>
      </c>
      <c r="L32" s="101">
        <f>DATE($L$18,VLOOKUP('Planning jours'!$B$79,$F$18:$G$30,2,FALSE),M32)</f>
        <v>43387</v>
      </c>
      <c r="M32" s="4">
        <v>14</v>
      </c>
    </row>
    <row r="33" spans="2:13" x14ac:dyDescent="0.3">
      <c r="B33" s="5"/>
      <c r="D33" s="62">
        <v>2032</v>
      </c>
      <c r="F33" s="5">
        <v>1</v>
      </c>
      <c r="K33" s="4" t="str">
        <f t="shared" si="0"/>
        <v>lundi 15</v>
      </c>
      <c r="L33" s="101">
        <f>DATE($L$18,VLOOKUP('Planning jours'!$B$79,$F$18:$G$30,2,FALSE),M33)</f>
        <v>43388</v>
      </c>
      <c r="M33" s="4">
        <v>15</v>
      </c>
    </row>
    <row r="34" spans="2:13" x14ac:dyDescent="0.3">
      <c r="B34" s="5"/>
      <c r="D34" s="62">
        <v>2033</v>
      </c>
      <c r="F34" s="5">
        <v>2</v>
      </c>
      <c r="K34" s="4" t="str">
        <f t="shared" si="0"/>
        <v>mardi 16</v>
      </c>
      <c r="L34" s="101">
        <f>DATE($L$18,VLOOKUP('Planning jours'!$B$79,$F$18:$G$30,2,FALSE),M34)</f>
        <v>43389</v>
      </c>
      <c r="M34" s="4">
        <v>16</v>
      </c>
    </row>
    <row r="35" spans="2:13" x14ac:dyDescent="0.3">
      <c r="D35" s="62">
        <v>2034</v>
      </c>
      <c r="F35" s="5">
        <v>3</v>
      </c>
      <c r="K35" s="4" t="str">
        <f t="shared" si="0"/>
        <v>mercredi 17</v>
      </c>
      <c r="L35" s="101">
        <f>DATE($L$18,VLOOKUP('Planning jours'!$B$79,$F$18:$G$30,2,FALSE),M35)</f>
        <v>43390</v>
      </c>
      <c r="M35" s="4">
        <v>17</v>
      </c>
    </row>
    <row r="36" spans="2:13" x14ac:dyDescent="0.3">
      <c r="D36" s="62">
        <v>2035</v>
      </c>
      <c r="F36" s="5">
        <v>4</v>
      </c>
      <c r="K36" s="4" t="str">
        <f t="shared" si="0"/>
        <v>jeudi 18</v>
      </c>
      <c r="L36" s="101">
        <f>DATE($L$18,VLOOKUP('Planning jours'!$B$79,$F$18:$G$30,2,FALSE),M36)</f>
        <v>43391</v>
      </c>
      <c r="M36" s="4">
        <v>18</v>
      </c>
    </row>
    <row r="37" spans="2:13" x14ac:dyDescent="0.3">
      <c r="D37" s="62">
        <v>2036</v>
      </c>
      <c r="F37" s="5">
        <v>5</v>
      </c>
      <c r="K37" s="4" t="str">
        <f t="shared" si="0"/>
        <v>vendredi 19</v>
      </c>
      <c r="L37" s="101">
        <f>DATE($L$18,VLOOKUP('Planning jours'!$B$79,$F$18:$G$30,2,FALSE),M37)</f>
        <v>43392</v>
      </c>
      <c r="M37" s="4">
        <v>19</v>
      </c>
    </row>
    <row r="38" spans="2:13" x14ac:dyDescent="0.3">
      <c r="D38" s="62">
        <v>2037</v>
      </c>
      <c r="F38" s="5">
        <v>6</v>
      </c>
      <c r="K38" s="4" t="str">
        <f t="shared" si="0"/>
        <v>samedi 20</v>
      </c>
      <c r="L38" s="101">
        <f>DATE($L$18,VLOOKUP('Planning jours'!$B$79,$F$18:$G$30,2,FALSE),M38)</f>
        <v>43393</v>
      </c>
      <c r="M38" s="4">
        <v>20</v>
      </c>
    </row>
    <row r="39" spans="2:13" x14ac:dyDescent="0.3">
      <c r="D39" s="62">
        <v>2038</v>
      </c>
      <c r="F39" s="5">
        <v>7</v>
      </c>
      <c r="K39" s="4" t="str">
        <f t="shared" si="0"/>
        <v>dimanche 21</v>
      </c>
      <c r="L39" s="101">
        <f>DATE($L$18,VLOOKUP('Planning jours'!$B$79,$F$18:$G$30,2,FALSE),M39)</f>
        <v>43394</v>
      </c>
      <c r="M39" s="4">
        <v>21</v>
      </c>
    </row>
    <row r="40" spans="2:13" x14ac:dyDescent="0.3">
      <c r="D40" s="62">
        <v>2039</v>
      </c>
      <c r="F40" s="5">
        <v>8</v>
      </c>
      <c r="K40" s="4" t="str">
        <f t="shared" si="0"/>
        <v>lundi 22</v>
      </c>
      <c r="L40" s="101">
        <f>DATE($L$18,VLOOKUP('Planning jours'!$B$79,$F$18:$G$30,2,FALSE),M40)</f>
        <v>43395</v>
      </c>
      <c r="M40" s="4">
        <v>22</v>
      </c>
    </row>
    <row r="41" spans="2:13" x14ac:dyDescent="0.3">
      <c r="D41" s="62">
        <v>2040</v>
      </c>
      <c r="F41" s="5">
        <v>9</v>
      </c>
      <c r="K41" s="4" t="str">
        <f t="shared" si="0"/>
        <v>mardi 23</v>
      </c>
      <c r="L41" s="101">
        <f>DATE($L$18,VLOOKUP('Planning jours'!$B$79,$F$18:$G$30,2,FALSE),M41)</f>
        <v>43396</v>
      </c>
      <c r="M41" s="4">
        <v>23</v>
      </c>
    </row>
    <row r="42" spans="2:13" x14ac:dyDescent="0.3">
      <c r="D42" s="62">
        <v>2041</v>
      </c>
      <c r="F42" s="5">
        <v>10</v>
      </c>
      <c r="K42" s="4" t="str">
        <f t="shared" si="0"/>
        <v>mercredi 24</v>
      </c>
      <c r="L42" s="101">
        <f>DATE($L$18,VLOOKUP('Planning jours'!$B$79,$F$18:$G$30,2,FALSE),M42)</f>
        <v>43397</v>
      </c>
      <c r="M42" s="4">
        <v>24</v>
      </c>
    </row>
    <row r="43" spans="2:13" x14ac:dyDescent="0.3">
      <c r="D43" s="62">
        <v>2042</v>
      </c>
      <c r="F43" s="5">
        <v>11</v>
      </c>
      <c r="K43" s="4" t="str">
        <f t="shared" si="0"/>
        <v>jeudi 25</v>
      </c>
      <c r="L43" s="101">
        <f>DATE($L$18,VLOOKUP('Planning jours'!$B$79,$F$18:$G$30,2,FALSE),M43)</f>
        <v>43398</v>
      </c>
      <c r="M43" s="4">
        <v>25</v>
      </c>
    </row>
    <row r="44" spans="2:13" x14ac:dyDescent="0.3">
      <c r="D44" s="62">
        <v>2043</v>
      </c>
      <c r="F44" s="5">
        <v>12</v>
      </c>
      <c r="K44" s="4" t="str">
        <f t="shared" si="0"/>
        <v>vendredi 26</v>
      </c>
      <c r="L44" s="101">
        <f>DATE($L$18,VLOOKUP('Planning jours'!$B$79,$F$18:$G$30,2,FALSE),M44)</f>
        <v>43399</v>
      </c>
      <c r="M44" s="4">
        <v>26</v>
      </c>
    </row>
    <row r="45" spans="2:13" x14ac:dyDescent="0.3">
      <c r="D45" s="62">
        <v>2044</v>
      </c>
      <c r="F45" s="5">
        <v>13</v>
      </c>
      <c r="K45" s="4" t="str">
        <f t="shared" si="0"/>
        <v>samedi 27</v>
      </c>
      <c r="L45" s="101">
        <f>DATE($L$18,VLOOKUP('Planning jours'!$B$79,$F$18:$G$30,2,FALSE),M45)</f>
        <v>43400</v>
      </c>
      <c r="M45" s="4">
        <v>27</v>
      </c>
    </row>
    <row r="46" spans="2:13" x14ac:dyDescent="0.3">
      <c r="D46" s="62">
        <v>2045</v>
      </c>
      <c r="F46" s="5">
        <v>14</v>
      </c>
      <c r="K46" s="4" t="str">
        <f t="shared" si="0"/>
        <v>dimanche 28</v>
      </c>
      <c r="L46" s="101">
        <f>DATE($L$18,VLOOKUP('Planning jours'!$B$79,$F$18:$G$30,2,FALSE),M46)</f>
        <v>43401</v>
      </c>
      <c r="M46" s="4">
        <v>28</v>
      </c>
    </row>
    <row r="47" spans="2:13" x14ac:dyDescent="0.3">
      <c r="D47" s="62">
        <v>2046</v>
      </c>
      <c r="F47" s="5">
        <v>15</v>
      </c>
      <c r="K47" s="4" t="str">
        <f t="shared" si="0"/>
        <v>lundi 29</v>
      </c>
      <c r="L47" s="101">
        <f>DATE($L$18,VLOOKUP('Planning jours'!$B$79,$F$18:$G$30,2,FALSE),M47)</f>
        <v>43402</v>
      </c>
      <c r="M47" s="4">
        <v>29</v>
      </c>
    </row>
    <row r="48" spans="2:13" x14ac:dyDescent="0.3">
      <c r="D48" s="62">
        <v>2047</v>
      </c>
      <c r="F48" s="5">
        <v>16</v>
      </c>
      <c r="K48" s="4" t="str">
        <f t="shared" si="0"/>
        <v>mardi 30</v>
      </c>
      <c r="L48" s="101">
        <f>DATE($L$18,VLOOKUP('Planning jours'!$B$79,$F$18:$G$30,2,FALSE),M48)</f>
        <v>43403</v>
      </c>
      <c r="M48" s="4">
        <v>30</v>
      </c>
    </row>
    <row r="49" spans="4:13" x14ac:dyDescent="0.3">
      <c r="D49" s="62">
        <v>2048</v>
      </c>
      <c r="F49" s="5">
        <v>17</v>
      </c>
      <c r="K49" s="4" t="str">
        <f t="shared" si="0"/>
        <v>mercredi 31</v>
      </c>
      <c r="L49" s="101">
        <f>DATE($L$18,VLOOKUP('Planning jours'!$B$79,$F$18:$G$30,2,FALSE),M49)</f>
        <v>43404</v>
      </c>
      <c r="M49" s="4">
        <v>31</v>
      </c>
    </row>
    <row r="50" spans="4:13" x14ac:dyDescent="0.3">
      <c r="D50" s="62">
        <v>2049</v>
      </c>
      <c r="F50" s="5">
        <v>18</v>
      </c>
    </row>
    <row r="51" spans="4:13" x14ac:dyDescent="0.3">
      <c r="D51" s="62">
        <v>2050</v>
      </c>
      <c r="F51" s="5">
        <v>19</v>
      </c>
    </row>
    <row r="52" spans="4:13" x14ac:dyDescent="0.3">
      <c r="D52" s="62">
        <v>2051</v>
      </c>
      <c r="F52" s="5">
        <v>20</v>
      </c>
    </row>
    <row r="53" spans="4:13" x14ac:dyDescent="0.3">
      <c r="D53" s="62">
        <v>2052</v>
      </c>
      <c r="F53" s="5">
        <v>21</v>
      </c>
    </row>
    <row r="54" spans="4:13" x14ac:dyDescent="0.3">
      <c r="D54" s="62">
        <v>2053</v>
      </c>
      <c r="F54" s="5">
        <v>22</v>
      </c>
    </row>
    <row r="55" spans="4:13" x14ac:dyDescent="0.3">
      <c r="D55" s="62">
        <v>2054</v>
      </c>
      <c r="F55" s="5">
        <v>23</v>
      </c>
    </row>
    <row r="56" spans="4:13" x14ac:dyDescent="0.3">
      <c r="D56" s="62">
        <v>2055</v>
      </c>
      <c r="F56" s="5">
        <v>24</v>
      </c>
    </row>
    <row r="57" spans="4:13" x14ac:dyDescent="0.3">
      <c r="D57" s="62">
        <v>2056</v>
      </c>
      <c r="F57" s="5">
        <v>25</v>
      </c>
    </row>
    <row r="58" spans="4:13" x14ac:dyDescent="0.3">
      <c r="D58" s="62">
        <v>2057</v>
      </c>
      <c r="F58" s="5">
        <v>26</v>
      </c>
    </row>
    <row r="59" spans="4:13" x14ac:dyDescent="0.3">
      <c r="D59" s="62">
        <v>2058</v>
      </c>
      <c r="F59" s="5">
        <v>27</v>
      </c>
    </row>
    <row r="60" spans="4:13" x14ac:dyDescent="0.3">
      <c r="D60" s="62">
        <v>2059</v>
      </c>
      <c r="F60" s="5">
        <v>28</v>
      </c>
    </row>
    <row r="61" spans="4:13" x14ac:dyDescent="0.3">
      <c r="D61" s="62">
        <v>2060</v>
      </c>
      <c r="F61" s="5">
        <v>29</v>
      </c>
    </row>
    <row r="62" spans="4:13" x14ac:dyDescent="0.3">
      <c r="D62" s="62">
        <v>2061</v>
      </c>
      <c r="F62" s="5">
        <v>30</v>
      </c>
    </row>
    <row r="63" spans="4:13" x14ac:dyDescent="0.3">
      <c r="F63" s="5">
        <v>31</v>
      </c>
    </row>
    <row r="64" spans="4:13" x14ac:dyDescent="0.3">
      <c r="F64" s="5">
        <v>32</v>
      </c>
    </row>
    <row r="65" spans="6:6" x14ac:dyDescent="0.3">
      <c r="F65" s="5">
        <v>33</v>
      </c>
    </row>
    <row r="66" spans="6:6" x14ac:dyDescent="0.3">
      <c r="F66" s="5">
        <v>34</v>
      </c>
    </row>
    <row r="67" spans="6:6" x14ac:dyDescent="0.3">
      <c r="F67" s="5">
        <v>35</v>
      </c>
    </row>
    <row r="68" spans="6:6" x14ac:dyDescent="0.3">
      <c r="F68" s="5">
        <v>36</v>
      </c>
    </row>
    <row r="69" spans="6:6" x14ac:dyDescent="0.3">
      <c r="F69" s="5">
        <v>37</v>
      </c>
    </row>
    <row r="70" spans="6:6" x14ac:dyDescent="0.3">
      <c r="F70" s="5">
        <v>38</v>
      </c>
    </row>
    <row r="71" spans="6:6" x14ac:dyDescent="0.3">
      <c r="F71" s="5">
        <v>39</v>
      </c>
    </row>
    <row r="72" spans="6:6" x14ac:dyDescent="0.3">
      <c r="F72" s="5">
        <v>40</v>
      </c>
    </row>
    <row r="73" spans="6:6" x14ac:dyDescent="0.3">
      <c r="F73" s="5">
        <v>41</v>
      </c>
    </row>
    <row r="74" spans="6:6" x14ac:dyDescent="0.3">
      <c r="F74" s="5">
        <v>42</v>
      </c>
    </row>
    <row r="75" spans="6:6" x14ac:dyDescent="0.3">
      <c r="F75" s="5">
        <v>43</v>
      </c>
    </row>
    <row r="76" spans="6:6" x14ac:dyDescent="0.3">
      <c r="F76" s="5">
        <v>44</v>
      </c>
    </row>
    <row r="77" spans="6:6" x14ac:dyDescent="0.3">
      <c r="F77" s="5">
        <v>45</v>
      </c>
    </row>
    <row r="78" spans="6:6" x14ac:dyDescent="0.3">
      <c r="F78" s="5">
        <v>46</v>
      </c>
    </row>
    <row r="79" spans="6:6" x14ac:dyDescent="0.3">
      <c r="F79" s="5">
        <v>47</v>
      </c>
    </row>
    <row r="80" spans="6:6" x14ac:dyDescent="0.3">
      <c r="F80" s="5">
        <v>48</v>
      </c>
    </row>
    <row r="81" spans="6:6" x14ac:dyDescent="0.3">
      <c r="F81" s="5">
        <v>49</v>
      </c>
    </row>
    <row r="82" spans="6:6" x14ac:dyDescent="0.3">
      <c r="F82" s="5">
        <v>50</v>
      </c>
    </row>
    <row r="83" spans="6:6" x14ac:dyDescent="0.3">
      <c r="F83" s="5">
        <v>51</v>
      </c>
    </row>
    <row r="84" spans="6:6" x14ac:dyDescent="0.3">
      <c r="F84" s="5">
        <v>52</v>
      </c>
    </row>
    <row r="85" spans="6:6" x14ac:dyDescent="0.3">
      <c r="F85" s="5">
        <v>53</v>
      </c>
    </row>
  </sheetData>
  <sortState ref="M5:M12">
    <sortCondition ref="M4"/>
  </sortState>
  <dataValidations count="1">
    <dataValidation type="list" allowBlank="1" showInputMessage="1" showErrorMessage="1" sqref="K18:L18">
      <formula1>$D$19:$D$62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G63"/>
  <sheetViews>
    <sheetView topLeftCell="A16" zoomScale="79" workbookViewId="0">
      <selection activeCell="B20" sqref="B20:B22"/>
    </sheetView>
  </sheetViews>
  <sheetFormatPr baseColWidth="10" defaultRowHeight="14.4" x14ac:dyDescent="0.3"/>
  <cols>
    <col min="2" max="2" width="25.109375" bestFit="1" customWidth="1"/>
    <col min="3" max="3" width="6.5546875" customWidth="1"/>
    <col min="4" max="4" width="5.6640625" customWidth="1"/>
    <col min="5" max="5" width="6.33203125" customWidth="1"/>
    <col min="6" max="6" width="6.109375" customWidth="1"/>
    <col min="7" max="7" width="5" customWidth="1"/>
    <col min="8" max="8" width="5.5546875" customWidth="1"/>
    <col min="9" max="9" width="4.77734375" customWidth="1"/>
    <col min="10" max="10" width="4.5546875" customWidth="1"/>
    <col min="11" max="11" width="4.88671875" customWidth="1"/>
    <col min="12" max="12" width="4.6640625" customWidth="1"/>
    <col min="13" max="14" width="4.5546875" customWidth="1"/>
    <col min="15" max="15" width="4.88671875" customWidth="1"/>
    <col min="16" max="16" width="5.109375" customWidth="1"/>
    <col min="17" max="17" width="5.6640625" customWidth="1"/>
    <col min="18" max="18" width="4.88671875" customWidth="1"/>
    <col min="19" max="19" width="4.21875" customWidth="1"/>
    <col min="20" max="20" width="4.6640625" customWidth="1"/>
    <col min="21" max="22" width="4.33203125" customWidth="1"/>
    <col min="23" max="23" width="5.109375" customWidth="1"/>
    <col min="24" max="24" width="4.88671875" customWidth="1"/>
    <col min="25" max="25" width="5.44140625" customWidth="1"/>
    <col min="26" max="26" width="5.88671875" customWidth="1"/>
    <col min="27" max="27" width="5" customWidth="1"/>
    <col min="28" max="28" width="5.44140625" customWidth="1"/>
    <col min="29" max="30" width="5" customWidth="1"/>
    <col min="31" max="31" width="4.33203125" customWidth="1"/>
    <col min="32" max="32" width="5.33203125" customWidth="1"/>
    <col min="33" max="33" width="5.109375" customWidth="1"/>
  </cols>
  <sheetData>
    <row r="1" spans="1:33" x14ac:dyDescent="0.3">
      <c r="B1" s="63"/>
    </row>
    <row r="2" spans="1:33" x14ac:dyDescent="0.3">
      <c r="A2" s="65" t="s">
        <v>78</v>
      </c>
      <c r="B2" s="64">
        <v>2018</v>
      </c>
    </row>
    <row r="3" spans="1:33" x14ac:dyDescent="0.3">
      <c r="A3" s="65" t="s">
        <v>79</v>
      </c>
      <c r="B3" s="64" t="s">
        <v>92</v>
      </c>
    </row>
    <row r="13" spans="1:33" ht="23.4" customHeight="1" x14ac:dyDescent="0.3"/>
    <row r="14" spans="1:33" hidden="1" x14ac:dyDescent="0.3">
      <c r="C14">
        <v>1</v>
      </c>
      <c r="D14">
        <v>2</v>
      </c>
      <c r="E14">
        <v>3</v>
      </c>
      <c r="F14">
        <v>4</v>
      </c>
      <c r="G14">
        <v>5</v>
      </c>
      <c r="H14">
        <v>6</v>
      </c>
      <c r="I14">
        <v>7</v>
      </c>
      <c r="J14">
        <v>8</v>
      </c>
      <c r="K14">
        <v>9</v>
      </c>
      <c r="L14">
        <v>10</v>
      </c>
      <c r="M14">
        <v>11</v>
      </c>
      <c r="N14">
        <v>12</v>
      </c>
      <c r="O14">
        <v>13</v>
      </c>
      <c r="P14">
        <v>14</v>
      </c>
      <c r="Q14">
        <v>15</v>
      </c>
      <c r="R14">
        <v>16</v>
      </c>
      <c r="S14">
        <v>17</v>
      </c>
      <c r="T14">
        <v>18</v>
      </c>
      <c r="U14">
        <v>19</v>
      </c>
      <c r="V14">
        <v>20</v>
      </c>
      <c r="W14">
        <v>21</v>
      </c>
      <c r="X14">
        <v>22</v>
      </c>
      <c r="Y14">
        <v>23</v>
      </c>
      <c r="Z14">
        <v>24</v>
      </c>
      <c r="AA14">
        <v>25</v>
      </c>
      <c r="AB14">
        <v>26</v>
      </c>
      <c r="AC14">
        <v>27</v>
      </c>
      <c r="AD14">
        <v>28</v>
      </c>
      <c r="AE14">
        <v>29</v>
      </c>
      <c r="AF14">
        <v>30</v>
      </c>
      <c r="AG14">
        <v>31</v>
      </c>
    </row>
    <row r="15" spans="1:33" ht="87.6" hidden="1" x14ac:dyDescent="0.3">
      <c r="B15" s="30"/>
      <c r="C15" s="75">
        <f>DATE($B$2,VLOOKUP($B$3,Source!$F$18:$G$30,2,FALSE),'Planning au mois'!C14)</f>
        <v>43405</v>
      </c>
      <c r="D15" s="75">
        <f>DATE($B$2,VLOOKUP($B$3,Source!$F$18:$G$30,2,FALSE),'Planning au mois'!D14)</f>
        <v>43406</v>
      </c>
      <c r="E15" s="75">
        <f>DATE($B$2,VLOOKUP($B$3,Source!$F$18:$G$30,2,FALSE),'Planning au mois'!E14)</f>
        <v>43407</v>
      </c>
      <c r="F15" s="75">
        <f>DATE($B$2,VLOOKUP($B$3,Source!$F$18:$G$30,2,FALSE),'Planning au mois'!F14)</f>
        <v>43408</v>
      </c>
      <c r="G15" s="75">
        <f>DATE($B$2,VLOOKUP($B$3,Source!$F$18:$G$30,2,FALSE),'Planning au mois'!G14)</f>
        <v>43409</v>
      </c>
      <c r="H15" s="75">
        <f>DATE($B$2,VLOOKUP($B$3,Source!$F$18:$G$30,2,FALSE),'Planning au mois'!H14)</f>
        <v>43410</v>
      </c>
      <c r="I15" s="75">
        <f>DATE($B$2,VLOOKUP($B$3,Source!$F$18:$G$30,2,FALSE),'Planning au mois'!I14)</f>
        <v>43411</v>
      </c>
      <c r="J15" s="75">
        <f>DATE($B$2,VLOOKUP($B$3,Source!$F$18:$G$30,2,FALSE),'Planning au mois'!J14)</f>
        <v>43412</v>
      </c>
      <c r="K15" s="75">
        <f>DATE($B$2,VLOOKUP($B$3,Source!$F$18:$G$30,2,FALSE),'Planning au mois'!K14)</f>
        <v>43413</v>
      </c>
      <c r="L15" s="75">
        <f>DATE($B$2,VLOOKUP($B$3,Source!$F$18:$G$30,2,FALSE),'Planning au mois'!L14)</f>
        <v>43414</v>
      </c>
      <c r="M15" s="75">
        <f>DATE($B$2,VLOOKUP($B$3,Source!$F$18:$G$30,2,FALSE),'Planning au mois'!M14)</f>
        <v>43415</v>
      </c>
      <c r="N15" s="75">
        <f>DATE($B$2,VLOOKUP($B$3,Source!$F$18:$G$30,2,FALSE),'Planning au mois'!N14)</f>
        <v>43416</v>
      </c>
      <c r="O15" s="75">
        <f>DATE($B$2,VLOOKUP($B$3,Source!$F$18:$G$30,2,FALSE),'Planning au mois'!O14)</f>
        <v>43417</v>
      </c>
      <c r="P15" s="75">
        <f>DATE($B$2,VLOOKUP($B$3,Source!$F$18:$G$30,2,FALSE),'Planning au mois'!P14)</f>
        <v>43418</v>
      </c>
      <c r="Q15" s="75">
        <f>DATE($B$2,VLOOKUP($B$3,Source!$F$18:$G$30,2,FALSE),'Planning au mois'!Q14)</f>
        <v>43419</v>
      </c>
      <c r="R15" s="75">
        <f>DATE($B$2,VLOOKUP($B$3,Source!$F$18:$G$30,2,FALSE),'Planning au mois'!R14)</f>
        <v>43420</v>
      </c>
      <c r="S15" s="75">
        <f>DATE($B$2,VLOOKUP($B$3,Source!$F$18:$G$30,2,FALSE),'Planning au mois'!S14)</f>
        <v>43421</v>
      </c>
      <c r="T15" s="75">
        <f>DATE($B$2,VLOOKUP($B$3,Source!$F$18:$G$30,2,FALSE),'Planning au mois'!T14)</f>
        <v>43422</v>
      </c>
      <c r="U15" s="75">
        <f>DATE($B$2,VLOOKUP($B$3,Source!$F$18:$G$30,2,FALSE),'Planning au mois'!U14)</f>
        <v>43423</v>
      </c>
      <c r="V15" s="75">
        <f>DATE($B$2,VLOOKUP($B$3,Source!$F$18:$G$30,2,FALSE),'Planning au mois'!V14)</f>
        <v>43424</v>
      </c>
      <c r="W15" s="75">
        <f>DATE($B$2,VLOOKUP($B$3,Source!$F$18:$G$30,2,FALSE),'Planning au mois'!W14)</f>
        <v>43425</v>
      </c>
      <c r="X15" s="75">
        <f>DATE($B$2,VLOOKUP($B$3,Source!$F$18:$G$30,2,FALSE),'Planning au mois'!X14)</f>
        <v>43426</v>
      </c>
      <c r="Y15" s="75">
        <f>DATE($B$2,VLOOKUP($B$3,Source!$F$18:$G$30,2,FALSE),'Planning au mois'!Y14)</f>
        <v>43427</v>
      </c>
      <c r="Z15" s="75">
        <f>DATE($B$2,VLOOKUP($B$3,Source!$F$18:$G$30,2,FALSE),'Planning au mois'!Z14)</f>
        <v>43428</v>
      </c>
      <c r="AA15" s="75">
        <f>DATE($B$2,VLOOKUP($B$3,Source!$F$18:$G$30,2,FALSE),'Planning au mois'!AA14)</f>
        <v>43429</v>
      </c>
      <c r="AB15" s="75">
        <f>DATE($B$2,VLOOKUP($B$3,Source!$F$18:$G$30,2,FALSE),'Planning au mois'!AB14)</f>
        <v>43430</v>
      </c>
      <c r="AC15" s="75">
        <f>DATE($B$2,VLOOKUP($B$3,Source!$F$18:$G$30,2,FALSE),'Planning au mois'!AC14)</f>
        <v>43431</v>
      </c>
      <c r="AD15" s="75">
        <f>DATE($B$2,VLOOKUP($B$3,Source!$F$18:$G$30,2,FALSE),'Planning au mois'!AD14)</f>
        <v>43432</v>
      </c>
      <c r="AE15" s="75">
        <f>DATE($B$2,VLOOKUP($B$3,Source!$F$18:$G$30,2,FALSE),'Planning au mois'!AE14)</f>
        <v>43433</v>
      </c>
      <c r="AF15" s="75">
        <f>DATE($B$2,VLOOKUP($B$3,Source!$F$18:$G$30,2,FALSE),'Planning au mois'!AF14)</f>
        <v>43434</v>
      </c>
      <c r="AG15" s="75">
        <f>DATE($B$2,VLOOKUP($B$3,Source!$F$18:$G$30,2,FALSE),'Planning au mois'!AG14)</f>
        <v>43435</v>
      </c>
    </row>
    <row r="16" spans="1:33" ht="144" customHeight="1" x14ac:dyDescent="0.3">
      <c r="B16" s="5"/>
      <c r="C16" s="103" t="str">
        <f>IF(AND(B2&lt;&gt;"",B3&lt;&gt;""),TEXT(C15, "jjjj") &amp; " " &amp; TEXT(C15,"jj"),"")</f>
        <v>jeudi 01</v>
      </c>
      <c r="D16" s="103" t="str">
        <f>IF(AND($B$2&lt;&gt;"",$B$3&lt;&gt;""),IF(MONTH(D15)=MONTH($C$15),TEXT(D15,"jjjj") &amp; " " &amp; TEXT(D15,"jj"),""),"")</f>
        <v>vendredi 02</v>
      </c>
      <c r="E16" s="103" t="str">
        <f t="shared" ref="E16:AG16" si="0">IF(AND($B$2&lt;&gt;"",$B$3&lt;&gt;""),IF(MONTH(E15)=MONTH($C$15),TEXT(E15,"jjjj") &amp; " " &amp; TEXT(E15,"jj"),""),"")</f>
        <v>samedi 03</v>
      </c>
      <c r="F16" s="103" t="str">
        <f t="shared" si="0"/>
        <v>dimanche 04</v>
      </c>
      <c r="G16" s="103" t="str">
        <f t="shared" si="0"/>
        <v>lundi 05</v>
      </c>
      <c r="H16" s="103" t="str">
        <f t="shared" si="0"/>
        <v>mardi 06</v>
      </c>
      <c r="I16" s="103" t="str">
        <f t="shared" si="0"/>
        <v>mercredi 07</v>
      </c>
      <c r="J16" s="103" t="str">
        <f t="shared" si="0"/>
        <v>jeudi 08</v>
      </c>
      <c r="K16" s="103" t="str">
        <f t="shared" si="0"/>
        <v>vendredi 09</v>
      </c>
      <c r="L16" s="103" t="str">
        <f t="shared" si="0"/>
        <v>samedi 10</v>
      </c>
      <c r="M16" s="103" t="str">
        <f t="shared" si="0"/>
        <v>dimanche 11</v>
      </c>
      <c r="N16" s="103" t="str">
        <f t="shared" si="0"/>
        <v>lundi 12</v>
      </c>
      <c r="O16" s="103" t="str">
        <f t="shared" si="0"/>
        <v>mardi 13</v>
      </c>
      <c r="P16" s="103" t="str">
        <f t="shared" si="0"/>
        <v>mercredi 14</v>
      </c>
      <c r="Q16" s="103" t="str">
        <f t="shared" si="0"/>
        <v>jeudi 15</v>
      </c>
      <c r="R16" s="103" t="str">
        <f t="shared" si="0"/>
        <v>vendredi 16</v>
      </c>
      <c r="S16" s="103" t="str">
        <f t="shared" si="0"/>
        <v>samedi 17</v>
      </c>
      <c r="T16" s="103" t="str">
        <f t="shared" si="0"/>
        <v>dimanche 18</v>
      </c>
      <c r="U16" s="103" t="str">
        <f t="shared" si="0"/>
        <v>lundi 19</v>
      </c>
      <c r="V16" s="103" t="str">
        <f t="shared" si="0"/>
        <v>mardi 20</v>
      </c>
      <c r="W16" s="103" t="str">
        <f t="shared" si="0"/>
        <v>mercredi 21</v>
      </c>
      <c r="X16" s="103" t="str">
        <f t="shared" si="0"/>
        <v>jeudi 22</v>
      </c>
      <c r="Y16" s="103" t="str">
        <f t="shared" si="0"/>
        <v>vendredi 23</v>
      </c>
      <c r="Z16" s="103" t="str">
        <f t="shared" si="0"/>
        <v>samedi 24</v>
      </c>
      <c r="AA16" s="103" t="str">
        <f t="shared" si="0"/>
        <v>dimanche 25</v>
      </c>
      <c r="AB16" s="103" t="str">
        <f t="shared" si="0"/>
        <v>lundi 26</v>
      </c>
      <c r="AC16" s="103" t="str">
        <f t="shared" si="0"/>
        <v>mardi 27</v>
      </c>
      <c r="AD16" s="103" t="str">
        <f t="shared" si="0"/>
        <v>mercredi 28</v>
      </c>
      <c r="AE16" s="103" t="str">
        <f t="shared" si="0"/>
        <v>jeudi 29</v>
      </c>
      <c r="AF16" s="103" t="str">
        <f t="shared" si="0"/>
        <v>vendredi 30</v>
      </c>
      <c r="AG16" s="103" t="str">
        <f t="shared" si="0"/>
        <v/>
      </c>
    </row>
    <row r="17" spans="2:33" hidden="1" x14ac:dyDescent="0.3">
      <c r="B17" t="s">
        <v>8</v>
      </c>
      <c r="C17" t="s">
        <v>9</v>
      </c>
      <c r="D17" t="s">
        <v>10</v>
      </c>
      <c r="E17" t="s">
        <v>11</v>
      </c>
      <c r="F17" t="s">
        <v>12</v>
      </c>
      <c r="G17" t="s">
        <v>13</v>
      </c>
      <c r="H17" t="s">
        <v>14</v>
      </c>
      <c r="I17" t="s">
        <v>15</v>
      </c>
      <c r="J17" t="s">
        <v>16</v>
      </c>
      <c r="K17" t="s">
        <v>17</v>
      </c>
      <c r="L17" t="s">
        <v>18</v>
      </c>
      <c r="M17" t="s">
        <v>19</v>
      </c>
      <c r="N17" t="s">
        <v>20</v>
      </c>
      <c r="O17" t="s">
        <v>21</v>
      </c>
      <c r="P17" t="s">
        <v>22</v>
      </c>
      <c r="Q17" t="s">
        <v>23</v>
      </c>
      <c r="R17" t="s">
        <v>24</v>
      </c>
      <c r="S17" t="s">
        <v>25</v>
      </c>
      <c r="T17" t="s">
        <v>26</v>
      </c>
      <c r="U17" t="s">
        <v>27</v>
      </c>
      <c r="V17" t="s">
        <v>28</v>
      </c>
      <c r="W17" t="s">
        <v>29</v>
      </c>
      <c r="X17" t="s">
        <v>30</v>
      </c>
      <c r="Y17" t="s">
        <v>31</v>
      </c>
      <c r="Z17" t="s">
        <v>32</v>
      </c>
      <c r="AA17" t="s">
        <v>33</v>
      </c>
      <c r="AB17" t="s">
        <v>34</v>
      </c>
      <c r="AC17" t="s">
        <v>35</v>
      </c>
      <c r="AD17" t="s">
        <v>36</v>
      </c>
      <c r="AE17" t="s">
        <v>37</v>
      </c>
      <c r="AF17" t="s">
        <v>38</v>
      </c>
      <c r="AG17" t="s">
        <v>39</v>
      </c>
    </row>
    <row r="18" spans="2:33" ht="23.4" x14ac:dyDescent="0.45">
      <c r="B18" s="70"/>
      <c r="C18" s="5"/>
      <c r="D18" s="5"/>
      <c r="E18" s="5"/>
      <c r="F18" s="5"/>
      <c r="G18" s="5"/>
      <c r="H18" s="19"/>
      <c r="I18" s="5"/>
      <c r="J18" s="5"/>
      <c r="K18" s="5"/>
      <c r="L18" s="5"/>
      <c r="M18" s="5"/>
      <c r="N18" s="5"/>
      <c r="O18" s="19"/>
      <c r="P18" s="5"/>
      <c r="Q18" s="5"/>
      <c r="R18" s="19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</row>
    <row r="19" spans="2:33" ht="21" x14ac:dyDescent="0.4">
      <c r="B19" s="72"/>
      <c r="C19" s="71"/>
      <c r="D19" s="71"/>
      <c r="E19" s="71"/>
      <c r="F19" s="71"/>
      <c r="G19" s="71"/>
      <c r="H19" s="30"/>
      <c r="I19" s="30"/>
      <c r="J19" s="30"/>
      <c r="K19" s="30"/>
      <c r="L19" s="30"/>
      <c r="M19" s="30"/>
      <c r="N19" s="30"/>
      <c r="O19" s="66"/>
      <c r="P19" s="71"/>
      <c r="Q19" s="71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2:33" x14ac:dyDescent="0.3">
      <c r="B20" s="74" t="s">
        <v>106</v>
      </c>
      <c r="C20" s="49"/>
      <c r="D20" s="56"/>
      <c r="E20" s="5"/>
      <c r="F20" s="57"/>
      <c r="G20" s="49"/>
      <c r="H20" s="49"/>
      <c r="I20" s="49"/>
      <c r="J20" s="49"/>
      <c r="K20" s="49"/>
      <c r="L20" s="49"/>
      <c r="M20" s="49"/>
      <c r="N20" s="49"/>
      <c r="O20" s="49"/>
      <c r="P20" s="19"/>
      <c r="Q20" s="5"/>
      <c r="R20" s="5"/>
      <c r="S20" s="5"/>
      <c r="T20" s="19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</row>
    <row r="21" spans="2:33" x14ac:dyDescent="0.3">
      <c r="B21" s="73" t="s">
        <v>107</v>
      </c>
      <c r="C21" s="110"/>
      <c r="D21" s="71"/>
      <c r="E21" s="71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66"/>
      <c r="AB21" s="71"/>
      <c r="AC21" s="71"/>
      <c r="AD21" s="71"/>
      <c r="AE21" s="71"/>
      <c r="AF21" s="71"/>
      <c r="AG21" s="71"/>
    </row>
    <row r="22" spans="2:33" x14ac:dyDescent="0.3">
      <c r="B22" s="73" t="s">
        <v>108</v>
      </c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</row>
    <row r="23" spans="2:33" x14ac:dyDescent="0.3">
      <c r="B23" s="74"/>
      <c r="C23" s="48"/>
      <c r="D23" s="48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26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C23" s="48"/>
      <c r="AD23" s="48"/>
      <c r="AE23" s="48"/>
      <c r="AF23" s="48"/>
      <c r="AG23" s="48"/>
    </row>
    <row r="24" spans="2:33" x14ac:dyDescent="0.3">
      <c r="B24" s="73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19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</row>
    <row r="25" spans="2:33" x14ac:dyDescent="0.3">
      <c r="B25" s="68"/>
      <c r="C25" s="48"/>
      <c r="D25" s="48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</row>
    <row r="26" spans="2:33" x14ac:dyDescent="0.3">
      <c r="B26" s="6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</row>
    <row r="27" spans="2:33" ht="22.8" x14ac:dyDescent="0.4">
      <c r="B27" s="69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</row>
    <row r="28" spans="2:33" x14ac:dyDescent="0.3">
      <c r="B28" s="6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</row>
    <row r="29" spans="2:33" x14ac:dyDescent="0.3">
      <c r="B29" s="6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</row>
    <row r="30" spans="2:33" x14ac:dyDescent="0.3">
      <c r="B30" s="13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</row>
    <row r="31" spans="2:33" x14ac:dyDescent="0.3">
      <c r="B31" s="13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</row>
    <row r="32" spans="2:33" x14ac:dyDescent="0.3">
      <c r="B32" s="6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</row>
    <row r="33" spans="2:33" x14ac:dyDescent="0.3">
      <c r="B33" s="6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</row>
    <row r="34" spans="2:33" x14ac:dyDescent="0.3">
      <c r="B34" s="6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</row>
    <row r="35" spans="2:33" x14ac:dyDescent="0.3">
      <c r="B35" s="6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</row>
    <row r="36" spans="2:33" x14ac:dyDescent="0.3">
      <c r="B36" s="6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</row>
    <row r="37" spans="2:33" x14ac:dyDescent="0.3">
      <c r="B37" s="6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</row>
    <row r="38" spans="2:33" x14ac:dyDescent="0.3">
      <c r="B38" s="13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</row>
    <row r="39" spans="2:33" x14ac:dyDescent="0.3">
      <c r="B39" s="6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</row>
    <row r="40" spans="2:33" x14ac:dyDescent="0.3">
      <c r="B40" s="13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</row>
    <row r="41" spans="2:33" ht="23.4" x14ac:dyDescent="0.45">
      <c r="B41" s="67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</row>
    <row r="42" spans="2:33" x14ac:dyDescent="0.3">
      <c r="B42" s="13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</row>
    <row r="43" spans="2:33" x14ac:dyDescent="0.3">
      <c r="B43" s="6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</row>
    <row r="44" spans="2:33" x14ac:dyDescent="0.3">
      <c r="B44" s="13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</row>
    <row r="45" spans="2:33" x14ac:dyDescent="0.3">
      <c r="B45" s="13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</row>
    <row r="46" spans="2:33" x14ac:dyDescent="0.3">
      <c r="B46" s="13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</row>
    <row r="47" spans="2:33" ht="23.4" x14ac:dyDescent="0.45">
      <c r="B47" s="67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</row>
    <row r="48" spans="2:33" x14ac:dyDescent="0.3">
      <c r="B48" s="13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</row>
    <row r="49" spans="2:33" x14ac:dyDescent="0.3">
      <c r="B49" s="13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</row>
    <row r="50" spans="2:33" x14ac:dyDescent="0.3">
      <c r="B50" s="6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</row>
    <row r="51" spans="2:33" x14ac:dyDescent="0.3">
      <c r="B51" s="13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</row>
    <row r="52" spans="2:33" x14ac:dyDescent="0.3">
      <c r="B52" s="13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</row>
    <row r="53" spans="2:33" x14ac:dyDescent="0.3">
      <c r="B53" s="13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</row>
    <row r="54" spans="2:33" ht="23.4" x14ac:dyDescent="0.45">
      <c r="B54" s="67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</row>
    <row r="55" spans="2:33" x14ac:dyDescent="0.3">
      <c r="B55" s="13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</row>
    <row r="56" spans="2:33" x14ac:dyDescent="0.3">
      <c r="B56" s="13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</row>
    <row r="57" spans="2:33" x14ac:dyDescent="0.3">
      <c r="B57" s="6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</row>
    <row r="58" spans="2:33" x14ac:dyDescent="0.3">
      <c r="B58" s="6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</row>
    <row r="59" spans="2:33" x14ac:dyDescent="0.3">
      <c r="B59" s="6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</row>
    <row r="60" spans="2:33" x14ac:dyDescent="0.3">
      <c r="B60" s="13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</row>
    <row r="61" spans="2:33" x14ac:dyDescent="0.3">
      <c r="B61" s="6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</row>
    <row r="62" spans="2:33" x14ac:dyDescent="0.3">
      <c r="B62" s="6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</row>
    <row r="63" spans="2:33" x14ac:dyDescent="0.3">
      <c r="B63" s="13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</row>
  </sheetData>
  <conditionalFormatting sqref="B18:B19 B21:B63">
    <cfRule type="colorScale" priority="1">
      <colorScale>
        <cfvo type="min"/>
        <cfvo type="max"/>
        <color rgb="FFFCFCFF"/>
        <color rgb="FF63BE7B"/>
      </colorScale>
    </cfRule>
    <cfRule type="duplicateValues" dxfId="92" priority="2"/>
    <cfRule type="colorScale" priority="3">
      <colorScale>
        <cfvo type="min"/>
        <cfvo type="percentile" val="50"/>
        <cfvo type="max"/>
        <color rgb="FFF8696B"/>
        <color rgb="FFFCFCFF"/>
        <color rgb="FF5A8AC6"/>
      </colorScale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3" name="Button 3">
              <controlPr defaultSize="0" print="0" autoFill="0" autoPict="0" macro="[0]!Affecter1">
                <anchor moveWithCells="1" sizeWithCells="1">
                  <from>
                    <xdr:col>0</xdr:col>
                    <xdr:colOff>76200</xdr:colOff>
                    <xdr:row>4</xdr:row>
                    <xdr:rowOff>182880</xdr:rowOff>
                  </from>
                  <to>
                    <xdr:col>1</xdr:col>
                    <xdr:colOff>579120</xdr:colOff>
                    <xdr:row>7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4" name="Button 4">
              <controlPr defaultSize="0" print="0" autoFill="0" autoPict="0" macro="[0]!Effacer1">
                <anchor moveWithCells="1" sizeWithCells="1">
                  <from>
                    <xdr:col>0</xdr:col>
                    <xdr:colOff>99060</xdr:colOff>
                    <xdr:row>8</xdr:row>
                    <xdr:rowOff>7620</xdr:rowOff>
                  </from>
                  <to>
                    <xdr:col>1</xdr:col>
                    <xdr:colOff>586740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Source!$D$19:$D$62</xm:f>
          </x14:formula1>
          <xm:sqref>B2</xm:sqref>
        </x14:dataValidation>
        <x14:dataValidation type="list" allowBlank="1" showInputMessage="1" showErrorMessage="1">
          <x14:formula1>
            <xm:f>Source!$F$19:$F$30</xm:f>
          </x14:formula1>
          <xm:sqref>B3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AG56"/>
  <sheetViews>
    <sheetView topLeftCell="A3" zoomScale="91" zoomScaleNormal="90" workbookViewId="0">
      <selection activeCell="B12" sqref="B12"/>
    </sheetView>
  </sheetViews>
  <sheetFormatPr baseColWidth="10" defaultRowHeight="14.4" x14ac:dyDescent="0.3"/>
  <cols>
    <col min="1" max="1" width="17.21875" bestFit="1" customWidth="1"/>
    <col min="2" max="2" width="22.5546875" bestFit="1" customWidth="1"/>
    <col min="3" max="3" width="5.109375" customWidth="1"/>
    <col min="4" max="4" width="5.6640625" customWidth="1"/>
    <col min="5" max="5" width="5.44140625" customWidth="1"/>
    <col min="6" max="6" width="5.21875" customWidth="1"/>
    <col min="7" max="7" width="5.109375" customWidth="1"/>
    <col min="8" max="8" width="5" customWidth="1"/>
    <col min="9" max="9" width="5.5546875" customWidth="1"/>
    <col min="10" max="10" width="3.88671875" bestFit="1" customWidth="1"/>
    <col min="11" max="11" width="7.5546875" bestFit="1" customWidth="1"/>
    <col min="12" max="33" width="5.44140625" bestFit="1" customWidth="1"/>
  </cols>
  <sheetData>
    <row r="2" spans="1:33" x14ac:dyDescent="0.3">
      <c r="A2" s="65" t="s">
        <v>78</v>
      </c>
      <c r="B2" s="64">
        <v>2018</v>
      </c>
    </row>
    <row r="3" spans="1:33" x14ac:dyDescent="0.3">
      <c r="A3" s="65" t="s">
        <v>96</v>
      </c>
      <c r="B3" s="64">
        <v>27</v>
      </c>
    </row>
    <row r="4" spans="1:33" x14ac:dyDescent="0.3">
      <c r="A4" s="65" t="s">
        <v>79</v>
      </c>
      <c r="B4" s="81">
        <f>7*B3+DATE(B2,1,3)-WEEKDAY(DATE(B2,1,3))</f>
        <v>43288</v>
      </c>
    </row>
    <row r="10" spans="1:33" ht="75.599999999999994" hidden="1" customHeight="1" x14ac:dyDescent="0.3">
      <c r="B10" s="5"/>
      <c r="C10" s="94" t="s">
        <v>8</v>
      </c>
      <c r="D10" s="95" t="s">
        <v>9</v>
      </c>
      <c r="E10" s="95" t="s">
        <v>10</v>
      </c>
      <c r="F10" s="95" t="s">
        <v>11</v>
      </c>
      <c r="G10" s="95" t="s">
        <v>12</v>
      </c>
      <c r="H10" s="95" t="s">
        <v>13</v>
      </c>
      <c r="I10" s="96" t="s">
        <v>14</v>
      </c>
    </row>
    <row r="11" spans="1:33" ht="128.4" customHeight="1" x14ac:dyDescent="0.3">
      <c r="B11" s="107"/>
      <c r="C11" s="92">
        <f>7*B3+DATE(B2,1,3)-WEEKDAY(DATE(B2,1,3))-5</f>
        <v>43283</v>
      </c>
      <c r="D11" s="82">
        <f>C11+1</f>
        <v>43284</v>
      </c>
      <c r="E11" s="82">
        <f t="shared" ref="E11:I11" si="0">D11+1</f>
        <v>43285</v>
      </c>
      <c r="F11" s="82">
        <f t="shared" si="0"/>
        <v>43286</v>
      </c>
      <c r="G11" s="82">
        <f t="shared" si="0"/>
        <v>43287</v>
      </c>
      <c r="H11" s="82">
        <f t="shared" si="0"/>
        <v>43288</v>
      </c>
      <c r="I11" s="93">
        <f t="shared" si="0"/>
        <v>43289</v>
      </c>
    </row>
    <row r="12" spans="1:33" x14ac:dyDescent="0.3">
      <c r="B12" s="87" t="s">
        <v>106</v>
      </c>
      <c r="C12" s="29"/>
      <c r="D12" s="30"/>
      <c r="E12" s="30"/>
      <c r="F12" s="30"/>
      <c r="G12" s="30"/>
      <c r="H12" s="30"/>
      <c r="I12" s="31"/>
    </row>
    <row r="13" spans="1:33" x14ac:dyDescent="0.3">
      <c r="B13" s="106" t="s">
        <v>107</v>
      </c>
      <c r="C13" s="5"/>
      <c r="D13" s="5"/>
      <c r="E13" s="5"/>
      <c r="F13" s="5"/>
      <c r="G13" s="5"/>
      <c r="H13" s="5"/>
      <c r="I13" s="5"/>
      <c r="T13" s="76"/>
      <c r="U13" s="76"/>
      <c r="V13" s="76"/>
      <c r="W13" s="76"/>
      <c r="X13" s="76"/>
      <c r="Y13" s="76"/>
      <c r="Z13" s="76"/>
      <c r="AA13" s="76"/>
      <c r="AB13" s="76"/>
      <c r="AC13" s="76"/>
      <c r="AD13" s="76"/>
      <c r="AE13" s="76"/>
      <c r="AF13" s="76"/>
      <c r="AG13" s="76"/>
    </row>
    <row r="14" spans="1:33" x14ac:dyDescent="0.3">
      <c r="B14" s="87" t="s">
        <v>108</v>
      </c>
      <c r="C14" s="26"/>
      <c r="D14" s="71"/>
      <c r="E14" s="71"/>
      <c r="F14" s="71"/>
      <c r="G14" s="71"/>
      <c r="H14" s="48"/>
      <c r="I14" s="100"/>
    </row>
    <row r="15" spans="1:33" x14ac:dyDescent="0.3">
      <c r="B15" s="88"/>
      <c r="C15" s="104"/>
      <c r="D15" s="5"/>
      <c r="E15" s="5"/>
      <c r="F15" s="5"/>
      <c r="G15" s="5"/>
      <c r="H15" s="19"/>
      <c r="I15" s="25"/>
    </row>
    <row r="16" spans="1:33" x14ac:dyDescent="0.3">
      <c r="B16" s="89"/>
      <c r="C16" s="19"/>
      <c r="D16" s="48"/>
      <c r="E16" s="48"/>
      <c r="F16" s="48"/>
      <c r="G16" s="48"/>
      <c r="H16" s="5"/>
      <c r="I16" s="25"/>
    </row>
    <row r="17" spans="2:9" x14ac:dyDescent="0.3">
      <c r="B17" s="88"/>
      <c r="C17" s="19"/>
      <c r="D17" s="5"/>
      <c r="E17" s="5"/>
      <c r="F17" s="5"/>
      <c r="G17" s="5"/>
      <c r="H17" s="5"/>
      <c r="I17" s="25"/>
    </row>
    <row r="18" spans="2:9" x14ac:dyDescent="0.3">
      <c r="B18" s="87"/>
      <c r="C18" s="19"/>
      <c r="D18" s="5"/>
      <c r="E18" s="5"/>
      <c r="F18" s="5"/>
      <c r="G18" s="5"/>
      <c r="H18" s="5"/>
      <c r="I18" s="25"/>
    </row>
    <row r="19" spans="2:9" x14ac:dyDescent="0.3">
      <c r="B19" s="90"/>
      <c r="C19" s="19"/>
      <c r="D19" s="5"/>
      <c r="E19" s="5"/>
      <c r="F19" s="5"/>
      <c r="G19" s="5"/>
      <c r="H19" s="5"/>
      <c r="I19" s="25"/>
    </row>
    <row r="20" spans="2:9" ht="15.6" x14ac:dyDescent="0.3">
      <c r="B20" s="84"/>
      <c r="C20" s="19"/>
      <c r="D20" s="5"/>
      <c r="E20" s="5"/>
      <c r="F20" s="5"/>
      <c r="G20" s="5"/>
      <c r="H20" s="5"/>
      <c r="I20" s="25"/>
    </row>
    <row r="21" spans="2:9" x14ac:dyDescent="0.3">
      <c r="B21" s="77"/>
      <c r="C21" s="19"/>
      <c r="D21" s="5"/>
      <c r="E21" s="5"/>
      <c r="F21" s="5"/>
      <c r="G21" s="5"/>
      <c r="H21" s="5"/>
      <c r="I21" s="25"/>
    </row>
    <row r="22" spans="2:9" x14ac:dyDescent="0.3">
      <c r="B22" s="91"/>
      <c r="C22" s="19"/>
      <c r="D22" s="5"/>
      <c r="E22" s="5"/>
      <c r="F22" s="5"/>
      <c r="G22" s="5"/>
      <c r="H22" s="5"/>
      <c r="I22" s="25"/>
    </row>
    <row r="23" spans="2:9" x14ac:dyDescent="0.3">
      <c r="B23" s="86"/>
      <c r="C23" s="19"/>
      <c r="D23" s="5"/>
      <c r="E23" s="5"/>
      <c r="F23" s="5"/>
      <c r="G23" s="5"/>
      <c r="H23" s="5"/>
      <c r="I23" s="25"/>
    </row>
    <row r="24" spans="2:9" x14ac:dyDescent="0.3">
      <c r="B24" s="89"/>
      <c r="C24" s="19"/>
      <c r="D24" s="5"/>
      <c r="E24" s="5"/>
      <c r="F24" s="5"/>
      <c r="G24" s="5"/>
      <c r="H24" s="5"/>
      <c r="I24" s="25"/>
    </row>
    <row r="25" spans="2:9" x14ac:dyDescent="0.3">
      <c r="B25" s="90"/>
      <c r="C25" s="19"/>
      <c r="D25" s="5"/>
      <c r="E25" s="5"/>
      <c r="F25" s="5"/>
      <c r="G25" s="5"/>
      <c r="H25" s="5"/>
      <c r="I25" s="25"/>
    </row>
    <row r="26" spans="2:9" x14ac:dyDescent="0.3">
      <c r="B26" s="91"/>
      <c r="C26" s="19"/>
      <c r="D26" s="5"/>
      <c r="E26" s="5"/>
      <c r="F26" s="5"/>
      <c r="G26" s="5"/>
      <c r="H26" s="5"/>
      <c r="I26" s="25"/>
    </row>
    <row r="27" spans="2:9" x14ac:dyDescent="0.3">
      <c r="B27" s="90"/>
      <c r="C27" s="19"/>
      <c r="D27" s="5"/>
      <c r="E27" s="5"/>
      <c r="F27" s="5"/>
      <c r="G27" s="5"/>
      <c r="H27" s="5"/>
      <c r="I27" s="25"/>
    </row>
    <row r="28" spans="2:9" x14ac:dyDescent="0.3">
      <c r="B28" s="91"/>
      <c r="C28" s="19"/>
      <c r="D28" s="5"/>
      <c r="E28" s="5"/>
      <c r="F28" s="5"/>
      <c r="G28" s="5"/>
      <c r="H28" s="5"/>
      <c r="I28" s="25"/>
    </row>
    <row r="29" spans="2:9" x14ac:dyDescent="0.3">
      <c r="B29" s="90"/>
      <c r="C29" s="19"/>
      <c r="D29" s="5"/>
      <c r="E29" s="5"/>
      <c r="F29" s="5"/>
      <c r="G29" s="5"/>
      <c r="H29" s="5"/>
      <c r="I29" s="25"/>
    </row>
    <row r="30" spans="2:9" x14ac:dyDescent="0.3">
      <c r="B30" s="91"/>
      <c r="C30" s="19"/>
      <c r="D30" s="5"/>
      <c r="E30" s="5"/>
      <c r="F30" s="5"/>
      <c r="G30" s="5"/>
      <c r="H30" s="5"/>
      <c r="I30" s="25"/>
    </row>
    <row r="31" spans="2:9" x14ac:dyDescent="0.3">
      <c r="B31" s="86"/>
      <c r="C31" s="19"/>
      <c r="D31" s="5"/>
      <c r="E31" s="5"/>
      <c r="F31" s="5"/>
      <c r="G31" s="5"/>
      <c r="H31" s="5"/>
      <c r="I31" s="25"/>
    </row>
    <row r="32" spans="2:9" x14ac:dyDescent="0.3">
      <c r="B32" s="91"/>
      <c r="C32" s="19"/>
      <c r="D32" s="5"/>
      <c r="E32" s="5"/>
      <c r="F32" s="5"/>
      <c r="G32" s="5"/>
      <c r="H32" s="5"/>
      <c r="I32" s="25"/>
    </row>
    <row r="33" spans="2:9" x14ac:dyDescent="0.3">
      <c r="B33" s="78"/>
      <c r="C33" s="19"/>
      <c r="D33" s="5"/>
      <c r="E33" s="5"/>
      <c r="F33" s="5"/>
      <c r="G33" s="5"/>
      <c r="H33" s="5"/>
      <c r="I33" s="25"/>
    </row>
    <row r="34" spans="2:9" ht="15.6" x14ac:dyDescent="0.3">
      <c r="B34" s="85"/>
      <c r="C34" s="19"/>
      <c r="D34" s="5"/>
      <c r="E34" s="5"/>
      <c r="F34" s="5"/>
      <c r="G34" s="5"/>
      <c r="H34" s="5"/>
      <c r="I34" s="25"/>
    </row>
    <row r="35" spans="2:9" x14ac:dyDescent="0.3">
      <c r="B35" s="78"/>
      <c r="C35" s="19"/>
      <c r="D35" s="5"/>
      <c r="E35" s="5"/>
      <c r="F35" s="5"/>
      <c r="G35" s="5"/>
      <c r="H35" s="5"/>
      <c r="I35" s="25"/>
    </row>
    <row r="36" spans="2:9" x14ac:dyDescent="0.3">
      <c r="B36" s="91"/>
      <c r="C36" s="19"/>
      <c r="D36" s="5"/>
      <c r="E36" s="5"/>
      <c r="F36" s="5"/>
      <c r="G36" s="5"/>
      <c r="H36" s="5"/>
      <c r="I36" s="25"/>
    </row>
    <row r="37" spans="2:9" x14ac:dyDescent="0.3">
      <c r="B37" s="86"/>
      <c r="C37" s="19"/>
      <c r="D37" s="5"/>
      <c r="E37" s="5"/>
      <c r="F37" s="5"/>
      <c r="G37" s="5"/>
      <c r="H37" s="5"/>
      <c r="I37" s="25"/>
    </row>
    <row r="38" spans="2:9" x14ac:dyDescent="0.3">
      <c r="B38" s="89"/>
      <c r="C38" s="19"/>
      <c r="D38" s="5"/>
      <c r="E38" s="5"/>
      <c r="F38" s="5"/>
      <c r="G38" s="5"/>
      <c r="H38" s="5"/>
      <c r="I38" s="25"/>
    </row>
    <row r="39" spans="2:9" x14ac:dyDescent="0.3">
      <c r="B39" s="78"/>
      <c r="C39" s="19"/>
      <c r="D39" s="5"/>
      <c r="E39" s="5"/>
      <c r="F39" s="5"/>
      <c r="G39" s="5"/>
      <c r="H39" s="5"/>
      <c r="I39" s="25"/>
    </row>
    <row r="40" spans="2:9" ht="15.6" x14ac:dyDescent="0.3">
      <c r="B40" s="85"/>
      <c r="C40" s="19"/>
      <c r="D40" s="5"/>
      <c r="E40" s="5"/>
      <c r="F40" s="5"/>
      <c r="G40" s="5"/>
      <c r="H40" s="5"/>
      <c r="I40" s="25"/>
    </row>
    <row r="41" spans="2:9" x14ac:dyDescent="0.3">
      <c r="B41" s="78"/>
      <c r="C41" s="19"/>
      <c r="D41" s="5"/>
      <c r="E41" s="5"/>
      <c r="F41" s="5"/>
      <c r="G41" s="5"/>
      <c r="H41" s="5"/>
      <c r="I41" s="25"/>
    </row>
    <row r="42" spans="2:9" x14ac:dyDescent="0.3">
      <c r="B42" s="89"/>
      <c r="C42" s="19"/>
      <c r="D42" s="5"/>
      <c r="E42" s="5"/>
      <c r="F42" s="5"/>
      <c r="G42" s="5"/>
      <c r="H42" s="5"/>
      <c r="I42" s="25"/>
    </row>
    <row r="43" spans="2:9" x14ac:dyDescent="0.3">
      <c r="B43" s="90"/>
      <c r="C43" s="19"/>
      <c r="D43" s="5"/>
      <c r="E43" s="5"/>
      <c r="F43" s="5"/>
      <c r="G43" s="5"/>
      <c r="H43" s="5"/>
      <c r="I43" s="25"/>
    </row>
    <row r="44" spans="2:9" x14ac:dyDescent="0.3">
      <c r="B44" s="89"/>
      <c r="C44" s="19"/>
      <c r="D44" s="5"/>
      <c r="E44" s="5"/>
      <c r="F44" s="5"/>
      <c r="G44" s="5"/>
      <c r="H44" s="5"/>
      <c r="I44" s="25"/>
    </row>
    <row r="45" spans="2:9" x14ac:dyDescent="0.3">
      <c r="B45" s="86"/>
      <c r="C45" s="19"/>
      <c r="D45" s="5"/>
      <c r="E45" s="5"/>
      <c r="F45" s="5"/>
      <c r="G45" s="5"/>
      <c r="H45" s="5"/>
      <c r="I45" s="25"/>
    </row>
    <row r="46" spans="2:9" x14ac:dyDescent="0.3">
      <c r="B46" s="79"/>
      <c r="C46" s="19"/>
      <c r="D46" s="5"/>
      <c r="E46" s="5"/>
      <c r="F46" s="5"/>
      <c r="G46" s="5"/>
      <c r="H46" s="5"/>
      <c r="I46" s="25"/>
    </row>
    <row r="47" spans="2:9" ht="15.6" x14ac:dyDescent="0.3">
      <c r="B47" s="83"/>
      <c r="C47" s="19"/>
      <c r="D47" s="5"/>
      <c r="E47" s="5"/>
      <c r="F47" s="5"/>
      <c r="G47" s="5"/>
      <c r="H47" s="5"/>
      <c r="I47" s="25"/>
    </row>
    <row r="48" spans="2:9" x14ac:dyDescent="0.3">
      <c r="B48" s="79"/>
      <c r="C48" s="19"/>
      <c r="D48" s="5"/>
      <c r="E48" s="5"/>
      <c r="F48" s="5"/>
      <c r="G48" s="5"/>
      <c r="H48" s="5"/>
      <c r="I48" s="25"/>
    </row>
    <row r="49" spans="2:9" x14ac:dyDescent="0.3">
      <c r="B49" s="86"/>
      <c r="C49" s="19"/>
      <c r="D49" s="5"/>
      <c r="E49" s="5"/>
      <c r="F49" s="5"/>
      <c r="G49" s="5"/>
      <c r="H49" s="5"/>
      <c r="I49" s="25"/>
    </row>
    <row r="50" spans="2:9" x14ac:dyDescent="0.3">
      <c r="B50" s="91"/>
      <c r="C50" s="19"/>
      <c r="D50" s="5"/>
      <c r="E50" s="5"/>
      <c r="F50" s="5"/>
      <c r="G50" s="5"/>
      <c r="H50" s="5"/>
      <c r="I50" s="25"/>
    </row>
    <row r="51" spans="2:9" x14ac:dyDescent="0.3">
      <c r="B51" s="90"/>
      <c r="C51" s="19"/>
      <c r="D51" s="5"/>
      <c r="E51" s="5"/>
      <c r="F51" s="5"/>
      <c r="G51" s="5"/>
      <c r="H51" s="5"/>
      <c r="I51" s="25"/>
    </row>
    <row r="52" spans="2:9" x14ac:dyDescent="0.3">
      <c r="B52" s="91"/>
      <c r="C52" s="19"/>
      <c r="D52" s="5"/>
      <c r="E52" s="5"/>
      <c r="F52" s="5"/>
      <c r="G52" s="5"/>
      <c r="H52" s="5"/>
      <c r="I52" s="25"/>
    </row>
    <row r="53" spans="2:9" x14ac:dyDescent="0.3">
      <c r="B53" s="86"/>
      <c r="C53" s="19"/>
      <c r="D53" s="5"/>
      <c r="E53" s="5"/>
      <c r="F53" s="5"/>
      <c r="G53" s="5"/>
      <c r="H53" s="5"/>
      <c r="I53" s="25"/>
    </row>
    <row r="54" spans="2:9" x14ac:dyDescent="0.3">
      <c r="B54" s="91"/>
      <c r="C54" s="19"/>
      <c r="D54" s="5"/>
      <c r="E54" s="5"/>
      <c r="F54" s="5"/>
      <c r="G54" s="5"/>
      <c r="H54" s="5"/>
      <c r="I54" s="25"/>
    </row>
    <row r="55" spans="2:9" x14ac:dyDescent="0.3">
      <c r="B55" s="90"/>
      <c r="C55" s="19"/>
      <c r="D55" s="5"/>
      <c r="E55" s="5"/>
      <c r="F55" s="5"/>
      <c r="G55" s="5"/>
      <c r="H55" s="5"/>
      <c r="I55" s="25"/>
    </row>
    <row r="56" spans="2:9" x14ac:dyDescent="0.3">
      <c r="B56" s="89"/>
      <c r="C56" s="19"/>
      <c r="D56" s="5"/>
      <c r="E56" s="5"/>
      <c r="F56" s="5"/>
      <c r="G56" s="5"/>
      <c r="H56" s="5"/>
      <c r="I56" s="25"/>
    </row>
  </sheetData>
  <conditionalFormatting sqref="B14:B56 B11:B12">
    <cfRule type="colorScale" priority="1">
      <colorScale>
        <cfvo type="min"/>
        <cfvo type="max"/>
        <color rgb="FFFCFCFF"/>
        <color rgb="FF63BE7B"/>
      </colorScale>
    </cfRule>
    <cfRule type="duplicateValues" dxfId="89" priority="2"/>
    <cfRule type="colorScale" priority="3">
      <colorScale>
        <cfvo type="min"/>
        <cfvo type="percentile" val="50"/>
        <cfvo type="max"/>
        <color rgb="FFF8696B"/>
        <color rgb="FFFCFCFF"/>
        <color rgb="FF5A8AC6"/>
      </colorScale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202" r:id="rId3" name="Button 10">
              <controlPr defaultSize="0" print="0" autoFill="0" autoPict="0" macro="[0]!Affecter2">
                <anchor moveWithCells="1" sizeWithCells="1">
                  <from>
                    <xdr:col>0</xdr:col>
                    <xdr:colOff>83820</xdr:colOff>
                    <xdr:row>5</xdr:row>
                    <xdr:rowOff>7620</xdr:rowOff>
                  </from>
                  <to>
                    <xdr:col>0</xdr:col>
                    <xdr:colOff>1074420</xdr:colOff>
                    <xdr:row>6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7" r:id="rId4" name="Button 15">
              <controlPr defaultSize="0" print="0" autoFill="0" autoPict="0" macro="[0]!Effacer2">
                <anchor moveWithCells="1" sizeWithCells="1">
                  <from>
                    <xdr:col>0</xdr:col>
                    <xdr:colOff>83820</xdr:colOff>
                    <xdr:row>7</xdr:row>
                    <xdr:rowOff>83820</xdr:rowOff>
                  </from>
                  <to>
                    <xdr:col>0</xdr:col>
                    <xdr:colOff>1051560</xdr:colOff>
                    <xdr:row>10</xdr:row>
                    <xdr:rowOff>60960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Source!$D$19:$D$62</xm:f>
          </x14:formula1>
          <xm:sqref>B2</xm:sqref>
        </x14:dataValidation>
        <x14:dataValidation type="list" allowBlank="1" showInputMessage="1" showErrorMessage="1">
          <x14:formula1>
            <xm:f>Source!$F$33:$F$85</xm:f>
          </x14:formula1>
          <xm:sqref>B3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I146"/>
  <sheetViews>
    <sheetView topLeftCell="A63" zoomScale="54" zoomScaleNormal="115" workbookViewId="0">
      <selection activeCell="B80" sqref="B80"/>
    </sheetView>
  </sheetViews>
  <sheetFormatPr baseColWidth="10" defaultRowHeight="14.4" x14ac:dyDescent="0.3"/>
  <cols>
    <col min="1" max="1" width="31.21875" bestFit="1" customWidth="1"/>
    <col min="2" max="2" width="28.33203125" bestFit="1" customWidth="1"/>
    <col min="3" max="3" width="11.33203125" customWidth="1"/>
    <col min="4" max="4" width="11.21875" customWidth="1"/>
    <col min="5" max="5" width="9.88671875" customWidth="1"/>
    <col min="6" max="7" width="10.6640625" customWidth="1"/>
    <col min="8" max="8" width="11.21875" customWidth="1"/>
    <col min="9" max="9" width="9.88671875" customWidth="1"/>
    <col min="10" max="10" width="8" customWidth="1"/>
    <col min="11" max="11" width="7.88671875" customWidth="1"/>
    <col min="12" max="12" width="8.5546875" customWidth="1"/>
    <col min="13" max="13" width="7.5546875" customWidth="1"/>
    <col min="14" max="14" width="7.77734375" customWidth="1"/>
    <col min="15" max="15" width="8.21875" customWidth="1"/>
    <col min="16" max="16" width="7.5546875" customWidth="1"/>
    <col min="17" max="17" width="8.6640625" customWidth="1"/>
    <col min="18" max="18" width="8.88671875" customWidth="1"/>
    <col min="19" max="19" width="9.6640625" customWidth="1"/>
    <col min="20" max="20" width="8" customWidth="1"/>
    <col min="21" max="21" width="7.6640625" customWidth="1"/>
    <col min="22" max="22" width="9.109375" customWidth="1"/>
    <col min="23" max="23" width="7.6640625" customWidth="1"/>
    <col min="24" max="24" width="8.6640625" customWidth="1"/>
    <col min="25" max="25" width="7.88671875" customWidth="1"/>
    <col min="26" max="26" width="8.88671875" customWidth="1"/>
    <col min="27" max="27" width="10.33203125" customWidth="1"/>
    <col min="28" max="28" width="8.88671875" customWidth="1"/>
    <col min="29" max="29" width="8.109375" customWidth="1"/>
    <col min="30" max="31" width="8" customWidth="1"/>
    <col min="32" max="32" width="8.21875" customWidth="1"/>
    <col min="33" max="33" width="8.44140625" customWidth="1"/>
    <col min="34" max="34" width="28.109375" bestFit="1" customWidth="1"/>
    <col min="35" max="35" width="20.5546875" bestFit="1" customWidth="1"/>
  </cols>
  <sheetData>
    <row r="1" spans="1:34" x14ac:dyDescent="0.3">
      <c r="A1" s="108" t="s">
        <v>0</v>
      </c>
      <c r="B1" s="109"/>
    </row>
    <row r="2" spans="1:34" x14ac:dyDescent="0.3">
      <c r="A2" s="109"/>
      <c r="B2" s="109"/>
    </row>
    <row r="3" spans="1:34" x14ac:dyDescent="0.3">
      <c r="A3" s="109"/>
    </row>
    <row r="4" spans="1:34" ht="15.6" x14ac:dyDescent="0.3">
      <c r="A4" s="109"/>
      <c r="D4" s="1" t="s">
        <v>1</v>
      </c>
      <c r="E4" s="2">
        <v>43255</v>
      </c>
    </row>
    <row r="5" spans="1:34" x14ac:dyDescent="0.3">
      <c r="A5" s="109"/>
    </row>
    <row r="7" spans="1:34" hidden="1" x14ac:dyDescent="0.3">
      <c r="A7" s="26" t="s">
        <v>8</v>
      </c>
      <c r="B7" s="27" t="s">
        <v>9</v>
      </c>
      <c r="C7" s="27" t="s">
        <v>10</v>
      </c>
      <c r="D7" s="27" t="s">
        <v>11</v>
      </c>
      <c r="E7" s="27" t="s">
        <v>12</v>
      </c>
      <c r="F7" s="27" t="s">
        <v>13</v>
      </c>
      <c r="G7" s="27" t="s">
        <v>14</v>
      </c>
      <c r="H7" s="27" t="s">
        <v>15</v>
      </c>
      <c r="I7" s="27" t="s">
        <v>16</v>
      </c>
      <c r="J7" s="27" t="s">
        <v>17</v>
      </c>
      <c r="K7" s="27" t="s">
        <v>18</v>
      </c>
      <c r="L7" s="27" t="s">
        <v>19</v>
      </c>
      <c r="M7" s="27" t="s">
        <v>20</v>
      </c>
      <c r="N7" s="27" t="s">
        <v>21</v>
      </c>
      <c r="O7" s="27" t="s">
        <v>22</v>
      </c>
      <c r="P7" s="27" t="s">
        <v>23</v>
      </c>
      <c r="Q7" s="27" t="s">
        <v>24</v>
      </c>
      <c r="R7" s="27" t="s">
        <v>25</v>
      </c>
      <c r="S7" s="27" t="s">
        <v>26</v>
      </c>
      <c r="T7" s="27" t="s">
        <v>27</v>
      </c>
      <c r="U7" s="27" t="s">
        <v>28</v>
      </c>
      <c r="V7" s="27" t="s">
        <v>29</v>
      </c>
      <c r="W7" s="27" t="s">
        <v>30</v>
      </c>
      <c r="X7" s="27" t="s">
        <v>31</v>
      </c>
      <c r="Y7" s="27" t="s">
        <v>32</v>
      </c>
      <c r="Z7" s="27" t="s">
        <v>33</v>
      </c>
      <c r="AA7" s="27" t="s">
        <v>34</v>
      </c>
      <c r="AB7" s="27" t="s">
        <v>35</v>
      </c>
      <c r="AC7" s="27" t="s">
        <v>36</v>
      </c>
      <c r="AD7" s="27" t="s">
        <v>37</v>
      </c>
      <c r="AE7" s="27" t="s">
        <v>38</v>
      </c>
      <c r="AF7" s="27" t="s">
        <v>39</v>
      </c>
      <c r="AG7" s="27" t="s">
        <v>40</v>
      </c>
      <c r="AH7" s="28" t="s">
        <v>41</v>
      </c>
    </row>
    <row r="8" spans="1:34" x14ac:dyDescent="0.3">
      <c r="A8" s="19"/>
      <c r="B8" s="36">
        <v>0.29166666666666669</v>
      </c>
      <c r="C8" s="36">
        <v>0.3125</v>
      </c>
      <c r="D8" s="9">
        <v>0.33333333333333298</v>
      </c>
      <c r="E8" s="9">
        <v>0.35416666666666669</v>
      </c>
      <c r="F8" s="9">
        <v>0.375</v>
      </c>
      <c r="G8" s="9">
        <v>0.39583333333333331</v>
      </c>
      <c r="H8" s="9">
        <v>0.41666666666666702</v>
      </c>
      <c r="I8" s="9">
        <v>0.4375</v>
      </c>
      <c r="J8" s="9">
        <v>0.45833333333333298</v>
      </c>
      <c r="K8" s="9">
        <v>0.47916666666666669</v>
      </c>
      <c r="L8" s="9">
        <v>0.5</v>
      </c>
      <c r="M8" s="9">
        <v>0.52083333333333337</v>
      </c>
      <c r="N8" s="9">
        <v>0.54166666666666696</v>
      </c>
      <c r="O8" s="9">
        <v>0.5625</v>
      </c>
      <c r="P8" s="9">
        <v>0.58333333333333304</v>
      </c>
      <c r="Q8" s="9">
        <v>0.60416666666666663</v>
      </c>
      <c r="R8" s="9">
        <v>0.625</v>
      </c>
      <c r="S8" s="9">
        <v>0.64583333333333337</v>
      </c>
      <c r="T8" s="9">
        <v>0.66666666666666696</v>
      </c>
      <c r="U8" s="9">
        <v>0.6875</v>
      </c>
      <c r="V8" s="9">
        <v>0.70833333333333304</v>
      </c>
      <c r="W8" s="9">
        <v>0.72916666666666663</v>
      </c>
      <c r="X8" s="9">
        <v>0.75</v>
      </c>
      <c r="Y8" s="9">
        <v>0.77083333333333337</v>
      </c>
      <c r="Z8" s="9">
        <v>0.79166666666666696</v>
      </c>
      <c r="AA8" s="9">
        <v>0.8125</v>
      </c>
      <c r="AB8" s="9">
        <v>0.83333333333333304</v>
      </c>
      <c r="AC8" s="9">
        <v>0.85416666666666663</v>
      </c>
      <c r="AD8" s="9">
        <v>0.875</v>
      </c>
      <c r="AE8" s="9">
        <v>0.89583333333333337</v>
      </c>
      <c r="AF8" s="9">
        <v>0.91666666666666596</v>
      </c>
      <c r="AG8" s="9">
        <v>0.9375</v>
      </c>
      <c r="AH8" s="24">
        <v>0.95833333333333304</v>
      </c>
    </row>
    <row r="9" spans="1:34" ht="21" x14ac:dyDescent="0.4">
      <c r="A9" s="20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25"/>
    </row>
    <row r="10" spans="1:34" ht="21" x14ac:dyDescent="0.4">
      <c r="A10" s="20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25"/>
    </row>
    <row r="11" spans="1:34" x14ac:dyDescent="0.3">
      <c r="A11" s="19"/>
      <c r="B11" s="5"/>
      <c r="C11" s="5"/>
      <c r="D11" s="5">
        <v>1</v>
      </c>
      <c r="E11" s="5">
        <v>1</v>
      </c>
      <c r="F11" s="5">
        <v>1</v>
      </c>
      <c r="G11" s="5">
        <v>1</v>
      </c>
      <c r="H11" s="5">
        <v>1</v>
      </c>
      <c r="I11" s="5">
        <v>1</v>
      </c>
      <c r="J11" s="5">
        <v>1</v>
      </c>
      <c r="K11" s="5">
        <v>1</v>
      </c>
      <c r="L11" s="5">
        <v>1</v>
      </c>
      <c r="M11" s="5"/>
      <c r="N11" s="5"/>
      <c r="O11" s="5"/>
      <c r="P11" s="5">
        <v>2</v>
      </c>
      <c r="Q11" s="5">
        <v>2</v>
      </c>
      <c r="R11" s="5">
        <v>2</v>
      </c>
      <c r="S11" s="5">
        <v>2</v>
      </c>
      <c r="T11" s="5">
        <v>2</v>
      </c>
      <c r="U11" s="5">
        <v>2</v>
      </c>
      <c r="V11" s="5">
        <v>2</v>
      </c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25"/>
    </row>
    <row r="12" spans="1:34" x14ac:dyDescent="0.3">
      <c r="A12" s="21"/>
      <c r="B12" s="5"/>
      <c r="C12" s="5"/>
      <c r="D12" s="5">
        <v>3</v>
      </c>
      <c r="E12" s="5">
        <v>3</v>
      </c>
      <c r="F12" s="5">
        <v>3</v>
      </c>
      <c r="G12" s="5">
        <v>3</v>
      </c>
      <c r="H12" s="5">
        <v>3</v>
      </c>
      <c r="I12" s="5">
        <v>3</v>
      </c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25"/>
    </row>
    <row r="13" spans="1:34" x14ac:dyDescent="0.3">
      <c r="A13" s="22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25"/>
    </row>
    <row r="14" spans="1:34" x14ac:dyDescent="0.3">
      <c r="A14" s="19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25"/>
    </row>
    <row r="15" spans="1:34" x14ac:dyDescent="0.3">
      <c r="A15" s="21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25"/>
    </row>
    <row r="16" spans="1:34" x14ac:dyDescent="0.3">
      <c r="A16" s="22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25"/>
    </row>
    <row r="17" spans="1:34" x14ac:dyDescent="0.3">
      <c r="A17" s="21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25"/>
    </row>
    <row r="18" spans="1:34" ht="21" x14ac:dyDescent="0.4">
      <c r="A18" s="23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25"/>
    </row>
    <row r="19" spans="1:34" x14ac:dyDescent="0.3">
      <c r="A19" s="21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25"/>
    </row>
    <row r="20" spans="1:34" x14ac:dyDescent="0.3">
      <c r="A20" s="22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25"/>
    </row>
    <row r="21" spans="1:34" x14ac:dyDescent="0.3">
      <c r="A21" s="19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25"/>
    </row>
    <row r="22" spans="1:34" x14ac:dyDescent="0.3">
      <c r="A22" s="19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25"/>
    </row>
    <row r="23" spans="1:34" x14ac:dyDescent="0.3">
      <c r="A23" s="21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25"/>
    </row>
    <row r="24" spans="1:34" x14ac:dyDescent="0.3">
      <c r="A24" s="21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25"/>
    </row>
    <row r="25" spans="1:34" x14ac:dyDescent="0.3">
      <c r="A25" s="22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25"/>
    </row>
    <row r="26" spans="1:34" x14ac:dyDescent="0.3">
      <c r="A26" s="21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25"/>
    </row>
    <row r="27" spans="1:34" x14ac:dyDescent="0.3">
      <c r="A27" s="21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25"/>
    </row>
    <row r="28" spans="1:34" x14ac:dyDescent="0.3">
      <c r="A28" s="21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25"/>
    </row>
    <row r="29" spans="1:34" x14ac:dyDescent="0.3">
      <c r="A29" s="19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25"/>
    </row>
    <row r="30" spans="1:34" x14ac:dyDescent="0.3">
      <c r="A30" s="21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25"/>
    </row>
    <row r="31" spans="1:34" x14ac:dyDescent="0.3">
      <c r="A31" s="19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25"/>
    </row>
    <row r="32" spans="1:34" ht="21" x14ac:dyDescent="0.4">
      <c r="A32" s="20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25"/>
    </row>
    <row r="33" spans="1:34" x14ac:dyDescent="0.3">
      <c r="A33" s="19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25"/>
    </row>
    <row r="34" spans="1:34" x14ac:dyDescent="0.3">
      <c r="A34" s="21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25"/>
    </row>
    <row r="35" spans="1:34" x14ac:dyDescent="0.3">
      <c r="A35" s="19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25"/>
    </row>
    <row r="36" spans="1:34" x14ac:dyDescent="0.3">
      <c r="A36" s="19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25"/>
    </row>
    <row r="37" spans="1:34" x14ac:dyDescent="0.3">
      <c r="A37" s="19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25"/>
    </row>
    <row r="38" spans="1:34" ht="21" x14ac:dyDescent="0.4">
      <c r="A38" s="20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25"/>
    </row>
    <row r="39" spans="1:34" x14ac:dyDescent="0.3">
      <c r="A39" s="19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25"/>
    </row>
    <row r="40" spans="1:34" x14ac:dyDescent="0.3">
      <c r="A40" s="19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25"/>
    </row>
    <row r="41" spans="1:34" x14ac:dyDescent="0.3">
      <c r="A41" s="21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25"/>
    </row>
    <row r="42" spans="1:34" x14ac:dyDescent="0.3">
      <c r="A42" s="19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25"/>
    </row>
    <row r="43" spans="1:34" x14ac:dyDescent="0.3">
      <c r="A43" s="19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25"/>
    </row>
    <row r="44" spans="1:34" x14ac:dyDescent="0.3">
      <c r="A44" s="19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25"/>
    </row>
    <row r="45" spans="1:34" ht="21" x14ac:dyDescent="0.4">
      <c r="A45" s="20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25"/>
    </row>
    <row r="46" spans="1:34" x14ac:dyDescent="0.3">
      <c r="A46" s="19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25"/>
    </row>
    <row r="47" spans="1:34" x14ac:dyDescent="0.3">
      <c r="A47" s="19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25"/>
    </row>
    <row r="48" spans="1:34" x14ac:dyDescent="0.3">
      <c r="A48" s="21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25"/>
    </row>
    <row r="49" spans="1:34" x14ac:dyDescent="0.3">
      <c r="A49" s="21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25"/>
    </row>
    <row r="50" spans="1:34" x14ac:dyDescent="0.3">
      <c r="A50" s="21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25"/>
    </row>
    <row r="51" spans="1:34" x14ac:dyDescent="0.3">
      <c r="A51" s="19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25"/>
    </row>
    <row r="52" spans="1:34" x14ac:dyDescent="0.3">
      <c r="A52" s="21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25"/>
    </row>
    <row r="53" spans="1:34" x14ac:dyDescent="0.3">
      <c r="A53" s="21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25"/>
    </row>
    <row r="54" spans="1:34" x14ac:dyDescent="0.3">
      <c r="A54" s="29"/>
      <c r="B54" s="30"/>
      <c r="C54" s="30"/>
      <c r="D54" s="30"/>
      <c r="E54" s="30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30"/>
      <c r="AE54" s="30"/>
      <c r="AF54" s="30"/>
      <c r="AG54" s="30"/>
      <c r="AH54" s="31"/>
    </row>
    <row r="59" spans="1:34" x14ac:dyDescent="0.3">
      <c r="E59" s="53"/>
      <c r="F59" s="53"/>
      <c r="G59" s="53"/>
      <c r="H59" s="53"/>
      <c r="I59" s="53"/>
      <c r="J59" s="53"/>
      <c r="K59" s="53"/>
    </row>
    <row r="60" spans="1:34" x14ac:dyDescent="0.3">
      <c r="E60" s="8"/>
      <c r="F60" s="8"/>
      <c r="G60" s="8"/>
      <c r="H60" s="8"/>
      <c r="I60" s="8"/>
      <c r="J60" s="8"/>
      <c r="K60" s="8"/>
    </row>
    <row r="61" spans="1:34" x14ac:dyDescent="0.3">
      <c r="E61" s="8"/>
      <c r="F61" s="8"/>
      <c r="G61" s="8"/>
      <c r="H61" s="8"/>
      <c r="I61" s="8"/>
      <c r="J61" s="8"/>
      <c r="K61" s="8"/>
    </row>
    <row r="62" spans="1:34" x14ac:dyDescent="0.3">
      <c r="E62" s="8"/>
      <c r="F62" s="8"/>
      <c r="G62" s="8"/>
      <c r="H62" s="8"/>
      <c r="I62" s="8"/>
      <c r="J62" s="8"/>
      <c r="K62" s="8"/>
    </row>
    <row r="63" spans="1:34" x14ac:dyDescent="0.3">
      <c r="E63" s="8"/>
      <c r="F63" s="8"/>
      <c r="G63" s="8"/>
      <c r="H63" s="8"/>
      <c r="I63" s="8"/>
      <c r="J63" s="8"/>
      <c r="K63" s="8"/>
    </row>
    <row r="67" spans="1:12" x14ac:dyDescent="0.3">
      <c r="A67" s="13" t="s">
        <v>7</v>
      </c>
    </row>
    <row r="68" spans="1:12" x14ac:dyDescent="0.3">
      <c r="A68" s="13" t="s">
        <v>42</v>
      </c>
      <c r="C68" t="s">
        <v>43</v>
      </c>
      <c r="D68" s="15" t="s">
        <v>3</v>
      </c>
      <c r="E68" s="16">
        <f>INDEX(B8:AH8,MATCH(1,B11:AH11,0))</f>
        <v>0.33333333333333298</v>
      </c>
      <c r="G68">
        <v>3</v>
      </c>
      <c r="H68" s="32" t="s">
        <v>3</v>
      </c>
      <c r="I68" s="33">
        <f>INDEX(B8:AH8,MATCH(3,B12:AH12,0))</f>
        <v>0.33333333333333298</v>
      </c>
      <c r="L68" s="10"/>
    </row>
    <row r="69" spans="1:12" x14ac:dyDescent="0.3">
      <c r="D69" s="15" t="s">
        <v>4</v>
      </c>
      <c r="E69" s="16">
        <f>INDEX(B8:AH8,MATCH(1,B11:AH11,1))</f>
        <v>0.5</v>
      </c>
      <c r="H69" s="32" t="s">
        <v>4</v>
      </c>
      <c r="I69" s="33">
        <f>INDEX(B8:AH8,MATCH(3,B12:AH12,1))</f>
        <v>0.4375</v>
      </c>
      <c r="L69" s="10"/>
    </row>
    <row r="70" spans="1:12" x14ac:dyDescent="0.3">
      <c r="D70" t="s">
        <v>5</v>
      </c>
      <c r="H70" s="11" t="s">
        <v>6</v>
      </c>
      <c r="I70" s="12">
        <f>INDEX(B8:AH8,MATCH(3,B12:AH12,1))-INDEX(B8:AH8,MATCH(3,B12:AH12,0))</f>
        <v>0.10416666666666702</v>
      </c>
      <c r="K70" s="14">
        <f>INDEX(B8:AH8,MATCH(3,B12:AH12,1))-INDEX(B8:AH8,MATCH(3,B12:AH12,0))</f>
        <v>0.10416666666666702</v>
      </c>
    </row>
    <row r="71" spans="1:12" x14ac:dyDescent="0.3">
      <c r="D71" s="17" t="s">
        <v>3</v>
      </c>
      <c r="E71" s="18">
        <f>INDEX(B8:AH8,MATCH(2,B11:AH11,0))</f>
        <v>0.58333333333333304</v>
      </c>
    </row>
    <row r="72" spans="1:12" x14ac:dyDescent="0.3">
      <c r="D72" s="17" t="s">
        <v>4</v>
      </c>
      <c r="E72" s="18">
        <f>INDEX(B8:AH8,MATCH(2,B11:AH11,1))</f>
        <v>0.70833333333333304</v>
      </c>
    </row>
    <row r="73" spans="1:12" x14ac:dyDescent="0.3">
      <c r="D73" s="11" t="s">
        <v>6</v>
      </c>
      <c r="E73" s="12">
        <f>(INDEX(B8:AH8,MATCH(2,B11:AH11,1))-INDEX(B8:AH8,MATCH(2,B11:AH11,0)))+(INDEX(B8:AH8,MATCH(1,B11:AH11,1))-INDEX(B8:AH8,MATCH(1,B11:AH11,0)))</f>
        <v>0.29166666666666702</v>
      </c>
    </row>
    <row r="75" spans="1:12" x14ac:dyDescent="0.3">
      <c r="D75" t="s">
        <v>6</v>
      </c>
      <c r="E75" s="14">
        <f>(INDEX(B8:AH8,MATCH(2,B11:AH11,1))-INDEX(B8:AH8,MATCH(2,B11:AH11,0)))+(INDEX(B8:AH8,MATCH(1,B11:AH11,1))-INDEX(B8:AH8,MATCH(1,B11:AH11,0)))</f>
        <v>0.29166666666666702</v>
      </c>
    </row>
    <row r="76" spans="1:12" x14ac:dyDescent="0.3">
      <c r="E76" s="14"/>
    </row>
    <row r="77" spans="1:12" x14ac:dyDescent="0.3">
      <c r="E77" s="14"/>
    </row>
    <row r="78" spans="1:12" ht="21" x14ac:dyDescent="0.4">
      <c r="A78" s="99" t="s">
        <v>78</v>
      </c>
      <c r="B78" s="98">
        <v>2018</v>
      </c>
      <c r="E78" s="14"/>
    </row>
    <row r="79" spans="1:12" ht="21" x14ac:dyDescent="0.4">
      <c r="A79" s="99" t="s">
        <v>79</v>
      </c>
      <c r="B79" s="98" t="s">
        <v>91</v>
      </c>
      <c r="E79" s="14"/>
    </row>
    <row r="80" spans="1:12" ht="21" x14ac:dyDescent="0.4">
      <c r="A80" s="99" t="s">
        <v>98</v>
      </c>
      <c r="B80" s="102" t="s">
        <v>109</v>
      </c>
      <c r="E80" s="14"/>
    </row>
    <row r="81" spans="2:8" x14ac:dyDescent="0.3">
      <c r="E81" s="14"/>
    </row>
    <row r="82" spans="2:8" x14ac:dyDescent="0.3">
      <c r="E82" s="14"/>
    </row>
    <row r="83" spans="2:8" x14ac:dyDescent="0.3">
      <c r="E83" s="14"/>
    </row>
    <row r="84" spans="2:8" x14ac:dyDescent="0.3">
      <c r="E84" s="14"/>
    </row>
    <row r="85" spans="2:8" x14ac:dyDescent="0.3">
      <c r="E85" s="14"/>
    </row>
    <row r="87" spans="2:8" x14ac:dyDescent="0.3">
      <c r="E87" s="14"/>
    </row>
    <row r="88" spans="2:8" x14ac:dyDescent="0.3">
      <c r="H88" s="97"/>
    </row>
    <row r="89" spans="2:8" ht="14.4" hidden="1" customHeight="1" x14ac:dyDescent="0.3">
      <c r="B89" s="34">
        <v>1</v>
      </c>
      <c r="C89" s="34"/>
      <c r="D89" s="34" t="s">
        <v>3</v>
      </c>
      <c r="E89" s="35">
        <f>INDEX(B8:AH8,MATCH(1,B11:AH11,0))</f>
        <v>0.33333333333333298</v>
      </c>
    </row>
    <row r="90" spans="2:8" ht="14.4" hidden="1" customHeight="1" x14ac:dyDescent="0.3">
      <c r="B90" s="34"/>
      <c r="C90" s="34"/>
      <c r="D90" s="34" t="s">
        <v>4</v>
      </c>
      <c r="E90" s="35">
        <f>INDEX(B8:AH8,MATCH(1,B11:AH11,1))</f>
        <v>0.5</v>
      </c>
    </row>
    <row r="91" spans="2:8" ht="14.4" hidden="1" customHeight="1" x14ac:dyDescent="0.3">
      <c r="B91" s="34"/>
      <c r="C91" s="34"/>
      <c r="D91" s="34" t="s">
        <v>6</v>
      </c>
      <c r="E91" s="35">
        <f>(INDEX(B8:AH8,MATCH(1,B11:N11,1)))-(INDEX(B8:AH8,MATCH(1,B11:N11,0)))</f>
        <v>0.16666666666666702</v>
      </c>
    </row>
    <row r="92" spans="2:8" ht="14.4" hidden="1" customHeight="1" x14ac:dyDescent="0.3">
      <c r="B92" s="34"/>
      <c r="C92" s="34"/>
      <c r="D92" s="34"/>
      <c r="E92" s="34"/>
    </row>
    <row r="93" spans="2:8" ht="14.4" hidden="1" customHeight="1" x14ac:dyDescent="0.3">
      <c r="B93" s="34">
        <v>2</v>
      </c>
      <c r="C93" s="34"/>
      <c r="D93" s="34" t="s">
        <v>3</v>
      </c>
      <c r="E93" s="35">
        <f>INDEX(B8:AH8,MATCH(2,B11:AH11,0))</f>
        <v>0.58333333333333304</v>
      </c>
    </row>
    <row r="94" spans="2:8" ht="14.4" hidden="1" customHeight="1" x14ac:dyDescent="0.3">
      <c r="B94" s="34"/>
      <c r="C94" s="34"/>
      <c r="D94" s="34" t="s">
        <v>4</v>
      </c>
      <c r="E94" s="35">
        <f>INDEX(B8:AH8,MATCH(2,B11:AH11,1))</f>
        <v>0.70833333333333304</v>
      </c>
    </row>
    <row r="95" spans="2:8" ht="14.4" hidden="1" customHeight="1" x14ac:dyDescent="0.3">
      <c r="B95" s="34"/>
      <c r="C95" s="34"/>
      <c r="D95" s="34" t="s">
        <v>6</v>
      </c>
      <c r="E95" s="35">
        <f>INDEX(B8:AH8,MATCH(2,B11:AH11,1))-INDEX(B8:AH8,MATCH(2,B11:AH11,0))</f>
        <v>0.125</v>
      </c>
    </row>
    <row r="96" spans="2:8" ht="14.4" hidden="1" customHeight="1" x14ac:dyDescent="0.3"/>
    <row r="99" spans="1:35" ht="28.8" hidden="1" customHeight="1" x14ac:dyDescent="0.3">
      <c r="A99" s="26" t="s">
        <v>8</v>
      </c>
      <c r="B99" s="37" t="s">
        <v>44</v>
      </c>
      <c r="C99" s="37" t="s">
        <v>47</v>
      </c>
      <c r="D99" s="37" t="s">
        <v>45</v>
      </c>
      <c r="E99" s="37" t="s">
        <v>48</v>
      </c>
      <c r="F99" s="37" t="s">
        <v>46</v>
      </c>
      <c r="G99" s="37" t="s">
        <v>49</v>
      </c>
      <c r="H99" s="37" t="s">
        <v>50</v>
      </c>
      <c r="I99" s="37" t="s">
        <v>51</v>
      </c>
      <c r="J99" s="37" t="s">
        <v>52</v>
      </c>
      <c r="K99" s="37" t="s">
        <v>53</v>
      </c>
      <c r="L99" s="37" t="s">
        <v>54</v>
      </c>
      <c r="M99" s="37" t="s">
        <v>55</v>
      </c>
      <c r="N99" s="37" t="s">
        <v>56</v>
      </c>
      <c r="O99" s="37" t="s">
        <v>57</v>
      </c>
      <c r="P99" s="37" t="s">
        <v>58</v>
      </c>
      <c r="Q99" s="37" t="s">
        <v>59</v>
      </c>
      <c r="R99" s="37" t="s">
        <v>60</v>
      </c>
      <c r="S99" s="37" t="s">
        <v>61</v>
      </c>
      <c r="T99" s="37" t="s">
        <v>62</v>
      </c>
      <c r="U99" s="37" t="s">
        <v>63</v>
      </c>
      <c r="V99" s="37" t="s">
        <v>64</v>
      </c>
      <c r="W99" s="37" t="s">
        <v>65</v>
      </c>
      <c r="X99" s="37" t="s">
        <v>66</v>
      </c>
      <c r="Y99" s="37" t="s">
        <v>67</v>
      </c>
      <c r="Z99" s="37" t="s">
        <v>68</v>
      </c>
      <c r="AA99" s="37" t="s">
        <v>69</v>
      </c>
      <c r="AB99" s="37" t="s">
        <v>70</v>
      </c>
      <c r="AC99" s="37" t="s">
        <v>71</v>
      </c>
      <c r="AD99" s="37" t="s">
        <v>72</v>
      </c>
      <c r="AE99" s="37" t="s">
        <v>73</v>
      </c>
      <c r="AF99" s="37" t="s">
        <v>74</v>
      </c>
      <c r="AG99" s="39" t="s">
        <v>75</v>
      </c>
      <c r="AH99" s="40" t="s">
        <v>77</v>
      </c>
    </row>
    <row r="100" spans="1:35" ht="31.2" x14ac:dyDescent="0.3">
      <c r="A100" s="19"/>
      <c r="B100" s="37" t="s">
        <v>44</v>
      </c>
      <c r="C100" s="37" t="s">
        <v>47</v>
      </c>
      <c r="D100" s="37" t="s">
        <v>45</v>
      </c>
      <c r="E100" s="37" t="s">
        <v>48</v>
      </c>
      <c r="F100" s="37" t="s">
        <v>46</v>
      </c>
      <c r="G100" s="37" t="s">
        <v>49</v>
      </c>
      <c r="H100" s="37" t="s">
        <v>50</v>
      </c>
      <c r="I100" s="37" t="s">
        <v>51</v>
      </c>
      <c r="J100" s="37" t="s">
        <v>52</v>
      </c>
      <c r="K100" s="37" t="s">
        <v>53</v>
      </c>
      <c r="L100" s="37" t="s">
        <v>54</v>
      </c>
      <c r="M100" s="37" t="s">
        <v>55</v>
      </c>
      <c r="N100" s="37" t="s">
        <v>56</v>
      </c>
      <c r="O100" s="37" t="s">
        <v>57</v>
      </c>
      <c r="P100" s="37" t="s">
        <v>58</v>
      </c>
      <c r="Q100" s="37" t="s">
        <v>59</v>
      </c>
      <c r="R100" s="37" t="s">
        <v>60</v>
      </c>
      <c r="S100" s="37" t="s">
        <v>61</v>
      </c>
      <c r="T100" s="37" t="s">
        <v>62</v>
      </c>
      <c r="U100" s="37" t="s">
        <v>63</v>
      </c>
      <c r="V100" s="37" t="s">
        <v>64</v>
      </c>
      <c r="W100" s="37" t="s">
        <v>65</v>
      </c>
      <c r="X100" s="37" t="s">
        <v>66</v>
      </c>
      <c r="Y100" s="37" t="s">
        <v>67</v>
      </c>
      <c r="Z100" s="37" t="s">
        <v>68</v>
      </c>
      <c r="AA100" s="37" t="s">
        <v>69</v>
      </c>
      <c r="AB100" s="37" t="s">
        <v>70</v>
      </c>
      <c r="AC100" s="37" t="s">
        <v>71</v>
      </c>
      <c r="AD100" s="37" t="s">
        <v>72</v>
      </c>
      <c r="AE100" s="37" t="s">
        <v>73</v>
      </c>
      <c r="AF100" s="37" t="s">
        <v>74</v>
      </c>
      <c r="AG100" s="39" t="s">
        <v>75</v>
      </c>
      <c r="AH100" s="48"/>
      <c r="AI100" s="47" t="s">
        <v>76</v>
      </c>
    </row>
    <row r="101" spans="1:35" ht="23.4" x14ac:dyDescent="0.45">
      <c r="A101" s="44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25"/>
      <c r="AH101" s="5"/>
    </row>
    <row r="102" spans="1:35" ht="21" x14ac:dyDescent="0.4">
      <c r="A102" s="20"/>
      <c r="B102" s="30"/>
      <c r="C102" s="30"/>
      <c r="D102" s="30"/>
      <c r="E102" s="30"/>
      <c r="F102" s="30"/>
      <c r="G102" s="30"/>
      <c r="H102" s="30"/>
      <c r="I102" s="30"/>
      <c r="J102" s="30"/>
      <c r="K102" s="30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  <c r="Y102" s="30"/>
      <c r="Z102" s="30"/>
      <c r="AA102" s="30"/>
      <c r="AB102" s="30"/>
      <c r="AC102" s="30"/>
      <c r="AD102" s="30"/>
      <c r="AE102" s="30"/>
      <c r="AF102" s="30"/>
      <c r="AG102" s="31"/>
      <c r="AH102" s="5"/>
    </row>
    <row r="103" spans="1:35" x14ac:dyDescent="0.3">
      <c r="A103" s="105"/>
      <c r="B103" s="30"/>
      <c r="C103" s="31"/>
      <c r="D103" s="30"/>
      <c r="E103" s="5"/>
      <c r="F103" s="5"/>
      <c r="G103" s="5"/>
      <c r="H103" s="5"/>
      <c r="I103" s="5"/>
      <c r="J103" s="5"/>
      <c r="K103" s="19"/>
      <c r="L103" s="5"/>
      <c r="M103" s="5"/>
      <c r="N103" s="5"/>
      <c r="O103" s="25"/>
      <c r="P103" s="5"/>
      <c r="Q103" s="5"/>
      <c r="R103" s="5"/>
      <c r="S103" s="30"/>
      <c r="T103" s="30"/>
      <c r="U103" s="30"/>
      <c r="V103" s="30"/>
      <c r="W103" s="30"/>
      <c r="X103" s="30"/>
      <c r="Y103" s="30"/>
      <c r="Z103" s="30"/>
      <c r="AA103" s="30"/>
      <c r="AB103" s="30"/>
      <c r="AC103" s="30"/>
      <c r="AD103" s="30"/>
      <c r="AE103" s="30"/>
      <c r="AF103" s="30"/>
      <c r="AG103" s="30"/>
      <c r="AH103" s="80">
        <f>Tableau2[[#This Row],[Colonne1]]</f>
        <v>0</v>
      </c>
      <c r="AI103" s="10">
        <f ca="1">(SomCool(B103:AG103,"jaune"))/2/24</f>
        <v>0</v>
      </c>
    </row>
    <row r="104" spans="1:35" x14ac:dyDescent="0.3">
      <c r="A104" s="111" t="s">
        <v>106</v>
      </c>
      <c r="B104" s="5"/>
      <c r="C104" s="5"/>
      <c r="D104" s="5"/>
      <c r="E104" s="61"/>
      <c r="F104" s="58"/>
      <c r="G104" s="59"/>
      <c r="H104" s="58"/>
      <c r="I104" s="61"/>
      <c r="J104" s="58"/>
      <c r="K104" s="58"/>
      <c r="L104" s="58"/>
      <c r="M104" s="58"/>
      <c r="N104" s="58"/>
      <c r="O104" s="58"/>
      <c r="P104" s="58"/>
      <c r="Q104" s="58"/>
      <c r="R104" s="59"/>
      <c r="S104" s="5"/>
      <c r="T104" s="49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80" t="str">
        <f>Tableau2[[#This Row],[Colonne1]]</f>
        <v>Paul</v>
      </c>
      <c r="AI104" s="10">
        <f t="shared" ref="AI104:AI146" ca="1" si="0">(SomCool(B104:AG104,"jaune"))/2/24</f>
        <v>0.3125</v>
      </c>
    </row>
    <row r="105" spans="1:35" x14ac:dyDescent="0.3">
      <c r="A105" s="43" t="s">
        <v>107</v>
      </c>
      <c r="B105" s="48"/>
      <c r="C105" s="48"/>
      <c r="D105" s="58"/>
      <c r="E105" s="49"/>
      <c r="F105" s="49"/>
      <c r="G105" s="49"/>
      <c r="H105" s="58"/>
      <c r="I105" s="54"/>
      <c r="J105" s="54"/>
      <c r="K105" s="54"/>
      <c r="L105" s="49"/>
      <c r="M105" s="49"/>
      <c r="N105" s="49"/>
      <c r="O105" s="49"/>
      <c r="P105" s="49"/>
      <c r="Q105" s="49"/>
      <c r="R105" s="49"/>
      <c r="S105" s="58"/>
      <c r="T105" s="58"/>
      <c r="U105" s="58"/>
      <c r="V105" s="58"/>
      <c r="W105" s="58"/>
      <c r="X105" s="58"/>
      <c r="Y105" s="58"/>
      <c r="Z105" s="58"/>
      <c r="AA105" s="58"/>
      <c r="AB105" s="58"/>
      <c r="AC105" s="58"/>
      <c r="AD105" s="48"/>
      <c r="AE105" s="48"/>
      <c r="AF105" s="48"/>
      <c r="AG105" s="100"/>
      <c r="AH105" s="51" t="str">
        <f>Tableau2[[#This Row],[Colonne1]]</f>
        <v>Pierre</v>
      </c>
      <c r="AI105" s="10">
        <f t="shared" ca="1" si="0"/>
        <v>0.54166666666666663</v>
      </c>
    </row>
    <row r="106" spans="1:35" x14ac:dyDescent="0.3">
      <c r="A106" s="41" t="s">
        <v>108</v>
      </c>
      <c r="B106" s="5"/>
      <c r="C106" s="5"/>
      <c r="D106" s="49"/>
      <c r="E106" s="49"/>
      <c r="F106" s="49"/>
      <c r="G106" s="49"/>
      <c r="H106" s="56"/>
      <c r="I106" s="5"/>
      <c r="J106" s="5"/>
      <c r="K106" s="5"/>
      <c r="L106" s="57"/>
      <c r="M106" s="49"/>
      <c r="N106" s="49"/>
      <c r="O106" s="49"/>
      <c r="P106" s="49"/>
      <c r="Q106" s="49"/>
      <c r="R106" s="49"/>
      <c r="S106" s="49"/>
      <c r="T106" s="49"/>
      <c r="U106" s="49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25"/>
      <c r="AH106" s="51" t="str">
        <f>Tableau2[[#This Row],[Colonne1]]</f>
        <v>Jacque</v>
      </c>
      <c r="AI106" s="10">
        <f t="shared" ca="1" si="0"/>
        <v>0.3125</v>
      </c>
    </row>
    <row r="107" spans="1:35" x14ac:dyDescent="0.3">
      <c r="A107" s="42"/>
      <c r="B107" s="38"/>
      <c r="C107" s="38"/>
      <c r="D107" s="38"/>
      <c r="E107" s="38"/>
      <c r="F107" s="50"/>
      <c r="G107" s="50"/>
      <c r="H107" s="50"/>
      <c r="I107" s="60"/>
      <c r="J107" s="60"/>
      <c r="K107" s="58"/>
      <c r="L107" s="49"/>
      <c r="M107" s="49"/>
      <c r="N107" s="49"/>
      <c r="O107" s="49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25"/>
      <c r="AH107" s="51">
        <f>Tableau2[[#This Row],[Colonne1]]</f>
        <v>0</v>
      </c>
      <c r="AI107" s="10">
        <f t="shared" ca="1" si="0"/>
        <v>0.20833333333333334</v>
      </c>
    </row>
    <row r="108" spans="1:35" x14ac:dyDescent="0.3">
      <c r="A108" s="43"/>
      <c r="B108" s="5"/>
      <c r="C108" s="49"/>
      <c r="D108" s="49"/>
      <c r="E108" s="49"/>
      <c r="F108" s="49"/>
      <c r="G108" s="49"/>
      <c r="H108" s="49"/>
      <c r="I108" s="49"/>
      <c r="J108" s="49"/>
      <c r="K108" s="49"/>
      <c r="L108" s="49"/>
      <c r="M108" s="49"/>
      <c r="N108" s="49"/>
      <c r="O108" s="49"/>
      <c r="P108" s="49"/>
      <c r="Q108" s="49"/>
      <c r="R108" s="49"/>
      <c r="S108" s="49"/>
      <c r="T108" s="49"/>
      <c r="U108" s="49"/>
      <c r="V108" s="49"/>
      <c r="W108" s="49"/>
      <c r="X108" s="49"/>
      <c r="Y108" s="5"/>
      <c r="Z108" s="5"/>
      <c r="AA108" s="5"/>
      <c r="AB108" s="5"/>
      <c r="AC108" s="5"/>
      <c r="AD108" s="5"/>
      <c r="AE108" s="5"/>
      <c r="AF108" s="5"/>
      <c r="AG108" s="25"/>
      <c r="AH108" s="51">
        <f>Tableau2[[#This Row],[Colonne1]]</f>
        <v>0</v>
      </c>
      <c r="AI108" s="10">
        <f t="shared" ca="1" si="0"/>
        <v>0.45833333333333331</v>
      </c>
    </row>
    <row r="109" spans="1:35" x14ac:dyDescent="0.3">
      <c r="A109" s="21"/>
      <c r="B109" s="5"/>
      <c r="C109" s="5"/>
      <c r="D109" s="5"/>
      <c r="E109" s="5"/>
      <c r="F109" s="5"/>
      <c r="G109" s="5"/>
      <c r="H109" s="30"/>
      <c r="I109" s="30"/>
      <c r="J109" s="30"/>
      <c r="K109" s="30"/>
      <c r="L109" s="30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25"/>
      <c r="AH109" s="13"/>
      <c r="AI109" s="10"/>
    </row>
    <row r="110" spans="1:35" ht="22.8" x14ac:dyDescent="0.4">
      <c r="A110" s="45"/>
      <c r="B110" s="5"/>
      <c r="C110" s="5"/>
      <c r="D110" s="5"/>
      <c r="E110" s="5"/>
      <c r="F110" s="5"/>
      <c r="G110" s="25"/>
      <c r="H110" s="5"/>
      <c r="I110" s="5"/>
      <c r="J110" s="5"/>
      <c r="K110" s="5"/>
      <c r="L110" s="5"/>
      <c r="M110" s="19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25"/>
      <c r="AH110" s="13"/>
      <c r="AI110" s="10"/>
    </row>
    <row r="111" spans="1:35" x14ac:dyDescent="0.3">
      <c r="A111" s="21"/>
      <c r="B111" s="5"/>
      <c r="C111" s="5"/>
      <c r="D111" s="5"/>
      <c r="E111" s="5"/>
      <c r="F111" s="5"/>
      <c r="G111" s="5"/>
      <c r="H111" s="48"/>
      <c r="I111" s="48"/>
      <c r="J111" s="48"/>
      <c r="K111" s="48"/>
      <c r="L111" s="48"/>
      <c r="M111" s="30"/>
      <c r="N111" s="30"/>
      <c r="O111" s="30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25"/>
      <c r="AH111" s="13"/>
      <c r="AI111" s="10"/>
    </row>
    <row r="112" spans="1:35" x14ac:dyDescent="0.3">
      <c r="A112" s="22"/>
      <c r="B112" s="49"/>
      <c r="C112" s="49"/>
      <c r="D112" s="49"/>
      <c r="E112" s="49"/>
      <c r="F112" s="49"/>
      <c r="G112" s="49"/>
      <c r="H112" s="49"/>
      <c r="I112" s="49"/>
      <c r="J112" s="49"/>
      <c r="K112" s="49"/>
      <c r="L112" s="56"/>
      <c r="M112" s="49"/>
      <c r="N112" s="49"/>
      <c r="O112" s="49"/>
      <c r="P112" s="57"/>
      <c r="Q112" s="49"/>
      <c r="R112" s="49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25"/>
      <c r="AH112" s="51">
        <f>Tableau2[[#This Row],[Colonne1]]</f>
        <v>0</v>
      </c>
      <c r="AI112" s="10">
        <f t="shared" ca="1" si="0"/>
        <v>0.35416666666666669</v>
      </c>
    </row>
    <row r="113" spans="1:35" x14ac:dyDescent="0.3">
      <c r="A113" s="19"/>
      <c r="B113" s="5"/>
      <c r="C113" s="5"/>
      <c r="D113" s="5"/>
      <c r="E113" s="30"/>
      <c r="F113" s="5"/>
      <c r="G113" s="5"/>
      <c r="H113" s="5"/>
      <c r="I113" s="5"/>
      <c r="J113" s="5"/>
      <c r="K113" s="5"/>
      <c r="L113" s="25"/>
      <c r="M113" s="5"/>
      <c r="N113" s="5"/>
      <c r="O113" s="5"/>
      <c r="P113" s="19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25"/>
      <c r="AH113" s="51">
        <f>Tableau2[[#This Row],[Colonne1]]</f>
        <v>0</v>
      </c>
      <c r="AI113" s="10">
        <f t="shared" ca="1" si="0"/>
        <v>0</v>
      </c>
    </row>
    <row r="114" spans="1:35" x14ac:dyDescent="0.3">
      <c r="A114" s="19"/>
      <c r="B114" s="49"/>
      <c r="C114" s="49"/>
      <c r="D114" s="56"/>
      <c r="E114" s="49"/>
      <c r="F114" s="57"/>
      <c r="G114" s="49"/>
      <c r="H114" s="54"/>
      <c r="I114" s="54"/>
      <c r="J114" s="54"/>
      <c r="K114" s="49"/>
      <c r="L114" s="56"/>
      <c r="M114" s="49"/>
      <c r="N114" s="49"/>
      <c r="O114" s="49"/>
      <c r="P114" s="57"/>
      <c r="Q114" s="49"/>
      <c r="R114" s="49"/>
      <c r="S114" s="49"/>
      <c r="T114" s="49"/>
      <c r="U114" s="49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25"/>
      <c r="AH114" s="51">
        <f>Tableau2[[#This Row],[Colonne1]]</f>
        <v>0</v>
      </c>
      <c r="AI114" s="10">
        <f t="shared" ca="1" si="0"/>
        <v>0.41666666666666669</v>
      </c>
    </row>
    <row r="115" spans="1:35" x14ac:dyDescent="0.3">
      <c r="A115" s="21"/>
      <c r="B115" s="5"/>
      <c r="C115" s="5"/>
      <c r="D115" s="5"/>
      <c r="E115" s="48"/>
      <c r="F115" s="5"/>
      <c r="G115" s="25"/>
      <c r="H115" s="5"/>
      <c r="I115" s="5"/>
      <c r="J115" s="5"/>
      <c r="K115" s="19"/>
      <c r="L115" s="25"/>
      <c r="M115" s="5"/>
      <c r="N115" s="5"/>
      <c r="O115" s="5"/>
      <c r="P115" s="19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25"/>
      <c r="AH115" s="51">
        <f>Tableau2[[#This Row],[Colonne1]]</f>
        <v>0</v>
      </c>
      <c r="AI115" s="10">
        <f t="shared" ca="1" si="0"/>
        <v>0</v>
      </c>
    </row>
    <row r="116" spans="1:35" x14ac:dyDescent="0.3">
      <c r="A116" s="21"/>
      <c r="B116" s="5"/>
      <c r="C116" s="5"/>
      <c r="D116" s="5"/>
      <c r="E116" s="5"/>
      <c r="F116" s="5"/>
      <c r="G116" s="5"/>
      <c r="H116" s="48"/>
      <c r="I116" s="48"/>
      <c r="J116" s="48"/>
      <c r="K116" s="5"/>
      <c r="L116" s="25"/>
      <c r="M116" s="5"/>
      <c r="N116" s="5"/>
      <c r="O116" s="5"/>
      <c r="P116" s="19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25"/>
      <c r="AH116" s="51">
        <f>Tableau2[[#This Row],[Colonne1]]</f>
        <v>0</v>
      </c>
      <c r="AI116" s="10">
        <f t="shared" ca="1" si="0"/>
        <v>0</v>
      </c>
    </row>
    <row r="117" spans="1:35" x14ac:dyDescent="0.3">
      <c r="A117" s="22"/>
      <c r="B117" s="5"/>
      <c r="C117" s="49"/>
      <c r="D117" s="49"/>
      <c r="E117" s="49"/>
      <c r="F117" s="49"/>
      <c r="G117" s="49"/>
      <c r="H117" s="49"/>
      <c r="I117" s="49"/>
      <c r="J117" s="49"/>
      <c r="K117" s="49"/>
      <c r="L117" s="49"/>
      <c r="M117" s="58"/>
      <c r="N117" s="58"/>
      <c r="O117" s="58"/>
      <c r="P117" s="49"/>
      <c r="Q117" s="49"/>
      <c r="R117" s="49"/>
      <c r="S117" s="49"/>
      <c r="T117" s="49"/>
      <c r="U117" s="49"/>
      <c r="V117" s="49"/>
      <c r="W117" s="49"/>
      <c r="X117" s="49"/>
      <c r="Y117" s="49"/>
      <c r="Z117" s="5"/>
      <c r="AA117" s="5"/>
      <c r="AB117" s="5"/>
      <c r="AC117" s="5"/>
      <c r="AD117" s="5"/>
      <c r="AE117" s="5"/>
      <c r="AF117" s="5"/>
      <c r="AG117" s="25"/>
      <c r="AH117" s="51">
        <f>Tableau2[[#This Row],[Colonne1]]</f>
        <v>0</v>
      </c>
      <c r="AI117" s="10">
        <f t="shared" ca="1" si="0"/>
        <v>0.47916666666666669</v>
      </c>
    </row>
    <row r="118" spans="1:35" x14ac:dyDescent="0.3">
      <c r="A118" s="21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25"/>
      <c r="AH118" s="51">
        <f>Tableau2[[#This Row],[Colonne1]]</f>
        <v>0</v>
      </c>
      <c r="AI118" s="10">
        <f t="shared" ca="1" si="0"/>
        <v>0</v>
      </c>
    </row>
    <row r="119" spans="1:35" x14ac:dyDescent="0.3">
      <c r="A119" s="21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25"/>
      <c r="AH119" s="51">
        <f>Tableau2[[#This Row],[Colonne1]]</f>
        <v>0</v>
      </c>
      <c r="AI119" s="10">
        <f t="shared" ca="1" si="0"/>
        <v>0</v>
      </c>
    </row>
    <row r="120" spans="1:35" x14ac:dyDescent="0.3">
      <c r="A120" s="21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25"/>
      <c r="AH120" s="51">
        <f>Tableau2[[#This Row],[Colonne1]]</f>
        <v>0</v>
      </c>
      <c r="AI120" s="10">
        <f t="shared" ca="1" si="0"/>
        <v>0</v>
      </c>
    </row>
    <row r="121" spans="1:35" x14ac:dyDescent="0.3">
      <c r="A121" s="19"/>
      <c r="B121" s="5"/>
      <c r="C121" s="5"/>
      <c r="D121" s="5"/>
      <c r="E121" s="5"/>
      <c r="F121" s="5"/>
      <c r="G121" s="5"/>
      <c r="H121" s="49"/>
      <c r="I121" s="49"/>
      <c r="J121" s="49"/>
      <c r="K121" s="49"/>
      <c r="L121" s="5"/>
      <c r="M121" s="5"/>
      <c r="N121" s="5"/>
      <c r="O121" s="46"/>
      <c r="P121" s="49"/>
      <c r="Q121" s="49"/>
      <c r="R121" s="49"/>
      <c r="S121" s="49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25"/>
      <c r="AH121" s="51">
        <f>Tableau2[[#This Row],[Colonne1]]</f>
        <v>0</v>
      </c>
      <c r="AI121" s="10">
        <f t="shared" ca="1" si="0"/>
        <v>0.16666666666666666</v>
      </c>
    </row>
    <row r="122" spans="1:35" x14ac:dyDescent="0.3">
      <c r="A122" s="21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25"/>
      <c r="AH122" s="51">
        <f>Tableau2[[#This Row],[Colonne1]]</f>
        <v>0</v>
      </c>
      <c r="AI122" s="10">
        <f t="shared" ca="1" si="0"/>
        <v>0</v>
      </c>
    </row>
    <row r="123" spans="1:35" x14ac:dyDescent="0.3">
      <c r="A123" s="19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25"/>
      <c r="AH123" s="13"/>
      <c r="AI123" s="10"/>
    </row>
    <row r="124" spans="1:35" ht="23.4" x14ac:dyDescent="0.45">
      <c r="A124" s="44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25"/>
      <c r="AH124" s="13"/>
      <c r="AI124" s="10"/>
    </row>
    <row r="125" spans="1:35" x14ac:dyDescent="0.3">
      <c r="A125" s="19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25"/>
      <c r="AH125" s="13"/>
      <c r="AI125" s="10"/>
    </row>
    <row r="126" spans="1:35" x14ac:dyDescent="0.3">
      <c r="A126" s="21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25"/>
      <c r="AH126" s="51">
        <f>Tableau2[[#This Row],[Colonne1]]</f>
        <v>0</v>
      </c>
      <c r="AI126" s="10">
        <f t="shared" ca="1" si="0"/>
        <v>0</v>
      </c>
    </row>
    <row r="127" spans="1:35" x14ac:dyDescent="0.3">
      <c r="A127" s="19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25"/>
      <c r="AH127" s="51">
        <f>Tableau2[[#This Row],[Colonne1]]</f>
        <v>0</v>
      </c>
      <c r="AI127" s="10">
        <f t="shared" ca="1" si="0"/>
        <v>0</v>
      </c>
    </row>
    <row r="128" spans="1:35" x14ac:dyDescent="0.3">
      <c r="A128" s="19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25"/>
      <c r="AH128" s="51">
        <f>Tableau2[[#This Row],[Colonne1]]</f>
        <v>0</v>
      </c>
      <c r="AI128" s="10">
        <f t="shared" ca="1" si="0"/>
        <v>0</v>
      </c>
    </row>
    <row r="129" spans="1:35" x14ac:dyDescent="0.3">
      <c r="A129" s="19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25"/>
      <c r="AH129" s="13"/>
      <c r="AI129" s="10"/>
    </row>
    <row r="130" spans="1:35" ht="23.4" x14ac:dyDescent="0.45">
      <c r="A130" s="44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25"/>
      <c r="AH130" s="13"/>
      <c r="AI130" s="10"/>
    </row>
    <row r="131" spans="1:35" x14ac:dyDescent="0.3">
      <c r="A131" s="19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25"/>
      <c r="AH131" s="13"/>
      <c r="AI131" s="10"/>
    </row>
    <row r="132" spans="1:35" x14ac:dyDescent="0.3">
      <c r="A132" s="19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25"/>
      <c r="AH132" s="51">
        <f>Tableau2[[#This Row],[Colonne1]]</f>
        <v>0</v>
      </c>
      <c r="AI132" s="10">
        <f t="shared" ca="1" si="0"/>
        <v>0</v>
      </c>
    </row>
    <row r="133" spans="1:35" x14ac:dyDescent="0.3">
      <c r="A133" s="21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25"/>
      <c r="AH133" s="51">
        <f>Tableau2[[#This Row],[Colonne1]]</f>
        <v>0</v>
      </c>
      <c r="AI133" s="10">
        <f t="shared" ca="1" si="0"/>
        <v>0</v>
      </c>
    </row>
    <row r="134" spans="1:35" x14ac:dyDescent="0.3">
      <c r="A134" s="19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25"/>
      <c r="AH134" s="51">
        <f>Tableau2[[#This Row],[Colonne1]]</f>
        <v>0</v>
      </c>
      <c r="AI134" s="10">
        <f t="shared" ca="1" si="0"/>
        <v>0</v>
      </c>
    </row>
    <row r="135" spans="1:35" x14ac:dyDescent="0.3">
      <c r="A135" s="19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25"/>
      <c r="AH135" s="51">
        <f>Tableau2[[#This Row],[Colonne1]]</f>
        <v>0</v>
      </c>
      <c r="AI135" s="10">
        <f t="shared" ca="1" si="0"/>
        <v>0</v>
      </c>
    </row>
    <row r="136" spans="1:35" x14ac:dyDescent="0.3">
      <c r="A136" s="19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25"/>
      <c r="AH136" s="13"/>
      <c r="AI136" s="10"/>
    </row>
    <row r="137" spans="1:35" ht="23.4" x14ac:dyDescent="0.45">
      <c r="A137" s="44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25"/>
      <c r="AH137" s="13"/>
      <c r="AI137" s="10"/>
    </row>
    <row r="138" spans="1:35" x14ac:dyDescent="0.3">
      <c r="A138" s="19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25"/>
      <c r="AH138" s="13"/>
      <c r="AI138" s="10"/>
    </row>
    <row r="139" spans="1:35" x14ac:dyDescent="0.3">
      <c r="A139" s="19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25"/>
      <c r="AH139" s="51">
        <f>Tableau2[[#This Row],[Colonne1]]</f>
        <v>0</v>
      </c>
      <c r="AI139" s="10">
        <f t="shared" ca="1" si="0"/>
        <v>0</v>
      </c>
    </row>
    <row r="140" spans="1:35" x14ac:dyDescent="0.3">
      <c r="A140" s="21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25"/>
      <c r="AH140" s="51">
        <f>Tableau2[[#This Row],[Colonne1]]</f>
        <v>0</v>
      </c>
      <c r="AI140" s="10">
        <f t="shared" ca="1" si="0"/>
        <v>0</v>
      </c>
    </row>
    <row r="141" spans="1:35" x14ac:dyDescent="0.3">
      <c r="A141" s="21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25"/>
      <c r="AH141" s="51">
        <f>Tableau2[[#This Row],[Colonne1]]</f>
        <v>0</v>
      </c>
      <c r="AI141" s="10">
        <f t="shared" ca="1" si="0"/>
        <v>0</v>
      </c>
    </row>
    <row r="142" spans="1:35" x14ac:dyDescent="0.3">
      <c r="A142" s="21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25"/>
      <c r="AH142" s="51">
        <f>Tableau2[[#This Row],[Colonne1]]</f>
        <v>0</v>
      </c>
      <c r="AI142" s="10">
        <f t="shared" ca="1" si="0"/>
        <v>0</v>
      </c>
    </row>
    <row r="143" spans="1:35" x14ac:dyDescent="0.3">
      <c r="A143" s="19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25"/>
      <c r="AH143" s="51">
        <f>Tableau2[[#This Row],[Colonne1]]</f>
        <v>0</v>
      </c>
      <c r="AI143" s="10">
        <f t="shared" ca="1" si="0"/>
        <v>0</v>
      </c>
    </row>
    <row r="144" spans="1:35" x14ac:dyDescent="0.3">
      <c r="A144" s="21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25"/>
      <c r="AH144" s="51">
        <f>Tableau2[[#This Row],[Colonne1]]</f>
        <v>0</v>
      </c>
      <c r="AI144" s="10">
        <f t="shared" ca="1" si="0"/>
        <v>0</v>
      </c>
    </row>
    <row r="145" spans="1:35" x14ac:dyDescent="0.3">
      <c r="A145" s="21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25"/>
      <c r="AH145" s="51">
        <f>Tableau2[[#This Row],[Colonne1]]</f>
        <v>0</v>
      </c>
      <c r="AI145" s="10">
        <f t="shared" ca="1" si="0"/>
        <v>0</v>
      </c>
    </row>
    <row r="146" spans="1:35" x14ac:dyDescent="0.3">
      <c r="A146" s="29"/>
      <c r="B146" s="54"/>
      <c r="C146" s="54"/>
      <c r="D146" s="54"/>
      <c r="E146" s="54"/>
      <c r="F146" s="54"/>
      <c r="G146" s="54"/>
      <c r="H146" s="54"/>
      <c r="I146" s="54"/>
      <c r="J146" s="54"/>
      <c r="K146" s="54"/>
      <c r="L146" s="54"/>
      <c r="M146" s="54"/>
      <c r="N146" s="54"/>
      <c r="O146" s="54"/>
      <c r="P146" s="54"/>
      <c r="Q146" s="54"/>
      <c r="R146" s="54"/>
      <c r="S146" s="54"/>
      <c r="T146" s="54"/>
      <c r="U146" s="54"/>
      <c r="V146" s="54"/>
      <c r="W146" s="54"/>
      <c r="X146" s="54"/>
      <c r="Y146" s="54"/>
      <c r="Z146" s="54"/>
      <c r="AA146" s="54"/>
      <c r="AB146" s="54"/>
      <c r="AC146" s="54"/>
      <c r="AD146" s="54"/>
      <c r="AE146" s="54"/>
      <c r="AF146" s="54"/>
      <c r="AG146" s="55"/>
      <c r="AH146" s="52">
        <f>Tableau2[[#This Row],[Colonne1]]</f>
        <v>0</v>
      </c>
      <c r="AI146" s="10">
        <f t="shared" ca="1" si="0"/>
        <v>0.66666666666666663</v>
      </c>
    </row>
  </sheetData>
  <mergeCells count="2">
    <mergeCell ref="A1:B2"/>
    <mergeCell ref="A3:A5"/>
  </mergeCells>
  <conditionalFormatting sqref="A70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45">
    <cfRule type="colorScale" priority="8">
      <colorScale>
        <cfvo type="min"/>
        <cfvo type="max"/>
        <color rgb="FFF8696B"/>
        <color rgb="FFFCFCFF"/>
      </colorScale>
    </cfRule>
  </conditionalFormatting>
  <conditionalFormatting sqref="I45:K49">
    <cfRule type="colorScale" priority="7">
      <colorScale>
        <cfvo type="min"/>
        <cfvo type="percentile" val="50"/>
        <cfvo type="max"/>
        <color rgb="FF5A8AC6"/>
        <color rgb="FFFCFCFF"/>
        <color rgb="FFF8696B"/>
      </colorScale>
    </cfRule>
  </conditionalFormatting>
  <conditionalFormatting sqref="B99:AG99 A100:AG102 A117:AG146 A107:AG109 A106:H106 L106:AG106 A111:L113 P110:AG116 A110:G110 A116:L116 A114:D114 F114:L114 A115:G115 K115:L115 A105:AG105 A103:A104 E104:R104">
    <cfRule type="colorScale" priority="4">
      <colorScale>
        <cfvo type="min"/>
        <cfvo type="max"/>
        <color rgb="FFFCFCFF"/>
        <color rgb="FF63BE7B"/>
      </colorScale>
    </cfRule>
    <cfRule type="duplicateValues" dxfId="77" priority="5"/>
    <cfRule type="colorScale" priority="6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sqref="A99">
    <cfRule type="colorScale" priority="1">
      <colorScale>
        <cfvo type="min"/>
        <cfvo type="max"/>
        <color rgb="FFFCFCFF"/>
        <color rgb="FF63BE7B"/>
      </colorScale>
    </cfRule>
    <cfRule type="duplicateValues" dxfId="76" priority="2"/>
    <cfRule type="colorScale" priority="3">
      <colorScale>
        <cfvo type="min"/>
        <cfvo type="percentile" val="50"/>
        <cfvo type="max"/>
        <color rgb="FFF8696B"/>
        <color rgb="FFFCFCFF"/>
        <color rgb="FF5A8AC6"/>
      </colorScale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Affecter">
                <anchor moveWithCells="1" sizeWithCells="1">
                  <from>
                    <xdr:col>0</xdr:col>
                    <xdr:colOff>0</xdr:colOff>
                    <xdr:row>83</xdr:row>
                    <xdr:rowOff>83820</xdr:rowOff>
                  </from>
                  <to>
                    <xdr:col>0</xdr:col>
                    <xdr:colOff>1638300</xdr:colOff>
                    <xdr:row>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Effacer">
                <anchor moveWithCells="1" sizeWithCells="1">
                  <from>
                    <xdr:col>0</xdr:col>
                    <xdr:colOff>0</xdr:colOff>
                    <xdr:row>86</xdr:row>
                    <xdr:rowOff>106680</xdr:rowOff>
                  </from>
                  <to>
                    <xdr:col>0</xdr:col>
                    <xdr:colOff>1630680</xdr:colOff>
                    <xdr:row>97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Actualiser">
                <anchor moveWithCells="1" sizeWithCells="1">
                  <from>
                    <xdr:col>0</xdr:col>
                    <xdr:colOff>1958340</xdr:colOff>
                    <xdr:row>84</xdr:row>
                    <xdr:rowOff>152400</xdr:rowOff>
                  </from>
                  <to>
                    <xdr:col>3</xdr:col>
                    <xdr:colOff>99060</xdr:colOff>
                    <xdr:row>87</xdr:row>
                    <xdr:rowOff>30480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Source!$D$19:$D$62</xm:f>
          </x14:formula1>
          <xm:sqref>B78</xm:sqref>
        </x14:dataValidation>
        <x14:dataValidation type="list" allowBlank="1" showInputMessage="1" showErrorMessage="1">
          <x14:formula1>
            <xm:f>Source!$F$19:$F$30</xm:f>
          </x14:formula1>
          <xm:sqref>B79</xm:sqref>
        </x14:dataValidation>
        <x14:dataValidation type="list" allowBlank="1" showInputMessage="1" showErrorMessage="1">
          <x14:formula1>
            <xm:f>Source!$K$19:$K$49</xm:f>
          </x14:formula1>
          <xm:sqref>B80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Source</vt:lpstr>
      <vt:lpstr>Planning au mois</vt:lpstr>
      <vt:lpstr>Planning semaine</vt:lpstr>
      <vt:lpstr>Planning jours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</dc:creator>
  <cp:lastModifiedBy>Justine</cp:lastModifiedBy>
  <dcterms:created xsi:type="dcterms:W3CDTF">2018-05-18T13:23:44Z</dcterms:created>
  <dcterms:modified xsi:type="dcterms:W3CDTF">2018-05-25T10:17:20Z</dcterms:modified>
</cp:coreProperties>
</file>