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.hertel\Desktop\"/>
    </mc:Choice>
  </mc:AlternateContent>
  <xr:revisionPtr revIDLastSave="0" documentId="10_ncr:8100000_{585BF9F7-CB41-4BD1-B272-C81D7961AC03}" xr6:coauthVersionLast="33" xr6:coauthVersionMax="33" xr10:uidLastSave="{00000000-0000-0000-0000-000000000000}"/>
  <bookViews>
    <workbookView xWindow="0" yWindow="0" windowWidth="19200" windowHeight="11385" activeTab="3" xr2:uid="{00000000-000D-0000-FFFF-FFFF00000000}"/>
  </bookViews>
  <sheets>
    <sheet name="Source" sheetId="1" r:id="rId1"/>
    <sheet name="Maisons" sheetId="4" r:id="rId2"/>
    <sheet name="Liste" sheetId="2" r:id="rId3"/>
    <sheet name="Tableau de Bord" sheetId="3" r:id="rId4"/>
  </sheets>
  <definedNames>
    <definedName name="ListeDésignations">#REF!</definedName>
    <definedName name="ListeEpaisseur">TEpaisseur[Épaisseur/Largeurs]</definedName>
    <definedName name="ListeLargeur">#REF!</definedName>
    <definedName name="ListeMaisons">TMaison[Type de maisons]</definedName>
    <definedName name="ListeOptions">TOptions[Options]</definedName>
    <definedName name="ListeQuincailleries">TDésignationQ[Désignations quincailleries]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85" i="4" l="1"/>
  <c r="AI84" i="4"/>
  <c r="AI83" i="4"/>
  <c r="AI82" i="4"/>
  <c r="AI79" i="4"/>
  <c r="AI78" i="4"/>
  <c r="AI76" i="4"/>
  <c r="AI75" i="4"/>
  <c r="AI74" i="4"/>
  <c r="AI73" i="4"/>
  <c r="AI72" i="4"/>
  <c r="AI70" i="4"/>
  <c r="AI69" i="4"/>
  <c r="AI68" i="4"/>
  <c r="AI66" i="4"/>
  <c r="AI65" i="4"/>
  <c r="AI64" i="4"/>
  <c r="AI62" i="4"/>
  <c r="AI61" i="4"/>
  <c r="AI60" i="4"/>
  <c r="AI59" i="4"/>
  <c r="AI58" i="4"/>
  <c r="AI57" i="4"/>
  <c r="AI56" i="4"/>
  <c r="AI54" i="4"/>
  <c r="AI53" i="4"/>
  <c r="AI51" i="4"/>
  <c r="AI50" i="4"/>
  <c r="AI49" i="4"/>
  <c r="AI48" i="4"/>
  <c r="AI47" i="4"/>
  <c r="AI46" i="4"/>
  <c r="AI45" i="4"/>
  <c r="AI44" i="4"/>
  <c r="AI43" i="4"/>
  <c r="AI42" i="4"/>
  <c r="AI40" i="4"/>
  <c r="AI39" i="4"/>
  <c r="AI38" i="4"/>
  <c r="AI37" i="4"/>
  <c r="AI36" i="4"/>
  <c r="AI35" i="4"/>
  <c r="AI33" i="4"/>
  <c r="AI32" i="4"/>
  <c r="AI31" i="4"/>
  <c r="AI30" i="4"/>
  <c r="AI28" i="4"/>
  <c r="AI27" i="4"/>
  <c r="AI26" i="4"/>
  <c r="AI25" i="4"/>
  <c r="AI24" i="4"/>
  <c r="AI23" i="4"/>
  <c r="AI22" i="4"/>
  <c r="AI20" i="4"/>
  <c r="AI19" i="4"/>
  <c r="AI18" i="4"/>
  <c r="AI17" i="4"/>
  <c r="AI16" i="4"/>
  <c r="AI15" i="4"/>
  <c r="AI14" i="4"/>
  <c r="AI13" i="4"/>
  <c r="AI12" i="4"/>
  <c r="AI11" i="4"/>
  <c r="AI8" i="4"/>
  <c r="AI7" i="4"/>
  <c r="AI6" i="4"/>
  <c r="AI5" i="4"/>
  <c r="AI4" i="4"/>
  <c r="Z45" i="4" l="1"/>
  <c r="Z44" i="4"/>
  <c r="Z43" i="4"/>
  <c r="Z42" i="4"/>
  <c r="Z40" i="4"/>
  <c r="Z39" i="4"/>
  <c r="Z38" i="4"/>
  <c r="Z37" i="4"/>
  <c r="Z36" i="4"/>
  <c r="Z34" i="4"/>
  <c r="Z33" i="4"/>
  <c r="Z32" i="4"/>
  <c r="Z30" i="4"/>
  <c r="Z29" i="4"/>
  <c r="Z28" i="4"/>
  <c r="Z27" i="4"/>
  <c r="Z26" i="4"/>
  <c r="Z25" i="4"/>
  <c r="Z24" i="4"/>
  <c r="Z22" i="4"/>
  <c r="Z21" i="4"/>
  <c r="Z20" i="4"/>
  <c r="Z19" i="4"/>
  <c r="Z18" i="4"/>
  <c r="Z17" i="4"/>
  <c r="Z16" i="4"/>
  <c r="Z15" i="4"/>
  <c r="Z14" i="4"/>
  <c r="Z13" i="4"/>
  <c r="Z12" i="4"/>
  <c r="Z11" i="4"/>
  <c r="Z8" i="4"/>
  <c r="Z7" i="4"/>
  <c r="Z6" i="4"/>
  <c r="Z5" i="4"/>
  <c r="Z4" i="4"/>
  <c r="Q80" i="4" l="1"/>
  <c r="Q79" i="4"/>
  <c r="Q78" i="4"/>
  <c r="Q77" i="4"/>
  <c r="Q74" i="4"/>
  <c r="Q73" i="4"/>
  <c r="Q71" i="4"/>
  <c r="Q70" i="4"/>
  <c r="Q69" i="4"/>
  <c r="Q68" i="4"/>
  <c r="Q67" i="4"/>
  <c r="Q65" i="4"/>
  <c r="Q64" i="4"/>
  <c r="Q63" i="4"/>
  <c r="Q61" i="4"/>
  <c r="Q60" i="4"/>
  <c r="Q59" i="4"/>
  <c r="Q57" i="4"/>
  <c r="Q56" i="4"/>
  <c r="Q55" i="4"/>
  <c r="Q54" i="4"/>
  <c r="Q53" i="4"/>
  <c r="Q52" i="4"/>
  <c r="Q51" i="4"/>
  <c r="Q49" i="4"/>
  <c r="Q48" i="4"/>
  <c r="Q46" i="4"/>
  <c r="Q45" i="4"/>
  <c r="Q44" i="4"/>
  <c r="Q43" i="4"/>
  <c r="Q42" i="4"/>
  <c r="Q41" i="4"/>
  <c r="Q39" i="4"/>
  <c r="R39" i="4" s="1"/>
  <c r="Q38" i="4"/>
  <c r="Q37" i="4"/>
  <c r="Q36" i="4"/>
  <c r="Q34" i="4"/>
  <c r="Q33" i="4"/>
  <c r="Q32" i="4"/>
  <c r="Q31" i="4"/>
  <c r="Q30" i="4"/>
  <c r="Q28" i="4"/>
  <c r="Q27" i="4"/>
  <c r="Q26" i="4"/>
  <c r="Q25" i="4"/>
  <c r="Q24" i="4"/>
  <c r="Q23" i="4"/>
  <c r="Q22" i="4"/>
  <c r="Q20" i="4"/>
  <c r="Q19" i="4"/>
  <c r="Q18" i="4"/>
  <c r="Q17" i="4"/>
  <c r="Q16" i="4"/>
  <c r="Q15" i="4"/>
  <c r="Q14" i="4"/>
  <c r="Q13" i="4"/>
  <c r="Q12" i="4"/>
  <c r="Q11" i="4"/>
  <c r="Q8" i="4"/>
  <c r="Q7" i="4"/>
  <c r="Q6" i="4"/>
  <c r="Q5" i="4"/>
  <c r="Q4" i="4"/>
  <c r="H33" i="4"/>
  <c r="H32" i="4"/>
  <c r="H31" i="4"/>
  <c r="H30" i="4"/>
  <c r="H29" i="4"/>
  <c r="H28" i="4"/>
  <c r="H27" i="4"/>
  <c r="H26" i="4"/>
  <c r="H24" i="4"/>
  <c r="H23" i="4"/>
  <c r="H22" i="4"/>
  <c r="H21" i="4"/>
  <c r="H20" i="4"/>
  <c r="H19" i="4"/>
  <c r="H17" i="4"/>
  <c r="H16" i="4"/>
  <c r="H15" i="4"/>
  <c r="H14" i="4"/>
  <c r="H9" i="4"/>
  <c r="H8" i="4"/>
  <c r="H7" i="4"/>
  <c r="H6" i="4"/>
  <c r="H5" i="4"/>
  <c r="R61" i="4" l="1"/>
  <c r="R18" i="4"/>
  <c r="R74" i="4"/>
  <c r="R9" i="4"/>
  <c r="R65" i="4"/>
  <c r="R28" i="4"/>
  <c r="R46" i="4"/>
  <c r="R71" i="4"/>
  <c r="R34" i="4"/>
  <c r="R20" i="4"/>
  <c r="R57" i="4"/>
  <c r="R88" i="4" l="1"/>
</calcChain>
</file>

<file path=xl/sharedStrings.xml><?xml version="1.0" encoding="utf-8"?>
<sst xmlns="http://schemas.openxmlformats.org/spreadsheetml/2006/main" count="357" uniqueCount="179">
  <si>
    <t>Quantité</t>
  </si>
  <si>
    <t>Type de maisons</t>
  </si>
  <si>
    <t>Maison C5</t>
  </si>
  <si>
    <t>Maison C6</t>
  </si>
  <si>
    <t>Maison toit plat</t>
  </si>
  <si>
    <t>Maison MDV</t>
  </si>
  <si>
    <t>Options</t>
  </si>
  <si>
    <t>Module avancé X1</t>
  </si>
  <si>
    <t>Garage 3m</t>
  </si>
  <si>
    <t>Garage 6m</t>
  </si>
  <si>
    <t>Échelle de rive maison x2 pignon en 25cm</t>
  </si>
  <si>
    <t>Échelle de rive garage x1 pignon en 25cm</t>
  </si>
  <si>
    <t>Lucarne</t>
  </si>
  <si>
    <t>Sous face garage 3,20m</t>
  </si>
  <si>
    <t>Solivage plancher garage 3,20m</t>
  </si>
  <si>
    <t>Nom du chantier</t>
  </si>
  <si>
    <t>Type de maison</t>
  </si>
  <si>
    <t>Date du chantier</t>
  </si>
  <si>
    <t>Désignations quincailleries</t>
  </si>
  <si>
    <t>Boulon 16*240</t>
  </si>
  <si>
    <t>Boulon 16*225</t>
  </si>
  <si>
    <t>Boitier 75*150petit</t>
  </si>
  <si>
    <t>Boitier 75*150gros</t>
  </si>
  <si>
    <t>Boitier 75*150</t>
  </si>
  <si>
    <t>Boitier 63</t>
  </si>
  <si>
    <t>Boitier 75</t>
  </si>
  <si>
    <t>Boitier 140*170</t>
  </si>
  <si>
    <t>Boitier 75 aile int</t>
  </si>
  <si>
    <t>Garage 4m</t>
  </si>
  <si>
    <t>Épaisseur/Largeurs</t>
  </si>
  <si>
    <t>0,025 - 0,15</t>
  </si>
  <si>
    <t>0,025- 0,075</t>
  </si>
  <si>
    <t>0,075 - 0,225</t>
  </si>
  <si>
    <t>0,063 - 0,175</t>
  </si>
  <si>
    <t>0,05 - 0,15</t>
  </si>
  <si>
    <t>0,05 - 0,075</t>
  </si>
  <si>
    <t>0,038 - 0,175</t>
  </si>
  <si>
    <t>0,038 - 0,038</t>
  </si>
  <si>
    <t>0,038 - 0,225</t>
  </si>
  <si>
    <t>0,038 - 0,247</t>
  </si>
  <si>
    <t>0,036 - 0,072</t>
  </si>
  <si>
    <t>0,036 - 0,175</t>
  </si>
  <si>
    <t>0,045 - 0,22</t>
  </si>
  <si>
    <t>0,08 - 0,26</t>
  </si>
  <si>
    <t>0,14 - 0,4</t>
  </si>
  <si>
    <t>0,1 - 0,3</t>
  </si>
  <si>
    <t>Sous face garage 25cm</t>
  </si>
  <si>
    <t>Quincailleries</t>
  </si>
  <si>
    <t>Longueur</t>
  </si>
  <si>
    <t>Prix au m3</t>
  </si>
  <si>
    <t>Épaisseur - Largeurs</t>
  </si>
  <si>
    <t>designation</t>
  </si>
  <si>
    <t>long reel</t>
  </si>
  <si>
    <t>ep</t>
  </si>
  <si>
    <t>larg</t>
  </si>
  <si>
    <t>long</t>
  </si>
  <si>
    <t>quantité</t>
  </si>
  <si>
    <t>pxm3</t>
  </si>
  <si>
    <t>sous total</t>
  </si>
  <si>
    <t>EMPANNAGE</t>
  </si>
  <si>
    <t xml:space="preserve">pannes </t>
  </si>
  <si>
    <t>sabliéres</t>
  </si>
  <si>
    <t>bandeaux rives</t>
  </si>
  <si>
    <t xml:space="preserve">bandeaux revers </t>
  </si>
  <si>
    <t>chevrons</t>
  </si>
  <si>
    <t xml:space="preserve">grille anti rongeur </t>
  </si>
  <si>
    <t>lamellé 14x400</t>
  </si>
  <si>
    <t>muraillieres 45x220</t>
  </si>
  <si>
    <t xml:space="preserve">SOUS FACE </t>
  </si>
  <si>
    <t>Bandeau long 5000</t>
  </si>
  <si>
    <t>jonction pvc</t>
  </si>
  <si>
    <t>coin d about</t>
  </si>
  <si>
    <t>pointe polytop</t>
  </si>
  <si>
    <t xml:space="preserve">option garage simple </t>
  </si>
  <si>
    <t>support chéneau</t>
  </si>
  <si>
    <t>liteaux 38x38</t>
  </si>
  <si>
    <t>fond de chéneau</t>
  </si>
  <si>
    <t xml:space="preserve">faux arba </t>
  </si>
  <si>
    <t xml:space="preserve">option garage double </t>
  </si>
  <si>
    <t>arbaletrier</t>
  </si>
  <si>
    <t>quincailleries</t>
  </si>
  <si>
    <t>boitiers 75</t>
  </si>
  <si>
    <t>boitier 140x170</t>
  </si>
  <si>
    <t>quicailleries garage simple</t>
  </si>
  <si>
    <t>boitier 75 aile int</t>
  </si>
  <si>
    <t xml:space="preserve">boitiers 75 aile int </t>
  </si>
  <si>
    <t>boitier 63</t>
  </si>
  <si>
    <t>pxm2</t>
  </si>
  <si>
    <t>FERME</t>
  </si>
  <si>
    <t>arbas</t>
  </si>
  <si>
    <t xml:space="preserve">jambes de force </t>
  </si>
  <si>
    <t>entraits</t>
  </si>
  <si>
    <t>3,530et0,980</t>
  </si>
  <si>
    <t>poincon</t>
  </si>
  <si>
    <t>blochets</t>
  </si>
  <si>
    <t>1,090x4</t>
  </si>
  <si>
    <t>sablieres</t>
  </si>
  <si>
    <t>1,16X4</t>
  </si>
  <si>
    <t>pannes</t>
  </si>
  <si>
    <t>echantignoles et liens</t>
  </si>
  <si>
    <t>solivage plafond</t>
  </si>
  <si>
    <t>muralieres</t>
  </si>
  <si>
    <t xml:space="preserve">total </t>
  </si>
  <si>
    <t>filant solivage</t>
  </si>
  <si>
    <t>tasseau sous face /muraliere</t>
  </si>
  <si>
    <t>contrebandeau</t>
  </si>
  <si>
    <t>SOUS FACE 25cm</t>
  </si>
  <si>
    <t>frise long 4000</t>
  </si>
  <si>
    <t>p109  au ml</t>
  </si>
  <si>
    <t>grille de ventil</t>
  </si>
  <si>
    <t>option module avancé X1</t>
  </si>
  <si>
    <t>sabliere</t>
  </si>
  <si>
    <t>attention uniquement sur raval</t>
  </si>
  <si>
    <t>chevron</t>
  </si>
  <si>
    <t xml:space="preserve">panne </t>
  </si>
  <si>
    <t>coin d'about pvc</t>
  </si>
  <si>
    <t xml:space="preserve">frise </t>
  </si>
  <si>
    <t>OPTION GARAGE 3,00</t>
  </si>
  <si>
    <t>SABLIERE</t>
  </si>
  <si>
    <t xml:space="preserve">PANNE </t>
  </si>
  <si>
    <t>CHEVRON</t>
  </si>
  <si>
    <t>faux arba</t>
  </si>
  <si>
    <t>OPTION SOUS FACE GARAGE3,20 CM</t>
  </si>
  <si>
    <t xml:space="preserve">coin d about </t>
  </si>
  <si>
    <t>contre bandeau</t>
  </si>
  <si>
    <t>tasseau sous face</t>
  </si>
  <si>
    <t>option garage 6M</t>
  </si>
  <si>
    <t>contre bandeaux</t>
  </si>
  <si>
    <t>liteaux</t>
  </si>
  <si>
    <t>bandeaux PVC</t>
  </si>
  <si>
    <t>sous face</t>
  </si>
  <si>
    <t>anglr PVC</t>
  </si>
  <si>
    <t xml:space="preserve">jonction PVC </t>
  </si>
  <si>
    <t>option echelle de rive maison x2 pignon en 25 cm</t>
  </si>
  <si>
    <t>option echelle de rive garage x1 pignon en 25 cm</t>
  </si>
  <si>
    <t>option lucarne</t>
  </si>
  <si>
    <t>panne</t>
  </si>
  <si>
    <t xml:space="preserve">chevron </t>
  </si>
  <si>
    <t>faitage</t>
  </si>
  <si>
    <t>coin d'about</t>
  </si>
  <si>
    <t>option solivage plancher garage 3,20</t>
  </si>
  <si>
    <t xml:space="preserve">solive </t>
  </si>
  <si>
    <t>sabot solivage</t>
  </si>
  <si>
    <t>QUINCAILLERIE SPECIFIQUE</t>
  </si>
  <si>
    <t>boulon 16*240</t>
  </si>
  <si>
    <t>boulon 16*225</t>
  </si>
  <si>
    <t>boitier 75*150petit</t>
  </si>
  <si>
    <t>boitier 75*150 gros</t>
  </si>
  <si>
    <t>quicaillerie de lucarne</t>
  </si>
  <si>
    <t>boitier 75*150</t>
  </si>
  <si>
    <t>Quincaillerie Garage 3,20</t>
  </si>
  <si>
    <t>quincaillerie module X1</t>
  </si>
  <si>
    <t>boitier 75</t>
  </si>
  <si>
    <t>total globale sans quincaille</t>
  </si>
  <si>
    <t>Prix au m4</t>
  </si>
  <si>
    <t>Prix au m5</t>
  </si>
  <si>
    <t>sous toatl</t>
  </si>
  <si>
    <t>arba</t>
  </si>
  <si>
    <t>jambe de force +entrait</t>
  </si>
  <si>
    <t>2100+970</t>
  </si>
  <si>
    <t>entrait</t>
  </si>
  <si>
    <t>blochet</t>
  </si>
  <si>
    <t>1300*4</t>
  </si>
  <si>
    <t>echantignole+liens</t>
  </si>
  <si>
    <t>solivage</t>
  </si>
  <si>
    <t>muraliere</t>
  </si>
  <si>
    <t>coin d'about PVC</t>
  </si>
  <si>
    <t xml:space="preserve">jambe de force </t>
  </si>
  <si>
    <t>3790 ET 0,980</t>
  </si>
  <si>
    <t>1440*4</t>
  </si>
  <si>
    <t>echantignole et lien</t>
  </si>
  <si>
    <t>OPTION SOUS FACE GARAGE 25 CM</t>
  </si>
  <si>
    <t>option garage 4M</t>
  </si>
  <si>
    <t>tasseaux sous face</t>
  </si>
  <si>
    <t>option solivage garage 3,20</t>
  </si>
  <si>
    <t>Quincaillerie Garage 3M</t>
  </si>
  <si>
    <t>quicaillerie garage 4M</t>
  </si>
  <si>
    <t>boitiers 75x150</t>
  </si>
  <si>
    <t>Garage 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</si>
</sst>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DE9D9"/>
        <bgColor rgb="FFFDE9D9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2DCDB"/>
        <bgColor rgb="FFF2DCDB"/>
      </patternFill>
    </fill>
    <fill>
      <patternFill patternType="solid">
        <fgColor theme="0" tint="-0.249977111117893"/>
        <bgColor rgb="FFF2DCDB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rgb="FFF2DCDB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0" tint="-0.249977111117893"/>
        <bgColor rgb="FF92D050"/>
      </patternFill>
    </fill>
    <fill>
      <patternFill patternType="solid">
        <fgColor rgb="FF00B0F0"/>
        <bgColor rgb="FF92D050"/>
      </patternFill>
    </fill>
    <fill>
      <patternFill patternType="solid">
        <fgColor rgb="FFC5D9F1"/>
        <bgColor rgb="FFC5D9F1"/>
      </patternFill>
    </fill>
    <fill>
      <patternFill patternType="solid">
        <fgColor rgb="FFE6B8B7"/>
        <bgColor rgb="FFE6B8B7"/>
      </patternFill>
    </fill>
    <fill>
      <patternFill patternType="solid">
        <fgColor theme="0" tint="-0.249977111117893"/>
        <bgColor rgb="FF70AD47"/>
      </patternFill>
    </fill>
    <fill>
      <patternFill patternType="solid">
        <fgColor theme="9" tint="0.39997558519241921"/>
        <bgColor rgb="FF70AD47"/>
      </patternFill>
    </fill>
    <fill>
      <patternFill patternType="solid">
        <fgColor rgb="FF70AD47"/>
        <bgColor rgb="FF70AD47"/>
      </patternFill>
    </fill>
    <fill>
      <patternFill patternType="solid">
        <fgColor theme="5" tint="-0.249977111117893"/>
        <bgColor rgb="FF70AD47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9D08E"/>
        <bgColor rgb="FFA9D08E"/>
      </patternFill>
    </fill>
  </fills>
  <borders count="9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44" fontId="0" fillId="0" borderId="0" xfId="0" applyNumberFormat="1"/>
    <xf numFmtId="0" fontId="0" fillId="0" borderId="0" xfId="0" quotePrefix="1"/>
    <xf numFmtId="0" fontId="0" fillId="0" borderId="0" xfId="0" applyAlignment="1">
      <alignment horizontal="right"/>
    </xf>
    <xf numFmtId="44" fontId="0" fillId="0" borderId="0" xfId="0" applyNumberFormat="1" applyAlignment="1">
      <alignment horizontal="center"/>
    </xf>
    <xf numFmtId="14" fontId="0" fillId="0" borderId="0" xfId="1" applyNumberFormat="1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2" fontId="0" fillId="4" borderId="17" xfId="0" applyNumberFormat="1" applyFill="1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2" fontId="0" fillId="4" borderId="2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2" fontId="0" fillId="6" borderId="11" xfId="0" applyNumberFormat="1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2" fontId="0" fillId="6" borderId="21" xfId="0" applyNumberFormat="1" applyFont="1" applyFill="1" applyBorder="1" applyAlignment="1">
      <alignment horizontal="center"/>
    </xf>
    <xf numFmtId="0" fontId="0" fillId="8" borderId="2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2" fontId="0" fillId="8" borderId="24" xfId="0" applyNumberFormat="1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2" fontId="0" fillId="8" borderId="20" xfId="0" applyNumberFormat="1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2" fontId="0" fillId="8" borderId="30" xfId="0" applyNumberForma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19" xfId="0" applyFill="1" applyBorder="1"/>
    <xf numFmtId="0" fontId="0" fillId="11" borderId="18" xfId="0" applyFill="1" applyBorder="1" applyAlignment="1">
      <alignment horizontal="center" vertical="center"/>
    </xf>
    <xf numFmtId="0" fontId="0" fillId="11" borderId="19" xfId="0" applyFill="1" applyBorder="1"/>
    <xf numFmtId="0" fontId="0" fillId="11" borderId="19" xfId="0" applyFill="1" applyBorder="1" applyAlignment="1">
      <alignment horizontal="center" vertical="center"/>
    </xf>
    <xf numFmtId="0" fontId="0" fillId="11" borderId="20" xfId="0" applyFill="1" applyBorder="1"/>
    <xf numFmtId="0" fontId="0" fillId="11" borderId="31" xfId="0" applyFill="1" applyBorder="1" applyAlignment="1">
      <alignment horizontal="center" vertical="center"/>
    </xf>
    <xf numFmtId="0" fontId="0" fillId="11" borderId="32" xfId="0" applyFill="1" applyBorder="1"/>
    <xf numFmtId="0" fontId="0" fillId="11" borderId="32" xfId="0" applyFill="1" applyBorder="1" applyAlignment="1">
      <alignment horizontal="center" vertical="center"/>
    </xf>
    <xf numFmtId="0" fontId="0" fillId="11" borderId="33" xfId="0" applyFill="1" applyBorder="1"/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2" fillId="0" borderId="0" xfId="0" applyFont="1"/>
    <xf numFmtId="0" fontId="0" fillId="14" borderId="10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4" borderId="54" xfId="0" applyFill="1" applyBorder="1" applyAlignment="1">
      <alignment horizontal="center"/>
    </xf>
    <xf numFmtId="0" fontId="0" fillId="16" borderId="19" xfId="0" applyFill="1" applyBorder="1" applyAlignment="1">
      <alignment horizontal="center"/>
    </xf>
    <xf numFmtId="0" fontId="0" fillId="16" borderId="29" xfId="0" applyFill="1" applyBorder="1" applyAlignment="1">
      <alignment horizontal="center"/>
    </xf>
    <xf numFmtId="0" fontId="0" fillId="17" borderId="45" xfId="0" applyFill="1" applyBorder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7" borderId="46" xfId="0" applyFill="1" applyBorder="1" applyAlignment="1">
      <alignment horizontal="center"/>
    </xf>
    <xf numFmtId="0" fontId="0" fillId="17" borderId="53" xfId="0" applyFill="1" applyBorder="1" applyAlignment="1">
      <alignment horizontal="center"/>
    </xf>
    <xf numFmtId="0" fontId="0" fillId="17" borderId="54" xfId="0" applyFill="1" applyBorder="1" applyAlignment="1">
      <alignment horizontal="center"/>
    </xf>
    <xf numFmtId="0" fontId="0" fillId="17" borderId="55" xfId="0" applyFill="1" applyBorder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8" borderId="16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0" fillId="20" borderId="19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6" borderId="21" xfId="0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20" xfId="0" applyFont="1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20" xfId="0" applyFont="1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4" borderId="74" xfId="0" applyFill="1" applyBorder="1" applyAlignment="1">
      <alignment horizontal="center"/>
    </xf>
    <xf numFmtId="0" fontId="0" fillId="14" borderId="75" xfId="0" applyFill="1" applyBorder="1" applyAlignment="1">
      <alignment horizontal="center"/>
    </xf>
    <xf numFmtId="0" fontId="0" fillId="16" borderId="18" xfId="0" applyFill="1" applyBorder="1" applyAlignment="1">
      <alignment horizontal="center"/>
    </xf>
    <xf numFmtId="0" fontId="0" fillId="16" borderId="20" xfId="0" applyFill="1" applyBorder="1" applyAlignment="1">
      <alignment horizontal="center"/>
    </xf>
    <xf numFmtId="0" fontId="0" fillId="16" borderId="28" xfId="0" applyFill="1" applyBorder="1" applyAlignment="1">
      <alignment horizontal="center"/>
    </xf>
    <xf numFmtId="0" fontId="0" fillId="16" borderId="30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0" fillId="17" borderId="14" xfId="0" applyFill="1" applyBorder="1" applyAlignment="1">
      <alignment horizontal="center"/>
    </xf>
    <xf numFmtId="0" fontId="0" fillId="17" borderId="74" xfId="0" applyFill="1" applyBorder="1" applyAlignment="1">
      <alignment horizontal="center"/>
    </xf>
    <xf numFmtId="0" fontId="0" fillId="17" borderId="75" xfId="0" applyFill="1" applyBorder="1" applyAlignment="1">
      <alignment horizontal="center"/>
    </xf>
    <xf numFmtId="0" fontId="0" fillId="18" borderId="12" xfId="0" applyFill="1" applyBorder="1" applyAlignment="1">
      <alignment horizontal="center"/>
    </xf>
    <xf numFmtId="0" fontId="0" fillId="18" borderId="14" xfId="0" applyFill="1" applyBorder="1" applyAlignment="1">
      <alignment horizontal="center"/>
    </xf>
    <xf numFmtId="0" fontId="0" fillId="18" borderId="15" xfId="0" applyFill="1" applyBorder="1" applyAlignment="1">
      <alignment horizontal="center"/>
    </xf>
    <xf numFmtId="0" fontId="0" fillId="18" borderId="17" xfId="0" applyFill="1" applyBorder="1" applyAlignment="1">
      <alignment horizontal="center"/>
    </xf>
    <xf numFmtId="0" fontId="0" fillId="18" borderId="18" xfId="0" applyFill="1" applyBorder="1" applyAlignment="1">
      <alignment horizontal="center"/>
    </xf>
    <xf numFmtId="0" fontId="0" fillId="18" borderId="20" xfId="0" applyFill="1" applyBorder="1" applyAlignment="1">
      <alignment horizontal="center"/>
    </xf>
    <xf numFmtId="0" fontId="0" fillId="20" borderId="18" xfId="0" applyFill="1" applyBorder="1" applyAlignment="1">
      <alignment horizontal="center"/>
    </xf>
    <xf numFmtId="0" fontId="0" fillId="20" borderId="2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21" borderId="12" xfId="0" applyFill="1" applyBorder="1" applyAlignment="1">
      <alignment horizontal="center"/>
    </xf>
    <xf numFmtId="0" fontId="0" fillId="21" borderId="14" xfId="0" applyFill="1" applyBorder="1" applyAlignment="1">
      <alignment horizontal="center"/>
    </xf>
    <xf numFmtId="0" fontId="0" fillId="22" borderId="31" xfId="0" applyFill="1" applyBorder="1" applyAlignment="1">
      <alignment horizontal="center"/>
    </xf>
    <xf numFmtId="0" fontId="0" fillId="22" borderId="32" xfId="0" applyFill="1" applyBorder="1" applyAlignment="1">
      <alignment horizontal="center"/>
    </xf>
    <xf numFmtId="0" fontId="0" fillId="22" borderId="33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43" xfId="0" applyFill="1" applyBorder="1"/>
    <xf numFmtId="0" fontId="0" fillId="3" borderId="10" xfId="0" applyFill="1" applyBorder="1"/>
    <xf numFmtId="0" fontId="0" fillId="0" borderId="44" xfId="0" applyBorder="1"/>
    <xf numFmtId="0" fontId="0" fillId="3" borderId="45" xfId="0" applyFill="1" applyBorder="1"/>
    <xf numFmtId="0" fontId="0" fillId="3" borderId="13" xfId="0" applyFill="1" applyBorder="1"/>
    <xf numFmtId="0" fontId="0" fillId="0" borderId="46" xfId="0" applyBorder="1"/>
    <xf numFmtId="0" fontId="0" fillId="0" borderId="47" xfId="0" applyBorder="1"/>
    <xf numFmtId="0" fontId="0" fillId="0" borderId="16" xfId="0" applyBorder="1"/>
    <xf numFmtId="0" fontId="0" fillId="0" borderId="48" xfId="0" applyBorder="1"/>
    <xf numFmtId="0" fontId="0" fillId="3" borderId="88" xfId="0" applyFill="1" applyBorder="1"/>
    <xf numFmtId="0" fontId="0" fillId="3" borderId="89" xfId="0" applyFill="1" applyBorder="1"/>
    <xf numFmtId="0" fontId="0" fillId="0" borderId="90" xfId="0" applyBorder="1"/>
    <xf numFmtId="0" fontId="0" fillId="6" borderId="10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24" borderId="23" xfId="0" applyFill="1" applyBorder="1"/>
    <xf numFmtId="0" fontId="0" fillId="24" borderId="19" xfId="0" applyFill="1" applyBorder="1"/>
    <xf numFmtId="0" fontId="0" fillId="25" borderId="13" xfId="0" applyFill="1" applyBorder="1" applyAlignment="1">
      <alignment horizontal="center"/>
    </xf>
    <xf numFmtId="0" fontId="0" fillId="21" borderId="16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24" borderId="22" xfId="0" applyFill="1" applyBorder="1"/>
    <xf numFmtId="0" fontId="0" fillId="24" borderId="24" xfId="0" applyFill="1" applyBorder="1"/>
    <xf numFmtId="0" fontId="0" fillId="24" borderId="18" xfId="0" applyFill="1" applyBorder="1"/>
    <xf numFmtId="0" fontId="0" fillId="24" borderId="20" xfId="0" applyFill="1" applyBorder="1"/>
    <xf numFmtId="0" fontId="0" fillId="25" borderId="12" xfId="0" applyFill="1" applyBorder="1" applyAlignment="1">
      <alignment horizontal="center"/>
    </xf>
    <xf numFmtId="0" fontId="0" fillId="25" borderId="14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21" borderId="17" xfId="0" applyFill="1" applyBorder="1" applyAlignment="1">
      <alignment horizontal="center"/>
    </xf>
    <xf numFmtId="0" fontId="0" fillId="24" borderId="31" xfId="0" applyFill="1" applyBorder="1"/>
    <xf numFmtId="0" fontId="0" fillId="24" borderId="32" xfId="0" applyFill="1" applyBorder="1"/>
    <xf numFmtId="0" fontId="0" fillId="24" borderId="33" xfId="0" applyFill="1" applyBorder="1"/>
    <xf numFmtId="0" fontId="0" fillId="19" borderId="25" xfId="0" applyFill="1" applyBorder="1" applyAlignment="1">
      <alignment horizontal="center"/>
    </xf>
    <xf numFmtId="0" fontId="0" fillId="19" borderId="26" xfId="0" applyFill="1" applyBorder="1" applyAlignment="1">
      <alignment horizontal="center"/>
    </xf>
    <xf numFmtId="0" fontId="0" fillId="19" borderId="27" xfId="0" applyFill="1" applyBorder="1" applyAlignment="1">
      <alignment horizontal="center"/>
    </xf>
    <xf numFmtId="0" fontId="0" fillId="10" borderId="25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3" fillId="2" borderId="68" xfId="0" applyFont="1" applyFill="1" applyBorder="1" applyAlignment="1">
      <alignment horizontal="center"/>
    </xf>
    <xf numFmtId="0" fontId="3" fillId="2" borderId="56" xfId="0" applyFont="1" applyFill="1" applyBorder="1" applyAlignment="1">
      <alignment horizontal="center"/>
    </xf>
    <xf numFmtId="0" fontId="3" fillId="2" borderId="69" xfId="0" applyFont="1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0" fillId="5" borderId="73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5" borderId="82" xfId="0" applyFill="1" applyBorder="1" applyAlignment="1">
      <alignment horizontal="center"/>
    </xf>
    <xf numFmtId="0" fontId="0" fillId="5" borderId="63" xfId="0" applyFill="1" applyBorder="1" applyAlignment="1">
      <alignment horizontal="center"/>
    </xf>
    <xf numFmtId="0" fontId="0" fillId="5" borderId="83" xfId="0" applyFill="1" applyBorder="1" applyAlignment="1">
      <alignment horizontal="center"/>
    </xf>
    <xf numFmtId="0" fontId="0" fillId="5" borderId="84" xfId="0" applyFill="1" applyBorder="1" applyAlignment="1">
      <alignment horizontal="center"/>
    </xf>
    <xf numFmtId="0" fontId="0" fillId="5" borderId="64" xfId="0" applyFill="1" applyBorder="1" applyAlignment="1">
      <alignment horizontal="center"/>
    </xf>
    <xf numFmtId="0" fontId="0" fillId="5" borderId="85" xfId="0" applyFill="1" applyBorder="1" applyAlignment="1">
      <alignment horizontal="center"/>
    </xf>
    <xf numFmtId="0" fontId="0" fillId="19" borderId="86" xfId="0" applyFill="1" applyBorder="1" applyAlignment="1">
      <alignment horizontal="center"/>
    </xf>
    <xf numFmtId="0" fontId="0" fillId="19" borderId="65" xfId="0" applyFill="1" applyBorder="1" applyAlignment="1">
      <alignment horizontal="center"/>
    </xf>
    <xf numFmtId="0" fontId="0" fillId="19" borderId="87" xfId="0" applyFill="1" applyBorder="1" applyAlignment="1">
      <alignment horizontal="center"/>
    </xf>
    <xf numFmtId="0" fontId="4" fillId="2" borderId="49" xfId="0" applyFont="1" applyFill="1" applyBorder="1" applyAlignment="1">
      <alignment horizontal="center"/>
    </xf>
    <xf numFmtId="0" fontId="4" fillId="5" borderId="50" xfId="0" applyFont="1" applyFill="1" applyBorder="1" applyAlignment="1">
      <alignment horizontal="center"/>
    </xf>
    <xf numFmtId="0" fontId="4" fillId="5" borderId="34" xfId="0" applyFont="1" applyFill="1" applyBorder="1" applyAlignment="1">
      <alignment horizontal="center"/>
    </xf>
    <xf numFmtId="0" fontId="4" fillId="5" borderId="51" xfId="0" applyFont="1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0" fontId="0" fillId="5" borderId="41" xfId="0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68" xfId="0" applyFill="1" applyBorder="1" applyAlignment="1">
      <alignment horizontal="center"/>
    </xf>
    <xf numFmtId="0" fontId="0" fillId="5" borderId="56" xfId="0" applyFill="1" applyBorder="1" applyAlignment="1">
      <alignment horizontal="center"/>
    </xf>
    <xf numFmtId="0" fontId="0" fillId="5" borderId="69" xfId="0" applyFill="1" applyBorder="1" applyAlignment="1">
      <alignment horizontal="center"/>
    </xf>
    <xf numFmtId="0" fontId="0" fillId="5" borderId="70" xfId="0" applyFill="1" applyBorder="1" applyAlignment="1">
      <alignment horizontal="center"/>
    </xf>
    <xf numFmtId="0" fontId="0" fillId="5" borderId="57" xfId="0" applyFill="1" applyBorder="1" applyAlignment="1">
      <alignment horizontal="center"/>
    </xf>
    <xf numFmtId="0" fontId="0" fillId="5" borderId="71" xfId="0" applyFill="1" applyBorder="1" applyAlignment="1">
      <alignment horizontal="center"/>
    </xf>
    <xf numFmtId="0" fontId="0" fillId="15" borderId="76" xfId="0" applyFill="1" applyBorder="1" applyAlignment="1">
      <alignment horizontal="center"/>
    </xf>
    <xf numFmtId="0" fontId="0" fillId="15" borderId="58" xfId="0" applyFill="1" applyBorder="1" applyAlignment="1">
      <alignment horizontal="center"/>
    </xf>
    <xf numFmtId="0" fontId="0" fillId="15" borderId="77" xfId="0" applyFill="1" applyBorder="1" applyAlignment="1">
      <alignment horizontal="center"/>
    </xf>
    <xf numFmtId="0" fontId="0" fillId="5" borderId="78" xfId="0" applyFill="1" applyBorder="1" applyAlignment="1">
      <alignment horizontal="center"/>
    </xf>
    <xf numFmtId="0" fontId="0" fillId="5" borderId="59" xfId="0" applyFill="1" applyBorder="1" applyAlignment="1">
      <alignment horizontal="center"/>
    </xf>
    <xf numFmtId="0" fontId="0" fillId="5" borderId="79" xfId="0" applyFill="1" applyBorder="1" applyAlignment="1">
      <alignment horizontal="center"/>
    </xf>
    <xf numFmtId="0" fontId="0" fillId="5" borderId="80" xfId="0" applyFill="1" applyBorder="1" applyAlignment="1">
      <alignment horizontal="center"/>
    </xf>
    <xf numFmtId="0" fontId="0" fillId="5" borderId="81" xfId="0" applyFill="1" applyBorder="1" applyAlignment="1">
      <alignment horizontal="center"/>
    </xf>
    <xf numFmtId="0" fontId="4" fillId="2" borderId="68" xfId="0" applyFont="1" applyFill="1" applyBorder="1" applyAlignment="1">
      <alignment horizontal="center"/>
    </xf>
    <xf numFmtId="0" fontId="4" fillId="2" borderId="56" xfId="0" applyFont="1" applyFill="1" applyBorder="1" applyAlignment="1">
      <alignment horizontal="center"/>
    </xf>
    <xf numFmtId="0" fontId="4" fillId="2" borderId="69" xfId="0" applyFont="1" applyFill="1" applyBorder="1" applyAlignment="1">
      <alignment horizontal="center"/>
    </xf>
    <xf numFmtId="0" fontId="4" fillId="5" borderId="94" xfId="0" applyFont="1" applyFill="1" applyBorder="1" applyAlignment="1">
      <alignment horizontal="center"/>
    </xf>
    <xf numFmtId="0" fontId="4" fillId="5" borderId="95" xfId="0" applyFont="1" applyFill="1" applyBorder="1" applyAlignment="1">
      <alignment horizontal="center"/>
    </xf>
    <xf numFmtId="0" fontId="3" fillId="2" borderId="41" xfId="0" applyFont="1" applyFill="1" applyBorder="1" applyAlignment="1">
      <alignment horizontal="center"/>
    </xf>
    <xf numFmtId="0" fontId="3" fillId="2" borderId="42" xfId="0" applyFont="1" applyFill="1" applyBorder="1" applyAlignment="1">
      <alignment horizontal="center"/>
    </xf>
    <xf numFmtId="0" fontId="0" fillId="5" borderId="60" xfId="0" applyFill="1" applyBorder="1" applyAlignment="1">
      <alignment horizontal="center"/>
    </xf>
    <xf numFmtId="0" fontId="0" fillId="5" borderId="62" xfId="0" applyFill="1" applyBorder="1" applyAlignment="1">
      <alignment horizontal="center"/>
    </xf>
    <xf numFmtId="0" fontId="0" fillId="5" borderId="96" xfId="0" applyFill="1" applyBorder="1" applyAlignment="1">
      <alignment horizontal="center"/>
    </xf>
    <xf numFmtId="0" fontId="0" fillId="5" borderId="91" xfId="0" applyFill="1" applyBorder="1" applyAlignment="1">
      <alignment horizontal="center"/>
    </xf>
    <xf numFmtId="0" fontId="0" fillId="5" borderId="97" xfId="0" applyFill="1" applyBorder="1" applyAlignment="1">
      <alignment horizontal="center"/>
    </xf>
    <xf numFmtId="0" fontId="0" fillId="9" borderId="98" xfId="0" applyFill="1" applyBorder="1" applyAlignment="1">
      <alignment horizontal="center"/>
    </xf>
    <xf numFmtId="0" fontId="0" fillId="9" borderId="92" xfId="0" applyFill="1" applyBorder="1" applyAlignment="1">
      <alignment horizontal="center"/>
    </xf>
    <xf numFmtId="0" fontId="0" fillId="9" borderId="93" xfId="0" applyFill="1" applyBorder="1" applyAlignment="1">
      <alignment horizontal="center"/>
    </xf>
    <xf numFmtId="0" fontId="5" fillId="23" borderId="25" xfId="0" applyFont="1" applyFill="1" applyBorder="1" applyAlignment="1">
      <alignment horizontal="center"/>
    </xf>
    <xf numFmtId="0" fontId="5" fillId="23" borderId="26" xfId="0" applyFont="1" applyFill="1" applyBorder="1" applyAlignment="1">
      <alignment horizontal="center"/>
    </xf>
    <xf numFmtId="0" fontId="5" fillId="23" borderId="27" xfId="0" applyFont="1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15" borderId="26" xfId="0" applyFill="1" applyBorder="1" applyAlignment="1">
      <alignment horizontal="center"/>
    </xf>
    <xf numFmtId="0" fontId="0" fillId="15" borderId="27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180976</xdr:colOff>
      <xdr:row>2</xdr:row>
      <xdr:rowOff>114300</xdr:rowOff>
    </xdr:from>
    <xdr:to>
      <xdr:col>10</xdr:col>
      <xdr:colOff>381000</xdr:colOff>
      <xdr:row>19</xdr:row>
      <xdr:rowOff>85726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90BD6A2-BCB3-445E-8273-E607F7BC200B}"/>
            </a:ext>
          </a:extLst>
        </xdr:cNvPr>
        <xdr:cNvSpPr/>
      </xdr:nvSpPr>
      <xdr:spPr>
        <a:xfrm>
          <a:off x="942976" y="495300"/>
          <a:ext cx="7058024" cy="320992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5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Afficher</a:t>
          </a:r>
          <a:r>
            <a:rPr lang="fr-FR" sz="5400" b="1" baseline="0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le formulaire de saisie</a:t>
          </a:r>
          <a:endParaRPr lang="fr-FR" sz="5400" b="1">
            <a:solidFill>
              <a:schemeClr val="tx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A1:K5" totalsRowShown="0" headerRowDxfId="8">
  <autoFilter ref="A1:K5" xr:uid="{00000000-0009-0000-0100-000006000000}"/>
  <tableColumns count="11">
    <tableColumn id="1" xr3:uid="{00000000-0010-0000-0000-000001000000}" name="Nom du chantier"/>
    <tableColumn id="2" xr3:uid="{00000000-0010-0000-0000-000002000000}" name="Date du chantier" dataDxfId="7"/>
    <tableColumn id="3" xr3:uid="{00000000-0010-0000-0000-000003000000}" name="Type de maison"/>
    <tableColumn id="4" xr3:uid="{00000000-0010-0000-0000-000004000000}" name="Options"/>
    <tableColumn id="5" xr3:uid="{00000000-0010-0000-0000-000005000000}" name="Quincailleries"/>
    <tableColumn id="9" xr3:uid="{00000000-0010-0000-0000-000009000000}" name="Épaisseur - Largeurs"/>
    <tableColumn id="6" xr3:uid="{00000000-0010-0000-0000-000006000000}" name="Longueur"/>
    <tableColumn id="7" xr3:uid="{00000000-0010-0000-0000-000007000000}" name="Quantité"/>
    <tableColumn id="8" xr3:uid="{00000000-0010-0000-0000-000008000000}" name="Prix au m3" dataDxfId="6"/>
    <tableColumn id="10" xr3:uid="{00000000-0010-0000-0000-00000A000000}" name="Prix au m4"/>
    <tableColumn id="11" xr3:uid="{00000000-0010-0000-0000-00000B000000}" name="Prix au m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Maison" displayName="TMaison" ref="A1:A5" totalsRowShown="0" headerRowDxfId="5">
  <autoFilter ref="A1:A5" xr:uid="{00000000-0009-0000-0100-000001000000}"/>
  <sortState ref="A2:A5">
    <sortCondition ref="A1:A5"/>
  </sortState>
  <tableColumns count="1">
    <tableColumn id="1" xr3:uid="{00000000-0010-0000-0100-000001000000}" name="Type de maison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Options" displayName="TOptions" ref="C1:C12" totalsRowShown="0" headerRowDxfId="4">
  <autoFilter ref="C1:C12" xr:uid="{00000000-0009-0000-0100-000002000000}"/>
  <sortState ref="C2:C13">
    <sortCondition ref="C1:C10"/>
  </sortState>
  <tableColumns count="1">
    <tableColumn id="1" xr3:uid="{00000000-0010-0000-0200-000001000000}" name="Option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DésignationQ" displayName="TDésignationQ" ref="G1:G10" totalsRowShown="0" headerRowDxfId="3">
  <autoFilter ref="G1:G10" xr:uid="{00000000-0009-0000-0100-000003000000}"/>
  <sortState ref="G2:G10">
    <sortCondition ref="G1:G10"/>
  </sortState>
  <tableColumns count="1">
    <tableColumn id="1" xr3:uid="{00000000-0010-0000-0300-000001000000}" name="Désignations quincailleries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Epaisseur" displayName="TEpaisseur" ref="K1:K17" totalsRowShown="0" headerRowDxfId="2" dataDxfId="1">
  <autoFilter ref="K1:K17" xr:uid="{00000000-0009-0000-0100-000004000000}"/>
  <sortState ref="K2:K17">
    <sortCondition ref="K1:K17"/>
  </sortState>
  <tableColumns count="1">
    <tableColumn id="1" xr3:uid="{00000000-0010-0000-0400-000001000000}" name="Épaisseur/Largeur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"/>
  <sheetViews>
    <sheetView zoomScale="85" zoomScaleNormal="85" workbookViewId="0">
      <selection activeCell="A2" sqref="A2:XFD2"/>
    </sheetView>
  </sheetViews>
  <sheetFormatPr baseColWidth="10" defaultRowHeight="15" x14ac:dyDescent="0.25"/>
  <cols>
    <col min="1" max="1" width="25.28515625" customWidth="1"/>
    <col min="2" max="2" width="27.7109375" customWidth="1"/>
    <col min="3" max="3" width="25" customWidth="1"/>
    <col min="4" max="4" width="46.140625" customWidth="1"/>
    <col min="5" max="5" width="61.28515625" bestFit="1" customWidth="1"/>
    <col min="6" max="6" width="62" bestFit="1" customWidth="1"/>
    <col min="7" max="7" width="15.5703125" customWidth="1"/>
    <col min="8" max="8" width="15.42578125" customWidth="1"/>
    <col min="9" max="9" width="23" customWidth="1"/>
  </cols>
  <sheetData>
    <row r="1" spans="1:11" x14ac:dyDescent="0.25">
      <c r="A1" s="1" t="s">
        <v>15</v>
      </c>
      <c r="B1" s="7" t="s">
        <v>17</v>
      </c>
      <c r="C1" s="1" t="s">
        <v>16</v>
      </c>
      <c r="D1" s="1" t="s">
        <v>6</v>
      </c>
      <c r="E1" s="1" t="s">
        <v>47</v>
      </c>
      <c r="F1" s="1" t="s">
        <v>50</v>
      </c>
      <c r="G1" s="1" t="s">
        <v>48</v>
      </c>
      <c r="H1" s="1" t="s">
        <v>0</v>
      </c>
      <c r="I1" s="6" t="s">
        <v>49</v>
      </c>
      <c r="J1" s="1" t="s">
        <v>154</v>
      </c>
      <c r="K1" s="1" t="s">
        <v>155</v>
      </c>
    </row>
    <row r="2" spans="1:11" x14ac:dyDescent="0.25">
      <c r="B2" s="2"/>
      <c r="I2" s="3"/>
    </row>
    <row r="3" spans="1:11" x14ac:dyDescent="0.25">
      <c r="B3" s="2"/>
      <c r="I3" s="3"/>
    </row>
    <row r="4" spans="1:11" x14ac:dyDescent="0.25">
      <c r="B4" s="2"/>
      <c r="I4" s="3"/>
    </row>
    <row r="5" spans="1:11" x14ac:dyDescent="0.25">
      <c r="B5" s="2"/>
      <c r="I5" s="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I91"/>
  <sheetViews>
    <sheetView zoomScale="71" zoomScaleNormal="71" workbookViewId="0">
      <selection activeCell="Q20" sqref="Q20"/>
    </sheetView>
  </sheetViews>
  <sheetFormatPr baseColWidth="10" defaultRowHeight="15" x14ac:dyDescent="0.25"/>
  <cols>
    <col min="1" max="1" width="18.28515625" bestFit="1" customWidth="1"/>
    <col min="10" max="10" width="26.7109375" bestFit="1" customWidth="1"/>
    <col min="18" max="18" width="29" bestFit="1" customWidth="1"/>
    <col min="19" max="19" width="26.7109375" bestFit="1" customWidth="1"/>
    <col min="28" max="28" width="26.7109375" bestFit="1" customWidth="1"/>
  </cols>
  <sheetData>
    <row r="1" spans="1:35" ht="27" thickBot="1" x14ac:dyDescent="0.45">
      <c r="A1" s="178" t="s">
        <v>4</v>
      </c>
      <c r="B1" s="179"/>
      <c r="C1" s="179"/>
      <c r="D1" s="179"/>
      <c r="E1" s="179"/>
      <c r="F1" s="179"/>
      <c r="G1" s="179"/>
      <c r="H1" s="180"/>
      <c r="J1" s="178" t="s">
        <v>2</v>
      </c>
      <c r="K1" s="179"/>
      <c r="L1" s="179"/>
      <c r="M1" s="179"/>
      <c r="N1" s="179"/>
      <c r="O1" s="179"/>
      <c r="P1" s="179"/>
      <c r="Q1" s="180"/>
      <c r="S1" s="178" t="s">
        <v>5</v>
      </c>
      <c r="T1" s="179"/>
      <c r="U1" s="179"/>
      <c r="V1" s="179"/>
      <c r="W1" s="179"/>
      <c r="X1" s="179"/>
      <c r="Y1" s="179"/>
      <c r="Z1" s="180"/>
      <c r="AB1" s="178" t="s">
        <v>3</v>
      </c>
      <c r="AC1" s="179"/>
      <c r="AD1" s="179"/>
      <c r="AE1" s="179"/>
      <c r="AF1" s="179"/>
      <c r="AG1" s="179"/>
      <c r="AH1" s="179"/>
      <c r="AI1" s="180"/>
    </row>
    <row r="2" spans="1:35" ht="15.75" thickBot="1" x14ac:dyDescent="0.3">
      <c r="A2" s="52" t="s">
        <v>51</v>
      </c>
      <c r="B2" s="53" t="s">
        <v>52</v>
      </c>
      <c r="C2" s="54" t="s">
        <v>53</v>
      </c>
      <c r="D2" s="54" t="s">
        <v>54</v>
      </c>
      <c r="E2" s="54" t="s">
        <v>55</v>
      </c>
      <c r="F2" s="54" t="s">
        <v>56</v>
      </c>
      <c r="G2" s="54" t="s">
        <v>57</v>
      </c>
      <c r="H2" s="55" t="s">
        <v>58</v>
      </c>
      <c r="J2" s="87" t="s">
        <v>51</v>
      </c>
      <c r="K2" s="8" t="s">
        <v>52</v>
      </c>
      <c r="L2" s="9" t="s">
        <v>53</v>
      </c>
      <c r="M2" s="9" t="s">
        <v>54</v>
      </c>
      <c r="N2" s="9" t="s">
        <v>55</v>
      </c>
      <c r="O2" s="9" t="s">
        <v>56</v>
      </c>
      <c r="P2" s="9" t="s">
        <v>87</v>
      </c>
      <c r="Q2" s="88" t="s">
        <v>58</v>
      </c>
      <c r="S2" s="132"/>
      <c r="T2" s="133" t="s">
        <v>52</v>
      </c>
      <c r="U2" s="134" t="s">
        <v>53</v>
      </c>
      <c r="V2" s="134" t="s">
        <v>54</v>
      </c>
      <c r="W2" s="134" t="s">
        <v>55</v>
      </c>
      <c r="X2" s="134" t="s">
        <v>56</v>
      </c>
      <c r="Y2" s="134" t="s">
        <v>87</v>
      </c>
      <c r="Z2" s="135" t="s">
        <v>156</v>
      </c>
      <c r="AB2" s="87" t="s">
        <v>51</v>
      </c>
      <c r="AC2" s="8" t="s">
        <v>52</v>
      </c>
      <c r="AD2" s="9" t="s">
        <v>53</v>
      </c>
      <c r="AE2" s="9" t="s">
        <v>54</v>
      </c>
      <c r="AF2" s="9" t="s">
        <v>55</v>
      </c>
      <c r="AG2" s="9" t="s">
        <v>56</v>
      </c>
      <c r="AH2" s="9" t="s">
        <v>87</v>
      </c>
      <c r="AI2" s="88" t="s">
        <v>58</v>
      </c>
    </row>
    <row r="3" spans="1:35" ht="16.5" thickBot="1" x14ac:dyDescent="0.3">
      <c r="A3" s="187"/>
      <c r="B3" s="187"/>
      <c r="C3" s="187"/>
      <c r="D3" s="187"/>
      <c r="E3" s="187"/>
      <c r="F3" s="187"/>
      <c r="G3" s="187"/>
      <c r="H3" s="10"/>
      <c r="J3" s="181" t="s">
        <v>88</v>
      </c>
      <c r="K3" s="182"/>
      <c r="L3" s="182"/>
      <c r="M3" s="182"/>
      <c r="N3" s="182"/>
      <c r="O3" s="182"/>
      <c r="P3" s="182"/>
      <c r="Q3" s="183"/>
      <c r="S3" s="233" t="s">
        <v>88</v>
      </c>
      <c r="T3" s="182"/>
      <c r="U3" s="182"/>
      <c r="V3" s="182"/>
      <c r="W3" s="182"/>
      <c r="X3" s="182"/>
      <c r="Y3" s="182"/>
      <c r="Z3" s="234"/>
      <c r="AB3" s="181" t="s">
        <v>88</v>
      </c>
      <c r="AC3" s="182"/>
      <c r="AD3" s="182"/>
      <c r="AE3" s="182"/>
      <c r="AF3" s="182"/>
      <c r="AG3" s="182"/>
      <c r="AH3" s="182"/>
      <c r="AI3" s="183"/>
    </row>
    <row r="4" spans="1:35" ht="15.75" thickBot="1" x14ac:dyDescent="0.3">
      <c r="A4" s="188" t="s">
        <v>59</v>
      </c>
      <c r="B4" s="189"/>
      <c r="C4" s="189"/>
      <c r="D4" s="189"/>
      <c r="E4" s="189"/>
      <c r="F4" s="189"/>
      <c r="G4" s="189"/>
      <c r="H4" s="190"/>
      <c r="J4" s="11" t="s">
        <v>89</v>
      </c>
      <c r="K4" s="12">
        <v>4.91</v>
      </c>
      <c r="L4" s="12">
        <v>7.4999999999999997E-2</v>
      </c>
      <c r="M4" s="12">
        <v>0.22500000000000001</v>
      </c>
      <c r="N4" s="12">
        <v>5</v>
      </c>
      <c r="O4" s="12">
        <v>2</v>
      </c>
      <c r="P4" s="12">
        <v>248</v>
      </c>
      <c r="Q4" s="89">
        <f>L4*M4*N4*O4*P5</f>
        <v>41.85</v>
      </c>
      <c r="S4" s="136" t="s">
        <v>157</v>
      </c>
      <c r="T4" s="137">
        <v>5755</v>
      </c>
      <c r="U4" s="137">
        <v>7.4999999999999997E-2</v>
      </c>
      <c r="V4" s="137">
        <v>0.22500000000000001</v>
      </c>
      <c r="W4" s="137">
        <v>6</v>
      </c>
      <c r="X4" s="137">
        <v>2</v>
      </c>
      <c r="Y4" s="137">
        <v>248</v>
      </c>
      <c r="Z4" s="138">
        <f>Y4*X4*W4*V4*U4</f>
        <v>50.22</v>
      </c>
      <c r="AB4" s="11" t="s">
        <v>157</v>
      </c>
      <c r="AC4" s="12">
        <v>5496</v>
      </c>
      <c r="AD4" s="12">
        <v>7.4999999999999997E-2</v>
      </c>
      <c r="AE4" s="12">
        <v>0.22500000000000001</v>
      </c>
      <c r="AF4" s="12">
        <v>5.5</v>
      </c>
      <c r="AG4" s="12">
        <v>2</v>
      </c>
      <c r="AH4" s="12">
        <v>248</v>
      </c>
      <c r="AI4" s="89">
        <f>PRODUCT(AD4:AH4)</f>
        <v>46.035000000000004</v>
      </c>
    </row>
    <row r="5" spans="1:35" x14ac:dyDescent="0.25">
      <c r="A5" s="11" t="s">
        <v>60</v>
      </c>
      <c r="B5" s="12"/>
      <c r="C5" s="12">
        <v>7.4999999999999997E-2</v>
      </c>
      <c r="D5" s="12">
        <v>0.22500000000000001</v>
      </c>
      <c r="E5" s="12">
        <v>3.5</v>
      </c>
      <c r="F5" s="12">
        <v>15</v>
      </c>
      <c r="G5" s="12">
        <v>248</v>
      </c>
      <c r="H5" s="13">
        <f>G5*F5*E5*D5*C5</f>
        <v>219.71250000000001</v>
      </c>
      <c r="J5" s="14" t="s">
        <v>90</v>
      </c>
      <c r="K5" s="15">
        <v>1.75</v>
      </c>
      <c r="L5" s="15">
        <v>7.4999999999999997E-2</v>
      </c>
      <c r="M5" s="15">
        <v>0.22500000000000001</v>
      </c>
      <c r="N5" s="15">
        <v>3.5</v>
      </c>
      <c r="O5" s="15">
        <v>1</v>
      </c>
      <c r="P5" s="15">
        <v>248</v>
      </c>
      <c r="Q5" s="90">
        <f>L5*M5*N5*O5*P6</f>
        <v>14.647500000000001</v>
      </c>
      <c r="S5" s="139" t="s">
        <v>158</v>
      </c>
      <c r="T5" s="140" t="s">
        <v>159</v>
      </c>
      <c r="U5" s="140">
        <v>7.4999999999999997E-2</v>
      </c>
      <c r="V5" s="140">
        <v>0.22500000000000001</v>
      </c>
      <c r="W5" s="140">
        <v>3.5</v>
      </c>
      <c r="X5" s="140">
        <v>2</v>
      </c>
      <c r="Y5" s="140">
        <v>248</v>
      </c>
      <c r="Z5" s="141">
        <f>Y5*X5*W5*V5*U5</f>
        <v>29.295000000000002</v>
      </c>
      <c r="AB5" s="14" t="s">
        <v>167</v>
      </c>
      <c r="AC5" s="15">
        <v>1780</v>
      </c>
      <c r="AD5" s="15">
        <v>7.4999999999999997E-2</v>
      </c>
      <c r="AE5" s="15">
        <v>0.22500000000000001</v>
      </c>
      <c r="AF5" s="15">
        <v>4</v>
      </c>
      <c r="AG5" s="15">
        <v>1</v>
      </c>
      <c r="AH5" s="15">
        <v>248</v>
      </c>
      <c r="AI5" s="90">
        <f>PRODUCT(AD5:AH5)</f>
        <v>16.740000000000002</v>
      </c>
    </row>
    <row r="6" spans="1:35" x14ac:dyDescent="0.25">
      <c r="A6" s="14" t="s">
        <v>61</v>
      </c>
      <c r="B6" s="15"/>
      <c r="C6" s="15">
        <v>0.05</v>
      </c>
      <c r="D6" s="15">
        <v>0.15</v>
      </c>
      <c r="E6" s="15">
        <v>5</v>
      </c>
      <c r="F6" s="15">
        <v>4</v>
      </c>
      <c r="G6" s="15">
        <v>248</v>
      </c>
      <c r="H6" s="16">
        <f>G6*F6*E6*D6*C6</f>
        <v>37.200000000000003</v>
      </c>
      <c r="J6" s="14" t="s">
        <v>91</v>
      </c>
      <c r="K6" s="15" t="s">
        <v>92</v>
      </c>
      <c r="L6" s="15">
        <v>6.3E-2</v>
      </c>
      <c r="M6" s="15">
        <v>0.17499999999999999</v>
      </c>
      <c r="N6" s="15">
        <v>4.5</v>
      </c>
      <c r="O6" s="15">
        <v>2</v>
      </c>
      <c r="P6" s="15">
        <v>248</v>
      </c>
      <c r="Q6" s="90">
        <f>PRODUCT(L6:P6)</f>
        <v>24.607800000000001</v>
      </c>
      <c r="S6" s="139" t="s">
        <v>160</v>
      </c>
      <c r="T6" s="140">
        <v>4820</v>
      </c>
      <c r="U6" s="140">
        <v>7.4999999999999997E-2</v>
      </c>
      <c r="V6" s="140">
        <v>0.22500000000000001</v>
      </c>
      <c r="W6" s="140">
        <v>5</v>
      </c>
      <c r="X6" s="140">
        <v>2</v>
      </c>
      <c r="Y6" s="140">
        <v>248</v>
      </c>
      <c r="Z6" s="141">
        <f>Y6*X6*W6*V6*U6</f>
        <v>41.85</v>
      </c>
      <c r="AB6" s="14" t="s">
        <v>160</v>
      </c>
      <c r="AC6" s="15" t="s">
        <v>168</v>
      </c>
      <c r="AD6" s="15">
        <v>6.3E-2</v>
      </c>
      <c r="AE6" s="15">
        <v>0.17499999999999999</v>
      </c>
      <c r="AF6" s="15">
        <v>5</v>
      </c>
      <c r="AG6" s="15">
        <v>2</v>
      </c>
      <c r="AH6" s="15">
        <v>248</v>
      </c>
      <c r="AI6" s="90">
        <f>PRODUCT(AD6:AH6)</f>
        <v>27.341999999999999</v>
      </c>
    </row>
    <row r="7" spans="1:35" x14ac:dyDescent="0.25">
      <c r="A7" s="14" t="s">
        <v>62</v>
      </c>
      <c r="B7" s="15"/>
      <c r="C7" s="15">
        <v>2.5000000000000001E-2</v>
      </c>
      <c r="D7" s="15">
        <v>0.15</v>
      </c>
      <c r="E7" s="15">
        <v>4.5</v>
      </c>
      <c r="F7" s="15">
        <v>4</v>
      </c>
      <c r="G7" s="15">
        <v>225</v>
      </c>
      <c r="H7" s="16">
        <f>G7*F7*E7*D7*C7</f>
        <v>15.1875</v>
      </c>
      <c r="J7" s="14" t="s">
        <v>93</v>
      </c>
      <c r="K7" s="15">
        <v>2.04</v>
      </c>
      <c r="L7" s="15">
        <v>7.4999999999999997E-2</v>
      </c>
      <c r="M7" s="15">
        <v>0.22500000000000001</v>
      </c>
      <c r="N7" s="15">
        <v>3</v>
      </c>
      <c r="O7" s="15">
        <v>1</v>
      </c>
      <c r="P7" s="15">
        <v>248</v>
      </c>
      <c r="Q7" s="90">
        <f>PRODUCT(L7:P7)</f>
        <v>12.555000000000001</v>
      </c>
      <c r="S7" s="139" t="s">
        <v>93</v>
      </c>
      <c r="T7" s="140">
        <v>2750</v>
      </c>
      <c r="U7" s="140">
        <v>7.4999999999999997E-2</v>
      </c>
      <c r="V7" s="140">
        <v>0.22500000000000001</v>
      </c>
      <c r="W7" s="140">
        <v>3</v>
      </c>
      <c r="X7" s="140">
        <v>1</v>
      </c>
      <c r="Y7" s="140">
        <v>248</v>
      </c>
      <c r="Z7" s="141">
        <f>Y7*X7*W7*V7*U7</f>
        <v>12.555</v>
      </c>
      <c r="AB7" s="14" t="s">
        <v>93</v>
      </c>
      <c r="AC7" s="15">
        <v>2190</v>
      </c>
      <c r="AD7" s="15">
        <v>7.4999999999999997E-2</v>
      </c>
      <c r="AE7" s="15">
        <v>0.22500000000000001</v>
      </c>
      <c r="AF7" s="15">
        <v>3</v>
      </c>
      <c r="AG7" s="15">
        <v>1</v>
      </c>
      <c r="AH7" s="15">
        <v>248</v>
      </c>
      <c r="AI7" s="90">
        <f>PRODUCT(AD7:AH7)</f>
        <v>12.555000000000001</v>
      </c>
    </row>
    <row r="8" spans="1:35" x14ac:dyDescent="0.25">
      <c r="A8" s="14" t="s">
        <v>63</v>
      </c>
      <c r="B8" s="15"/>
      <c r="C8" s="15">
        <v>2.5000000000000001E-2</v>
      </c>
      <c r="D8" s="15">
        <v>0.15</v>
      </c>
      <c r="E8" s="15">
        <v>5</v>
      </c>
      <c r="F8" s="15">
        <v>4</v>
      </c>
      <c r="G8" s="15">
        <v>225</v>
      </c>
      <c r="H8" s="16">
        <f>G8*F8*E8*D8*C8</f>
        <v>16.875</v>
      </c>
      <c r="J8" s="14" t="s">
        <v>94</v>
      </c>
      <c r="K8" s="15" t="s">
        <v>95</v>
      </c>
      <c r="L8" s="15">
        <v>6.3E-2</v>
      </c>
      <c r="M8" s="15">
        <v>0.17499999999999999</v>
      </c>
      <c r="N8" s="15">
        <v>4.5</v>
      </c>
      <c r="O8" s="15">
        <v>1</v>
      </c>
      <c r="P8" s="15">
        <v>248</v>
      </c>
      <c r="Q8" s="90">
        <f>PRODUCT(L8:P8)</f>
        <v>12.303900000000001</v>
      </c>
      <c r="R8" t="s">
        <v>58</v>
      </c>
      <c r="S8" s="139" t="s">
        <v>161</v>
      </c>
      <c r="T8" s="140" t="s">
        <v>162</v>
      </c>
      <c r="U8" s="140">
        <v>6.3E-2</v>
      </c>
      <c r="V8" s="140">
        <v>0.17499999999999999</v>
      </c>
      <c r="W8" s="140">
        <v>5</v>
      </c>
      <c r="X8" s="140">
        <v>1</v>
      </c>
      <c r="Y8" s="140">
        <v>248</v>
      </c>
      <c r="Z8" s="141">
        <f>PRODUCT(U8:Y8)</f>
        <v>13.670999999999999</v>
      </c>
      <c r="AB8" s="14" t="s">
        <v>161</v>
      </c>
      <c r="AC8" s="15" t="s">
        <v>169</v>
      </c>
      <c r="AD8" s="15">
        <v>6.3E-2</v>
      </c>
      <c r="AE8" s="15">
        <v>0.17499999999999999</v>
      </c>
      <c r="AF8" s="15">
        <v>3</v>
      </c>
      <c r="AG8" s="15">
        <v>2</v>
      </c>
      <c r="AH8" s="15">
        <v>248</v>
      </c>
      <c r="AI8" s="90">
        <f>PRODUCT(AD8:AH8)</f>
        <v>16.405200000000001</v>
      </c>
    </row>
    <row r="9" spans="1:35" ht="15.75" thickBot="1" x14ac:dyDescent="0.3">
      <c r="A9" s="17" t="s">
        <v>64</v>
      </c>
      <c r="B9" s="18"/>
      <c r="C9" s="18">
        <v>0.05</v>
      </c>
      <c r="D9" s="18">
        <v>7.4999999999999997E-2</v>
      </c>
      <c r="E9" s="18">
        <v>4.5</v>
      </c>
      <c r="F9" s="18">
        <v>40</v>
      </c>
      <c r="G9" s="18">
        <v>258</v>
      </c>
      <c r="H9" s="19">
        <f>G9*F9*E9*D9*C9</f>
        <v>174.15</v>
      </c>
      <c r="J9" s="91"/>
      <c r="K9" s="57"/>
      <c r="L9" s="57"/>
      <c r="M9" s="57"/>
      <c r="N9" s="57"/>
      <c r="O9" s="57"/>
      <c r="P9" s="57"/>
      <c r="Q9" s="92"/>
      <c r="R9">
        <f>Q8+Q7+Q6+Q5+Q4</f>
        <v>105.96420000000001</v>
      </c>
      <c r="S9" s="142"/>
      <c r="T9" s="143"/>
      <c r="U9" s="143"/>
      <c r="V9" s="143"/>
      <c r="W9" s="143"/>
      <c r="X9" s="143"/>
      <c r="Y9" s="143"/>
      <c r="Z9" s="144"/>
      <c r="AB9" s="91"/>
      <c r="AC9" s="57"/>
      <c r="AD9" s="57"/>
      <c r="AE9" s="57"/>
      <c r="AF9" s="57"/>
      <c r="AG9" s="57"/>
      <c r="AH9" s="57"/>
      <c r="AI9" s="92"/>
    </row>
    <row r="10" spans="1:35" ht="16.5" thickBot="1" x14ac:dyDescent="0.3">
      <c r="A10" s="20" t="s">
        <v>65</v>
      </c>
      <c r="B10" s="21"/>
      <c r="C10" s="21"/>
      <c r="D10" s="21"/>
      <c r="E10" s="21">
        <v>20</v>
      </c>
      <c r="F10" s="21">
        <v>1</v>
      </c>
      <c r="G10" s="21"/>
      <c r="H10" s="22"/>
      <c r="J10" s="181" t="s">
        <v>59</v>
      </c>
      <c r="K10" s="182"/>
      <c r="L10" s="182"/>
      <c r="M10" s="182"/>
      <c r="N10" s="182"/>
      <c r="O10" s="182"/>
      <c r="P10" s="182"/>
      <c r="Q10" s="183"/>
      <c r="S10" s="206" t="s">
        <v>59</v>
      </c>
      <c r="T10" s="206"/>
      <c r="U10" s="206"/>
      <c r="V10" s="206"/>
      <c r="W10" s="206"/>
      <c r="X10" s="206"/>
      <c r="Y10" s="206"/>
      <c r="Z10" s="206"/>
      <c r="AB10" s="228" t="s">
        <v>59</v>
      </c>
      <c r="AC10" s="229"/>
      <c r="AD10" s="229"/>
      <c r="AE10" s="229"/>
      <c r="AF10" s="229"/>
      <c r="AG10" s="229"/>
      <c r="AH10" s="229"/>
      <c r="AI10" s="230"/>
    </row>
    <row r="11" spans="1:35" x14ac:dyDescent="0.25">
      <c r="A11" s="20" t="s">
        <v>66</v>
      </c>
      <c r="B11" s="21">
        <v>8</v>
      </c>
      <c r="C11" s="21">
        <v>0.14000000000000001</v>
      </c>
      <c r="D11" s="21">
        <v>0.4</v>
      </c>
      <c r="E11" s="21">
        <v>8</v>
      </c>
      <c r="F11" s="21">
        <v>2</v>
      </c>
      <c r="G11" s="21"/>
      <c r="H11" s="23"/>
      <c r="J11" s="11" t="s">
        <v>96</v>
      </c>
      <c r="K11" s="12"/>
      <c r="L11" s="12">
        <v>0.05</v>
      </c>
      <c r="M11" s="12">
        <v>0.15</v>
      </c>
      <c r="N11" s="12">
        <v>4.5</v>
      </c>
      <c r="O11" s="12">
        <v>4</v>
      </c>
      <c r="P11" s="12">
        <v>248</v>
      </c>
      <c r="Q11" s="89">
        <f>PRODUCT(L11:P11)</f>
        <v>33.480000000000004</v>
      </c>
      <c r="S11" s="136" t="s">
        <v>111</v>
      </c>
      <c r="T11" s="137"/>
      <c r="U11" s="137">
        <v>0.05</v>
      </c>
      <c r="V11" s="137">
        <v>0.15</v>
      </c>
      <c r="W11" s="137">
        <v>5</v>
      </c>
      <c r="X11" s="137">
        <v>2</v>
      </c>
      <c r="Y11" s="137">
        <v>248</v>
      </c>
      <c r="Z11" s="138">
        <f t="shared" ref="Z11:Z22" si="0">PRODUCT(U11:Y11)</f>
        <v>18.599999999999998</v>
      </c>
      <c r="AB11" s="11" t="s">
        <v>111</v>
      </c>
      <c r="AC11" s="12"/>
      <c r="AD11" s="12">
        <v>0.05</v>
      </c>
      <c r="AE11" s="12">
        <v>0.15</v>
      </c>
      <c r="AF11" s="12">
        <v>5</v>
      </c>
      <c r="AG11" s="12">
        <v>4</v>
      </c>
      <c r="AH11" s="12">
        <v>248</v>
      </c>
      <c r="AI11" s="89">
        <f>PRODUCT(AD11:AH11)</f>
        <v>37.199999999999996</v>
      </c>
    </row>
    <row r="12" spans="1:35" x14ac:dyDescent="0.25">
      <c r="A12" s="20" t="s">
        <v>67</v>
      </c>
      <c r="B12" s="21"/>
      <c r="C12" s="21">
        <v>4.4999999999999998E-2</v>
      </c>
      <c r="D12" s="21">
        <v>0.22</v>
      </c>
      <c r="E12" s="21">
        <v>4</v>
      </c>
      <c r="F12" s="21">
        <v>4</v>
      </c>
      <c r="G12" s="21"/>
      <c r="H12" s="23"/>
      <c r="J12" s="14" t="s">
        <v>64</v>
      </c>
      <c r="K12" s="15">
        <v>6</v>
      </c>
      <c r="L12" s="15">
        <v>0.05</v>
      </c>
      <c r="M12" s="15">
        <v>7.4999999999999997E-2</v>
      </c>
      <c r="N12" s="15">
        <v>6</v>
      </c>
      <c r="O12" s="15">
        <v>36</v>
      </c>
      <c r="P12" s="15">
        <v>268</v>
      </c>
      <c r="Q12" s="90">
        <f>L12*M12*N12*O12*P12</f>
        <v>217.07999999999998</v>
      </c>
      <c r="S12" s="139"/>
      <c r="T12" s="140"/>
      <c r="U12" s="140">
        <v>0.05</v>
      </c>
      <c r="V12" s="140">
        <v>0.15</v>
      </c>
      <c r="W12" s="140">
        <v>3.5</v>
      </c>
      <c r="X12" s="140">
        <v>1</v>
      </c>
      <c r="Y12" s="140">
        <v>248</v>
      </c>
      <c r="Z12" s="141">
        <f t="shared" si="0"/>
        <v>6.51</v>
      </c>
      <c r="AB12" s="14" t="s">
        <v>113</v>
      </c>
      <c r="AC12" s="15">
        <v>6.09</v>
      </c>
      <c r="AD12" s="15">
        <v>0.05</v>
      </c>
      <c r="AE12" s="15">
        <v>7.4999999999999997E-2</v>
      </c>
      <c r="AF12" s="15">
        <v>6.5</v>
      </c>
      <c r="AG12" s="15">
        <v>42</v>
      </c>
      <c r="AH12" s="15">
        <v>268</v>
      </c>
      <c r="AI12" s="90">
        <f>AD12*AE12*AF12*AG12*AH12</f>
        <v>274.36500000000001</v>
      </c>
    </row>
    <row r="13" spans="1:35" x14ac:dyDescent="0.25">
      <c r="A13" s="191" t="s">
        <v>68</v>
      </c>
      <c r="B13" s="192"/>
      <c r="C13" s="192"/>
      <c r="D13" s="192"/>
      <c r="E13" s="192"/>
      <c r="F13" s="192"/>
      <c r="G13" s="192"/>
      <c r="H13" s="193"/>
      <c r="J13" s="14"/>
      <c r="K13" s="15" t="s">
        <v>97</v>
      </c>
      <c r="L13" s="15">
        <v>0.05</v>
      </c>
      <c r="M13" s="15">
        <v>7.4999999999999997E-2</v>
      </c>
      <c r="N13" s="15">
        <v>5</v>
      </c>
      <c r="O13" s="15">
        <v>2</v>
      </c>
      <c r="P13" s="15">
        <v>258</v>
      </c>
      <c r="Q13" s="90">
        <f t="shared" ref="Q13:Q20" si="1">PRODUCT(L13:P13)</f>
        <v>9.6749999999999989</v>
      </c>
      <c r="S13" s="139" t="s">
        <v>113</v>
      </c>
      <c r="T13" s="140">
        <v>6300</v>
      </c>
      <c r="U13" s="140">
        <v>0.05</v>
      </c>
      <c r="V13" s="140">
        <v>7.4999999999999997E-2</v>
      </c>
      <c r="W13" s="140">
        <v>6.5</v>
      </c>
      <c r="X13" s="140">
        <v>48</v>
      </c>
      <c r="Y13" s="140">
        <v>268</v>
      </c>
      <c r="Z13" s="141">
        <f>Y13*X13*W13*V13*U13</f>
        <v>313.56</v>
      </c>
      <c r="AB13" s="14"/>
      <c r="AC13" s="15">
        <v>1.1599999999999999</v>
      </c>
      <c r="AD13" s="15">
        <v>0.05</v>
      </c>
      <c r="AE13" s="15">
        <v>7.4999999999999997E-2</v>
      </c>
      <c r="AF13" s="15">
        <v>5</v>
      </c>
      <c r="AG13" s="15">
        <v>2</v>
      </c>
      <c r="AH13" s="15">
        <v>258</v>
      </c>
      <c r="AI13" s="90">
        <f t="shared" ref="AI13:AI20" si="2">PRODUCT(AD13:AH13)</f>
        <v>9.6749999999999989</v>
      </c>
    </row>
    <row r="14" spans="1:35" x14ac:dyDescent="0.25">
      <c r="A14" s="24" t="s">
        <v>69</v>
      </c>
      <c r="B14" s="25"/>
      <c r="C14" s="25"/>
      <c r="D14" s="25"/>
      <c r="E14" s="25">
        <v>5</v>
      </c>
      <c r="F14" s="25">
        <v>2</v>
      </c>
      <c r="G14" s="26">
        <v>12.8</v>
      </c>
      <c r="H14" s="27">
        <f>F14*G14</f>
        <v>25.6</v>
      </c>
      <c r="J14" s="14" t="s">
        <v>98</v>
      </c>
      <c r="K14" s="15"/>
      <c r="L14" s="15">
        <v>7.4999999999999997E-2</v>
      </c>
      <c r="M14" s="15">
        <v>0.22500000000000001</v>
      </c>
      <c r="N14" s="15">
        <v>5</v>
      </c>
      <c r="O14" s="15">
        <v>10</v>
      </c>
      <c r="P14" s="15">
        <v>248</v>
      </c>
      <c r="Q14" s="90">
        <f t="shared" si="1"/>
        <v>209.25</v>
      </c>
      <c r="S14" s="139"/>
      <c r="T14" s="140"/>
      <c r="U14" s="140">
        <v>0.05</v>
      </c>
      <c r="V14" s="140">
        <v>7.4999999999999997E-2</v>
      </c>
      <c r="W14" s="140">
        <v>4</v>
      </c>
      <c r="X14" s="140">
        <v>5</v>
      </c>
      <c r="Y14" s="140">
        <v>268</v>
      </c>
      <c r="Z14" s="141">
        <f t="shared" si="0"/>
        <v>20.099999999999998</v>
      </c>
      <c r="AB14" s="14" t="s">
        <v>136</v>
      </c>
      <c r="AC14" s="15"/>
      <c r="AD14" s="15">
        <v>7.4999999999999997E-2</v>
      </c>
      <c r="AE14" s="15">
        <v>0.22500000000000001</v>
      </c>
      <c r="AF14" s="15">
        <v>5</v>
      </c>
      <c r="AG14" s="15">
        <v>14</v>
      </c>
      <c r="AH14" s="15">
        <v>248</v>
      </c>
      <c r="AI14" s="90">
        <f t="shared" si="2"/>
        <v>292.95000000000005</v>
      </c>
    </row>
    <row r="15" spans="1:35" x14ac:dyDescent="0.25">
      <c r="A15" s="28" t="s">
        <v>70</v>
      </c>
      <c r="B15" s="29"/>
      <c r="C15" s="29"/>
      <c r="D15" s="29"/>
      <c r="E15" s="29"/>
      <c r="F15" s="29">
        <v>2</v>
      </c>
      <c r="G15" s="29">
        <v>0.87</v>
      </c>
      <c r="H15" s="27">
        <f>PRODUCT(F15:G15)</f>
        <v>1.74</v>
      </c>
      <c r="J15" s="14" t="s">
        <v>99</v>
      </c>
      <c r="K15" s="15"/>
      <c r="L15" s="15">
        <v>7.4999999999999997E-2</v>
      </c>
      <c r="M15" s="15">
        <v>0.22500000000000001</v>
      </c>
      <c r="N15" s="15">
        <v>4</v>
      </c>
      <c r="O15" s="15">
        <v>1</v>
      </c>
      <c r="P15" s="15">
        <v>248</v>
      </c>
      <c r="Q15" s="90">
        <f t="shared" si="1"/>
        <v>16.740000000000002</v>
      </c>
      <c r="S15" s="139" t="s">
        <v>136</v>
      </c>
      <c r="T15" s="140"/>
      <c r="U15" s="140">
        <v>7.4999999999999997E-2</v>
      </c>
      <c r="V15" s="140">
        <v>0.22500000000000001</v>
      </c>
      <c r="W15" s="140">
        <v>5.5</v>
      </c>
      <c r="X15" s="140">
        <v>15</v>
      </c>
      <c r="Y15" s="140">
        <v>248</v>
      </c>
      <c r="Z15" s="141">
        <f t="shared" si="0"/>
        <v>345.26250000000005</v>
      </c>
      <c r="AB15" s="14" t="s">
        <v>170</v>
      </c>
      <c r="AC15" s="15"/>
      <c r="AD15" s="15">
        <v>7.4999999999999997E-2</v>
      </c>
      <c r="AE15" s="15">
        <v>0.22500000000000001</v>
      </c>
      <c r="AF15" s="15">
        <v>4</v>
      </c>
      <c r="AG15" s="15">
        <v>1</v>
      </c>
      <c r="AH15" s="15">
        <v>248</v>
      </c>
      <c r="AI15" s="90">
        <f t="shared" si="2"/>
        <v>16.740000000000002</v>
      </c>
    </row>
    <row r="16" spans="1:35" x14ac:dyDescent="0.25">
      <c r="A16" s="28" t="s">
        <v>71</v>
      </c>
      <c r="B16" s="29"/>
      <c r="C16" s="29"/>
      <c r="D16" s="29"/>
      <c r="E16" s="29"/>
      <c r="F16" s="29">
        <v>4</v>
      </c>
      <c r="G16" s="29">
        <v>1</v>
      </c>
      <c r="H16" s="27">
        <f>PRODUCT(E16:G16)</f>
        <v>4</v>
      </c>
      <c r="J16" s="14" t="s">
        <v>100</v>
      </c>
      <c r="K16" s="15"/>
      <c r="L16" s="15">
        <v>3.7999999999999999E-2</v>
      </c>
      <c r="M16" s="15">
        <v>0.22500000000000001</v>
      </c>
      <c r="N16" s="15">
        <v>4.5</v>
      </c>
      <c r="O16" s="15">
        <v>10</v>
      </c>
      <c r="P16" s="15">
        <v>260</v>
      </c>
      <c r="Q16" s="90">
        <f t="shared" si="1"/>
        <v>100.03500000000001</v>
      </c>
      <c r="S16" s="139"/>
      <c r="T16" s="140"/>
      <c r="U16" s="140">
        <v>0.1</v>
      </c>
      <c r="V16" s="140">
        <v>0.3</v>
      </c>
      <c r="W16" s="140">
        <v>5.5</v>
      </c>
      <c r="X16" s="140">
        <v>0</v>
      </c>
      <c r="Y16" s="140">
        <v>248</v>
      </c>
      <c r="Z16" s="141">
        <f t="shared" si="0"/>
        <v>0</v>
      </c>
      <c r="AB16" s="14" t="s">
        <v>164</v>
      </c>
      <c r="AC16" s="15"/>
      <c r="AD16" s="15">
        <v>3.7999999999999999E-2</v>
      </c>
      <c r="AE16" s="15">
        <v>0.22500000000000001</v>
      </c>
      <c r="AF16" s="15">
        <v>4.5</v>
      </c>
      <c r="AG16" s="15">
        <v>10</v>
      </c>
      <c r="AH16" s="15">
        <v>260</v>
      </c>
      <c r="AI16" s="90">
        <f t="shared" si="2"/>
        <v>100.03500000000001</v>
      </c>
    </row>
    <row r="17" spans="1:35" x14ac:dyDescent="0.25">
      <c r="A17" s="30" t="s">
        <v>72</v>
      </c>
      <c r="B17" s="31"/>
      <c r="C17" s="31"/>
      <c r="D17" s="31"/>
      <c r="E17" s="31"/>
      <c r="F17" s="31">
        <v>250</v>
      </c>
      <c r="G17" s="31">
        <v>0.05</v>
      </c>
      <c r="H17" s="32">
        <f>PRODUCT(E17:G17)</f>
        <v>12.5</v>
      </c>
      <c r="J17" s="14" t="s">
        <v>101</v>
      </c>
      <c r="K17" s="15"/>
      <c r="L17" s="15">
        <v>3.7999999999999999E-2</v>
      </c>
      <c r="M17" s="15">
        <v>0.22500000000000001</v>
      </c>
      <c r="N17" s="15">
        <v>4</v>
      </c>
      <c r="O17" s="15">
        <v>2</v>
      </c>
      <c r="P17" s="15">
        <v>260</v>
      </c>
      <c r="Q17" s="90">
        <f t="shared" si="1"/>
        <v>17.783999999999999</v>
      </c>
      <c r="R17" t="s">
        <v>102</v>
      </c>
      <c r="S17" s="139" t="s">
        <v>163</v>
      </c>
      <c r="T17" s="140"/>
      <c r="U17" s="140">
        <v>7.4999999999999997E-2</v>
      </c>
      <c r="V17" s="140">
        <v>0.22500000000000001</v>
      </c>
      <c r="W17" s="140">
        <v>4</v>
      </c>
      <c r="X17" s="140">
        <v>1</v>
      </c>
      <c r="Y17" s="140">
        <v>248</v>
      </c>
      <c r="Z17" s="141">
        <f t="shared" si="0"/>
        <v>16.740000000000002</v>
      </c>
      <c r="AB17" s="14" t="s">
        <v>165</v>
      </c>
      <c r="AC17" s="15"/>
      <c r="AD17" s="15">
        <v>3.7999999999999999E-2</v>
      </c>
      <c r="AE17" s="15">
        <v>0.22500000000000001</v>
      </c>
      <c r="AF17" s="15">
        <v>4</v>
      </c>
      <c r="AG17" s="15">
        <v>2</v>
      </c>
      <c r="AH17" s="15">
        <v>260</v>
      </c>
      <c r="AI17" s="90">
        <f t="shared" si="2"/>
        <v>17.783999999999999</v>
      </c>
    </row>
    <row r="18" spans="1:35" x14ac:dyDescent="0.25">
      <c r="A18" s="194" t="s">
        <v>73</v>
      </c>
      <c r="B18" s="195"/>
      <c r="C18" s="195"/>
      <c r="D18" s="195"/>
      <c r="E18" s="195"/>
      <c r="F18" s="195"/>
      <c r="G18" s="195"/>
      <c r="H18" s="196"/>
      <c r="J18" s="14" t="s">
        <v>103</v>
      </c>
      <c r="K18" s="15"/>
      <c r="L18" s="15">
        <v>2.5000000000000001E-2</v>
      </c>
      <c r="M18" s="15">
        <v>7.4999999999999997E-2</v>
      </c>
      <c r="N18" s="15">
        <v>4</v>
      </c>
      <c r="O18" s="15">
        <v>4</v>
      </c>
      <c r="P18" s="15">
        <v>249</v>
      </c>
      <c r="Q18" s="90">
        <f t="shared" si="1"/>
        <v>7.47</v>
      </c>
      <c r="R18">
        <f>Q17+Q16+Q15+Q14+Q13+Q12+Q11</f>
        <v>604.0440000000001</v>
      </c>
      <c r="S18" s="139" t="s">
        <v>164</v>
      </c>
      <c r="T18" s="140"/>
      <c r="U18" s="140">
        <v>3.7999999999999999E-2</v>
      </c>
      <c r="V18" s="140">
        <v>0.247</v>
      </c>
      <c r="W18" s="140">
        <v>5</v>
      </c>
      <c r="X18" s="140">
        <v>10</v>
      </c>
      <c r="Y18" s="140">
        <v>260</v>
      </c>
      <c r="Z18" s="141">
        <f t="shared" si="0"/>
        <v>122.018</v>
      </c>
      <c r="AB18" s="14" t="s">
        <v>103</v>
      </c>
      <c r="AC18" s="15"/>
      <c r="AD18" s="15">
        <v>2.5000000000000001E-2</v>
      </c>
      <c r="AE18" s="15">
        <v>7.4999999999999997E-2</v>
      </c>
      <c r="AF18" s="15">
        <v>4</v>
      </c>
      <c r="AG18" s="15">
        <v>8</v>
      </c>
      <c r="AH18" s="15">
        <v>249</v>
      </c>
      <c r="AI18" s="90">
        <f t="shared" si="2"/>
        <v>14.94</v>
      </c>
    </row>
    <row r="19" spans="1:35" x14ac:dyDescent="0.25">
      <c r="A19" s="33" t="s">
        <v>74</v>
      </c>
      <c r="B19" s="34"/>
      <c r="C19" s="34">
        <v>7.4999999999999997E-2</v>
      </c>
      <c r="D19" s="34">
        <v>0.22500000000000001</v>
      </c>
      <c r="E19" s="34">
        <v>3.5</v>
      </c>
      <c r="F19" s="34">
        <v>1</v>
      </c>
      <c r="G19" s="34">
        <v>248</v>
      </c>
      <c r="H19" s="35">
        <f>G19*F19*E19*D19*C19</f>
        <v>14.647500000000001</v>
      </c>
      <c r="J19" s="14" t="s">
        <v>104</v>
      </c>
      <c r="K19" s="15"/>
      <c r="L19" s="15">
        <v>3.7999999999999999E-2</v>
      </c>
      <c r="M19" s="15">
        <v>3.7999999999999999E-2</v>
      </c>
      <c r="N19" s="15">
        <v>35</v>
      </c>
      <c r="O19" s="15">
        <v>1</v>
      </c>
      <c r="P19" s="15">
        <v>250</v>
      </c>
      <c r="Q19" s="90">
        <f t="shared" si="1"/>
        <v>12.635</v>
      </c>
      <c r="R19" t="s">
        <v>58</v>
      </c>
      <c r="S19" s="139" t="s">
        <v>165</v>
      </c>
      <c r="T19" s="140"/>
      <c r="U19" s="140">
        <v>3.7999999999999999E-2</v>
      </c>
      <c r="V19" s="140">
        <v>0.247</v>
      </c>
      <c r="W19" s="140">
        <v>4.5</v>
      </c>
      <c r="X19" s="140">
        <v>2</v>
      </c>
      <c r="Y19" s="140">
        <v>260</v>
      </c>
      <c r="Z19" s="141">
        <f t="shared" si="0"/>
        <v>21.963240000000003</v>
      </c>
      <c r="AB19" s="14" t="s">
        <v>104</v>
      </c>
      <c r="AC19" s="15"/>
      <c r="AD19" s="15">
        <v>3.7999999999999999E-2</v>
      </c>
      <c r="AE19" s="15">
        <v>3.7999999999999999E-2</v>
      </c>
      <c r="AF19" s="15">
        <v>35</v>
      </c>
      <c r="AG19" s="15">
        <v>1</v>
      </c>
      <c r="AH19" s="15">
        <v>250</v>
      </c>
      <c r="AI19" s="90">
        <f t="shared" si="2"/>
        <v>12.635</v>
      </c>
    </row>
    <row r="20" spans="1:35" ht="15.75" thickBot="1" x14ac:dyDescent="0.3">
      <c r="A20" s="36" t="s">
        <v>60</v>
      </c>
      <c r="B20" s="37"/>
      <c r="C20" s="37">
        <v>6.3E-2</v>
      </c>
      <c r="D20" s="37">
        <v>0.17499999999999999</v>
      </c>
      <c r="E20" s="37">
        <v>3.5</v>
      </c>
      <c r="F20" s="37">
        <v>1</v>
      </c>
      <c r="G20" s="37">
        <v>248</v>
      </c>
      <c r="H20" s="38">
        <f>G20*F20*E20*D20*C20</f>
        <v>9.5696999999999992</v>
      </c>
      <c r="J20" s="17" t="s">
        <v>105</v>
      </c>
      <c r="K20" s="18"/>
      <c r="L20" s="18">
        <v>2.5000000000000001E-2</v>
      </c>
      <c r="M20" s="18">
        <v>0.15</v>
      </c>
      <c r="N20" s="18">
        <v>5</v>
      </c>
      <c r="O20" s="18">
        <v>4</v>
      </c>
      <c r="P20" s="18">
        <v>260</v>
      </c>
      <c r="Q20" s="92">
        <f t="shared" si="1"/>
        <v>19.5</v>
      </c>
      <c r="R20">
        <f>Q20+Q19+Q18+Q17+Q16+Q15+Q14+Q13+Q12+Q11</f>
        <v>643.649</v>
      </c>
      <c r="S20" s="139" t="s">
        <v>103</v>
      </c>
      <c r="T20" s="140"/>
      <c r="U20" s="140">
        <v>2.5000000000000001E-2</v>
      </c>
      <c r="V20" s="140">
        <v>7.4999999999999997E-2</v>
      </c>
      <c r="W20" s="140">
        <v>5</v>
      </c>
      <c r="X20" s="140">
        <v>8</v>
      </c>
      <c r="Y20" s="140">
        <v>249</v>
      </c>
      <c r="Z20" s="141">
        <f t="shared" si="0"/>
        <v>18.675000000000001</v>
      </c>
      <c r="AB20" s="17" t="s">
        <v>105</v>
      </c>
      <c r="AC20" s="18"/>
      <c r="AD20" s="18">
        <v>2.5000000000000001E-2</v>
      </c>
      <c r="AE20" s="18">
        <v>0.15</v>
      </c>
      <c r="AF20" s="18">
        <v>5</v>
      </c>
      <c r="AG20" s="18">
        <v>4</v>
      </c>
      <c r="AH20" s="18">
        <v>260</v>
      </c>
      <c r="AI20" s="92">
        <f t="shared" si="2"/>
        <v>19.5</v>
      </c>
    </row>
    <row r="21" spans="1:35" ht="16.5" thickBot="1" x14ac:dyDescent="0.3">
      <c r="A21" s="36" t="s">
        <v>75</v>
      </c>
      <c r="B21" s="37"/>
      <c r="C21" s="37">
        <v>3.7999999999999999E-2</v>
      </c>
      <c r="D21" s="37">
        <v>3.7999999999999999E-2</v>
      </c>
      <c r="E21" s="37">
        <v>6.5</v>
      </c>
      <c r="F21" s="37">
        <v>1</v>
      </c>
      <c r="G21" s="37">
        <v>0.45</v>
      </c>
      <c r="H21" s="38">
        <f>G21*E21</f>
        <v>2.9250000000000003</v>
      </c>
      <c r="J21" s="181" t="s">
        <v>106</v>
      </c>
      <c r="K21" s="182"/>
      <c r="L21" s="182"/>
      <c r="M21" s="182"/>
      <c r="N21" s="182"/>
      <c r="O21" s="182"/>
      <c r="P21" s="182"/>
      <c r="Q21" s="183"/>
      <c r="S21" s="139" t="s">
        <v>104</v>
      </c>
      <c r="T21" s="140"/>
      <c r="U21" s="140">
        <v>3.7999999999999999E-2</v>
      </c>
      <c r="V21" s="140">
        <v>3.7999999999999999E-2</v>
      </c>
      <c r="W21" s="140">
        <v>45</v>
      </c>
      <c r="X21" s="140">
        <v>1</v>
      </c>
      <c r="Y21" s="140">
        <v>250</v>
      </c>
      <c r="Z21" s="141">
        <f t="shared" si="0"/>
        <v>16.244999999999997</v>
      </c>
      <c r="AB21" s="231" t="s">
        <v>106</v>
      </c>
      <c r="AC21" s="208"/>
      <c r="AD21" s="208"/>
      <c r="AE21" s="208"/>
      <c r="AF21" s="208"/>
      <c r="AG21" s="208"/>
      <c r="AH21" s="208"/>
      <c r="AI21" s="232"/>
    </row>
    <row r="22" spans="1:35" x14ac:dyDescent="0.25">
      <c r="A22" s="36" t="s">
        <v>76</v>
      </c>
      <c r="B22" s="37"/>
      <c r="C22" s="37">
        <v>2.5000000000000001E-2</v>
      </c>
      <c r="D22" s="37">
        <v>0.15</v>
      </c>
      <c r="E22" s="37">
        <v>3.5</v>
      </c>
      <c r="F22" s="37">
        <v>1</v>
      </c>
      <c r="G22" s="37">
        <v>225</v>
      </c>
      <c r="H22" s="38">
        <f>G22*F22*E22*D22*C22</f>
        <v>2.953125</v>
      </c>
      <c r="J22" s="24" t="s">
        <v>69</v>
      </c>
      <c r="K22" s="25"/>
      <c r="L22" s="25"/>
      <c r="M22" s="25"/>
      <c r="N22" s="25">
        <v>5</v>
      </c>
      <c r="O22" s="25">
        <v>4</v>
      </c>
      <c r="P22" s="26">
        <v>12.8</v>
      </c>
      <c r="Q22" s="93">
        <f>O22*P22</f>
        <v>51.2</v>
      </c>
      <c r="S22" s="145" t="s">
        <v>105</v>
      </c>
      <c r="T22" s="146"/>
      <c r="U22" s="146">
        <v>2.5000000000000001E-2</v>
      </c>
      <c r="V22" s="146">
        <v>0.15</v>
      </c>
      <c r="W22" s="146">
        <v>5.5</v>
      </c>
      <c r="X22" s="146">
        <v>4</v>
      </c>
      <c r="Y22" s="146">
        <v>260</v>
      </c>
      <c r="Z22" s="147">
        <f t="shared" si="0"/>
        <v>21.449999999999996</v>
      </c>
      <c r="AB22" s="24" t="s">
        <v>69</v>
      </c>
      <c r="AC22" s="25"/>
      <c r="AD22" s="25"/>
      <c r="AE22" s="25"/>
      <c r="AF22" s="25">
        <v>5</v>
      </c>
      <c r="AG22" s="25">
        <v>4</v>
      </c>
      <c r="AH22" s="148">
        <v>12.8</v>
      </c>
      <c r="AI22" s="155">
        <f>AG22*AH22</f>
        <v>51.2</v>
      </c>
    </row>
    <row r="23" spans="1:35" ht="15.75" thickBot="1" x14ac:dyDescent="0.3">
      <c r="A23" s="36" t="s">
        <v>74</v>
      </c>
      <c r="B23" s="37"/>
      <c r="C23" s="37">
        <v>3.5999999999999997E-2</v>
      </c>
      <c r="D23" s="37">
        <v>7.1999999999999995E-2</v>
      </c>
      <c r="E23" s="37">
        <v>3.5</v>
      </c>
      <c r="F23" s="37">
        <v>1</v>
      </c>
      <c r="G23" s="37">
        <v>260</v>
      </c>
      <c r="H23" s="38">
        <f>G23*F23*E23*D23*C23</f>
        <v>2.3587199999999995</v>
      </c>
      <c r="J23" s="28" t="s">
        <v>70</v>
      </c>
      <c r="K23" s="29"/>
      <c r="L23" s="29"/>
      <c r="M23" s="29"/>
      <c r="N23" s="29"/>
      <c r="O23" s="29">
        <v>2</v>
      </c>
      <c r="P23" s="29">
        <v>0.87</v>
      </c>
      <c r="Q23" s="93">
        <f>PRODUCT(O23:P23)</f>
        <v>1.74</v>
      </c>
      <c r="S23" s="207" t="s">
        <v>106</v>
      </c>
      <c r="T23" s="208"/>
      <c r="U23" s="208"/>
      <c r="V23" s="208"/>
      <c r="W23" s="208"/>
      <c r="X23" s="208"/>
      <c r="Y23" s="208"/>
      <c r="Z23" s="209"/>
      <c r="AB23" s="28" t="s">
        <v>70</v>
      </c>
      <c r="AC23" s="29"/>
      <c r="AD23" s="29"/>
      <c r="AE23" s="29"/>
      <c r="AF23" s="29"/>
      <c r="AG23" s="29">
        <v>3</v>
      </c>
      <c r="AH23" s="29">
        <v>0.87</v>
      </c>
      <c r="AI23" s="155">
        <f>PRODUCT(AG23:AH23)</f>
        <v>2.61</v>
      </c>
    </row>
    <row r="24" spans="1:35" x14ac:dyDescent="0.25">
      <c r="A24" s="36" t="s">
        <v>77</v>
      </c>
      <c r="B24" s="37"/>
      <c r="C24" s="37">
        <v>3.5999999999999997E-2</v>
      </c>
      <c r="D24" s="37">
        <v>0.17499999999999999</v>
      </c>
      <c r="E24" s="37">
        <v>4</v>
      </c>
      <c r="F24" s="37">
        <v>1</v>
      </c>
      <c r="G24" s="37">
        <v>248</v>
      </c>
      <c r="H24" s="38">
        <f>G24*F24*E24*D24*C24</f>
        <v>6.2495999999999992</v>
      </c>
      <c r="J24" s="28" t="s">
        <v>71</v>
      </c>
      <c r="K24" s="29"/>
      <c r="L24" s="29"/>
      <c r="M24" s="29"/>
      <c r="N24" s="29"/>
      <c r="O24" s="29">
        <v>4</v>
      </c>
      <c r="P24" s="29">
        <v>1</v>
      </c>
      <c r="Q24" s="93">
        <f>PRODUCT(N24:P24)</f>
        <v>4</v>
      </c>
      <c r="S24" s="58" t="s">
        <v>69</v>
      </c>
      <c r="T24" s="25"/>
      <c r="U24" s="25"/>
      <c r="V24" s="25"/>
      <c r="W24" s="25">
        <v>5</v>
      </c>
      <c r="X24" s="25">
        <v>5</v>
      </c>
      <c r="Y24" s="148">
        <v>12.8</v>
      </c>
      <c r="Z24" s="149">
        <f>X24*Y24</f>
        <v>64</v>
      </c>
      <c r="AB24" s="28" t="s">
        <v>71</v>
      </c>
      <c r="AC24" s="29"/>
      <c r="AD24" s="29"/>
      <c r="AE24" s="29"/>
      <c r="AF24" s="29"/>
      <c r="AG24" s="29">
        <v>4</v>
      </c>
      <c r="AH24" s="29">
        <v>1</v>
      </c>
      <c r="AI24" s="155">
        <f>PRODUCT(AF24:AH24)</f>
        <v>4</v>
      </c>
    </row>
    <row r="25" spans="1:35" x14ac:dyDescent="0.25">
      <c r="A25" s="175" t="s">
        <v>78</v>
      </c>
      <c r="B25" s="176"/>
      <c r="C25" s="176"/>
      <c r="D25" s="176"/>
      <c r="E25" s="176"/>
      <c r="F25" s="176"/>
      <c r="G25" s="176"/>
      <c r="H25" s="177"/>
      <c r="J25" s="28" t="s">
        <v>107</v>
      </c>
      <c r="K25" s="29"/>
      <c r="L25" s="29"/>
      <c r="M25" s="29"/>
      <c r="N25" s="29">
        <v>4</v>
      </c>
      <c r="O25" s="29">
        <v>5</v>
      </c>
      <c r="P25" s="29">
        <v>4.9800000000000004</v>
      </c>
      <c r="Q25" s="93">
        <f>O25*P25</f>
        <v>24.900000000000002</v>
      </c>
      <c r="S25" s="59" t="s">
        <v>70</v>
      </c>
      <c r="T25" s="29"/>
      <c r="U25" s="29"/>
      <c r="V25" s="29"/>
      <c r="W25" s="29"/>
      <c r="X25" s="29">
        <v>3</v>
      </c>
      <c r="Y25" s="29">
        <v>0.87</v>
      </c>
      <c r="Z25" s="149">
        <f>PRODUCT(X25:Y25)</f>
        <v>2.61</v>
      </c>
      <c r="AB25" s="28" t="s">
        <v>107</v>
      </c>
      <c r="AC25" s="29"/>
      <c r="AD25" s="29"/>
      <c r="AE25" s="29"/>
      <c r="AF25" s="29">
        <v>4</v>
      </c>
      <c r="AG25" s="29">
        <v>5</v>
      </c>
      <c r="AH25" s="29">
        <v>4.9800000000000004</v>
      </c>
      <c r="AI25" s="155">
        <f>AG25*AH25</f>
        <v>24.900000000000002</v>
      </c>
    </row>
    <row r="26" spans="1:35" x14ac:dyDescent="0.25">
      <c r="A26" s="36" t="s">
        <v>74</v>
      </c>
      <c r="B26" s="37"/>
      <c r="C26" s="37">
        <v>7.4999999999999997E-2</v>
      </c>
      <c r="D26" s="37">
        <v>0.22500000000000001</v>
      </c>
      <c r="E26" s="37">
        <v>3.5</v>
      </c>
      <c r="F26" s="37">
        <v>2</v>
      </c>
      <c r="G26" s="37">
        <v>248</v>
      </c>
      <c r="H26" s="38">
        <f>G26*F26*E26*D26*C26</f>
        <v>29.295000000000002</v>
      </c>
      <c r="J26" s="28" t="s">
        <v>108</v>
      </c>
      <c r="K26" s="29"/>
      <c r="L26" s="29"/>
      <c r="M26" s="29"/>
      <c r="N26" s="29"/>
      <c r="O26" s="29">
        <v>20</v>
      </c>
      <c r="P26" s="29">
        <v>0.38</v>
      </c>
      <c r="Q26" s="93">
        <f>PRODUCT(N26:P26)</f>
        <v>7.6</v>
      </c>
      <c r="S26" s="59" t="s">
        <v>71</v>
      </c>
      <c r="T26" s="29"/>
      <c r="U26" s="29"/>
      <c r="V26" s="29"/>
      <c r="W26" s="29"/>
      <c r="X26" s="29">
        <v>5</v>
      </c>
      <c r="Y26" s="29">
        <v>1</v>
      </c>
      <c r="Z26" s="149">
        <f>PRODUCT(W26:Y26)</f>
        <v>5</v>
      </c>
      <c r="AB26" s="28" t="s">
        <v>108</v>
      </c>
      <c r="AC26" s="29"/>
      <c r="AD26" s="29"/>
      <c r="AE26" s="29"/>
      <c r="AF26" s="29"/>
      <c r="AG26" s="29">
        <v>20</v>
      </c>
      <c r="AH26" s="29">
        <v>0.38</v>
      </c>
      <c r="AI26" s="155">
        <f>PRODUCT(AF26:AH26)</f>
        <v>7.6</v>
      </c>
    </row>
    <row r="27" spans="1:35" x14ac:dyDescent="0.25">
      <c r="A27" s="36" t="s">
        <v>79</v>
      </c>
      <c r="B27" s="37"/>
      <c r="C27" s="37">
        <v>6.3E-2</v>
      </c>
      <c r="D27" s="37">
        <v>0.17499999999999999</v>
      </c>
      <c r="E27" s="37">
        <v>5.5</v>
      </c>
      <c r="F27" s="37">
        <v>1</v>
      </c>
      <c r="G27" s="37">
        <v>248</v>
      </c>
      <c r="H27" s="38">
        <f>G27*F27*E27*D27*C27</f>
        <v>15.0381</v>
      </c>
      <c r="J27" s="30" t="s">
        <v>72</v>
      </c>
      <c r="K27" s="31"/>
      <c r="L27" s="31"/>
      <c r="M27" s="31"/>
      <c r="N27" s="31"/>
      <c r="O27" s="31">
        <v>250</v>
      </c>
      <c r="P27" s="31">
        <v>0.05</v>
      </c>
      <c r="Q27" s="94">
        <f>PRODUCT(N27:P27)</f>
        <v>12.5</v>
      </c>
      <c r="R27" t="s">
        <v>58</v>
      </c>
      <c r="S27" s="59" t="s">
        <v>107</v>
      </c>
      <c r="T27" s="29"/>
      <c r="U27" s="29"/>
      <c r="V27" s="29"/>
      <c r="W27" s="29">
        <v>4</v>
      </c>
      <c r="X27" s="29">
        <v>6</v>
      </c>
      <c r="Y27" s="29">
        <v>4.9800000000000004</v>
      </c>
      <c r="Z27" s="149">
        <f>X27*Y27</f>
        <v>29.880000000000003</v>
      </c>
      <c r="AB27" s="30" t="s">
        <v>72</v>
      </c>
      <c r="AC27" s="31"/>
      <c r="AD27" s="31"/>
      <c r="AE27" s="31"/>
      <c r="AF27" s="31"/>
      <c r="AG27" s="31">
        <v>250</v>
      </c>
      <c r="AH27" s="31">
        <v>0.05</v>
      </c>
      <c r="AI27" s="156">
        <f>PRODUCT(AF27:AH27)</f>
        <v>12.5</v>
      </c>
    </row>
    <row r="28" spans="1:35" ht="15.75" thickBot="1" x14ac:dyDescent="0.3">
      <c r="A28" s="36" t="s">
        <v>60</v>
      </c>
      <c r="B28" s="37"/>
      <c r="C28" s="37">
        <v>6.3E-2</v>
      </c>
      <c r="D28" s="37">
        <v>0.17499999999999999</v>
      </c>
      <c r="E28" s="37">
        <v>3.5</v>
      </c>
      <c r="F28" s="37">
        <v>5</v>
      </c>
      <c r="G28" s="37">
        <v>248</v>
      </c>
      <c r="H28" s="38">
        <f>G28*F28*E28*D28*C28</f>
        <v>47.848500000000001</v>
      </c>
      <c r="J28" s="95" t="s">
        <v>109</v>
      </c>
      <c r="K28" s="61"/>
      <c r="L28" s="61"/>
      <c r="M28" s="61"/>
      <c r="N28" s="61"/>
      <c r="O28" s="61">
        <v>1</v>
      </c>
      <c r="P28" s="61">
        <v>1.86</v>
      </c>
      <c r="Q28" s="96">
        <f>P28*O28</f>
        <v>1.86</v>
      </c>
      <c r="R28">
        <f>Q28+Q27+Q26+Q25+Q24+Q23+Q22</f>
        <v>103.80000000000001</v>
      </c>
      <c r="S28" s="59" t="s">
        <v>108</v>
      </c>
      <c r="T28" s="29"/>
      <c r="U28" s="29"/>
      <c r="V28" s="29"/>
      <c r="W28" s="29"/>
      <c r="X28" s="29">
        <v>22</v>
      </c>
      <c r="Y28" s="29">
        <v>0.38</v>
      </c>
      <c r="Z28" s="149">
        <f>PRODUCT(W28:Y28)</f>
        <v>8.36</v>
      </c>
      <c r="AB28" s="28" t="s">
        <v>109</v>
      </c>
      <c r="AC28" s="29"/>
      <c r="AD28" s="29"/>
      <c r="AE28" s="29"/>
      <c r="AF28" s="29"/>
      <c r="AG28" s="29">
        <v>1</v>
      </c>
      <c r="AH28" s="29">
        <v>1.86</v>
      </c>
      <c r="AI28" s="157">
        <f>AH28*AG28</f>
        <v>1.86</v>
      </c>
    </row>
    <row r="29" spans="1:35" ht="16.5" thickBot="1" x14ac:dyDescent="0.3">
      <c r="A29" s="36" t="s">
        <v>75</v>
      </c>
      <c r="B29" s="37"/>
      <c r="C29" s="37">
        <v>3.7999999999999999E-2</v>
      </c>
      <c r="D29" s="37">
        <v>3.7999999999999999E-2</v>
      </c>
      <c r="E29" s="37">
        <v>4</v>
      </c>
      <c r="F29" s="37">
        <v>2</v>
      </c>
      <c r="G29" s="37">
        <v>0.45</v>
      </c>
      <c r="H29" s="38">
        <f>G29*E29*F29</f>
        <v>3.6</v>
      </c>
      <c r="J29" s="181"/>
      <c r="K29" s="182"/>
      <c r="L29" s="182" t="s">
        <v>110</v>
      </c>
      <c r="M29" s="182"/>
      <c r="N29" s="182"/>
      <c r="O29" s="182"/>
      <c r="P29" s="182"/>
      <c r="Q29" s="183"/>
      <c r="S29" s="60" t="s">
        <v>72</v>
      </c>
      <c r="T29" s="31"/>
      <c r="U29" s="31"/>
      <c r="V29" s="31"/>
      <c r="W29" s="31"/>
      <c r="X29" s="31">
        <v>250</v>
      </c>
      <c r="Y29" s="31">
        <v>0.05</v>
      </c>
      <c r="Z29" s="150">
        <f>PRODUCT(W29:Y29)</f>
        <v>12.5</v>
      </c>
      <c r="AB29" s="237" t="s">
        <v>117</v>
      </c>
      <c r="AC29" s="238"/>
      <c r="AD29" s="238"/>
      <c r="AE29" s="238"/>
      <c r="AF29" s="238"/>
      <c r="AG29" s="238"/>
      <c r="AH29" s="238"/>
      <c r="AI29" s="239"/>
    </row>
    <row r="30" spans="1:35" ht="15.75" thickBot="1" x14ac:dyDescent="0.3">
      <c r="A30" s="36" t="s">
        <v>76</v>
      </c>
      <c r="B30" s="37"/>
      <c r="C30" s="37">
        <v>2.5000000000000001E-2</v>
      </c>
      <c r="D30" s="37">
        <v>0.15</v>
      </c>
      <c r="E30" s="37">
        <v>3.5</v>
      </c>
      <c r="F30" s="37">
        <v>2</v>
      </c>
      <c r="G30" s="37">
        <v>225</v>
      </c>
      <c r="H30" s="38">
        <f>G30*F30*E30*D30*C30</f>
        <v>5.90625</v>
      </c>
      <c r="J30" s="97" t="s">
        <v>111</v>
      </c>
      <c r="K30" s="62"/>
      <c r="L30" s="62">
        <v>0.05</v>
      </c>
      <c r="M30" s="62">
        <v>0.15</v>
      </c>
      <c r="N30" s="62">
        <v>4.5</v>
      </c>
      <c r="O30" s="62">
        <v>1</v>
      </c>
      <c r="P30" s="62">
        <v>248</v>
      </c>
      <c r="Q30" s="98">
        <f>P30*O30*N30*M30*L30</f>
        <v>8.370000000000001</v>
      </c>
      <c r="R30" s="63" t="s">
        <v>112</v>
      </c>
      <c r="S30" s="29" t="s">
        <v>109</v>
      </c>
      <c r="T30" s="29"/>
      <c r="U30" s="29"/>
      <c r="V30" s="29"/>
      <c r="W30" s="29"/>
      <c r="X30" s="29">
        <v>1</v>
      </c>
      <c r="Y30" s="29">
        <v>1.86</v>
      </c>
      <c r="Z30" s="29">
        <f>Y30*X30</f>
        <v>1.86</v>
      </c>
      <c r="AB30" s="100" t="s">
        <v>118</v>
      </c>
      <c r="AC30" s="64">
        <v>3.2</v>
      </c>
      <c r="AD30" s="64">
        <v>0.05</v>
      </c>
      <c r="AE30" s="64">
        <v>0.15</v>
      </c>
      <c r="AF30" s="64">
        <v>3.5</v>
      </c>
      <c r="AG30" s="64">
        <v>2</v>
      </c>
      <c r="AH30" s="64">
        <v>248</v>
      </c>
      <c r="AI30" s="101">
        <f>PRODUCT(AD30:AH30)</f>
        <v>13.02</v>
      </c>
    </row>
    <row r="31" spans="1:35" x14ac:dyDescent="0.25">
      <c r="A31" s="39" t="s">
        <v>74</v>
      </c>
      <c r="B31" s="40"/>
      <c r="C31" s="40">
        <v>3.5999999999999997E-2</v>
      </c>
      <c r="D31" s="40">
        <v>7.1999999999999995E-2</v>
      </c>
      <c r="E31" s="40">
        <v>3.5</v>
      </c>
      <c r="F31" s="40">
        <v>2</v>
      </c>
      <c r="G31" s="40">
        <v>260</v>
      </c>
      <c r="H31" s="41">
        <f>G31*F31*E31*D31*C31</f>
        <v>4.717439999999999</v>
      </c>
      <c r="J31" s="97" t="s">
        <v>113</v>
      </c>
      <c r="K31" s="62"/>
      <c r="L31" s="62">
        <v>0.05</v>
      </c>
      <c r="M31" s="62">
        <v>7.4999999999999997E-2</v>
      </c>
      <c r="N31" s="62">
        <v>4</v>
      </c>
      <c r="O31" s="62">
        <v>6</v>
      </c>
      <c r="P31" s="62">
        <v>258</v>
      </c>
      <c r="Q31" s="98">
        <f>P31*O31*N31*M31*L31</f>
        <v>23.22</v>
      </c>
      <c r="S31" s="235" t="s">
        <v>133</v>
      </c>
      <c r="T31" s="210"/>
      <c r="U31" s="210"/>
      <c r="V31" s="210"/>
      <c r="W31" s="210"/>
      <c r="X31" s="210"/>
      <c r="Y31" s="210"/>
      <c r="Z31" s="236"/>
      <c r="AB31" s="102" t="s">
        <v>119</v>
      </c>
      <c r="AC31" s="65">
        <v>3.1</v>
      </c>
      <c r="AD31" s="65">
        <v>6.3E-2</v>
      </c>
      <c r="AE31" s="65">
        <v>0.17499999999999999</v>
      </c>
      <c r="AF31" s="65">
        <v>3.5</v>
      </c>
      <c r="AG31" s="65">
        <v>5</v>
      </c>
      <c r="AH31" s="65">
        <v>248</v>
      </c>
      <c r="AI31" s="103">
        <f>PRODUCT(AD31:AH31)</f>
        <v>47.848499999999994</v>
      </c>
    </row>
    <row r="32" spans="1:35" x14ac:dyDescent="0.25">
      <c r="A32" s="36" t="s">
        <v>77</v>
      </c>
      <c r="B32" s="37"/>
      <c r="C32" s="37">
        <v>3.5999999999999997E-2</v>
      </c>
      <c r="D32" s="37">
        <v>0.17499999999999999</v>
      </c>
      <c r="E32" s="37">
        <v>5.5</v>
      </c>
      <c r="F32" s="37">
        <v>1</v>
      </c>
      <c r="G32" s="37">
        <v>260</v>
      </c>
      <c r="H32" s="42">
        <f>G32*F32*E32*D32*C32</f>
        <v>9.0089999999999986</v>
      </c>
      <c r="J32" s="97" t="s">
        <v>114</v>
      </c>
      <c r="K32" s="62"/>
      <c r="L32" s="62">
        <v>7.4999999999999997E-2</v>
      </c>
      <c r="M32" s="62">
        <v>0.22500000000000001</v>
      </c>
      <c r="N32" s="62">
        <v>5</v>
      </c>
      <c r="O32" s="62">
        <v>1</v>
      </c>
      <c r="P32" s="62">
        <v>258</v>
      </c>
      <c r="Q32" s="98">
        <f>P32*O32*N32*M32*L32</f>
        <v>21.768750000000001</v>
      </c>
      <c r="S32" s="70" t="s">
        <v>120</v>
      </c>
      <c r="T32" s="71">
        <v>6.09</v>
      </c>
      <c r="U32" s="71">
        <v>0.05</v>
      </c>
      <c r="V32" s="71">
        <v>7.4999999999999997E-2</v>
      </c>
      <c r="W32" s="71">
        <v>6.5</v>
      </c>
      <c r="X32" s="71">
        <v>6</v>
      </c>
      <c r="Y32" s="71">
        <v>268</v>
      </c>
      <c r="Z32" s="72">
        <f>U32*V32*W32*X32*Y32</f>
        <v>39.195</v>
      </c>
      <c r="AB32" s="104" t="s">
        <v>120</v>
      </c>
      <c r="AC32" s="66">
        <v>5.39</v>
      </c>
      <c r="AD32" s="66">
        <v>0.05</v>
      </c>
      <c r="AE32" s="66">
        <v>7.4999999999999997E-2</v>
      </c>
      <c r="AF32" s="66">
        <v>5.5</v>
      </c>
      <c r="AG32" s="66">
        <v>16</v>
      </c>
      <c r="AH32" s="66">
        <v>258</v>
      </c>
      <c r="AI32" s="105">
        <f>AD32*AE32*AF32*AG32*AH32</f>
        <v>85.139999999999986</v>
      </c>
    </row>
    <row r="33" spans="1:35" x14ac:dyDescent="0.25">
      <c r="A33" s="36" t="s">
        <v>77</v>
      </c>
      <c r="B33" s="37"/>
      <c r="C33" s="37">
        <v>3.5999999999999997E-2</v>
      </c>
      <c r="D33" s="37">
        <v>0.17499999999999999</v>
      </c>
      <c r="E33" s="37">
        <v>3</v>
      </c>
      <c r="F33" s="37">
        <v>1</v>
      </c>
      <c r="G33" s="37">
        <v>260</v>
      </c>
      <c r="H33" s="42">
        <f>G33*F33*E33*D33*C33</f>
        <v>4.9139999999999997</v>
      </c>
      <c r="J33" s="99" t="s">
        <v>115</v>
      </c>
      <c r="K33" s="62"/>
      <c r="L33" s="62"/>
      <c r="M33" s="62"/>
      <c r="N33" s="62"/>
      <c r="O33" s="62">
        <v>1</v>
      </c>
      <c r="P33" s="62">
        <v>1</v>
      </c>
      <c r="Q33" s="98">
        <f>P33*O33</f>
        <v>1</v>
      </c>
      <c r="R33" t="s">
        <v>58</v>
      </c>
      <c r="S33" s="70" t="s">
        <v>68</v>
      </c>
      <c r="T33" s="71"/>
      <c r="U33" s="71"/>
      <c r="V33" s="71"/>
      <c r="W33" s="71">
        <v>4</v>
      </c>
      <c r="X33" s="71">
        <v>6</v>
      </c>
      <c r="Y33" s="71">
        <v>4.9800000000000004</v>
      </c>
      <c r="Z33" s="72">
        <f>Y33*X33</f>
        <v>29.880000000000003</v>
      </c>
      <c r="AB33" s="102" t="s">
        <v>121</v>
      </c>
      <c r="AC33" s="65"/>
      <c r="AD33" s="65">
        <v>3.7999999999999999E-2</v>
      </c>
      <c r="AE33" s="65">
        <v>0.17499999999999999</v>
      </c>
      <c r="AF33" s="65">
        <v>5</v>
      </c>
      <c r="AG33" s="65">
        <v>2</v>
      </c>
      <c r="AH33" s="65">
        <v>260</v>
      </c>
      <c r="AI33" s="103">
        <f>AD33*AE33*AF33*AG33*AH33</f>
        <v>17.29</v>
      </c>
    </row>
    <row r="34" spans="1:35" ht="15.75" thickBot="1" x14ac:dyDescent="0.3">
      <c r="A34" s="36"/>
      <c r="B34" s="43"/>
      <c r="C34" s="37"/>
      <c r="D34" s="37"/>
      <c r="E34" s="37"/>
      <c r="F34" s="37"/>
      <c r="G34" s="37"/>
      <c r="H34" s="42"/>
      <c r="J34" s="99" t="s">
        <v>116</v>
      </c>
      <c r="K34" s="62"/>
      <c r="L34" s="62"/>
      <c r="M34" s="62"/>
      <c r="N34" s="62">
        <v>4</v>
      </c>
      <c r="O34" s="62">
        <v>1</v>
      </c>
      <c r="P34" s="62">
        <v>4.9800000000000004</v>
      </c>
      <c r="Q34" s="98">
        <f>P34*O34</f>
        <v>4.9800000000000004</v>
      </c>
      <c r="R34">
        <f>Q34+Q33+Q32+Q31+Q30</f>
        <v>59.338750000000005</v>
      </c>
      <c r="S34" s="73" t="s">
        <v>108</v>
      </c>
      <c r="T34" s="74"/>
      <c r="U34" s="74"/>
      <c r="V34" s="74"/>
      <c r="W34" s="74"/>
      <c r="X34" s="74">
        <v>55</v>
      </c>
      <c r="Y34" s="74">
        <v>0.38</v>
      </c>
      <c r="Z34" s="75">
        <f>X34*Y34</f>
        <v>20.9</v>
      </c>
      <c r="AB34" s="200" t="s">
        <v>171</v>
      </c>
      <c r="AC34" s="201"/>
      <c r="AD34" s="201"/>
      <c r="AE34" s="201"/>
      <c r="AF34" s="201"/>
      <c r="AG34" s="201"/>
      <c r="AH34" s="201"/>
      <c r="AI34" s="202"/>
    </row>
    <row r="35" spans="1:35" ht="15.75" thickBot="1" x14ac:dyDescent="0.3">
      <c r="A35" s="172" t="s">
        <v>80</v>
      </c>
      <c r="B35" s="173"/>
      <c r="C35" s="173"/>
      <c r="D35" s="173"/>
      <c r="E35" s="173"/>
      <c r="F35" s="173"/>
      <c r="G35" s="173"/>
      <c r="H35" s="174"/>
      <c r="J35" s="217" t="s">
        <v>117</v>
      </c>
      <c r="K35" s="218"/>
      <c r="L35" s="218"/>
      <c r="M35" s="218"/>
      <c r="N35" s="218"/>
      <c r="O35" s="218"/>
      <c r="P35" s="218"/>
      <c r="Q35" s="219"/>
      <c r="S35" s="210" t="s">
        <v>135</v>
      </c>
      <c r="T35" s="210"/>
      <c r="U35" s="210"/>
      <c r="V35" s="210"/>
      <c r="W35" s="210"/>
      <c r="X35" s="210"/>
      <c r="Y35" s="210"/>
      <c r="Z35" s="210"/>
      <c r="AB35" s="102" t="s">
        <v>69</v>
      </c>
      <c r="AC35" s="65"/>
      <c r="AD35" s="65"/>
      <c r="AE35" s="65"/>
      <c r="AF35" s="65">
        <v>5</v>
      </c>
      <c r="AG35" s="65">
        <v>2</v>
      </c>
      <c r="AH35" s="65">
        <v>12.8</v>
      </c>
      <c r="AI35" s="103">
        <f>PRODUCT(AG35:AH35)</f>
        <v>25.6</v>
      </c>
    </row>
    <row r="36" spans="1:35" x14ac:dyDescent="0.25">
      <c r="A36" s="44" t="s">
        <v>81</v>
      </c>
      <c r="B36" s="45"/>
      <c r="C36" s="45"/>
      <c r="D36" s="45"/>
      <c r="E36" s="45"/>
      <c r="F36" s="45"/>
      <c r="G36" s="46">
        <v>30</v>
      </c>
      <c r="H36" s="47"/>
      <c r="J36" s="100" t="s">
        <v>118</v>
      </c>
      <c r="K36" s="64">
        <v>3.2</v>
      </c>
      <c r="L36" s="64">
        <v>0.05</v>
      </c>
      <c r="M36" s="64">
        <v>0.15</v>
      </c>
      <c r="N36" s="64">
        <v>3.5</v>
      </c>
      <c r="O36" s="64">
        <v>2</v>
      </c>
      <c r="P36" s="64">
        <v>248</v>
      </c>
      <c r="Q36" s="101">
        <f>PRODUCT(L36:P36)</f>
        <v>13.02</v>
      </c>
      <c r="S36" s="76" t="s">
        <v>121</v>
      </c>
      <c r="T36" s="76"/>
      <c r="U36" s="76">
        <v>7.4999999999999997E-2</v>
      </c>
      <c r="V36" s="76">
        <v>0.22500000000000001</v>
      </c>
      <c r="W36" s="76">
        <v>3</v>
      </c>
      <c r="X36" s="76">
        <v>2</v>
      </c>
      <c r="Y36" s="76">
        <v>248</v>
      </c>
      <c r="Z36" s="76">
        <f>U36*V36*W36*X36*Y36</f>
        <v>25.110000000000003</v>
      </c>
      <c r="AB36" s="102" t="s">
        <v>107</v>
      </c>
      <c r="AC36" s="65"/>
      <c r="AD36" s="65"/>
      <c r="AE36" s="65"/>
      <c r="AF36" s="65">
        <v>4</v>
      </c>
      <c r="AG36" s="65">
        <v>2</v>
      </c>
      <c r="AH36" s="65">
        <v>4.9800000000000004</v>
      </c>
      <c r="AI36" s="103">
        <f>PRODUCT(AG36:AH36)</f>
        <v>9.9600000000000009</v>
      </c>
    </row>
    <row r="37" spans="1:35" x14ac:dyDescent="0.25">
      <c r="A37" s="44" t="s">
        <v>82</v>
      </c>
      <c r="B37" s="45"/>
      <c r="C37" s="45"/>
      <c r="D37" s="45"/>
      <c r="E37" s="45"/>
      <c r="F37" s="45"/>
      <c r="G37" s="46">
        <v>4</v>
      </c>
      <c r="H37" s="47"/>
      <c r="J37" s="102" t="s">
        <v>119</v>
      </c>
      <c r="K37" s="65">
        <v>3.1</v>
      </c>
      <c r="L37" s="65">
        <v>6.3E-2</v>
      </c>
      <c r="M37" s="65">
        <v>0.17499999999999999</v>
      </c>
      <c r="N37" s="65">
        <v>3.5</v>
      </c>
      <c r="O37" s="65">
        <v>5</v>
      </c>
      <c r="P37" s="65">
        <v>248</v>
      </c>
      <c r="Q37" s="103">
        <f>PRODUCT(L37:P37)</f>
        <v>47.848499999999994</v>
      </c>
      <c r="S37" s="76" t="s">
        <v>136</v>
      </c>
      <c r="T37" s="76"/>
      <c r="U37" s="76">
        <v>7.4999999999999997E-2</v>
      </c>
      <c r="V37" s="76">
        <v>0.22500000000000001</v>
      </c>
      <c r="W37" s="76">
        <v>5</v>
      </c>
      <c r="X37" s="76">
        <v>1</v>
      </c>
      <c r="Y37" s="76">
        <v>248</v>
      </c>
      <c r="Z37" s="76">
        <f>U37*V37*W37*X37*Y37</f>
        <v>20.925000000000001</v>
      </c>
      <c r="AB37" s="102" t="s">
        <v>123</v>
      </c>
      <c r="AC37" s="65"/>
      <c r="AD37" s="65"/>
      <c r="AE37" s="65"/>
      <c r="AF37" s="65"/>
      <c r="AG37" s="65">
        <v>2</v>
      </c>
      <c r="AH37" s="65">
        <v>1</v>
      </c>
      <c r="AI37" s="103">
        <f>PRODUCT(AG37:AH37)</f>
        <v>2</v>
      </c>
    </row>
    <row r="38" spans="1:35" x14ac:dyDescent="0.25">
      <c r="A38" s="175" t="s">
        <v>83</v>
      </c>
      <c r="B38" s="176"/>
      <c r="C38" s="176"/>
      <c r="D38" s="176"/>
      <c r="E38" s="176"/>
      <c r="F38" s="176"/>
      <c r="G38" s="176"/>
      <c r="H38" s="177"/>
      <c r="J38" s="104" t="s">
        <v>120</v>
      </c>
      <c r="K38" s="66">
        <v>5.39</v>
      </c>
      <c r="L38" s="66">
        <v>0.05</v>
      </c>
      <c r="M38" s="66">
        <v>7.4999999999999997E-2</v>
      </c>
      <c r="N38" s="66">
        <v>5.5</v>
      </c>
      <c r="O38" s="66">
        <v>16</v>
      </c>
      <c r="P38" s="66">
        <v>258</v>
      </c>
      <c r="Q38" s="105">
        <f>L38*M38*N38*O38*P38</f>
        <v>85.139999999999986</v>
      </c>
      <c r="R38" t="s">
        <v>58</v>
      </c>
      <c r="S38" s="76" t="s">
        <v>137</v>
      </c>
      <c r="T38" s="76"/>
      <c r="U38" s="76">
        <v>0.05</v>
      </c>
      <c r="V38" s="76">
        <v>7.4999999999999997E-2</v>
      </c>
      <c r="W38" s="76">
        <v>6</v>
      </c>
      <c r="X38" s="76">
        <v>3</v>
      </c>
      <c r="Y38" s="76">
        <v>268</v>
      </c>
      <c r="Z38" s="76">
        <f>Y38*X38*W38*V38*U38</f>
        <v>18.09</v>
      </c>
      <c r="AB38" s="102" t="s">
        <v>108</v>
      </c>
      <c r="AC38" s="65"/>
      <c r="AD38" s="65"/>
      <c r="AE38" s="65"/>
      <c r="AF38" s="65"/>
      <c r="AG38" s="65">
        <v>6</v>
      </c>
      <c r="AH38" s="65">
        <v>0.38</v>
      </c>
      <c r="AI38" s="103">
        <f>PRODUCT(AG38:AH38)</f>
        <v>2.2800000000000002</v>
      </c>
    </row>
    <row r="39" spans="1:35" x14ac:dyDescent="0.25">
      <c r="A39" s="44" t="s">
        <v>84</v>
      </c>
      <c r="B39" s="45"/>
      <c r="C39" s="45"/>
      <c r="D39" s="45"/>
      <c r="E39" s="45"/>
      <c r="F39" s="45"/>
      <c r="G39" s="46">
        <v>2</v>
      </c>
      <c r="H39" s="47"/>
      <c r="J39" s="104" t="s">
        <v>121</v>
      </c>
      <c r="K39" s="66"/>
      <c r="L39" s="66">
        <v>3.7999999999999999E-2</v>
      </c>
      <c r="M39" s="66">
        <v>0.17499999999999999</v>
      </c>
      <c r="N39" s="66">
        <v>5</v>
      </c>
      <c r="O39" s="66">
        <v>2</v>
      </c>
      <c r="P39" s="66">
        <v>260</v>
      </c>
      <c r="Q39" s="105">
        <f>L39*M39*N39*O39*P39</f>
        <v>17.29</v>
      </c>
      <c r="R39">
        <f>Q39+Q38+Q37+Q36</f>
        <v>163.29849999999999</v>
      </c>
      <c r="S39" s="77" t="s">
        <v>138</v>
      </c>
      <c r="T39" s="77"/>
      <c r="U39" s="77">
        <v>0.05</v>
      </c>
      <c r="V39" s="77">
        <v>0.15</v>
      </c>
      <c r="W39" s="77">
        <v>3</v>
      </c>
      <c r="X39" s="77">
        <v>1</v>
      </c>
      <c r="Y39" s="77">
        <v>248</v>
      </c>
      <c r="Z39" s="77">
        <f>Y39*X39*W39*V39*U39</f>
        <v>5.58</v>
      </c>
      <c r="AB39" s="104" t="s">
        <v>124</v>
      </c>
      <c r="AC39" s="66"/>
      <c r="AD39" s="66">
        <v>2.5000000000000001E-2</v>
      </c>
      <c r="AE39" s="66">
        <v>0.15</v>
      </c>
      <c r="AF39" s="66">
        <v>3.5</v>
      </c>
      <c r="AG39" s="66">
        <v>2</v>
      </c>
      <c r="AH39" s="66">
        <v>260</v>
      </c>
      <c r="AI39" s="105">
        <f>PRODUCT(AD39:AH39)</f>
        <v>6.8250000000000002</v>
      </c>
    </row>
    <row r="40" spans="1:35" ht="15.75" thickBot="1" x14ac:dyDescent="0.3">
      <c r="A40" s="175" t="s">
        <v>78</v>
      </c>
      <c r="B40" s="176"/>
      <c r="C40" s="176"/>
      <c r="D40" s="176"/>
      <c r="E40" s="176"/>
      <c r="F40" s="176"/>
      <c r="G40" s="176"/>
      <c r="H40" s="177"/>
      <c r="J40" s="184" t="s">
        <v>122</v>
      </c>
      <c r="K40" s="185"/>
      <c r="L40" s="185"/>
      <c r="M40" s="185"/>
      <c r="N40" s="185"/>
      <c r="O40" s="185"/>
      <c r="P40" s="185"/>
      <c r="Q40" s="186"/>
      <c r="S40" s="76" t="s">
        <v>166</v>
      </c>
      <c r="T40" s="76"/>
      <c r="U40" s="76"/>
      <c r="V40" s="76"/>
      <c r="W40" s="76"/>
      <c r="X40" s="76">
        <v>4</v>
      </c>
      <c r="Y40" s="76">
        <v>1</v>
      </c>
      <c r="Z40" s="76">
        <f>Y40*X40</f>
        <v>4</v>
      </c>
      <c r="AB40" s="104" t="s">
        <v>125</v>
      </c>
      <c r="AC40" s="66"/>
      <c r="AD40" s="66">
        <v>3.7999999999999999E-2</v>
      </c>
      <c r="AE40" s="66">
        <v>3.7999999999999999E-2</v>
      </c>
      <c r="AF40" s="66"/>
      <c r="AG40" s="66">
        <v>7</v>
      </c>
      <c r="AH40" s="66">
        <v>250</v>
      </c>
      <c r="AI40" s="105">
        <f>PRODUCT(AD40:AH40)</f>
        <v>2.5269999999999997</v>
      </c>
    </row>
    <row r="41" spans="1:35" ht="16.5" thickBot="1" x14ac:dyDescent="0.3">
      <c r="A41" s="44" t="s">
        <v>85</v>
      </c>
      <c r="B41" s="45"/>
      <c r="C41" s="45"/>
      <c r="D41" s="45"/>
      <c r="E41" s="45"/>
      <c r="F41" s="45"/>
      <c r="G41" s="46">
        <v>4</v>
      </c>
      <c r="H41" s="47"/>
      <c r="J41" s="102" t="s">
        <v>69</v>
      </c>
      <c r="K41" s="65"/>
      <c r="L41" s="65"/>
      <c r="M41" s="65"/>
      <c r="N41" s="65">
        <v>5</v>
      </c>
      <c r="O41" s="65">
        <v>2</v>
      </c>
      <c r="P41" s="65">
        <v>12.8</v>
      </c>
      <c r="Q41" s="103">
        <f>PRODUCT(O41:P41)</f>
        <v>25.6</v>
      </c>
      <c r="S41" s="211" t="s">
        <v>143</v>
      </c>
      <c r="T41" s="212"/>
      <c r="U41" s="212"/>
      <c r="V41" s="212"/>
      <c r="W41" s="212"/>
      <c r="X41" s="212"/>
      <c r="Y41" s="212"/>
      <c r="Z41" s="213"/>
      <c r="AB41" s="243" t="s">
        <v>172</v>
      </c>
      <c r="AC41" s="244"/>
      <c r="AD41" s="244"/>
      <c r="AE41" s="244"/>
      <c r="AF41" s="244"/>
      <c r="AG41" s="244"/>
      <c r="AH41" s="244"/>
      <c r="AI41" s="245"/>
    </row>
    <row r="42" spans="1:35" ht="15.75" thickBot="1" x14ac:dyDescent="0.3">
      <c r="A42" s="48" t="s">
        <v>86</v>
      </c>
      <c r="B42" s="49"/>
      <c r="C42" s="49"/>
      <c r="D42" s="49"/>
      <c r="E42" s="49"/>
      <c r="F42" s="49"/>
      <c r="G42" s="50">
        <v>6</v>
      </c>
      <c r="H42" s="51"/>
      <c r="J42" s="102" t="s">
        <v>107</v>
      </c>
      <c r="K42" s="65"/>
      <c r="L42" s="65"/>
      <c r="M42" s="65"/>
      <c r="N42" s="65">
        <v>4</v>
      </c>
      <c r="O42" s="65">
        <v>2</v>
      </c>
      <c r="P42" s="65">
        <v>4.9800000000000004</v>
      </c>
      <c r="Q42" s="103">
        <f>PRODUCT(O42:P42)</f>
        <v>9.9600000000000009</v>
      </c>
      <c r="S42" s="80" t="s">
        <v>144</v>
      </c>
      <c r="T42" s="81"/>
      <c r="U42" s="81"/>
      <c r="V42" s="81"/>
      <c r="W42" s="81"/>
      <c r="X42" s="81">
        <v>0</v>
      </c>
      <c r="Y42" s="81">
        <v>1.5</v>
      </c>
      <c r="Z42" s="56">
        <f>PRODUCT(X42:Y42)</f>
        <v>0</v>
      </c>
      <c r="AB42" s="158" t="s">
        <v>96</v>
      </c>
      <c r="AC42" s="151"/>
      <c r="AD42" s="151">
        <v>0.05</v>
      </c>
      <c r="AE42" s="151">
        <v>0.15</v>
      </c>
      <c r="AF42" s="151">
        <v>4.5</v>
      </c>
      <c r="AG42" s="151">
        <v>2</v>
      </c>
      <c r="AH42" s="151">
        <v>248</v>
      </c>
      <c r="AI42" s="159">
        <f>AD42*AE42*AF42*AG42*AH42</f>
        <v>16.740000000000002</v>
      </c>
    </row>
    <row r="43" spans="1:35" x14ac:dyDescent="0.25">
      <c r="J43" s="102" t="s">
        <v>123</v>
      </c>
      <c r="K43" s="65"/>
      <c r="L43" s="65"/>
      <c r="M43" s="65"/>
      <c r="N43" s="65"/>
      <c r="O43" s="65">
        <v>3</v>
      </c>
      <c r="P43" s="65">
        <v>1</v>
      </c>
      <c r="Q43" s="103">
        <f>PRODUCT(O43:P43)</f>
        <v>3</v>
      </c>
      <c r="S43" s="82" t="s">
        <v>145</v>
      </c>
      <c r="T43" s="83"/>
      <c r="U43" s="83"/>
      <c r="V43" s="83"/>
      <c r="W43" s="83"/>
      <c r="X43" s="83">
        <v>19</v>
      </c>
      <c r="Y43" s="83">
        <v>1.5</v>
      </c>
      <c r="Z43" s="56">
        <f>PRODUCT(X43:Y43)</f>
        <v>28.5</v>
      </c>
      <c r="AB43" s="160" t="s">
        <v>98</v>
      </c>
      <c r="AC43" s="152"/>
      <c r="AD43" s="152">
        <v>7.4999999999999997E-2</v>
      </c>
      <c r="AE43" s="152">
        <v>0.22500000000000001</v>
      </c>
      <c r="AF43" s="152">
        <v>4.5</v>
      </c>
      <c r="AG43" s="152">
        <v>5</v>
      </c>
      <c r="AH43" s="152">
        <v>248</v>
      </c>
      <c r="AI43" s="161">
        <f>AH43*AG43*AF43*AE43*AD43</f>
        <v>94.162499999999994</v>
      </c>
    </row>
    <row r="44" spans="1:35" x14ac:dyDescent="0.25">
      <c r="J44" s="102" t="s">
        <v>108</v>
      </c>
      <c r="K44" s="65"/>
      <c r="L44" s="65"/>
      <c r="M44" s="65"/>
      <c r="N44" s="65"/>
      <c r="O44" s="65">
        <v>7</v>
      </c>
      <c r="P44" s="65">
        <v>0.38</v>
      </c>
      <c r="Q44" s="103">
        <f>PRODUCT(O44:P44)</f>
        <v>2.66</v>
      </c>
      <c r="S44" s="82" t="s">
        <v>146</v>
      </c>
      <c r="T44" s="83"/>
      <c r="U44" s="83"/>
      <c r="V44" s="83"/>
      <c r="W44" s="83"/>
      <c r="X44" s="83">
        <v>2</v>
      </c>
      <c r="Y44" s="83">
        <v>2</v>
      </c>
      <c r="Z44" s="56">
        <f>PRODUCT(X44:Y44)</f>
        <v>4</v>
      </c>
      <c r="AB44" s="160" t="s">
        <v>64</v>
      </c>
      <c r="AC44" s="152"/>
      <c r="AD44" s="152">
        <v>0.05</v>
      </c>
      <c r="AE44" s="152">
        <v>7.4999999999999997E-2</v>
      </c>
      <c r="AF44" s="152">
        <v>5.5</v>
      </c>
      <c r="AG44" s="152">
        <v>20</v>
      </c>
      <c r="AH44" s="152">
        <v>258</v>
      </c>
      <c r="AI44" s="161">
        <f>AH44*AG44*AF44*AE44*AD44</f>
        <v>106.42500000000001</v>
      </c>
    </row>
    <row r="45" spans="1:35" ht="15.75" thickBot="1" x14ac:dyDescent="0.3">
      <c r="J45" s="104" t="s">
        <v>124</v>
      </c>
      <c r="K45" s="66"/>
      <c r="L45" s="66">
        <v>2.5000000000000001E-2</v>
      </c>
      <c r="M45" s="66">
        <v>0.15</v>
      </c>
      <c r="N45" s="66">
        <v>3.5</v>
      </c>
      <c r="O45" s="66">
        <v>2</v>
      </c>
      <c r="P45" s="66">
        <v>260</v>
      </c>
      <c r="Q45" s="105">
        <f>PRODUCT(L45:P45)</f>
        <v>6.8250000000000002</v>
      </c>
      <c r="R45" t="s">
        <v>58</v>
      </c>
      <c r="S45" s="84" t="s">
        <v>147</v>
      </c>
      <c r="T45" s="85"/>
      <c r="U45" s="85"/>
      <c r="V45" s="85"/>
      <c r="W45" s="85"/>
      <c r="X45" s="85">
        <v>2</v>
      </c>
      <c r="Y45" s="85">
        <v>2</v>
      </c>
      <c r="Z45" s="56">
        <f>PRODUCT(X45:Y45)</f>
        <v>4</v>
      </c>
      <c r="AB45" s="160" t="s">
        <v>77</v>
      </c>
      <c r="AC45" s="152"/>
      <c r="AD45" s="152">
        <v>3.7999999999999999E-2</v>
      </c>
      <c r="AE45" s="152">
        <v>0.22500000000000001</v>
      </c>
      <c r="AF45" s="152">
        <v>5</v>
      </c>
      <c r="AG45" s="152">
        <v>2</v>
      </c>
      <c r="AH45" s="152">
        <v>260</v>
      </c>
      <c r="AI45" s="161">
        <f>AH45*AG45*AF45*AE45*AD45</f>
        <v>22.23</v>
      </c>
    </row>
    <row r="46" spans="1:35" ht="15.75" thickBot="1" x14ac:dyDescent="0.3">
      <c r="J46" s="106" t="s">
        <v>125</v>
      </c>
      <c r="K46" s="67"/>
      <c r="L46" s="67">
        <v>3.7999999999999999E-2</v>
      </c>
      <c r="M46" s="67">
        <v>3.7999999999999999E-2</v>
      </c>
      <c r="N46" s="67"/>
      <c r="O46" s="67">
        <v>7</v>
      </c>
      <c r="P46" s="67">
        <v>250</v>
      </c>
      <c r="Q46" s="107">
        <f>PRODUCT(L46:P46)</f>
        <v>2.5269999999999997</v>
      </c>
      <c r="R46">
        <f>Q46+Q45+Q44+Q43+Q42+Q41</f>
        <v>50.572000000000003</v>
      </c>
      <c r="AB46" s="160" t="s">
        <v>69</v>
      </c>
      <c r="AC46" s="152"/>
      <c r="AD46" s="152"/>
      <c r="AE46" s="152"/>
      <c r="AF46" s="152">
        <v>5</v>
      </c>
      <c r="AG46" s="152">
        <v>2</v>
      </c>
      <c r="AH46" s="152">
        <v>12.8</v>
      </c>
      <c r="AI46" s="161">
        <f>AH46*AG46</f>
        <v>25.6</v>
      </c>
    </row>
    <row r="47" spans="1:35" x14ac:dyDescent="0.25">
      <c r="J47" s="220" t="s">
        <v>126</v>
      </c>
      <c r="K47" s="221"/>
      <c r="L47" s="221"/>
      <c r="M47" s="221"/>
      <c r="N47" s="221"/>
      <c r="O47" s="221"/>
      <c r="P47" s="221"/>
      <c r="Q47" s="222"/>
      <c r="AB47" s="160" t="s">
        <v>107</v>
      </c>
      <c r="AC47" s="152"/>
      <c r="AD47" s="152"/>
      <c r="AE47" s="152"/>
      <c r="AF47" s="152">
        <v>4</v>
      </c>
      <c r="AG47" s="152">
        <v>3</v>
      </c>
      <c r="AH47" s="152">
        <v>4.9800000000000004</v>
      </c>
      <c r="AI47" s="161">
        <f>AH47*AG47</f>
        <v>14.940000000000001</v>
      </c>
    </row>
    <row r="48" spans="1:35" x14ac:dyDescent="0.25">
      <c r="J48" s="108" t="s">
        <v>111</v>
      </c>
      <c r="K48" s="68"/>
      <c r="L48" s="68">
        <v>0.05</v>
      </c>
      <c r="M48" s="68">
        <v>0.15</v>
      </c>
      <c r="N48" s="68">
        <v>3</v>
      </c>
      <c r="O48" s="68">
        <v>4</v>
      </c>
      <c r="P48" s="68">
        <v>248</v>
      </c>
      <c r="Q48" s="109">
        <f>P48*O48*N48*M48*L48</f>
        <v>22.32</v>
      </c>
      <c r="AB48" s="160" t="s">
        <v>139</v>
      </c>
      <c r="AC48" s="152"/>
      <c r="AD48" s="152"/>
      <c r="AE48" s="152"/>
      <c r="AF48" s="152"/>
      <c r="AG48" s="152">
        <v>3</v>
      </c>
      <c r="AH48" s="152">
        <v>1</v>
      </c>
      <c r="AI48" s="161">
        <f>AH48*AG48</f>
        <v>3</v>
      </c>
    </row>
    <row r="49" spans="10:35" x14ac:dyDescent="0.25">
      <c r="J49" s="108" t="s">
        <v>113</v>
      </c>
      <c r="K49" s="68"/>
      <c r="L49" s="68">
        <v>0.05</v>
      </c>
      <c r="M49" s="68">
        <v>7.4999999999999997E-2</v>
      </c>
      <c r="N49" s="68">
        <v>5.5</v>
      </c>
      <c r="O49" s="68">
        <v>25</v>
      </c>
      <c r="P49" s="68">
        <v>258</v>
      </c>
      <c r="Q49" s="109">
        <f>P49*O49*N49*M49*L49</f>
        <v>133.03125</v>
      </c>
      <c r="AB49" s="160" t="s">
        <v>108</v>
      </c>
      <c r="AC49" s="152"/>
      <c r="AD49" s="152"/>
      <c r="AE49" s="152"/>
      <c r="AF49" s="152"/>
      <c r="AG49" s="152">
        <v>11</v>
      </c>
      <c r="AH49" s="152">
        <v>0.38</v>
      </c>
      <c r="AI49" s="161">
        <f>AH49*AG49</f>
        <v>4.18</v>
      </c>
    </row>
    <row r="50" spans="10:35" x14ac:dyDescent="0.25">
      <c r="J50" s="108" t="s">
        <v>114</v>
      </c>
      <c r="K50" s="68"/>
      <c r="L50" s="68">
        <v>0.08</v>
      </c>
      <c r="M50" s="68">
        <v>0.26</v>
      </c>
      <c r="N50" s="68">
        <v>6.5</v>
      </c>
      <c r="O50" s="68">
        <v>7</v>
      </c>
      <c r="P50" s="68">
        <v>0</v>
      </c>
      <c r="Q50" s="109">
        <v>0</v>
      </c>
      <c r="AB50" s="160" t="s">
        <v>124</v>
      </c>
      <c r="AC50" s="152"/>
      <c r="AD50" s="152">
        <v>2.5000000000000001E-2</v>
      </c>
      <c r="AE50" s="152">
        <v>0.15</v>
      </c>
      <c r="AF50" s="152">
        <v>5</v>
      </c>
      <c r="AG50" s="152">
        <v>2</v>
      </c>
      <c r="AH50" s="152">
        <v>260</v>
      </c>
      <c r="AI50" s="161">
        <f>AH50*AG50*AF50*AE50*AD50</f>
        <v>9.75</v>
      </c>
    </row>
    <row r="51" spans="10:35" x14ac:dyDescent="0.25">
      <c r="J51" s="108" t="s">
        <v>127</v>
      </c>
      <c r="K51" s="68"/>
      <c r="L51" s="68">
        <v>2.5000000000000001E-2</v>
      </c>
      <c r="M51" s="68">
        <v>0.15</v>
      </c>
      <c r="N51" s="68">
        <v>5</v>
      </c>
      <c r="O51" s="68">
        <v>3</v>
      </c>
      <c r="P51" s="68">
        <v>260</v>
      </c>
      <c r="Q51" s="109">
        <f>P51*O51*N51*M51*L51</f>
        <v>14.625</v>
      </c>
      <c r="AB51" s="160" t="s">
        <v>173</v>
      </c>
      <c r="AC51" s="152"/>
      <c r="AD51" s="152">
        <v>3.7999999999999999E-2</v>
      </c>
      <c r="AE51" s="152">
        <v>3.7999999999999999E-2</v>
      </c>
      <c r="AF51" s="152">
        <v>5</v>
      </c>
      <c r="AG51" s="152">
        <v>2</v>
      </c>
      <c r="AH51" s="152">
        <v>250</v>
      </c>
      <c r="AI51" s="161">
        <f>AH51*AG51*AF51*AE51*AD51</f>
        <v>3.61</v>
      </c>
    </row>
    <row r="52" spans="10:35" x14ac:dyDescent="0.25">
      <c r="J52" s="108" t="s">
        <v>128</v>
      </c>
      <c r="K52" s="68"/>
      <c r="L52" s="68">
        <v>3.7999999999999999E-2</v>
      </c>
      <c r="M52" s="68">
        <v>3.7999999999999999E-2</v>
      </c>
      <c r="N52" s="68">
        <v>13</v>
      </c>
      <c r="O52" s="68">
        <v>1</v>
      </c>
      <c r="P52" s="68">
        <v>250</v>
      </c>
      <c r="Q52" s="109">
        <f>P52*O52*N52*M52*L52</f>
        <v>4.6929999999999996</v>
      </c>
      <c r="AB52" s="246" t="s">
        <v>126</v>
      </c>
      <c r="AC52" s="247"/>
      <c r="AD52" s="247"/>
      <c r="AE52" s="247"/>
      <c r="AF52" s="247"/>
      <c r="AG52" s="247"/>
      <c r="AH52" s="247"/>
      <c r="AI52" s="248"/>
    </row>
    <row r="53" spans="10:35" x14ac:dyDescent="0.25">
      <c r="J53" s="108" t="s">
        <v>129</v>
      </c>
      <c r="K53" s="68"/>
      <c r="L53" s="68"/>
      <c r="M53" s="68"/>
      <c r="N53" s="68">
        <v>5</v>
      </c>
      <c r="O53" s="68">
        <v>3</v>
      </c>
      <c r="P53" s="68">
        <v>12.8</v>
      </c>
      <c r="Q53" s="109">
        <f>P53*O53</f>
        <v>38.400000000000006</v>
      </c>
      <c r="AB53" s="108" t="s">
        <v>111</v>
      </c>
      <c r="AC53" s="68"/>
      <c r="AD53" s="68">
        <v>0.05</v>
      </c>
      <c r="AE53" s="68">
        <v>0.15</v>
      </c>
      <c r="AF53" s="68">
        <v>3</v>
      </c>
      <c r="AG53" s="68">
        <v>4</v>
      </c>
      <c r="AH53" s="68">
        <v>248</v>
      </c>
      <c r="AI53" s="109">
        <f>AH53*AG53*AF53*AE53*AD53</f>
        <v>22.32</v>
      </c>
    </row>
    <row r="54" spans="10:35" x14ac:dyDescent="0.25">
      <c r="J54" s="108" t="s">
        <v>108</v>
      </c>
      <c r="K54" s="68"/>
      <c r="L54" s="68"/>
      <c r="M54" s="68"/>
      <c r="N54" s="68">
        <v>15</v>
      </c>
      <c r="O54" s="68">
        <v>1</v>
      </c>
      <c r="P54" s="68">
        <v>0.38</v>
      </c>
      <c r="Q54" s="109">
        <f>N54*P54</f>
        <v>5.7</v>
      </c>
      <c r="AB54" s="108" t="s">
        <v>113</v>
      </c>
      <c r="AC54" s="68"/>
      <c r="AD54" s="68">
        <v>0.05</v>
      </c>
      <c r="AE54" s="68">
        <v>7.4999999999999997E-2</v>
      </c>
      <c r="AF54" s="68">
        <v>5.5</v>
      </c>
      <c r="AG54" s="68">
        <v>25</v>
      </c>
      <c r="AH54" s="68">
        <v>258</v>
      </c>
      <c r="AI54" s="109">
        <f>AH54*AG54*AF54*AE54*AD54</f>
        <v>133.03125</v>
      </c>
    </row>
    <row r="55" spans="10:35" x14ac:dyDescent="0.25">
      <c r="J55" s="108" t="s">
        <v>130</v>
      </c>
      <c r="K55" s="68"/>
      <c r="L55" s="68"/>
      <c r="M55" s="68"/>
      <c r="N55" s="68">
        <v>4</v>
      </c>
      <c r="O55" s="68">
        <v>4</v>
      </c>
      <c r="P55" s="68">
        <v>4.9800000000000004</v>
      </c>
      <c r="Q55" s="109">
        <f>P55*O55</f>
        <v>19.920000000000002</v>
      </c>
      <c r="AB55" s="108" t="s">
        <v>114</v>
      </c>
      <c r="AC55" s="68"/>
      <c r="AD55" s="68">
        <v>0.08</v>
      </c>
      <c r="AE55" s="68">
        <v>0.26</v>
      </c>
      <c r="AF55" s="68">
        <v>6.5</v>
      </c>
      <c r="AG55" s="68">
        <v>7</v>
      </c>
      <c r="AH55" s="68">
        <v>0</v>
      </c>
      <c r="AI55" s="109">
        <v>0</v>
      </c>
    </row>
    <row r="56" spans="10:35" x14ac:dyDescent="0.25">
      <c r="J56" s="110" t="s">
        <v>131</v>
      </c>
      <c r="K56" s="69"/>
      <c r="L56" s="69"/>
      <c r="M56" s="69"/>
      <c r="N56" s="69"/>
      <c r="O56" s="69">
        <v>2</v>
      </c>
      <c r="P56" s="69">
        <v>1</v>
      </c>
      <c r="Q56" s="111">
        <f>P56*O56</f>
        <v>2</v>
      </c>
      <c r="R56" t="s">
        <v>58</v>
      </c>
      <c r="AB56" s="108" t="s">
        <v>127</v>
      </c>
      <c r="AC56" s="68"/>
      <c r="AD56" s="68">
        <v>2.5000000000000001E-2</v>
      </c>
      <c r="AE56" s="68">
        <v>0.15</v>
      </c>
      <c r="AF56" s="68">
        <v>5</v>
      </c>
      <c r="AG56" s="68">
        <v>3</v>
      </c>
      <c r="AH56" s="68">
        <v>260</v>
      </c>
      <c r="AI56" s="109">
        <f>AH56*AG56*AF56*AE56*AD56</f>
        <v>14.625</v>
      </c>
    </row>
    <row r="57" spans="10:35" x14ac:dyDescent="0.25">
      <c r="J57" s="108" t="s">
        <v>132</v>
      </c>
      <c r="K57" s="68"/>
      <c r="L57" s="68"/>
      <c r="M57" s="68"/>
      <c r="N57" s="68"/>
      <c r="O57" s="68">
        <v>2</v>
      </c>
      <c r="P57" s="68">
        <v>0.87</v>
      </c>
      <c r="Q57" s="109">
        <f>P57*O57</f>
        <v>1.74</v>
      </c>
      <c r="R57">
        <f>Q57+Q56+Q55+Q54+Q53+Q52+Q51+Q50+Q49+Q48</f>
        <v>242.42925</v>
      </c>
      <c r="AB57" s="108" t="s">
        <v>128</v>
      </c>
      <c r="AC57" s="68"/>
      <c r="AD57" s="68">
        <v>3.7999999999999999E-2</v>
      </c>
      <c r="AE57" s="68">
        <v>3.7999999999999999E-2</v>
      </c>
      <c r="AF57" s="68">
        <v>1</v>
      </c>
      <c r="AG57" s="68">
        <v>13</v>
      </c>
      <c r="AH57" s="68">
        <v>250</v>
      </c>
      <c r="AI57" s="109">
        <f>AH57*AG57*AF57*AE57*AD57</f>
        <v>4.6929999999999996</v>
      </c>
    </row>
    <row r="58" spans="10:35" x14ac:dyDescent="0.25">
      <c r="J58" s="223" t="s">
        <v>133</v>
      </c>
      <c r="K58" s="224"/>
      <c r="L58" s="224"/>
      <c r="M58" s="224"/>
      <c r="N58" s="224"/>
      <c r="O58" s="224"/>
      <c r="P58" s="224"/>
      <c r="Q58" s="225"/>
      <c r="AB58" s="108" t="s">
        <v>129</v>
      </c>
      <c r="AC58" s="68"/>
      <c r="AD58" s="68"/>
      <c r="AE58" s="68"/>
      <c r="AF58" s="68">
        <v>5</v>
      </c>
      <c r="AG58" s="68">
        <v>3</v>
      </c>
      <c r="AH58" s="68">
        <v>12.8</v>
      </c>
      <c r="AI58" s="109">
        <f>AH58*AG58</f>
        <v>38.400000000000006</v>
      </c>
    </row>
    <row r="59" spans="10:35" x14ac:dyDescent="0.25">
      <c r="J59" s="112" t="s">
        <v>120</v>
      </c>
      <c r="K59" s="71">
        <v>6</v>
      </c>
      <c r="L59" s="71">
        <v>0.05</v>
      </c>
      <c r="M59" s="71">
        <v>7.4999999999999997E-2</v>
      </c>
      <c r="N59" s="71">
        <v>6</v>
      </c>
      <c r="O59" s="71">
        <v>6</v>
      </c>
      <c r="P59" s="71">
        <v>268</v>
      </c>
      <c r="Q59" s="113">
        <f>L59*M59*N59*O59*P59</f>
        <v>36.18</v>
      </c>
      <c r="AB59" s="108" t="s">
        <v>108</v>
      </c>
      <c r="AC59" s="68"/>
      <c r="AD59" s="68"/>
      <c r="AE59" s="68"/>
      <c r="AF59" s="68">
        <v>1</v>
      </c>
      <c r="AG59" s="68">
        <v>24</v>
      </c>
      <c r="AH59" s="68">
        <v>0.38</v>
      </c>
      <c r="AI59" s="109">
        <f>AF59*AH59</f>
        <v>0.38</v>
      </c>
    </row>
    <row r="60" spans="10:35" x14ac:dyDescent="0.25">
      <c r="J60" s="112" t="s">
        <v>68</v>
      </c>
      <c r="K60" s="71"/>
      <c r="L60" s="71"/>
      <c r="M60" s="71"/>
      <c r="N60" s="71">
        <v>4</v>
      </c>
      <c r="O60" s="71">
        <v>6</v>
      </c>
      <c r="P60" s="71">
        <v>4.9800000000000004</v>
      </c>
      <c r="Q60" s="113">
        <f>P60*O60</f>
        <v>29.880000000000003</v>
      </c>
      <c r="R60" t="s">
        <v>58</v>
      </c>
      <c r="AB60" s="108" t="s">
        <v>130</v>
      </c>
      <c r="AC60" s="68"/>
      <c r="AD60" s="68"/>
      <c r="AE60" s="68"/>
      <c r="AF60" s="68">
        <v>4</v>
      </c>
      <c r="AG60" s="68">
        <v>4</v>
      </c>
      <c r="AH60" s="68">
        <v>4.9800000000000004</v>
      </c>
      <c r="AI60" s="109">
        <f>AH60*AG60</f>
        <v>19.920000000000002</v>
      </c>
    </row>
    <row r="61" spans="10:35" ht="15.75" thickBot="1" x14ac:dyDescent="0.3">
      <c r="J61" s="114" t="s">
        <v>108</v>
      </c>
      <c r="K61" s="74"/>
      <c r="L61" s="74"/>
      <c r="M61" s="74"/>
      <c r="N61" s="74"/>
      <c r="O61" s="74">
        <v>55</v>
      </c>
      <c r="P61" s="74">
        <v>0.38</v>
      </c>
      <c r="Q61" s="115">
        <f>O61*P61</f>
        <v>20.9</v>
      </c>
      <c r="R61">
        <f>Q61+Q60+Q59</f>
        <v>86.960000000000008</v>
      </c>
      <c r="AB61" s="110" t="s">
        <v>131</v>
      </c>
      <c r="AC61" s="69"/>
      <c r="AD61" s="69"/>
      <c r="AE61" s="69"/>
      <c r="AF61" s="69"/>
      <c r="AG61" s="69">
        <v>2</v>
      </c>
      <c r="AH61" s="69">
        <v>1</v>
      </c>
      <c r="AI61" s="111">
        <f>AH61*AG61</f>
        <v>2</v>
      </c>
    </row>
    <row r="62" spans="10:35" ht="15.75" thickBot="1" x14ac:dyDescent="0.3">
      <c r="J62" s="226" t="s">
        <v>134</v>
      </c>
      <c r="K62" s="210"/>
      <c r="L62" s="210"/>
      <c r="M62" s="210"/>
      <c r="N62" s="210"/>
      <c r="O62" s="210"/>
      <c r="P62" s="210"/>
      <c r="Q62" s="227"/>
      <c r="AB62" s="108" t="s">
        <v>132</v>
      </c>
      <c r="AC62" s="68"/>
      <c r="AD62" s="68"/>
      <c r="AE62" s="68"/>
      <c r="AF62" s="68"/>
      <c r="AG62" s="68">
        <v>2</v>
      </c>
      <c r="AH62" s="68">
        <v>0.87</v>
      </c>
      <c r="AI62" s="109">
        <f>AH62*AG62</f>
        <v>1.74</v>
      </c>
    </row>
    <row r="63" spans="10:35" x14ac:dyDescent="0.25">
      <c r="J63" s="112" t="s">
        <v>120</v>
      </c>
      <c r="K63" s="71">
        <v>5.39</v>
      </c>
      <c r="L63" s="71">
        <v>0.05</v>
      </c>
      <c r="M63" s="71">
        <v>7.4999999999999997E-2</v>
      </c>
      <c r="N63" s="71">
        <v>5.5</v>
      </c>
      <c r="O63" s="71">
        <v>4</v>
      </c>
      <c r="P63" s="71">
        <v>258</v>
      </c>
      <c r="Q63" s="113">
        <f>L63*M63*N63*O63*P63</f>
        <v>21.284999999999997</v>
      </c>
      <c r="AB63" s="226" t="s">
        <v>133</v>
      </c>
      <c r="AC63" s="210"/>
      <c r="AD63" s="210"/>
      <c r="AE63" s="210"/>
      <c r="AF63" s="210"/>
      <c r="AG63" s="210"/>
      <c r="AH63" s="210"/>
      <c r="AI63" s="227"/>
    </row>
    <row r="64" spans="10:35" x14ac:dyDescent="0.25">
      <c r="J64" s="112" t="s">
        <v>68</v>
      </c>
      <c r="K64" s="71"/>
      <c r="L64" s="71"/>
      <c r="M64" s="71"/>
      <c r="N64" s="71">
        <v>4</v>
      </c>
      <c r="O64" s="71">
        <v>4</v>
      </c>
      <c r="P64" s="71">
        <v>4.9800000000000004</v>
      </c>
      <c r="Q64" s="113">
        <f>P64*O64</f>
        <v>19.920000000000002</v>
      </c>
      <c r="R64" t="s">
        <v>58</v>
      </c>
      <c r="AB64" s="112" t="s">
        <v>120</v>
      </c>
      <c r="AC64" s="71">
        <v>6.09</v>
      </c>
      <c r="AD64" s="71">
        <v>0.05</v>
      </c>
      <c r="AE64" s="71">
        <v>7.4999999999999997E-2</v>
      </c>
      <c r="AF64" s="71">
        <v>6.5</v>
      </c>
      <c r="AG64" s="71">
        <v>6</v>
      </c>
      <c r="AH64" s="71">
        <v>268</v>
      </c>
      <c r="AI64" s="113">
        <f>AD64*AE64*AF64*AG64*AH64</f>
        <v>39.195</v>
      </c>
    </row>
    <row r="65" spans="10:35" ht="15.75" thickBot="1" x14ac:dyDescent="0.3">
      <c r="J65" s="114" t="s">
        <v>108</v>
      </c>
      <c r="K65" s="74"/>
      <c r="L65" s="74"/>
      <c r="M65" s="74"/>
      <c r="N65" s="74"/>
      <c r="O65" s="74">
        <v>23</v>
      </c>
      <c r="P65" s="74">
        <v>0.38</v>
      </c>
      <c r="Q65" s="115">
        <f>P65*O65</f>
        <v>8.74</v>
      </c>
      <c r="R65">
        <f>Q65+Q64+Q63</f>
        <v>49.945</v>
      </c>
      <c r="AB65" s="112" t="s">
        <v>68</v>
      </c>
      <c r="AC65" s="71"/>
      <c r="AD65" s="71"/>
      <c r="AE65" s="71"/>
      <c r="AF65" s="71">
        <v>4</v>
      </c>
      <c r="AG65" s="71">
        <v>6</v>
      </c>
      <c r="AH65" s="71">
        <v>4.9800000000000004</v>
      </c>
      <c r="AI65" s="113">
        <f>AH65*AG65</f>
        <v>29.880000000000003</v>
      </c>
    </row>
    <row r="66" spans="10:35" ht="15.75" thickBot="1" x14ac:dyDescent="0.3">
      <c r="J66" s="226" t="s">
        <v>135</v>
      </c>
      <c r="K66" s="210"/>
      <c r="L66" s="210"/>
      <c r="M66" s="210"/>
      <c r="N66" s="210"/>
      <c r="O66" s="210"/>
      <c r="P66" s="210"/>
      <c r="Q66" s="227"/>
      <c r="AB66" s="114" t="s">
        <v>108</v>
      </c>
      <c r="AC66" s="74"/>
      <c r="AD66" s="74"/>
      <c r="AE66" s="74"/>
      <c r="AF66" s="74"/>
      <c r="AG66" s="74">
        <v>55</v>
      </c>
      <c r="AH66" s="74">
        <v>0.38</v>
      </c>
      <c r="AI66" s="115">
        <f>AG66*AH66</f>
        <v>20.9</v>
      </c>
    </row>
    <row r="67" spans="10:35" x14ac:dyDescent="0.25">
      <c r="J67" s="116" t="s">
        <v>121</v>
      </c>
      <c r="K67" s="76"/>
      <c r="L67" s="76">
        <v>7.4999999999999997E-2</v>
      </c>
      <c r="M67" s="76">
        <v>0.22500000000000001</v>
      </c>
      <c r="N67" s="76">
        <v>3</v>
      </c>
      <c r="O67" s="76">
        <v>2</v>
      </c>
      <c r="P67" s="76">
        <v>248</v>
      </c>
      <c r="Q67" s="117">
        <f>L67*M67*N67*O67*P67</f>
        <v>25.110000000000003</v>
      </c>
      <c r="AB67" s="226" t="s">
        <v>134</v>
      </c>
      <c r="AC67" s="210"/>
      <c r="AD67" s="210"/>
      <c r="AE67" s="210"/>
      <c r="AF67" s="210"/>
      <c r="AG67" s="210"/>
      <c r="AH67" s="210"/>
      <c r="AI67" s="227"/>
    </row>
    <row r="68" spans="10:35" x14ac:dyDescent="0.25">
      <c r="J68" s="116" t="s">
        <v>136</v>
      </c>
      <c r="K68" s="76"/>
      <c r="L68" s="76">
        <v>7.4999999999999997E-2</v>
      </c>
      <c r="M68" s="76">
        <v>0.22500000000000001</v>
      </c>
      <c r="N68" s="76">
        <v>5</v>
      </c>
      <c r="O68" s="76">
        <v>1</v>
      </c>
      <c r="P68" s="76">
        <v>248</v>
      </c>
      <c r="Q68" s="117">
        <f>L68*M68*N68*O68*P68</f>
        <v>20.925000000000001</v>
      </c>
      <c r="AB68" s="112" t="s">
        <v>120</v>
      </c>
      <c r="AC68" s="71">
        <v>5.39</v>
      </c>
      <c r="AD68" s="71">
        <v>0.05</v>
      </c>
      <c r="AE68" s="71">
        <v>7.4999999999999997E-2</v>
      </c>
      <c r="AF68" s="71">
        <v>5.5</v>
      </c>
      <c r="AG68" s="71">
        <v>4</v>
      </c>
      <c r="AH68" s="71">
        <v>258</v>
      </c>
      <c r="AI68" s="113">
        <f>AD68*AE68*AF68*AG68*AH68</f>
        <v>21.284999999999997</v>
      </c>
    </row>
    <row r="69" spans="10:35" x14ac:dyDescent="0.25">
      <c r="J69" s="116" t="s">
        <v>137</v>
      </c>
      <c r="K69" s="76"/>
      <c r="L69" s="76">
        <v>0.05</v>
      </c>
      <c r="M69" s="76">
        <v>7.4999999999999997E-2</v>
      </c>
      <c r="N69" s="76">
        <v>6</v>
      </c>
      <c r="O69" s="76">
        <v>3</v>
      </c>
      <c r="P69" s="76">
        <v>258</v>
      </c>
      <c r="Q69" s="117">
        <f>P69*O69*N69*M69*L69</f>
        <v>17.415000000000003</v>
      </c>
      <c r="AB69" s="112" t="s">
        <v>68</v>
      </c>
      <c r="AC69" s="71"/>
      <c r="AD69" s="71"/>
      <c r="AE69" s="71"/>
      <c r="AF69" s="71"/>
      <c r="AG69" s="71">
        <v>4</v>
      </c>
      <c r="AH69" s="71">
        <v>4.9800000000000004</v>
      </c>
      <c r="AI69" s="113">
        <f>AH69*AG69</f>
        <v>19.920000000000002</v>
      </c>
    </row>
    <row r="70" spans="10:35" ht="15.75" thickBot="1" x14ac:dyDescent="0.3">
      <c r="J70" s="118" t="s">
        <v>138</v>
      </c>
      <c r="K70" s="77"/>
      <c r="L70" s="77">
        <v>0.05</v>
      </c>
      <c r="M70" s="77">
        <v>0.15</v>
      </c>
      <c r="N70" s="77">
        <v>3</v>
      </c>
      <c r="O70" s="77">
        <v>1</v>
      </c>
      <c r="P70" s="77">
        <v>248</v>
      </c>
      <c r="Q70" s="119">
        <f>P70*O70*N70*M70*L70</f>
        <v>5.58</v>
      </c>
      <c r="R70" t="s">
        <v>58</v>
      </c>
      <c r="AB70" s="114" t="s">
        <v>108</v>
      </c>
      <c r="AC70" s="74"/>
      <c r="AD70" s="74"/>
      <c r="AE70" s="74"/>
      <c r="AF70" s="74"/>
      <c r="AG70" s="74">
        <v>23</v>
      </c>
      <c r="AH70" s="74">
        <v>0.38</v>
      </c>
      <c r="AI70" s="115">
        <f>AH70*AG70</f>
        <v>8.74</v>
      </c>
    </row>
    <row r="71" spans="10:35" x14ac:dyDescent="0.25">
      <c r="J71" s="120" t="s">
        <v>139</v>
      </c>
      <c r="K71" s="78"/>
      <c r="L71" s="78"/>
      <c r="M71" s="78"/>
      <c r="N71" s="78"/>
      <c r="O71" s="78">
        <v>2</v>
      </c>
      <c r="P71" s="78">
        <v>1</v>
      </c>
      <c r="Q71" s="121">
        <f>P71*O71</f>
        <v>2</v>
      </c>
      <c r="R71">
        <f>Q71+Q70+Q69+Q68+Q67</f>
        <v>71.03</v>
      </c>
      <c r="AB71" s="226" t="s">
        <v>135</v>
      </c>
      <c r="AC71" s="210"/>
      <c r="AD71" s="210"/>
      <c r="AE71" s="210"/>
      <c r="AF71" s="210"/>
      <c r="AG71" s="210"/>
      <c r="AH71" s="210"/>
      <c r="AI71" s="227"/>
    </row>
    <row r="72" spans="10:35" x14ac:dyDescent="0.25">
      <c r="J72" s="169" t="s">
        <v>140</v>
      </c>
      <c r="K72" s="170"/>
      <c r="L72" s="170"/>
      <c r="M72" s="170"/>
      <c r="N72" s="170"/>
      <c r="O72" s="170"/>
      <c r="P72" s="170"/>
      <c r="Q72" s="171"/>
      <c r="AB72" s="116" t="s">
        <v>121</v>
      </c>
      <c r="AC72" s="76"/>
      <c r="AD72" s="76">
        <v>7.4999999999999997E-2</v>
      </c>
      <c r="AE72" s="76">
        <v>0.22500000000000001</v>
      </c>
      <c r="AF72" s="76">
        <v>3</v>
      </c>
      <c r="AG72" s="76">
        <v>2</v>
      </c>
      <c r="AH72" s="76">
        <v>248</v>
      </c>
      <c r="AI72" s="117">
        <f>AD72*AE72*AF72*AG72*AH72</f>
        <v>25.110000000000003</v>
      </c>
    </row>
    <row r="73" spans="10:35" x14ac:dyDescent="0.25">
      <c r="J73" s="122" t="s">
        <v>141</v>
      </c>
      <c r="K73" s="79"/>
      <c r="L73" s="79">
        <v>6.3E-2</v>
      </c>
      <c r="M73" s="79">
        <v>0.17499999999999999</v>
      </c>
      <c r="N73" s="79">
        <v>3</v>
      </c>
      <c r="O73" s="79">
        <v>15</v>
      </c>
      <c r="P73" s="79">
        <v>248</v>
      </c>
      <c r="Q73" s="123">
        <f>P73*O73*N73*M73*L73</f>
        <v>123.03899999999999</v>
      </c>
      <c r="R73" t="s">
        <v>58</v>
      </c>
      <c r="AB73" s="116" t="s">
        <v>136</v>
      </c>
      <c r="AC73" s="76"/>
      <c r="AD73" s="76">
        <v>7.4999999999999997E-2</v>
      </c>
      <c r="AE73" s="76">
        <v>0.22500000000000001</v>
      </c>
      <c r="AF73" s="76">
        <v>5</v>
      </c>
      <c r="AG73" s="76">
        <v>1</v>
      </c>
      <c r="AH73" s="76">
        <v>248</v>
      </c>
      <c r="AI73" s="117">
        <f>AD73*AE73*AF73*AG73*AH73</f>
        <v>20.925000000000001</v>
      </c>
    </row>
    <row r="74" spans="10:35" x14ac:dyDescent="0.25">
      <c r="J74" s="122" t="s">
        <v>101</v>
      </c>
      <c r="K74" s="79"/>
      <c r="L74" s="79">
        <v>3.7999999999999999E-2</v>
      </c>
      <c r="M74" s="79">
        <v>0.17499999999999999</v>
      </c>
      <c r="N74" s="79">
        <v>3.5</v>
      </c>
      <c r="O74" s="79">
        <v>4</v>
      </c>
      <c r="P74" s="79">
        <v>260</v>
      </c>
      <c r="Q74" s="123">
        <f>P74*O74*N74*M74*L74</f>
        <v>24.206</v>
      </c>
      <c r="R74">
        <f>Q74+Q73</f>
        <v>147.24499999999998</v>
      </c>
      <c r="AB74" s="116" t="s">
        <v>137</v>
      </c>
      <c r="AC74" s="76"/>
      <c r="AD74" s="76">
        <v>0.05</v>
      </c>
      <c r="AE74" s="76">
        <v>7.4999999999999997E-2</v>
      </c>
      <c r="AF74" s="76">
        <v>6</v>
      </c>
      <c r="AG74" s="76">
        <v>3</v>
      </c>
      <c r="AH74" s="76">
        <v>268</v>
      </c>
      <c r="AI74" s="117">
        <f>AH74*AG74*AF74*AE74*AD74</f>
        <v>18.09</v>
      </c>
    </row>
    <row r="75" spans="10:35" ht="15.75" thickBot="1" x14ac:dyDescent="0.3">
      <c r="J75" s="122" t="s">
        <v>142</v>
      </c>
      <c r="K75" s="79"/>
      <c r="L75" s="79"/>
      <c r="M75" s="79"/>
      <c r="N75" s="79"/>
      <c r="O75" s="79">
        <v>30</v>
      </c>
      <c r="P75" s="79"/>
      <c r="Q75" s="123"/>
      <c r="AB75" s="118" t="s">
        <v>138</v>
      </c>
      <c r="AC75" s="77"/>
      <c r="AD75" s="77">
        <v>0.05</v>
      </c>
      <c r="AE75" s="77">
        <v>0.15</v>
      </c>
      <c r="AF75" s="77">
        <v>3</v>
      </c>
      <c r="AG75" s="77">
        <v>1</v>
      </c>
      <c r="AH75" s="77">
        <v>248</v>
      </c>
      <c r="AI75" s="119">
        <f>AH75*AG75*AF75*AE75*AD75</f>
        <v>5.58</v>
      </c>
    </row>
    <row r="76" spans="10:35" ht="15.75" thickBot="1" x14ac:dyDescent="0.3">
      <c r="J76" s="214" t="s">
        <v>143</v>
      </c>
      <c r="K76" s="215"/>
      <c r="L76" s="215"/>
      <c r="M76" s="215"/>
      <c r="N76" s="215"/>
      <c r="O76" s="215"/>
      <c r="P76" s="215"/>
      <c r="Q76" s="216"/>
      <c r="AB76" s="116" t="s">
        <v>166</v>
      </c>
      <c r="AC76" s="76"/>
      <c r="AD76" s="76"/>
      <c r="AE76" s="76"/>
      <c r="AF76" s="76"/>
      <c r="AG76" s="76">
        <v>4</v>
      </c>
      <c r="AH76" s="76">
        <v>1</v>
      </c>
      <c r="AI76" s="117">
        <f>AH76*AG76</f>
        <v>4</v>
      </c>
    </row>
    <row r="77" spans="10:35" x14ac:dyDescent="0.25">
      <c r="J77" s="124" t="s">
        <v>144</v>
      </c>
      <c r="K77" s="81"/>
      <c r="L77" s="81"/>
      <c r="M77" s="81"/>
      <c r="N77" s="81"/>
      <c r="O77" s="81">
        <v>0</v>
      </c>
      <c r="P77" s="81">
        <v>1.5</v>
      </c>
      <c r="Q77" s="89">
        <f>PRODUCT(O77:P77)</f>
        <v>0</v>
      </c>
      <c r="AB77" s="200" t="s">
        <v>174</v>
      </c>
      <c r="AC77" s="201"/>
      <c r="AD77" s="201"/>
      <c r="AE77" s="201"/>
      <c r="AF77" s="201"/>
      <c r="AG77" s="201"/>
      <c r="AH77" s="201"/>
      <c r="AI77" s="202"/>
    </row>
    <row r="78" spans="10:35" x14ac:dyDescent="0.25">
      <c r="J78" s="125" t="s">
        <v>145</v>
      </c>
      <c r="K78" s="83"/>
      <c r="L78" s="83"/>
      <c r="M78" s="83"/>
      <c r="N78" s="83"/>
      <c r="O78" s="83">
        <v>19</v>
      </c>
      <c r="P78" s="83">
        <v>1.5</v>
      </c>
      <c r="Q78" s="89">
        <f>PRODUCT(O78:P78)</f>
        <v>28.5</v>
      </c>
      <c r="AB78" s="162" t="s">
        <v>141</v>
      </c>
      <c r="AC78" s="153"/>
      <c r="AD78" s="153">
        <v>6.3E-2</v>
      </c>
      <c r="AE78" s="153">
        <v>0.17499999999999999</v>
      </c>
      <c r="AF78" s="153">
        <v>3</v>
      </c>
      <c r="AG78" s="153">
        <v>15</v>
      </c>
      <c r="AH78" s="153">
        <v>248</v>
      </c>
      <c r="AI78" s="163">
        <f>AH78*AG78*AF78*AE78*AD78</f>
        <v>123.03899999999999</v>
      </c>
    </row>
    <row r="79" spans="10:35" x14ac:dyDescent="0.25">
      <c r="J79" s="125" t="s">
        <v>146</v>
      </c>
      <c r="K79" s="83"/>
      <c r="L79" s="83"/>
      <c r="M79" s="83"/>
      <c r="N79" s="83"/>
      <c r="O79" s="83">
        <v>2</v>
      </c>
      <c r="P79" s="83">
        <v>2</v>
      </c>
      <c r="Q79" s="89">
        <f>PRODUCT(O79:P79)</f>
        <v>4</v>
      </c>
      <c r="AB79" s="162" t="s">
        <v>101</v>
      </c>
      <c r="AC79" s="153"/>
      <c r="AD79" s="153">
        <v>3.7999999999999999E-2</v>
      </c>
      <c r="AE79" s="153">
        <v>0.17499999999999999</v>
      </c>
      <c r="AF79" s="153">
        <v>3.5</v>
      </c>
      <c r="AG79" s="153">
        <v>4</v>
      </c>
      <c r="AH79" s="153">
        <v>260</v>
      </c>
      <c r="AI79" s="163">
        <f>AH79*AG79*AF79*AE79*AD79</f>
        <v>24.206</v>
      </c>
    </row>
    <row r="80" spans="10:35" ht="15.75" thickBot="1" x14ac:dyDescent="0.3">
      <c r="J80" s="126" t="s">
        <v>147</v>
      </c>
      <c r="K80" s="85"/>
      <c r="L80" s="85"/>
      <c r="M80" s="85"/>
      <c r="N80" s="85"/>
      <c r="O80" s="85">
        <v>2</v>
      </c>
      <c r="P80" s="85">
        <v>2</v>
      </c>
      <c r="Q80" s="89">
        <f>PRODUCT(O80:P80)</f>
        <v>4</v>
      </c>
      <c r="AB80" s="162" t="s">
        <v>142</v>
      </c>
      <c r="AC80" s="153"/>
      <c r="AD80" s="153"/>
      <c r="AE80" s="153"/>
      <c r="AF80" s="153"/>
      <c r="AG80" s="153">
        <v>30</v>
      </c>
      <c r="AH80" s="153"/>
      <c r="AI80" s="163"/>
    </row>
    <row r="81" spans="10:35" ht="15.75" thickBot="1" x14ac:dyDescent="0.3">
      <c r="J81" s="197" t="s">
        <v>148</v>
      </c>
      <c r="K81" s="198"/>
      <c r="L81" s="198"/>
      <c r="M81" s="198"/>
      <c r="N81" s="198"/>
      <c r="O81" s="198"/>
      <c r="P81" s="198"/>
      <c r="Q81" s="199"/>
      <c r="AB81" s="214" t="s">
        <v>143</v>
      </c>
      <c r="AC81" s="215"/>
      <c r="AD81" s="215"/>
      <c r="AE81" s="215"/>
      <c r="AF81" s="215"/>
      <c r="AG81" s="215"/>
      <c r="AH81" s="215"/>
      <c r="AI81" s="216"/>
    </row>
    <row r="82" spans="10:35" x14ac:dyDescent="0.25">
      <c r="J82" s="118" t="s">
        <v>149</v>
      </c>
      <c r="K82" s="77"/>
      <c r="L82" s="77"/>
      <c r="M82" s="77"/>
      <c r="N82" s="77"/>
      <c r="O82" s="77"/>
      <c r="P82" s="77">
        <v>2</v>
      </c>
      <c r="Q82" s="119">
        <v>2</v>
      </c>
      <c r="AB82" s="124" t="s">
        <v>144</v>
      </c>
      <c r="AC82" s="81"/>
      <c r="AD82" s="81"/>
      <c r="AE82" s="81"/>
      <c r="AF82" s="81"/>
      <c r="AG82" s="81">
        <v>0</v>
      </c>
      <c r="AH82" s="81">
        <v>1.5</v>
      </c>
      <c r="AI82" s="89">
        <f>PRODUCT(AG82:AH82)</f>
        <v>0</v>
      </c>
    </row>
    <row r="83" spans="10:35" x14ac:dyDescent="0.25">
      <c r="J83" s="200" t="s">
        <v>150</v>
      </c>
      <c r="K83" s="201"/>
      <c r="L83" s="201"/>
      <c r="M83" s="201"/>
      <c r="N83" s="201"/>
      <c r="O83" s="201"/>
      <c r="P83" s="201"/>
      <c r="Q83" s="202"/>
      <c r="AB83" s="125" t="s">
        <v>145</v>
      </c>
      <c r="AC83" s="83"/>
      <c r="AD83" s="83"/>
      <c r="AE83" s="83"/>
      <c r="AF83" s="83"/>
      <c r="AG83" s="83">
        <v>19</v>
      </c>
      <c r="AH83" s="83">
        <v>1.5</v>
      </c>
      <c r="AI83" s="89">
        <f>PRODUCT(AG83:AH83)</f>
        <v>28.5</v>
      </c>
    </row>
    <row r="84" spans="10:35" x14ac:dyDescent="0.25">
      <c r="J84" s="127" t="s">
        <v>86</v>
      </c>
      <c r="K84" s="86"/>
      <c r="L84" s="86"/>
      <c r="M84" s="86"/>
      <c r="N84" s="86"/>
      <c r="O84" s="86"/>
      <c r="P84" s="86">
        <v>5</v>
      </c>
      <c r="Q84" s="128">
        <v>5</v>
      </c>
      <c r="AB84" s="125" t="s">
        <v>146</v>
      </c>
      <c r="AC84" s="83"/>
      <c r="AD84" s="83"/>
      <c r="AE84" s="83"/>
      <c r="AF84" s="83"/>
      <c r="AG84" s="83">
        <v>2</v>
      </c>
      <c r="AH84" s="83">
        <v>2</v>
      </c>
      <c r="AI84" s="89">
        <f>PRODUCT(AG84:AH84)</f>
        <v>4</v>
      </c>
    </row>
    <row r="85" spans="10:35" ht="15.75" thickBot="1" x14ac:dyDescent="0.3">
      <c r="J85" s="203" t="s">
        <v>151</v>
      </c>
      <c r="K85" s="204"/>
      <c r="L85" s="204"/>
      <c r="M85" s="204"/>
      <c r="N85" s="204"/>
      <c r="O85" s="204"/>
      <c r="P85" s="204"/>
      <c r="Q85" s="205"/>
      <c r="AB85" s="126" t="s">
        <v>147</v>
      </c>
      <c r="AC85" s="85"/>
      <c r="AD85" s="85"/>
      <c r="AE85" s="85"/>
      <c r="AF85" s="85"/>
      <c r="AG85" s="85">
        <v>2</v>
      </c>
      <c r="AH85" s="85">
        <v>2</v>
      </c>
      <c r="AI85" s="89">
        <f>PRODUCT(AG85:AH85)</f>
        <v>4</v>
      </c>
    </row>
    <row r="86" spans="10:35" ht="15.75" thickBot="1" x14ac:dyDescent="0.3">
      <c r="J86" s="129" t="s">
        <v>152</v>
      </c>
      <c r="K86" s="130"/>
      <c r="L86" s="130"/>
      <c r="M86" s="130"/>
      <c r="N86" s="130"/>
      <c r="O86" s="130"/>
      <c r="P86" s="130"/>
      <c r="Q86" s="131">
        <v>1</v>
      </c>
      <c r="AB86" s="197" t="s">
        <v>148</v>
      </c>
      <c r="AC86" s="198"/>
      <c r="AD86" s="198"/>
      <c r="AE86" s="198"/>
      <c r="AF86" s="198"/>
      <c r="AG86" s="198"/>
      <c r="AH86" s="198"/>
      <c r="AI86" s="199"/>
    </row>
    <row r="87" spans="10:35" x14ac:dyDescent="0.25">
      <c r="AB87" s="118" t="s">
        <v>149</v>
      </c>
      <c r="AC87" s="77"/>
      <c r="AD87" s="77"/>
      <c r="AE87" s="77"/>
      <c r="AF87" s="77"/>
      <c r="AG87" s="77"/>
      <c r="AH87" s="77">
        <v>4</v>
      </c>
      <c r="AI87" s="119">
        <v>4</v>
      </c>
    </row>
    <row r="88" spans="10:35" x14ac:dyDescent="0.25">
      <c r="O88" t="s">
        <v>153</v>
      </c>
      <c r="R88">
        <f>R74+R71+R65+R61+R57+R46+R39+R34+R28+R20+R9</f>
        <v>1724.2316999999998</v>
      </c>
      <c r="AB88" s="200" t="s">
        <v>175</v>
      </c>
      <c r="AC88" s="201"/>
      <c r="AD88" s="201"/>
      <c r="AE88" s="201"/>
      <c r="AF88" s="201"/>
      <c r="AG88" s="201"/>
      <c r="AH88" s="201"/>
      <c r="AI88" s="202"/>
    </row>
    <row r="89" spans="10:35" x14ac:dyDescent="0.25">
      <c r="AB89" s="164" t="s">
        <v>86</v>
      </c>
      <c r="AC89" s="154"/>
      <c r="AD89" s="154"/>
      <c r="AE89" s="154"/>
      <c r="AF89" s="154"/>
      <c r="AG89" s="154"/>
      <c r="AH89" s="154">
        <v>5</v>
      </c>
      <c r="AI89" s="165">
        <v>5</v>
      </c>
    </row>
    <row r="90" spans="10:35" x14ac:dyDescent="0.25">
      <c r="AB90" s="240" t="s">
        <v>176</v>
      </c>
      <c r="AC90" s="241"/>
      <c r="AD90" s="241"/>
      <c r="AE90" s="241"/>
      <c r="AF90" s="241"/>
      <c r="AG90" s="241"/>
      <c r="AH90" s="241"/>
      <c r="AI90" s="242"/>
    </row>
    <row r="91" spans="10:35" ht="15.75" thickBot="1" x14ac:dyDescent="0.3">
      <c r="AB91" s="166" t="s">
        <v>177</v>
      </c>
      <c r="AC91" s="167"/>
      <c r="AD91" s="167"/>
      <c r="AE91" s="167"/>
      <c r="AF91" s="167"/>
      <c r="AG91" s="167"/>
      <c r="AH91" s="167">
        <v>5</v>
      </c>
      <c r="AI91" s="168">
        <v>5</v>
      </c>
    </row>
  </sheetData>
  <mergeCells count="48">
    <mergeCell ref="AB81:AI81"/>
    <mergeCell ref="AB86:AI86"/>
    <mergeCell ref="AB88:AI88"/>
    <mergeCell ref="AB90:AI90"/>
    <mergeCell ref="AB41:AI41"/>
    <mergeCell ref="AB52:AI52"/>
    <mergeCell ref="AB63:AI63"/>
    <mergeCell ref="AB67:AI67"/>
    <mergeCell ref="AB71:AI71"/>
    <mergeCell ref="AB77:AI77"/>
    <mergeCell ref="AB1:AI1"/>
    <mergeCell ref="AB10:AI10"/>
    <mergeCell ref="AB21:AI21"/>
    <mergeCell ref="AB34:AI34"/>
    <mergeCell ref="S3:Z3"/>
    <mergeCell ref="S31:Z31"/>
    <mergeCell ref="AB3:AI3"/>
    <mergeCell ref="AB29:AI29"/>
    <mergeCell ref="J81:Q81"/>
    <mergeCell ref="J83:Q83"/>
    <mergeCell ref="J85:Q85"/>
    <mergeCell ref="S1:Z1"/>
    <mergeCell ref="S10:Z10"/>
    <mergeCell ref="S23:Z23"/>
    <mergeCell ref="S35:Z35"/>
    <mergeCell ref="S41:Z41"/>
    <mergeCell ref="J76:Q76"/>
    <mergeCell ref="J3:Q3"/>
    <mergeCell ref="J29:Q29"/>
    <mergeCell ref="J35:Q35"/>
    <mergeCell ref="J47:Q47"/>
    <mergeCell ref="J58:Q58"/>
    <mergeCell ref="J62:Q62"/>
    <mergeCell ref="J66:Q66"/>
    <mergeCell ref="J72:Q72"/>
    <mergeCell ref="A35:H35"/>
    <mergeCell ref="A38:H38"/>
    <mergeCell ref="A40:H40"/>
    <mergeCell ref="A1:H1"/>
    <mergeCell ref="J1:Q1"/>
    <mergeCell ref="J10:Q10"/>
    <mergeCell ref="J21:Q21"/>
    <mergeCell ref="J40:Q40"/>
    <mergeCell ref="A3:G3"/>
    <mergeCell ref="A4:H4"/>
    <mergeCell ref="A13:H13"/>
    <mergeCell ref="A18:H18"/>
    <mergeCell ref="A25:H2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M17"/>
  <sheetViews>
    <sheetView zoomScale="70" zoomScaleNormal="70" workbookViewId="0">
      <selection activeCell="C12" sqref="C12"/>
    </sheetView>
  </sheetViews>
  <sheetFormatPr baseColWidth="10" defaultRowHeight="15" x14ac:dyDescent="0.25"/>
  <cols>
    <col min="1" max="1" width="28.140625" customWidth="1"/>
    <col min="3" max="3" width="38.85546875" customWidth="1"/>
    <col min="5" max="5" width="18.7109375" customWidth="1"/>
    <col min="7" max="7" width="43" customWidth="1"/>
    <col min="10" max="10" width="0.140625" customWidth="1"/>
    <col min="11" max="11" width="34" customWidth="1"/>
    <col min="12" max="12" width="12" customWidth="1"/>
    <col min="13" max="13" width="12.42578125" customWidth="1"/>
  </cols>
  <sheetData>
    <row r="1" spans="1:13" x14ac:dyDescent="0.25">
      <c r="A1" s="1" t="s">
        <v>1</v>
      </c>
      <c r="C1" s="1" t="s">
        <v>6</v>
      </c>
      <c r="E1" s="1"/>
      <c r="G1" s="1" t="s">
        <v>18</v>
      </c>
      <c r="K1" s="1" t="s">
        <v>29</v>
      </c>
      <c r="L1" s="1"/>
      <c r="M1" s="1"/>
    </row>
    <row r="2" spans="1:13" x14ac:dyDescent="0.25">
      <c r="A2" t="s">
        <v>2</v>
      </c>
      <c r="C2" t="s">
        <v>11</v>
      </c>
      <c r="G2" t="s">
        <v>26</v>
      </c>
      <c r="K2" s="1" t="s">
        <v>30</v>
      </c>
    </row>
    <row r="3" spans="1:13" x14ac:dyDescent="0.25">
      <c r="A3" t="s">
        <v>3</v>
      </c>
      <c r="C3" t="s">
        <v>10</v>
      </c>
      <c r="G3" t="s">
        <v>24</v>
      </c>
      <c r="K3" s="1" t="s">
        <v>31</v>
      </c>
      <c r="L3" s="4"/>
    </row>
    <row r="4" spans="1:13" x14ac:dyDescent="0.25">
      <c r="A4" t="s">
        <v>5</v>
      </c>
      <c r="C4" t="s">
        <v>8</v>
      </c>
      <c r="G4" t="s">
        <v>25</v>
      </c>
      <c r="K4" s="1" t="s">
        <v>40</v>
      </c>
    </row>
    <row r="5" spans="1:13" x14ac:dyDescent="0.25">
      <c r="A5" t="s">
        <v>4</v>
      </c>
      <c r="C5" t="s">
        <v>28</v>
      </c>
      <c r="G5" t="s">
        <v>27</v>
      </c>
      <c r="K5" s="1" t="s">
        <v>41</v>
      </c>
    </row>
    <row r="6" spans="1:13" x14ac:dyDescent="0.25">
      <c r="C6" t="s">
        <v>9</v>
      </c>
      <c r="G6" t="s">
        <v>23</v>
      </c>
      <c r="K6" s="1" t="s">
        <v>37</v>
      </c>
    </row>
    <row r="7" spans="1:13" x14ac:dyDescent="0.25">
      <c r="C7" t="s">
        <v>12</v>
      </c>
      <c r="G7" t="s">
        <v>22</v>
      </c>
      <c r="K7" s="1" t="s">
        <v>36</v>
      </c>
    </row>
    <row r="8" spans="1:13" x14ac:dyDescent="0.25">
      <c r="C8" t="s">
        <v>7</v>
      </c>
      <c r="G8" t="s">
        <v>21</v>
      </c>
      <c r="K8" s="1" t="s">
        <v>38</v>
      </c>
    </row>
    <row r="9" spans="1:13" x14ac:dyDescent="0.25">
      <c r="C9" t="s">
        <v>14</v>
      </c>
      <c r="G9" t="s">
        <v>20</v>
      </c>
      <c r="K9" s="1" t="s">
        <v>39</v>
      </c>
    </row>
    <row r="10" spans="1:13" x14ac:dyDescent="0.25">
      <c r="C10" t="s">
        <v>13</v>
      </c>
      <c r="G10" t="s">
        <v>19</v>
      </c>
      <c r="K10" s="1" t="s">
        <v>42</v>
      </c>
      <c r="L10" s="1"/>
    </row>
    <row r="11" spans="1:13" x14ac:dyDescent="0.25">
      <c r="C11" t="s">
        <v>46</v>
      </c>
      <c r="K11" s="1" t="s">
        <v>35</v>
      </c>
    </row>
    <row r="12" spans="1:13" x14ac:dyDescent="0.25">
      <c r="C12" t="s">
        <v>178</v>
      </c>
      <c r="K12" s="1" t="s">
        <v>34</v>
      </c>
      <c r="M12" s="5"/>
    </row>
    <row r="13" spans="1:13" x14ac:dyDescent="0.25">
      <c r="K13" s="1" t="s">
        <v>33</v>
      </c>
    </row>
    <row r="14" spans="1:13" x14ac:dyDescent="0.25">
      <c r="K14" s="1" t="s">
        <v>32</v>
      </c>
    </row>
    <row r="15" spans="1:13" x14ac:dyDescent="0.25">
      <c r="K15" s="1" t="s">
        <v>43</v>
      </c>
    </row>
    <row r="16" spans="1:13" x14ac:dyDescent="0.25">
      <c r="K16" s="1" t="s">
        <v>45</v>
      </c>
    </row>
    <row r="17" spans="11:11" x14ac:dyDescent="0.25">
      <c r="K17" s="1" t="s">
        <v>44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tabSelected="1" workbookViewId="0">
      <selection activeCell="M18" sqref="M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Source</vt:lpstr>
      <vt:lpstr>Maisons</vt:lpstr>
      <vt:lpstr>Liste</vt:lpstr>
      <vt:lpstr>Tableau de Bord</vt:lpstr>
      <vt:lpstr>ListeEpaisseur</vt:lpstr>
      <vt:lpstr>ListeMaisons</vt:lpstr>
      <vt:lpstr>ListeOptions</vt:lpstr>
      <vt:lpstr>ListeQuincailleries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 HERTEL</dc:creator>
  <cp:lastModifiedBy>Jean-Philip HERTEL</cp:lastModifiedBy>
  <dcterms:created xsi:type="dcterms:W3CDTF">2018-05-22T06:28:24Z</dcterms:created>
  <dcterms:modified xsi:type="dcterms:W3CDTF">2018-06-08T14:52:09Z</dcterms:modified>
</cp:coreProperties>
</file>