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585" windowWidth="15195" windowHeight="7455" tabRatio="599" activeTab="1"/>
  </bookViews>
  <sheets>
    <sheet name="00" sheetId="18" r:id="rId1"/>
    <sheet name="Janvier" sheetId="17" r:id="rId2"/>
  </sheets>
  <externalReferences>
    <externalReference r:id="rId3"/>
  </externalReferences>
  <definedNames>
    <definedName name="DateClef">'[1]TABLEAUX D''ASTREINTE'!$A$1</definedName>
    <definedName name="samedi_ouvrable">#REF!</definedName>
  </definedNames>
  <calcPr calcId="152511"/>
</workbook>
</file>

<file path=xl/calcChain.xml><?xml version="1.0" encoding="utf-8"?>
<calcChain xmlns="http://schemas.openxmlformats.org/spreadsheetml/2006/main">
  <c r="X44" i="17" l="1"/>
  <c r="AK42" i="17"/>
  <c r="AD40" i="17"/>
  <c r="O49" i="17"/>
  <c r="O48" i="17"/>
  <c r="O47" i="17"/>
  <c r="O46" i="17"/>
  <c r="BM6" i="17" l="1"/>
  <c r="BK6" i="17"/>
  <c r="BI6" i="17"/>
  <c r="BG6" i="17"/>
  <c r="BE6" i="17"/>
  <c r="BC6" i="17"/>
  <c r="BA6" i="17"/>
  <c r="AY6" i="17"/>
  <c r="AW6" i="17"/>
  <c r="AU6" i="17"/>
  <c r="AS6" i="17"/>
  <c r="AQ6" i="17"/>
  <c r="AO6" i="17"/>
  <c r="AM6" i="17"/>
  <c r="AK6" i="17"/>
  <c r="AI6" i="17"/>
  <c r="AG6" i="17"/>
  <c r="AE6" i="17"/>
  <c r="AC6" i="17"/>
  <c r="AA6" i="17"/>
  <c r="Y6" i="17"/>
  <c r="W6" i="17"/>
  <c r="U6" i="17"/>
  <c r="S6" i="17"/>
  <c r="Q6" i="17"/>
  <c r="Q19" i="17" s="1"/>
  <c r="O6" i="17"/>
  <c r="M6" i="17"/>
  <c r="M19" i="17" s="1"/>
  <c r="K6" i="17"/>
  <c r="K19" i="17" s="1"/>
  <c r="I6" i="17"/>
  <c r="I19" i="17" s="1"/>
  <c r="G6" i="17"/>
  <c r="E6" i="17"/>
  <c r="E19" i="17" s="1"/>
  <c r="Q5" i="17" l="1"/>
  <c r="S5" i="17"/>
  <c r="S20" i="17" s="1"/>
  <c r="S19" i="17"/>
  <c r="AQ5" i="17"/>
  <c r="AQ20" i="17" s="1"/>
  <c r="AQ19" i="17"/>
  <c r="BG5" i="17"/>
  <c r="BG18" i="17" s="1"/>
  <c r="BG19" i="17"/>
  <c r="W5" i="17"/>
  <c r="W18" i="17" s="1"/>
  <c r="W19" i="17"/>
  <c r="AE5" i="17"/>
  <c r="AE20" i="17" s="1"/>
  <c r="AE19" i="17"/>
  <c r="AM5" i="17"/>
  <c r="AM20" i="17" s="1"/>
  <c r="AM19" i="17"/>
  <c r="AU5" i="17"/>
  <c r="AU20" i="17" s="1"/>
  <c r="AU19" i="17"/>
  <c r="BC5" i="17"/>
  <c r="BC20" i="17" s="1"/>
  <c r="BC19" i="17"/>
  <c r="BK5" i="17"/>
  <c r="BK18" i="17" s="1"/>
  <c r="BK19" i="17"/>
  <c r="AA5" i="17"/>
  <c r="AA20" i="17" s="1"/>
  <c r="AA19" i="17"/>
  <c r="AI5" i="17"/>
  <c r="AI18" i="17" s="1"/>
  <c r="AI19" i="17"/>
  <c r="AY5" i="17"/>
  <c r="AY18" i="17" s="1"/>
  <c r="AY19" i="17"/>
  <c r="G5" i="17"/>
  <c r="G20" i="17" s="1"/>
  <c r="G19" i="17"/>
  <c r="O5" i="17"/>
  <c r="O18" i="17" s="1"/>
  <c r="O19" i="17"/>
  <c r="U5" i="17"/>
  <c r="U18" i="17" s="1"/>
  <c r="U19" i="17"/>
  <c r="AC5" i="17"/>
  <c r="AC20" i="17" s="1"/>
  <c r="AC19" i="17"/>
  <c r="AK5" i="17"/>
  <c r="AK20" i="17" s="1"/>
  <c r="AK19" i="17"/>
  <c r="AS5" i="17"/>
  <c r="AS20" i="17" s="1"/>
  <c r="AS19" i="17"/>
  <c r="BA5" i="17"/>
  <c r="BA18" i="17" s="1"/>
  <c r="BA19" i="17"/>
  <c r="BI5" i="17"/>
  <c r="BI18" i="17" s="1"/>
  <c r="BI19" i="17"/>
  <c r="Y5" i="17"/>
  <c r="Y20" i="17" s="1"/>
  <c r="Y19" i="17"/>
  <c r="AG5" i="17"/>
  <c r="AG20" i="17" s="1"/>
  <c r="AG19" i="17"/>
  <c r="AO5" i="17"/>
  <c r="AO18" i="17" s="1"/>
  <c r="AO19" i="17"/>
  <c r="AW5" i="17"/>
  <c r="AW20" i="17" s="1"/>
  <c r="AW19" i="17"/>
  <c r="BE5" i="17"/>
  <c r="BE20" i="17" s="1"/>
  <c r="BE19" i="17"/>
  <c r="BM5" i="17"/>
  <c r="BM20" i="17" s="1"/>
  <c r="BM19" i="17"/>
  <c r="E5" i="17"/>
  <c r="E20" i="17" s="1"/>
  <c r="AJ49" i="17"/>
  <c r="X48" i="17"/>
  <c r="AB47" i="17"/>
  <c r="AF46" i="17"/>
  <c r="AJ45" i="17"/>
  <c r="AF49" i="17"/>
  <c r="AJ48" i="17"/>
  <c r="AB49" i="17"/>
  <c r="AF48" i="17"/>
  <c r="AJ47" i="17"/>
  <c r="X46" i="17"/>
  <c r="AB45" i="17"/>
  <c r="AF44" i="17"/>
  <c r="X49" i="17"/>
  <c r="AO49" i="17" s="1"/>
  <c r="AB48" i="17"/>
  <c r="AF47" i="17"/>
  <c r="AJ46" i="17"/>
  <c r="X45" i="17"/>
  <c r="AB44" i="17"/>
  <c r="X47" i="17"/>
  <c r="AB46" i="17"/>
  <c r="AF45" i="17"/>
  <c r="AJ44" i="17"/>
  <c r="AA18" i="17"/>
  <c r="AY20" i="17"/>
  <c r="AI20" i="17"/>
  <c r="AS18" i="17"/>
  <c r="BG20" i="17"/>
  <c r="AC18" i="17"/>
  <c r="BI20" i="17"/>
  <c r="AM18" i="17"/>
  <c r="AU18" i="17"/>
  <c r="S18" i="17"/>
  <c r="Q20" i="17"/>
  <c r="Q18" i="17"/>
  <c r="W20" i="17"/>
  <c r="AE18" i="17"/>
  <c r="AG18" i="17"/>
  <c r="AO20" i="17"/>
  <c r="AW18" i="17"/>
  <c r="BE18" i="17"/>
  <c r="K5" i="17"/>
  <c r="I5" i="17"/>
  <c r="E18" i="17" l="1"/>
  <c r="Y18" i="17"/>
  <c r="AK18" i="17"/>
  <c r="BK20" i="17"/>
  <c r="U20" i="17"/>
  <c r="G18" i="17"/>
  <c r="BA20" i="17"/>
  <c r="BM18" i="17"/>
  <c r="BC18" i="17"/>
  <c r="O20" i="17"/>
  <c r="AQ18" i="17"/>
  <c r="AO45" i="17"/>
  <c r="AO44" i="17"/>
  <c r="AO48" i="17"/>
  <c r="AO47" i="17"/>
  <c r="AO46" i="17"/>
  <c r="I20" i="17"/>
  <c r="I18" i="17"/>
  <c r="K18" i="17"/>
  <c r="K20" i="17"/>
  <c r="M5" i="17"/>
  <c r="M20" i="17" l="1"/>
  <c r="M18" i="17"/>
</calcChain>
</file>

<file path=xl/sharedStrings.xml><?xml version="1.0" encoding="utf-8"?>
<sst xmlns="http://schemas.openxmlformats.org/spreadsheetml/2006/main" count="1479" uniqueCount="93">
  <si>
    <t>Mle</t>
  </si>
  <si>
    <t>Equipe</t>
  </si>
  <si>
    <t>A</t>
  </si>
  <si>
    <t>B</t>
  </si>
  <si>
    <t>C</t>
  </si>
  <si>
    <t>D</t>
  </si>
  <si>
    <t>ADM</t>
  </si>
  <si>
    <t>Division Technique Navigation</t>
  </si>
  <si>
    <t>Direction Aéroport Mohammed V</t>
  </si>
  <si>
    <t>Approuvé par:</t>
  </si>
  <si>
    <t>Vérifié par:</t>
  </si>
  <si>
    <t>Edité par:</t>
  </si>
  <si>
    <t>CA</t>
  </si>
  <si>
    <t>Congé de Maladie</t>
  </si>
  <si>
    <t>CM</t>
  </si>
  <si>
    <t>A1</t>
  </si>
  <si>
    <t>A2</t>
  </si>
  <si>
    <t>A3</t>
  </si>
  <si>
    <t>Accident de Travail</t>
  </si>
  <si>
    <t>AT</t>
  </si>
  <si>
    <t>B1</t>
  </si>
  <si>
    <t>B2</t>
  </si>
  <si>
    <t>B3</t>
  </si>
  <si>
    <t>CE</t>
  </si>
  <si>
    <t>C1</t>
  </si>
  <si>
    <t>C2</t>
  </si>
  <si>
    <t>C3</t>
  </si>
  <si>
    <t>D1</t>
  </si>
  <si>
    <t>D2</t>
  </si>
  <si>
    <t>D3</t>
  </si>
  <si>
    <t>Département Technique et Navigation</t>
  </si>
  <si>
    <t>CMN.9.E.010/00</t>
  </si>
  <si>
    <t>Horaire Technique:</t>
  </si>
  <si>
    <t>Horaire Administratif:</t>
  </si>
  <si>
    <t>Eq</t>
  </si>
  <si>
    <t>Congé Administratif</t>
  </si>
  <si>
    <t>Congé Exceptionnel</t>
  </si>
  <si>
    <t>08h30 - 16h30</t>
  </si>
  <si>
    <t>Nom</t>
  </si>
  <si>
    <t xml:space="preserve"> Prénom</t>
  </si>
  <si>
    <t>(*) Zarhoun</t>
  </si>
  <si>
    <t xml:space="preserve">Babi </t>
  </si>
  <si>
    <t>(*) Wardi</t>
  </si>
  <si>
    <t>Layali</t>
  </si>
  <si>
    <t>Driss</t>
  </si>
  <si>
    <t>Hicham</t>
  </si>
  <si>
    <t>Abderrahim</t>
  </si>
  <si>
    <t>Hamid</t>
  </si>
  <si>
    <t>El mahdi</t>
  </si>
  <si>
    <t>Rachid</t>
  </si>
  <si>
    <t>Abdeljalil</t>
  </si>
  <si>
    <t>Samir</t>
  </si>
  <si>
    <t>Said</t>
  </si>
  <si>
    <t>Noureddine</t>
  </si>
  <si>
    <t xml:space="preserve">Ouardy </t>
  </si>
  <si>
    <t xml:space="preserve">(*) Saadaoui </t>
  </si>
  <si>
    <t>Hamrkmija</t>
  </si>
  <si>
    <t>Labied</t>
  </si>
  <si>
    <t>3967</t>
  </si>
  <si>
    <t>3855</t>
  </si>
  <si>
    <t>8712</t>
  </si>
  <si>
    <t>8159</t>
  </si>
  <si>
    <t>9300</t>
  </si>
  <si>
    <t>8161</t>
  </si>
  <si>
    <t>8209</t>
  </si>
  <si>
    <t>Monfaloti</t>
  </si>
  <si>
    <t>Reuhy</t>
  </si>
  <si>
    <t>3599</t>
  </si>
  <si>
    <t>8162</t>
  </si>
  <si>
    <r>
      <t xml:space="preserve">Tableau de Service </t>
    </r>
    <r>
      <rPr>
        <b/>
        <u/>
        <sz val="14"/>
        <rFont val="Arial"/>
        <family val="2"/>
      </rPr>
      <t>Réel</t>
    </r>
    <r>
      <rPr>
        <b/>
        <sz val="14"/>
        <rFont val="Arial"/>
        <family val="2"/>
      </rPr>
      <t xml:space="preserve">   ELECTRICITE BALISAGE</t>
    </r>
  </si>
  <si>
    <t>08h30 - 20h30</t>
  </si>
  <si>
    <t>20h30 - 00h00</t>
  </si>
  <si>
    <t>00h00 - 08h30</t>
  </si>
  <si>
    <t>Tableau d'octroi de la prime de panier et des heures de nuit
du personnel Service Electricité balisage</t>
  </si>
  <si>
    <t>Nom et prénom</t>
  </si>
  <si>
    <t>Nombre de paniers</t>
  </si>
  <si>
    <t>ZARHOUN DRISS</t>
  </si>
  <si>
    <t>SAADAOUI  EL MAHDI</t>
  </si>
  <si>
    <t>BABI HICHAM</t>
  </si>
  <si>
    <t>WARDI NOUREDDINE</t>
  </si>
  <si>
    <t>LABIED ABDELJALIL</t>
  </si>
  <si>
    <t>LAYALI SAMIR</t>
  </si>
  <si>
    <t>+</t>
  </si>
  <si>
    <t>Heures des jours féries</t>
  </si>
  <si>
    <t>Mois :</t>
  </si>
  <si>
    <t>Jours féries pendant le mois :</t>
  </si>
  <si>
    <t>=NB.SI(E7:BN7;"A2") + NB.SI(E7:BN7;"B2") + NB.SI(E7:BN7;"C2") + NB.SI(E7:BN7;"D2")</t>
  </si>
  <si>
    <t>=NB.SI(E10:BN10;"A2") + NB.SI(E10:BN10;"B2") + NB.SI(E10:BN10;"C2") + NB.SI(E10:BN10;"D2")</t>
  </si>
  <si>
    <t>eq: "A"</t>
  </si>
  <si>
    <t>eq: "B"</t>
  </si>
  <si>
    <t>eq :"C"</t>
  </si>
  <si>
    <t>eq :"D"</t>
  </si>
  <si>
    <t>=RECHERCHEV($E$6;'00'!$A$2:$E$366;2;0)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</si>
</sst>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h]:mm:ss;@"/>
    <numFmt numFmtId="165" formatCode="[h]:mm;@"/>
    <numFmt numFmtId="166" formatCode="dd"/>
    <numFmt numFmtId="167" formatCode="ddd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u/>
      <sz val="12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9"/>
      <name val="Arial Narrow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0"/>
      <name val="Arial Unicode MS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49" fontId="11" fillId="2" borderId="2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6" fillId="0" borderId="0" xfId="0" applyFont="1"/>
    <xf numFmtId="0" fontId="15" fillId="3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vertical="center"/>
    </xf>
    <xf numFmtId="0" fontId="2" fillId="2" borderId="2" xfId="1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vertical="center"/>
    </xf>
    <xf numFmtId="0" fontId="17" fillId="3" borderId="1" xfId="0" applyFont="1" applyFill="1" applyBorder="1" applyAlignment="1">
      <alignment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17" fontId="14" fillId="0" borderId="0" xfId="0" applyNumberFormat="1" applyFont="1" applyBorder="1" applyAlignment="1">
      <alignment horizontal="right" vertical="center"/>
    </xf>
    <xf numFmtId="17" fontId="14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17" fontId="15" fillId="5" borderId="1" xfId="0" applyNumberFormat="1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5" fillId="5" borderId="3" xfId="0" applyFont="1" applyFill="1" applyBorder="1" applyAlignment="1">
      <alignment horizontal="left" vertical="center" wrapText="1"/>
    </xf>
    <xf numFmtId="0" fontId="15" fillId="5" borderId="4" xfId="0" applyFont="1" applyFill="1" applyBorder="1" applyAlignment="1">
      <alignment horizontal="right" vertical="center" wrapText="1"/>
    </xf>
    <xf numFmtId="0" fontId="15" fillId="5" borderId="1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" fontId="8" fillId="0" borderId="12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166" fontId="5" fillId="2" borderId="3" xfId="0" applyNumberFormat="1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167" fontId="5" fillId="2" borderId="4" xfId="0" applyNumberFormat="1" applyFont="1" applyFill="1" applyBorder="1" applyAlignment="1">
      <alignment horizontal="center" vertical="center"/>
    </xf>
    <xf numFmtId="167" fontId="5" fillId="2" borderId="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1" xfId="0" quotePrefix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/>
    <xf numFmtId="0" fontId="0" fillId="0" borderId="1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/>
    <xf numFmtId="0" fontId="0" fillId="8" borderId="2" xfId="0" applyFill="1" applyBorder="1" applyAlignment="1">
      <alignment horizontal="center" vertical="center"/>
    </xf>
    <xf numFmtId="0" fontId="0" fillId="8" borderId="0" xfId="0" applyFill="1"/>
    <xf numFmtId="0" fontId="0" fillId="9" borderId="2" xfId="0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3" xfId="2"/>
  </cellStyles>
  <dxfs count="6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1"/>
      </font>
    </dxf>
    <dxf>
      <font>
        <color theme="0" tint="-0.34998626667073579"/>
      </font>
    </dxf>
    <dxf>
      <font>
        <color theme="0" tint="-0.34998626667073579"/>
      </font>
      <fill>
        <patternFill>
          <fgColor theme="0" tint="-0.24994659260841701"/>
          <bgColor theme="0" tint="-0.24994659260841701"/>
        </patternFill>
      </fill>
    </dxf>
    <dxf>
      <fill>
        <patternFill>
          <fgColor theme="0" tint="-0.24994659260841701"/>
        </patternFill>
      </fill>
    </dxf>
    <dxf>
      <fill>
        <patternFill>
          <fgColor theme="0" tint="-0.24994659260841701"/>
          <bgColor theme="4"/>
        </patternFill>
      </fill>
    </dxf>
    <dxf>
      <font>
        <color theme="0" tint="-0.34998626667073579"/>
      </font>
      <fill>
        <patternFill>
          <fgColor theme="0" tint="-0.24994659260841701"/>
          <bgColor theme="0" tint="-0.24994659260841701"/>
        </patternFill>
      </fill>
    </dxf>
    <dxf>
      <fill>
        <patternFill>
          <fgColor theme="0" tint="-0.24994659260841701"/>
        </patternFill>
      </fill>
    </dxf>
    <dxf>
      <fill>
        <patternFill>
          <fgColor theme="0" tint="-0.24994659260841701"/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266700</xdr:colOff>
      <xdr:row>0</xdr:row>
      <xdr:rowOff>68580</xdr:rowOff>
    </xdr:from>
    <xdr:to>
      <xdr:col>33</xdr:col>
      <xdr:colOff>297180</xdr:colOff>
      <xdr:row>1</xdr:row>
      <xdr:rowOff>411306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68580"/>
          <a:ext cx="1706880" cy="7846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56</xdr:col>
      <xdr:colOff>318</xdr:colOff>
      <xdr:row>32</xdr:row>
      <xdr:rowOff>15876</xdr:rowOff>
    </xdr:from>
    <xdr:to>
      <xdr:col>65</xdr:col>
      <xdr:colOff>68580</xdr:colOff>
      <xdr:row>35</xdr:row>
      <xdr:rowOff>69815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4193" y="9604376"/>
          <a:ext cx="1663700" cy="90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R\SR%202011\ASTREINTE%20ESA\Users\jarek\AppData\Local\Microsoft\Windows\Temporary%20Internet%20Files\Content.Outlook\4INQZ8EI\TABLEAUX%20D'ASTRIENTE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D'ASTREINTE"/>
    </sheetNames>
    <sheetDataSet>
      <sheetData sheetId="0">
        <row r="1">
          <cell r="A1">
            <v>39814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6"/>
  <sheetViews>
    <sheetView topLeftCell="A684" workbookViewId="0">
      <selection activeCell="E366" sqref="E366"/>
    </sheetView>
  </sheetViews>
  <sheetFormatPr baseColWidth="10" defaultRowHeight="12.75" x14ac:dyDescent="0.2"/>
  <cols>
    <col min="1" max="1" width="12.28515625" customWidth="1"/>
  </cols>
  <sheetData>
    <row r="1" spans="1:5" ht="15.75" x14ac:dyDescent="0.2">
      <c r="A1" s="136"/>
      <c r="B1" s="136" t="s">
        <v>88</v>
      </c>
      <c r="C1" s="136" t="s">
        <v>89</v>
      </c>
      <c r="D1" s="136" t="s">
        <v>90</v>
      </c>
      <c r="E1" s="136" t="s">
        <v>91</v>
      </c>
    </row>
    <row r="2" spans="1:5" x14ac:dyDescent="0.2">
      <c r="A2" s="126">
        <v>44562</v>
      </c>
      <c r="B2" s="135"/>
      <c r="C2" s="125" t="s">
        <v>22</v>
      </c>
      <c r="D2" s="125" t="s">
        <v>25</v>
      </c>
      <c r="E2" s="125" t="s">
        <v>27</v>
      </c>
    </row>
    <row r="3" spans="1:5" x14ac:dyDescent="0.2">
      <c r="A3" s="126">
        <v>44563</v>
      </c>
      <c r="B3" s="125" t="s">
        <v>15</v>
      </c>
      <c r="C3" s="133"/>
      <c r="D3" s="125" t="s">
        <v>26</v>
      </c>
      <c r="E3" s="125" t="s">
        <v>28</v>
      </c>
    </row>
    <row r="4" spans="1:5" x14ac:dyDescent="0.2">
      <c r="A4" s="126">
        <v>44564</v>
      </c>
      <c r="B4" s="125" t="s">
        <v>16</v>
      </c>
      <c r="C4" s="125" t="s">
        <v>20</v>
      </c>
      <c r="D4" s="131"/>
      <c r="E4" s="125" t="s">
        <v>29</v>
      </c>
    </row>
    <row r="5" spans="1:5" x14ac:dyDescent="0.2">
      <c r="A5" s="126">
        <v>44565</v>
      </c>
      <c r="B5" s="125" t="s">
        <v>17</v>
      </c>
      <c r="C5" s="125" t="s">
        <v>21</v>
      </c>
      <c r="D5" s="125" t="s">
        <v>24</v>
      </c>
      <c r="E5" s="128"/>
    </row>
    <row r="6" spans="1:5" x14ac:dyDescent="0.2">
      <c r="A6" s="126">
        <v>44566</v>
      </c>
      <c r="B6" s="135"/>
      <c r="C6" s="125" t="s">
        <v>22</v>
      </c>
      <c r="D6" s="125" t="s">
        <v>25</v>
      </c>
      <c r="E6" s="125" t="s">
        <v>27</v>
      </c>
    </row>
    <row r="7" spans="1:5" x14ac:dyDescent="0.2">
      <c r="A7" s="126">
        <v>44567</v>
      </c>
      <c r="B7" s="127" t="s">
        <v>15</v>
      </c>
      <c r="C7" s="134"/>
      <c r="D7" s="127" t="s">
        <v>26</v>
      </c>
      <c r="E7" s="127" t="s">
        <v>28</v>
      </c>
    </row>
    <row r="8" spans="1:5" x14ac:dyDescent="0.2">
      <c r="A8" s="126">
        <v>44568</v>
      </c>
      <c r="B8" s="127" t="s">
        <v>16</v>
      </c>
      <c r="C8" s="130" t="s">
        <v>20</v>
      </c>
      <c r="D8" s="132"/>
      <c r="E8" s="127" t="s">
        <v>29</v>
      </c>
    </row>
    <row r="9" spans="1:5" x14ac:dyDescent="0.2">
      <c r="A9" s="126">
        <v>44569</v>
      </c>
      <c r="B9" s="127" t="s">
        <v>17</v>
      </c>
      <c r="C9" s="130" t="s">
        <v>21</v>
      </c>
      <c r="D9" s="130" t="s">
        <v>24</v>
      </c>
      <c r="E9" s="129"/>
    </row>
    <row r="10" spans="1:5" x14ac:dyDescent="0.2">
      <c r="A10" s="126">
        <v>44570</v>
      </c>
      <c r="B10" s="135"/>
      <c r="C10" s="125" t="s">
        <v>22</v>
      </c>
      <c r="D10" s="125" t="s">
        <v>25</v>
      </c>
      <c r="E10" s="125" t="s">
        <v>27</v>
      </c>
    </row>
    <row r="11" spans="1:5" x14ac:dyDescent="0.2">
      <c r="A11" s="126">
        <v>44571</v>
      </c>
      <c r="B11" s="125" t="s">
        <v>15</v>
      </c>
      <c r="C11" s="133"/>
      <c r="D11" s="125" t="s">
        <v>26</v>
      </c>
      <c r="E11" s="125" t="s">
        <v>28</v>
      </c>
    </row>
    <row r="12" spans="1:5" x14ac:dyDescent="0.2">
      <c r="A12" s="126">
        <v>44572</v>
      </c>
      <c r="B12" s="125" t="s">
        <v>16</v>
      </c>
      <c r="C12" s="125" t="s">
        <v>20</v>
      </c>
      <c r="D12" s="131"/>
      <c r="E12" s="125" t="s">
        <v>29</v>
      </c>
    </row>
    <row r="13" spans="1:5" x14ac:dyDescent="0.2">
      <c r="A13" s="126">
        <v>44573</v>
      </c>
      <c r="B13" s="125" t="s">
        <v>17</v>
      </c>
      <c r="C13" s="125" t="s">
        <v>21</v>
      </c>
      <c r="D13" s="125" t="s">
        <v>24</v>
      </c>
      <c r="E13" s="128"/>
    </row>
    <row r="14" spans="1:5" x14ac:dyDescent="0.2">
      <c r="A14" s="126">
        <v>44574</v>
      </c>
      <c r="B14" s="135"/>
      <c r="C14" s="125" t="s">
        <v>22</v>
      </c>
      <c r="D14" s="125" t="s">
        <v>25</v>
      </c>
      <c r="E14" s="125" t="s">
        <v>27</v>
      </c>
    </row>
    <row r="15" spans="1:5" x14ac:dyDescent="0.2">
      <c r="A15" s="126">
        <v>44575</v>
      </c>
      <c r="B15" s="127" t="s">
        <v>15</v>
      </c>
      <c r="C15" s="134"/>
      <c r="D15" s="127" t="s">
        <v>26</v>
      </c>
      <c r="E15" s="127" t="s">
        <v>28</v>
      </c>
    </row>
    <row r="16" spans="1:5" x14ac:dyDescent="0.2">
      <c r="A16" s="126">
        <v>44576</v>
      </c>
      <c r="B16" s="127" t="s">
        <v>16</v>
      </c>
      <c r="C16" s="130" t="s">
        <v>20</v>
      </c>
      <c r="D16" s="132"/>
      <c r="E16" s="127" t="s">
        <v>29</v>
      </c>
    </row>
    <row r="17" spans="1:5" x14ac:dyDescent="0.2">
      <c r="A17" s="126">
        <v>44577</v>
      </c>
      <c r="B17" s="127" t="s">
        <v>17</v>
      </c>
      <c r="C17" s="130" t="s">
        <v>21</v>
      </c>
      <c r="D17" s="130" t="s">
        <v>24</v>
      </c>
      <c r="E17" s="129"/>
    </row>
    <row r="18" spans="1:5" x14ac:dyDescent="0.2">
      <c r="A18" s="126">
        <v>44578</v>
      </c>
      <c r="B18" s="135"/>
      <c r="C18" s="125" t="s">
        <v>22</v>
      </c>
      <c r="D18" s="125" t="s">
        <v>25</v>
      </c>
      <c r="E18" s="125" t="s">
        <v>27</v>
      </c>
    </row>
    <row r="19" spans="1:5" x14ac:dyDescent="0.2">
      <c r="A19" s="126">
        <v>44579</v>
      </c>
      <c r="B19" s="125" t="s">
        <v>15</v>
      </c>
      <c r="C19" s="133"/>
      <c r="D19" s="125" t="s">
        <v>26</v>
      </c>
      <c r="E19" s="125" t="s">
        <v>28</v>
      </c>
    </row>
    <row r="20" spans="1:5" x14ac:dyDescent="0.2">
      <c r="A20" s="126">
        <v>44580</v>
      </c>
      <c r="B20" s="125" t="s">
        <v>16</v>
      </c>
      <c r="C20" s="125" t="s">
        <v>20</v>
      </c>
      <c r="D20" s="131"/>
      <c r="E20" s="125" t="s">
        <v>29</v>
      </c>
    </row>
    <row r="21" spans="1:5" x14ac:dyDescent="0.2">
      <c r="A21" s="126">
        <v>44581</v>
      </c>
      <c r="B21" s="125" t="s">
        <v>17</v>
      </c>
      <c r="C21" s="125" t="s">
        <v>21</v>
      </c>
      <c r="D21" s="125" t="s">
        <v>24</v>
      </c>
      <c r="E21" s="128"/>
    </row>
    <row r="22" spans="1:5" x14ac:dyDescent="0.2">
      <c r="A22" s="126">
        <v>44582</v>
      </c>
      <c r="B22" s="135"/>
      <c r="C22" s="125" t="s">
        <v>22</v>
      </c>
      <c r="D22" s="125" t="s">
        <v>25</v>
      </c>
      <c r="E22" s="125" t="s">
        <v>27</v>
      </c>
    </row>
    <row r="23" spans="1:5" x14ac:dyDescent="0.2">
      <c r="A23" s="126">
        <v>44583</v>
      </c>
      <c r="B23" s="127" t="s">
        <v>15</v>
      </c>
      <c r="C23" s="134"/>
      <c r="D23" s="127" t="s">
        <v>26</v>
      </c>
      <c r="E23" s="127" t="s">
        <v>28</v>
      </c>
    </row>
    <row r="24" spans="1:5" x14ac:dyDescent="0.2">
      <c r="A24" s="126">
        <v>44584</v>
      </c>
      <c r="B24" s="127" t="s">
        <v>16</v>
      </c>
      <c r="C24" s="130" t="s">
        <v>20</v>
      </c>
      <c r="D24" s="132"/>
      <c r="E24" s="127" t="s">
        <v>29</v>
      </c>
    </row>
    <row r="25" spans="1:5" x14ac:dyDescent="0.2">
      <c r="A25" s="126">
        <v>44585</v>
      </c>
      <c r="B25" s="135"/>
      <c r="C25" s="125" t="s">
        <v>22</v>
      </c>
      <c r="D25" s="125" t="s">
        <v>25</v>
      </c>
      <c r="E25" s="125" t="s">
        <v>27</v>
      </c>
    </row>
    <row r="26" spans="1:5" x14ac:dyDescent="0.2">
      <c r="A26" s="126">
        <v>44586</v>
      </c>
      <c r="B26" s="125" t="s">
        <v>15</v>
      </c>
      <c r="C26" s="133"/>
      <c r="D26" s="125" t="s">
        <v>26</v>
      </c>
      <c r="E26" s="125" t="s">
        <v>28</v>
      </c>
    </row>
    <row r="27" spans="1:5" x14ac:dyDescent="0.2">
      <c r="A27" s="126">
        <v>44587</v>
      </c>
      <c r="B27" s="125" t="s">
        <v>16</v>
      </c>
      <c r="C27" s="125" t="s">
        <v>20</v>
      </c>
      <c r="D27" s="131"/>
      <c r="E27" s="125" t="s">
        <v>29</v>
      </c>
    </row>
    <row r="28" spans="1:5" x14ac:dyDescent="0.2">
      <c r="A28" s="126">
        <v>44588</v>
      </c>
      <c r="B28" s="125" t="s">
        <v>17</v>
      </c>
      <c r="C28" s="125" t="s">
        <v>21</v>
      </c>
      <c r="D28" s="125" t="s">
        <v>24</v>
      </c>
      <c r="E28" s="128"/>
    </row>
    <row r="29" spans="1:5" x14ac:dyDescent="0.2">
      <c r="A29" s="126">
        <v>44589</v>
      </c>
      <c r="B29" s="135"/>
      <c r="C29" s="125" t="s">
        <v>22</v>
      </c>
      <c r="D29" s="125" t="s">
        <v>25</v>
      </c>
      <c r="E29" s="125" t="s">
        <v>27</v>
      </c>
    </row>
    <row r="30" spans="1:5" x14ac:dyDescent="0.2">
      <c r="A30" s="126">
        <v>44590</v>
      </c>
      <c r="B30" s="127" t="s">
        <v>15</v>
      </c>
      <c r="C30" s="134"/>
      <c r="D30" s="127" t="s">
        <v>26</v>
      </c>
      <c r="E30" s="127" t="s">
        <v>28</v>
      </c>
    </row>
    <row r="31" spans="1:5" x14ac:dyDescent="0.2">
      <c r="A31" s="126">
        <v>44591</v>
      </c>
      <c r="B31" s="127" t="s">
        <v>16</v>
      </c>
      <c r="C31" s="130" t="s">
        <v>20</v>
      </c>
      <c r="D31" s="132"/>
      <c r="E31" s="127" t="s">
        <v>29</v>
      </c>
    </row>
    <row r="32" spans="1:5" x14ac:dyDescent="0.2">
      <c r="A32" s="126">
        <v>44592</v>
      </c>
      <c r="B32" s="127" t="s">
        <v>17</v>
      </c>
      <c r="C32" s="130" t="s">
        <v>21</v>
      </c>
      <c r="D32" s="130" t="s">
        <v>24</v>
      </c>
      <c r="E32" s="129"/>
    </row>
    <row r="33" spans="1:5" x14ac:dyDescent="0.2">
      <c r="A33" s="126">
        <v>44593</v>
      </c>
      <c r="B33" s="135"/>
      <c r="C33" s="125" t="s">
        <v>22</v>
      </c>
      <c r="D33" s="125" t="s">
        <v>25</v>
      </c>
      <c r="E33" s="125" t="s">
        <v>27</v>
      </c>
    </row>
    <row r="34" spans="1:5" x14ac:dyDescent="0.2">
      <c r="A34" s="126">
        <v>44594</v>
      </c>
      <c r="B34" s="125" t="s">
        <v>15</v>
      </c>
      <c r="C34" s="133"/>
      <c r="D34" s="125" t="s">
        <v>26</v>
      </c>
      <c r="E34" s="125" t="s">
        <v>28</v>
      </c>
    </row>
    <row r="35" spans="1:5" x14ac:dyDescent="0.2">
      <c r="A35" s="126">
        <v>44595</v>
      </c>
      <c r="B35" s="125" t="s">
        <v>16</v>
      </c>
      <c r="C35" s="125" t="s">
        <v>20</v>
      </c>
      <c r="D35" s="131"/>
      <c r="E35" s="125" t="s">
        <v>29</v>
      </c>
    </row>
    <row r="36" spans="1:5" x14ac:dyDescent="0.2">
      <c r="A36" s="126">
        <v>44596</v>
      </c>
      <c r="B36" s="125" t="s">
        <v>17</v>
      </c>
      <c r="C36" s="125" t="s">
        <v>21</v>
      </c>
      <c r="D36" s="125" t="s">
        <v>24</v>
      </c>
      <c r="E36" s="128"/>
    </row>
    <row r="37" spans="1:5" x14ac:dyDescent="0.2">
      <c r="A37" s="126">
        <v>44597</v>
      </c>
      <c r="B37" s="135"/>
      <c r="C37" s="125" t="s">
        <v>22</v>
      </c>
      <c r="D37" s="125" t="s">
        <v>25</v>
      </c>
      <c r="E37" s="125" t="s">
        <v>27</v>
      </c>
    </row>
    <row r="38" spans="1:5" x14ac:dyDescent="0.2">
      <c r="A38" s="126">
        <v>44598</v>
      </c>
      <c r="B38" s="127" t="s">
        <v>15</v>
      </c>
      <c r="C38" s="134"/>
      <c r="D38" s="127" t="s">
        <v>26</v>
      </c>
      <c r="E38" s="127" t="s">
        <v>28</v>
      </c>
    </row>
    <row r="39" spans="1:5" x14ac:dyDescent="0.2">
      <c r="A39" s="126">
        <v>44599</v>
      </c>
      <c r="B39" s="127" t="s">
        <v>16</v>
      </c>
      <c r="C39" s="130" t="s">
        <v>20</v>
      </c>
      <c r="D39" s="132"/>
      <c r="E39" s="127" t="s">
        <v>29</v>
      </c>
    </row>
    <row r="40" spans="1:5" x14ac:dyDescent="0.2">
      <c r="A40" s="126">
        <v>44600</v>
      </c>
      <c r="B40" s="127" t="s">
        <v>17</v>
      </c>
      <c r="C40" s="130" t="s">
        <v>21</v>
      </c>
      <c r="D40" s="130" t="s">
        <v>24</v>
      </c>
      <c r="E40" s="129"/>
    </row>
    <row r="41" spans="1:5" x14ac:dyDescent="0.2">
      <c r="A41" s="126">
        <v>44601</v>
      </c>
      <c r="B41" s="135"/>
      <c r="C41" s="125" t="s">
        <v>22</v>
      </c>
      <c r="D41" s="125" t="s">
        <v>25</v>
      </c>
      <c r="E41" s="125" t="s">
        <v>27</v>
      </c>
    </row>
    <row r="42" spans="1:5" x14ac:dyDescent="0.2">
      <c r="A42" s="126">
        <v>44602</v>
      </c>
      <c r="B42" s="125" t="s">
        <v>15</v>
      </c>
      <c r="C42" s="133"/>
      <c r="D42" s="125" t="s">
        <v>26</v>
      </c>
      <c r="E42" s="125" t="s">
        <v>28</v>
      </c>
    </row>
    <row r="43" spans="1:5" x14ac:dyDescent="0.2">
      <c r="A43" s="126">
        <v>44603</v>
      </c>
      <c r="B43" s="125" t="s">
        <v>16</v>
      </c>
      <c r="C43" s="125" t="s">
        <v>20</v>
      </c>
      <c r="D43" s="131"/>
      <c r="E43" s="125" t="s">
        <v>29</v>
      </c>
    </row>
    <row r="44" spans="1:5" x14ac:dyDescent="0.2">
      <c r="A44" s="126">
        <v>44604</v>
      </c>
      <c r="B44" s="125" t="s">
        <v>17</v>
      </c>
      <c r="C44" s="125" t="s">
        <v>21</v>
      </c>
      <c r="D44" s="125" t="s">
        <v>24</v>
      </c>
      <c r="E44" s="128"/>
    </row>
    <row r="45" spans="1:5" x14ac:dyDescent="0.2">
      <c r="A45" s="126">
        <v>44605</v>
      </c>
      <c r="B45" s="135"/>
      <c r="C45" s="125" t="s">
        <v>22</v>
      </c>
      <c r="D45" s="125" t="s">
        <v>25</v>
      </c>
      <c r="E45" s="125" t="s">
        <v>27</v>
      </c>
    </row>
    <row r="46" spans="1:5" x14ac:dyDescent="0.2">
      <c r="A46" s="126">
        <v>44606</v>
      </c>
      <c r="B46" s="127" t="s">
        <v>15</v>
      </c>
      <c r="C46" s="134"/>
      <c r="D46" s="127" t="s">
        <v>26</v>
      </c>
      <c r="E46" s="127" t="s">
        <v>28</v>
      </c>
    </row>
    <row r="47" spans="1:5" x14ac:dyDescent="0.2">
      <c r="A47" s="126">
        <v>44607</v>
      </c>
      <c r="B47" s="127" t="s">
        <v>16</v>
      </c>
      <c r="C47" s="130" t="s">
        <v>20</v>
      </c>
      <c r="D47" s="132"/>
      <c r="E47" s="127" t="s">
        <v>29</v>
      </c>
    </row>
    <row r="48" spans="1:5" x14ac:dyDescent="0.2">
      <c r="A48" s="126">
        <v>44608</v>
      </c>
      <c r="B48" s="135"/>
      <c r="C48" s="125" t="s">
        <v>22</v>
      </c>
      <c r="D48" s="125" t="s">
        <v>25</v>
      </c>
      <c r="E48" s="125" t="s">
        <v>27</v>
      </c>
    </row>
    <row r="49" spans="1:5" x14ac:dyDescent="0.2">
      <c r="A49" s="126">
        <v>44609</v>
      </c>
      <c r="B49" s="125" t="s">
        <v>15</v>
      </c>
      <c r="C49" s="133"/>
      <c r="D49" s="125" t="s">
        <v>26</v>
      </c>
      <c r="E49" s="125" t="s">
        <v>28</v>
      </c>
    </row>
    <row r="50" spans="1:5" x14ac:dyDescent="0.2">
      <c r="A50" s="126">
        <v>44610</v>
      </c>
      <c r="B50" s="125" t="s">
        <v>16</v>
      </c>
      <c r="C50" s="125" t="s">
        <v>20</v>
      </c>
      <c r="D50" s="131"/>
      <c r="E50" s="125" t="s">
        <v>29</v>
      </c>
    </row>
    <row r="51" spans="1:5" x14ac:dyDescent="0.2">
      <c r="A51" s="126">
        <v>44611</v>
      </c>
      <c r="B51" s="125" t="s">
        <v>17</v>
      </c>
      <c r="C51" s="125" t="s">
        <v>21</v>
      </c>
      <c r="D51" s="125" t="s">
        <v>24</v>
      </c>
      <c r="E51" s="128"/>
    </row>
    <row r="52" spans="1:5" x14ac:dyDescent="0.2">
      <c r="A52" s="126">
        <v>44612</v>
      </c>
      <c r="B52" s="135"/>
      <c r="C52" s="125" t="s">
        <v>22</v>
      </c>
      <c r="D52" s="125" t="s">
        <v>25</v>
      </c>
      <c r="E52" s="125" t="s">
        <v>27</v>
      </c>
    </row>
    <row r="53" spans="1:5" x14ac:dyDescent="0.2">
      <c r="A53" s="126">
        <v>44613</v>
      </c>
      <c r="B53" s="127" t="s">
        <v>15</v>
      </c>
      <c r="C53" s="134"/>
      <c r="D53" s="127" t="s">
        <v>26</v>
      </c>
      <c r="E53" s="127" t="s">
        <v>28</v>
      </c>
    </row>
    <row r="54" spans="1:5" x14ac:dyDescent="0.2">
      <c r="A54" s="126">
        <v>44614</v>
      </c>
      <c r="B54" s="127" t="s">
        <v>16</v>
      </c>
      <c r="C54" s="130" t="s">
        <v>20</v>
      </c>
      <c r="D54" s="132"/>
      <c r="E54" s="127" t="s">
        <v>29</v>
      </c>
    </row>
    <row r="55" spans="1:5" x14ac:dyDescent="0.2">
      <c r="A55" s="126">
        <v>44615</v>
      </c>
      <c r="B55" s="127" t="s">
        <v>17</v>
      </c>
      <c r="C55" s="130" t="s">
        <v>21</v>
      </c>
      <c r="D55" s="130" t="s">
        <v>24</v>
      </c>
      <c r="E55" s="129"/>
    </row>
    <row r="56" spans="1:5" x14ac:dyDescent="0.2">
      <c r="A56" s="126">
        <v>44616</v>
      </c>
      <c r="B56" s="135"/>
      <c r="C56" s="125" t="s">
        <v>22</v>
      </c>
      <c r="D56" s="125" t="s">
        <v>25</v>
      </c>
      <c r="E56" s="125" t="s">
        <v>27</v>
      </c>
    </row>
    <row r="57" spans="1:5" x14ac:dyDescent="0.2">
      <c r="A57" s="126">
        <v>44617</v>
      </c>
      <c r="B57" s="125" t="s">
        <v>15</v>
      </c>
      <c r="C57" s="133"/>
      <c r="D57" s="125" t="s">
        <v>26</v>
      </c>
      <c r="E57" s="125" t="s">
        <v>28</v>
      </c>
    </row>
    <row r="58" spans="1:5" x14ac:dyDescent="0.2">
      <c r="A58" s="126">
        <v>44618</v>
      </c>
      <c r="B58" s="125" t="s">
        <v>16</v>
      </c>
      <c r="C58" s="125" t="s">
        <v>20</v>
      </c>
      <c r="D58" s="131"/>
      <c r="E58" s="125" t="s">
        <v>29</v>
      </c>
    </row>
    <row r="59" spans="1:5" x14ac:dyDescent="0.2">
      <c r="A59" s="126">
        <v>44619</v>
      </c>
      <c r="B59" s="125" t="s">
        <v>17</v>
      </c>
      <c r="C59" s="125" t="s">
        <v>21</v>
      </c>
      <c r="D59" s="125" t="s">
        <v>24</v>
      </c>
      <c r="E59" s="128"/>
    </row>
    <row r="60" spans="1:5" x14ac:dyDescent="0.2">
      <c r="A60" s="126">
        <v>44620</v>
      </c>
      <c r="B60" s="135"/>
      <c r="C60" s="125" t="s">
        <v>22</v>
      </c>
      <c r="D60" s="125" t="s">
        <v>25</v>
      </c>
      <c r="E60" s="125" t="s">
        <v>27</v>
      </c>
    </row>
    <row r="61" spans="1:5" x14ac:dyDescent="0.2">
      <c r="A61" s="126">
        <v>44621</v>
      </c>
      <c r="B61" s="127" t="s">
        <v>15</v>
      </c>
      <c r="C61" s="134"/>
      <c r="D61" s="127" t="s">
        <v>26</v>
      </c>
      <c r="E61" s="127" t="s">
        <v>28</v>
      </c>
    </row>
    <row r="62" spans="1:5" x14ac:dyDescent="0.2">
      <c r="A62" s="126">
        <v>44622</v>
      </c>
      <c r="B62" s="127" t="s">
        <v>16</v>
      </c>
      <c r="C62" s="130" t="s">
        <v>20</v>
      </c>
      <c r="D62" s="132"/>
      <c r="E62" s="127" t="s">
        <v>29</v>
      </c>
    </row>
    <row r="63" spans="1:5" x14ac:dyDescent="0.2">
      <c r="A63" s="126">
        <v>44623</v>
      </c>
      <c r="B63" s="127" t="s">
        <v>17</v>
      </c>
      <c r="C63" s="130" t="s">
        <v>21</v>
      </c>
      <c r="D63" s="130" t="s">
        <v>24</v>
      </c>
      <c r="E63" s="129"/>
    </row>
    <row r="64" spans="1:5" x14ac:dyDescent="0.2">
      <c r="A64" s="126">
        <v>44624</v>
      </c>
      <c r="B64" s="135"/>
      <c r="C64" s="125" t="s">
        <v>22</v>
      </c>
      <c r="D64" s="125" t="s">
        <v>25</v>
      </c>
      <c r="E64" s="125" t="s">
        <v>27</v>
      </c>
    </row>
    <row r="65" spans="1:5" x14ac:dyDescent="0.2">
      <c r="A65" s="126">
        <v>44625</v>
      </c>
      <c r="B65" s="125" t="s">
        <v>15</v>
      </c>
      <c r="C65" s="133"/>
      <c r="D65" s="125" t="s">
        <v>26</v>
      </c>
      <c r="E65" s="125" t="s">
        <v>28</v>
      </c>
    </row>
    <row r="66" spans="1:5" x14ac:dyDescent="0.2">
      <c r="A66" s="126">
        <v>44626</v>
      </c>
      <c r="B66" s="125" t="s">
        <v>16</v>
      </c>
      <c r="C66" s="125" t="s">
        <v>20</v>
      </c>
      <c r="D66" s="131"/>
      <c r="E66" s="125" t="s">
        <v>29</v>
      </c>
    </row>
    <row r="67" spans="1:5" x14ac:dyDescent="0.2">
      <c r="A67" s="126">
        <v>44627</v>
      </c>
      <c r="B67" s="125" t="s">
        <v>17</v>
      </c>
      <c r="C67" s="125" t="s">
        <v>21</v>
      </c>
      <c r="D67" s="125" t="s">
        <v>24</v>
      </c>
      <c r="E67" s="128"/>
    </row>
    <row r="68" spans="1:5" x14ac:dyDescent="0.2">
      <c r="A68" s="126">
        <v>44628</v>
      </c>
      <c r="B68" s="135"/>
      <c r="C68" s="125" t="s">
        <v>22</v>
      </c>
      <c r="D68" s="125" t="s">
        <v>25</v>
      </c>
      <c r="E68" s="125" t="s">
        <v>27</v>
      </c>
    </row>
    <row r="69" spans="1:5" x14ac:dyDescent="0.2">
      <c r="A69" s="126">
        <v>44629</v>
      </c>
      <c r="B69" s="127" t="s">
        <v>15</v>
      </c>
      <c r="C69" s="134"/>
      <c r="D69" s="127" t="s">
        <v>26</v>
      </c>
      <c r="E69" s="127" t="s">
        <v>28</v>
      </c>
    </row>
    <row r="70" spans="1:5" x14ac:dyDescent="0.2">
      <c r="A70" s="126">
        <v>44630</v>
      </c>
      <c r="B70" s="127" t="s">
        <v>16</v>
      </c>
      <c r="C70" s="130" t="s">
        <v>20</v>
      </c>
      <c r="D70" s="132"/>
      <c r="E70" s="127" t="s">
        <v>29</v>
      </c>
    </row>
    <row r="71" spans="1:5" x14ac:dyDescent="0.2">
      <c r="A71" s="126">
        <v>44631</v>
      </c>
      <c r="B71" s="135"/>
      <c r="C71" s="125" t="s">
        <v>22</v>
      </c>
      <c r="D71" s="125" t="s">
        <v>25</v>
      </c>
      <c r="E71" s="125" t="s">
        <v>27</v>
      </c>
    </row>
    <row r="72" spans="1:5" x14ac:dyDescent="0.2">
      <c r="A72" s="126">
        <v>44632</v>
      </c>
      <c r="B72" s="125" t="s">
        <v>15</v>
      </c>
      <c r="C72" s="133"/>
      <c r="D72" s="125" t="s">
        <v>26</v>
      </c>
      <c r="E72" s="125" t="s">
        <v>28</v>
      </c>
    </row>
    <row r="73" spans="1:5" x14ac:dyDescent="0.2">
      <c r="A73" s="126">
        <v>44633</v>
      </c>
      <c r="B73" s="125" t="s">
        <v>16</v>
      </c>
      <c r="C73" s="125" t="s">
        <v>20</v>
      </c>
      <c r="D73" s="131"/>
      <c r="E73" s="125" t="s">
        <v>29</v>
      </c>
    </row>
    <row r="74" spans="1:5" x14ac:dyDescent="0.2">
      <c r="A74" s="126">
        <v>44634</v>
      </c>
      <c r="B74" s="125" t="s">
        <v>17</v>
      </c>
      <c r="C74" s="125" t="s">
        <v>21</v>
      </c>
      <c r="D74" s="125" t="s">
        <v>24</v>
      </c>
      <c r="E74" s="128"/>
    </row>
    <row r="75" spans="1:5" x14ac:dyDescent="0.2">
      <c r="A75" s="126">
        <v>44635</v>
      </c>
      <c r="B75" s="135"/>
      <c r="C75" s="125" t="s">
        <v>22</v>
      </c>
      <c r="D75" s="125" t="s">
        <v>25</v>
      </c>
      <c r="E75" s="125" t="s">
        <v>27</v>
      </c>
    </row>
    <row r="76" spans="1:5" x14ac:dyDescent="0.2">
      <c r="A76" s="126">
        <v>44636</v>
      </c>
      <c r="B76" s="127" t="s">
        <v>15</v>
      </c>
      <c r="C76" s="134"/>
      <c r="D76" s="127" t="s">
        <v>26</v>
      </c>
      <c r="E76" s="127" t="s">
        <v>28</v>
      </c>
    </row>
    <row r="77" spans="1:5" x14ac:dyDescent="0.2">
      <c r="A77" s="126">
        <v>44637</v>
      </c>
      <c r="B77" s="127" t="s">
        <v>16</v>
      </c>
      <c r="C77" s="130" t="s">
        <v>20</v>
      </c>
      <c r="D77" s="132"/>
      <c r="E77" s="127" t="s">
        <v>29</v>
      </c>
    </row>
    <row r="78" spans="1:5" x14ac:dyDescent="0.2">
      <c r="A78" s="126">
        <v>44638</v>
      </c>
      <c r="B78" s="127" t="s">
        <v>17</v>
      </c>
      <c r="C78" s="130" t="s">
        <v>21</v>
      </c>
      <c r="D78" s="130" t="s">
        <v>24</v>
      </c>
      <c r="E78" s="129"/>
    </row>
    <row r="79" spans="1:5" x14ac:dyDescent="0.2">
      <c r="A79" s="126">
        <v>44639</v>
      </c>
      <c r="B79" s="135"/>
      <c r="C79" s="125" t="s">
        <v>22</v>
      </c>
      <c r="D79" s="125" t="s">
        <v>25</v>
      </c>
      <c r="E79" s="125" t="s">
        <v>27</v>
      </c>
    </row>
    <row r="80" spans="1:5" x14ac:dyDescent="0.2">
      <c r="A80" s="126">
        <v>44640</v>
      </c>
      <c r="B80" s="125" t="s">
        <v>15</v>
      </c>
      <c r="C80" s="133"/>
      <c r="D80" s="125" t="s">
        <v>26</v>
      </c>
      <c r="E80" s="125" t="s">
        <v>28</v>
      </c>
    </row>
    <row r="81" spans="1:5" x14ac:dyDescent="0.2">
      <c r="A81" s="126">
        <v>44641</v>
      </c>
      <c r="B81" s="125" t="s">
        <v>16</v>
      </c>
      <c r="C81" s="125" t="s">
        <v>20</v>
      </c>
      <c r="D81" s="131"/>
      <c r="E81" s="125" t="s">
        <v>29</v>
      </c>
    </row>
    <row r="82" spans="1:5" x14ac:dyDescent="0.2">
      <c r="A82" s="126">
        <v>44642</v>
      </c>
      <c r="B82" s="125" t="s">
        <v>17</v>
      </c>
      <c r="C82" s="125" t="s">
        <v>21</v>
      </c>
      <c r="D82" s="125" t="s">
        <v>24</v>
      </c>
      <c r="E82" s="128"/>
    </row>
    <row r="83" spans="1:5" x14ac:dyDescent="0.2">
      <c r="A83" s="126">
        <v>44643</v>
      </c>
      <c r="B83" s="135"/>
      <c r="C83" s="125" t="s">
        <v>22</v>
      </c>
      <c r="D83" s="125" t="s">
        <v>25</v>
      </c>
      <c r="E83" s="125" t="s">
        <v>27</v>
      </c>
    </row>
    <row r="84" spans="1:5" x14ac:dyDescent="0.2">
      <c r="A84" s="126">
        <v>44644</v>
      </c>
      <c r="B84" s="127" t="s">
        <v>15</v>
      </c>
      <c r="C84" s="134"/>
      <c r="D84" s="127" t="s">
        <v>26</v>
      </c>
      <c r="E84" s="127" t="s">
        <v>28</v>
      </c>
    </row>
    <row r="85" spans="1:5" x14ac:dyDescent="0.2">
      <c r="A85" s="126">
        <v>44645</v>
      </c>
      <c r="B85" s="127" t="s">
        <v>16</v>
      </c>
      <c r="C85" s="130" t="s">
        <v>20</v>
      </c>
      <c r="D85" s="132"/>
      <c r="E85" s="127" t="s">
        <v>29</v>
      </c>
    </row>
    <row r="86" spans="1:5" x14ac:dyDescent="0.2">
      <c r="A86" s="126">
        <v>44646</v>
      </c>
      <c r="B86" s="127" t="s">
        <v>17</v>
      </c>
      <c r="C86" s="130" t="s">
        <v>21</v>
      </c>
      <c r="D86" s="130" t="s">
        <v>24</v>
      </c>
      <c r="E86" s="129"/>
    </row>
    <row r="87" spans="1:5" x14ac:dyDescent="0.2">
      <c r="A87" s="126">
        <v>44647</v>
      </c>
      <c r="B87" s="135"/>
      <c r="C87" s="125" t="s">
        <v>22</v>
      </c>
      <c r="D87" s="125" t="s">
        <v>25</v>
      </c>
      <c r="E87" s="125" t="s">
        <v>27</v>
      </c>
    </row>
    <row r="88" spans="1:5" x14ac:dyDescent="0.2">
      <c r="A88" s="126">
        <v>44648</v>
      </c>
      <c r="B88" s="125" t="s">
        <v>15</v>
      </c>
      <c r="C88" s="133"/>
      <c r="D88" s="125" t="s">
        <v>26</v>
      </c>
      <c r="E88" s="125" t="s">
        <v>28</v>
      </c>
    </row>
    <row r="89" spans="1:5" x14ac:dyDescent="0.2">
      <c r="A89" s="126">
        <v>44649</v>
      </c>
      <c r="B89" s="125" t="s">
        <v>16</v>
      </c>
      <c r="C89" s="125" t="s">
        <v>20</v>
      </c>
      <c r="D89" s="131"/>
      <c r="E89" s="125" t="s">
        <v>29</v>
      </c>
    </row>
    <row r="90" spans="1:5" x14ac:dyDescent="0.2">
      <c r="A90" s="126">
        <v>44650</v>
      </c>
      <c r="B90" s="125" t="s">
        <v>17</v>
      </c>
      <c r="C90" s="125" t="s">
        <v>21</v>
      </c>
      <c r="D90" s="125" t="s">
        <v>24</v>
      </c>
      <c r="E90" s="128"/>
    </row>
    <row r="91" spans="1:5" x14ac:dyDescent="0.2">
      <c r="A91" s="126">
        <v>44651</v>
      </c>
      <c r="B91" s="135"/>
      <c r="C91" s="125" t="s">
        <v>22</v>
      </c>
      <c r="D91" s="125" t="s">
        <v>25</v>
      </c>
      <c r="E91" s="125" t="s">
        <v>27</v>
      </c>
    </row>
    <row r="92" spans="1:5" x14ac:dyDescent="0.2">
      <c r="A92" s="126">
        <v>44652</v>
      </c>
      <c r="B92" s="127" t="s">
        <v>15</v>
      </c>
      <c r="C92" s="134"/>
      <c r="D92" s="127" t="s">
        <v>26</v>
      </c>
      <c r="E92" s="127" t="s">
        <v>28</v>
      </c>
    </row>
    <row r="93" spans="1:5" x14ac:dyDescent="0.2">
      <c r="A93" s="126">
        <v>44653</v>
      </c>
      <c r="B93" s="127" t="s">
        <v>16</v>
      </c>
      <c r="C93" s="130" t="s">
        <v>20</v>
      </c>
      <c r="D93" s="132"/>
      <c r="E93" s="127" t="s">
        <v>29</v>
      </c>
    </row>
    <row r="94" spans="1:5" x14ac:dyDescent="0.2">
      <c r="A94" s="126">
        <v>44654</v>
      </c>
      <c r="B94" s="135"/>
      <c r="C94" s="125" t="s">
        <v>22</v>
      </c>
      <c r="D94" s="125" t="s">
        <v>25</v>
      </c>
      <c r="E94" s="125" t="s">
        <v>27</v>
      </c>
    </row>
    <row r="95" spans="1:5" x14ac:dyDescent="0.2">
      <c r="A95" s="126">
        <v>44655</v>
      </c>
      <c r="B95" s="125" t="s">
        <v>15</v>
      </c>
      <c r="C95" s="133"/>
      <c r="D95" s="125" t="s">
        <v>26</v>
      </c>
      <c r="E95" s="125" t="s">
        <v>28</v>
      </c>
    </row>
    <row r="96" spans="1:5" x14ac:dyDescent="0.2">
      <c r="A96" s="126">
        <v>44656</v>
      </c>
      <c r="B96" s="125" t="s">
        <v>16</v>
      </c>
      <c r="C96" s="125" t="s">
        <v>20</v>
      </c>
      <c r="D96" s="131"/>
      <c r="E96" s="125" t="s">
        <v>29</v>
      </c>
    </row>
    <row r="97" spans="1:5" x14ac:dyDescent="0.2">
      <c r="A97" s="126">
        <v>44657</v>
      </c>
      <c r="B97" s="125" t="s">
        <v>17</v>
      </c>
      <c r="C97" s="125" t="s">
        <v>21</v>
      </c>
      <c r="D97" s="125" t="s">
        <v>24</v>
      </c>
      <c r="E97" s="128"/>
    </row>
    <row r="98" spans="1:5" x14ac:dyDescent="0.2">
      <c r="A98" s="126">
        <v>44658</v>
      </c>
      <c r="B98" s="135"/>
      <c r="C98" s="125" t="s">
        <v>22</v>
      </c>
      <c r="D98" s="125" t="s">
        <v>25</v>
      </c>
      <c r="E98" s="125" t="s">
        <v>27</v>
      </c>
    </row>
    <row r="99" spans="1:5" x14ac:dyDescent="0.2">
      <c r="A99" s="126">
        <v>44659</v>
      </c>
      <c r="B99" s="127" t="s">
        <v>15</v>
      </c>
      <c r="C99" s="134"/>
      <c r="D99" s="127" t="s">
        <v>26</v>
      </c>
      <c r="E99" s="127" t="s">
        <v>28</v>
      </c>
    </row>
    <row r="100" spans="1:5" x14ac:dyDescent="0.2">
      <c r="A100" s="126">
        <v>44660</v>
      </c>
      <c r="B100" s="127" t="s">
        <v>16</v>
      </c>
      <c r="C100" s="130" t="s">
        <v>20</v>
      </c>
      <c r="D100" s="132"/>
      <c r="E100" s="127" t="s">
        <v>29</v>
      </c>
    </row>
    <row r="101" spans="1:5" x14ac:dyDescent="0.2">
      <c r="A101" s="126">
        <v>44661</v>
      </c>
      <c r="B101" s="127" t="s">
        <v>17</v>
      </c>
      <c r="C101" s="130" t="s">
        <v>21</v>
      </c>
      <c r="D101" s="130" t="s">
        <v>24</v>
      </c>
      <c r="E101" s="129"/>
    </row>
    <row r="102" spans="1:5" x14ac:dyDescent="0.2">
      <c r="A102" s="126">
        <v>44662</v>
      </c>
      <c r="B102" s="135"/>
      <c r="C102" s="125" t="s">
        <v>22</v>
      </c>
      <c r="D102" s="125" t="s">
        <v>25</v>
      </c>
      <c r="E102" s="125" t="s">
        <v>27</v>
      </c>
    </row>
    <row r="103" spans="1:5" x14ac:dyDescent="0.2">
      <c r="A103" s="126">
        <v>44663</v>
      </c>
      <c r="B103" s="125" t="s">
        <v>15</v>
      </c>
      <c r="C103" s="133"/>
      <c r="D103" s="125" t="s">
        <v>26</v>
      </c>
      <c r="E103" s="125" t="s">
        <v>28</v>
      </c>
    </row>
    <row r="104" spans="1:5" x14ac:dyDescent="0.2">
      <c r="A104" s="126">
        <v>44664</v>
      </c>
      <c r="B104" s="125" t="s">
        <v>16</v>
      </c>
      <c r="C104" s="125" t="s">
        <v>20</v>
      </c>
      <c r="D104" s="131"/>
      <c r="E104" s="125" t="s">
        <v>29</v>
      </c>
    </row>
    <row r="105" spans="1:5" x14ac:dyDescent="0.2">
      <c r="A105" s="126">
        <v>44665</v>
      </c>
      <c r="B105" s="125" t="s">
        <v>17</v>
      </c>
      <c r="C105" s="125" t="s">
        <v>21</v>
      </c>
      <c r="D105" s="125" t="s">
        <v>24</v>
      </c>
      <c r="E105" s="128"/>
    </row>
    <row r="106" spans="1:5" x14ac:dyDescent="0.2">
      <c r="A106" s="126">
        <v>44666</v>
      </c>
      <c r="B106" s="135"/>
      <c r="C106" s="125" t="s">
        <v>22</v>
      </c>
      <c r="D106" s="125" t="s">
        <v>25</v>
      </c>
      <c r="E106" s="125" t="s">
        <v>27</v>
      </c>
    </row>
    <row r="107" spans="1:5" x14ac:dyDescent="0.2">
      <c r="A107" s="126">
        <v>44667</v>
      </c>
      <c r="B107" s="127" t="s">
        <v>15</v>
      </c>
      <c r="C107" s="134"/>
      <c r="D107" s="127" t="s">
        <v>26</v>
      </c>
      <c r="E107" s="127" t="s">
        <v>28</v>
      </c>
    </row>
    <row r="108" spans="1:5" x14ac:dyDescent="0.2">
      <c r="A108" s="126">
        <v>44668</v>
      </c>
      <c r="B108" s="127" t="s">
        <v>16</v>
      </c>
      <c r="C108" s="130" t="s">
        <v>20</v>
      </c>
      <c r="D108" s="132"/>
      <c r="E108" s="127" t="s">
        <v>29</v>
      </c>
    </row>
    <row r="109" spans="1:5" x14ac:dyDescent="0.2">
      <c r="A109" s="126">
        <v>44669</v>
      </c>
      <c r="B109" s="127" t="s">
        <v>17</v>
      </c>
      <c r="C109" s="130" t="s">
        <v>21</v>
      </c>
      <c r="D109" s="130" t="s">
        <v>24</v>
      </c>
      <c r="E109" s="129"/>
    </row>
    <row r="110" spans="1:5" x14ac:dyDescent="0.2">
      <c r="A110" s="126">
        <v>44670</v>
      </c>
      <c r="B110" s="135"/>
      <c r="C110" s="125" t="s">
        <v>22</v>
      </c>
      <c r="D110" s="125" t="s">
        <v>25</v>
      </c>
      <c r="E110" s="125" t="s">
        <v>27</v>
      </c>
    </row>
    <row r="111" spans="1:5" x14ac:dyDescent="0.2">
      <c r="A111" s="126">
        <v>44671</v>
      </c>
      <c r="B111" s="125" t="s">
        <v>15</v>
      </c>
      <c r="C111" s="133"/>
      <c r="D111" s="125" t="s">
        <v>26</v>
      </c>
      <c r="E111" s="125" t="s">
        <v>28</v>
      </c>
    </row>
    <row r="112" spans="1:5" x14ac:dyDescent="0.2">
      <c r="A112" s="126">
        <v>44672</v>
      </c>
      <c r="B112" s="125" t="s">
        <v>16</v>
      </c>
      <c r="C112" s="125" t="s">
        <v>20</v>
      </c>
      <c r="D112" s="131"/>
      <c r="E112" s="125" t="s">
        <v>29</v>
      </c>
    </row>
    <row r="113" spans="1:5" x14ac:dyDescent="0.2">
      <c r="A113" s="126">
        <v>44673</v>
      </c>
      <c r="B113" s="125" t="s">
        <v>17</v>
      </c>
      <c r="C113" s="125" t="s">
        <v>21</v>
      </c>
      <c r="D113" s="125" t="s">
        <v>24</v>
      </c>
      <c r="E113" s="128"/>
    </row>
    <row r="114" spans="1:5" x14ac:dyDescent="0.2">
      <c r="A114" s="126">
        <v>44674</v>
      </c>
      <c r="B114" s="135"/>
      <c r="C114" s="125" t="s">
        <v>22</v>
      </c>
      <c r="D114" s="125" t="s">
        <v>25</v>
      </c>
      <c r="E114" s="125" t="s">
        <v>27</v>
      </c>
    </row>
    <row r="115" spans="1:5" x14ac:dyDescent="0.2">
      <c r="A115" s="126">
        <v>44675</v>
      </c>
      <c r="B115" s="127" t="s">
        <v>15</v>
      </c>
      <c r="C115" s="134"/>
      <c r="D115" s="127" t="s">
        <v>26</v>
      </c>
      <c r="E115" s="127" t="s">
        <v>28</v>
      </c>
    </row>
    <row r="116" spans="1:5" x14ac:dyDescent="0.2">
      <c r="A116" s="126">
        <v>44676</v>
      </c>
      <c r="B116" s="127" t="s">
        <v>16</v>
      </c>
      <c r="C116" s="130" t="s">
        <v>20</v>
      </c>
      <c r="D116" s="132"/>
      <c r="E116" s="127" t="s">
        <v>29</v>
      </c>
    </row>
    <row r="117" spans="1:5" x14ac:dyDescent="0.2">
      <c r="A117" s="126">
        <v>44677</v>
      </c>
      <c r="B117" s="135"/>
      <c r="C117" s="125" t="s">
        <v>22</v>
      </c>
      <c r="D117" s="125" t="s">
        <v>25</v>
      </c>
      <c r="E117" s="125" t="s">
        <v>27</v>
      </c>
    </row>
    <row r="118" spans="1:5" x14ac:dyDescent="0.2">
      <c r="A118" s="126">
        <v>44678</v>
      </c>
      <c r="B118" s="125" t="s">
        <v>15</v>
      </c>
      <c r="C118" s="133"/>
      <c r="D118" s="125" t="s">
        <v>26</v>
      </c>
      <c r="E118" s="125" t="s">
        <v>28</v>
      </c>
    </row>
    <row r="119" spans="1:5" x14ac:dyDescent="0.2">
      <c r="A119" s="126">
        <v>44679</v>
      </c>
      <c r="B119" s="125" t="s">
        <v>16</v>
      </c>
      <c r="C119" s="125" t="s">
        <v>20</v>
      </c>
      <c r="D119" s="131"/>
      <c r="E119" s="125" t="s">
        <v>29</v>
      </c>
    </row>
    <row r="120" spans="1:5" x14ac:dyDescent="0.2">
      <c r="A120" s="126">
        <v>44680</v>
      </c>
      <c r="B120" s="125" t="s">
        <v>17</v>
      </c>
      <c r="C120" s="125" t="s">
        <v>21</v>
      </c>
      <c r="D120" s="125" t="s">
        <v>24</v>
      </c>
      <c r="E120" s="128"/>
    </row>
    <row r="121" spans="1:5" x14ac:dyDescent="0.2">
      <c r="A121" s="126">
        <v>44681</v>
      </c>
      <c r="B121" s="135"/>
      <c r="C121" s="125" t="s">
        <v>22</v>
      </c>
      <c r="D121" s="125" t="s">
        <v>25</v>
      </c>
      <c r="E121" s="125" t="s">
        <v>27</v>
      </c>
    </row>
    <row r="122" spans="1:5" x14ac:dyDescent="0.2">
      <c r="A122" s="126">
        <v>44682</v>
      </c>
      <c r="B122" s="127" t="s">
        <v>15</v>
      </c>
      <c r="C122" s="134"/>
      <c r="D122" s="127" t="s">
        <v>26</v>
      </c>
      <c r="E122" s="127" t="s">
        <v>28</v>
      </c>
    </row>
    <row r="123" spans="1:5" x14ac:dyDescent="0.2">
      <c r="A123" s="126">
        <v>44683</v>
      </c>
      <c r="B123" s="127" t="s">
        <v>16</v>
      </c>
      <c r="C123" s="130" t="s">
        <v>20</v>
      </c>
      <c r="D123" s="132"/>
      <c r="E123" s="127" t="s">
        <v>29</v>
      </c>
    </row>
    <row r="124" spans="1:5" x14ac:dyDescent="0.2">
      <c r="A124" s="126">
        <v>44684</v>
      </c>
      <c r="B124" s="127" t="s">
        <v>17</v>
      </c>
      <c r="C124" s="130" t="s">
        <v>21</v>
      </c>
      <c r="D124" s="130" t="s">
        <v>24</v>
      </c>
      <c r="E124" s="129"/>
    </row>
    <row r="125" spans="1:5" x14ac:dyDescent="0.2">
      <c r="A125" s="126">
        <v>44685</v>
      </c>
      <c r="B125" s="135"/>
      <c r="C125" s="125" t="s">
        <v>22</v>
      </c>
      <c r="D125" s="125" t="s">
        <v>25</v>
      </c>
      <c r="E125" s="125" t="s">
        <v>27</v>
      </c>
    </row>
    <row r="126" spans="1:5" x14ac:dyDescent="0.2">
      <c r="A126" s="126">
        <v>44686</v>
      </c>
      <c r="B126" s="125" t="s">
        <v>15</v>
      </c>
      <c r="C126" s="133"/>
      <c r="D126" s="125" t="s">
        <v>26</v>
      </c>
      <c r="E126" s="125" t="s">
        <v>28</v>
      </c>
    </row>
    <row r="127" spans="1:5" x14ac:dyDescent="0.2">
      <c r="A127" s="126">
        <v>44687</v>
      </c>
      <c r="B127" s="125" t="s">
        <v>16</v>
      </c>
      <c r="C127" s="125" t="s">
        <v>20</v>
      </c>
      <c r="D127" s="131"/>
      <c r="E127" s="125" t="s">
        <v>29</v>
      </c>
    </row>
    <row r="128" spans="1:5" x14ac:dyDescent="0.2">
      <c r="A128" s="126">
        <v>44688</v>
      </c>
      <c r="B128" s="125" t="s">
        <v>17</v>
      </c>
      <c r="C128" s="125" t="s">
        <v>21</v>
      </c>
      <c r="D128" s="125" t="s">
        <v>24</v>
      </c>
      <c r="E128" s="128"/>
    </row>
    <row r="129" spans="1:5" x14ac:dyDescent="0.2">
      <c r="A129" s="126">
        <v>44689</v>
      </c>
      <c r="B129" s="135"/>
      <c r="C129" s="125" t="s">
        <v>22</v>
      </c>
      <c r="D129" s="125" t="s">
        <v>25</v>
      </c>
      <c r="E129" s="125" t="s">
        <v>27</v>
      </c>
    </row>
    <row r="130" spans="1:5" x14ac:dyDescent="0.2">
      <c r="A130" s="126">
        <v>44690</v>
      </c>
      <c r="B130" s="127" t="s">
        <v>15</v>
      </c>
      <c r="C130" s="134"/>
      <c r="D130" s="127" t="s">
        <v>26</v>
      </c>
      <c r="E130" s="127" t="s">
        <v>28</v>
      </c>
    </row>
    <row r="131" spans="1:5" x14ac:dyDescent="0.2">
      <c r="A131" s="126">
        <v>44691</v>
      </c>
      <c r="B131" s="127" t="s">
        <v>16</v>
      </c>
      <c r="C131" s="130" t="s">
        <v>20</v>
      </c>
      <c r="D131" s="132"/>
      <c r="E131" s="127" t="s">
        <v>29</v>
      </c>
    </row>
    <row r="132" spans="1:5" x14ac:dyDescent="0.2">
      <c r="A132" s="126">
        <v>44692</v>
      </c>
      <c r="B132" s="127" t="s">
        <v>17</v>
      </c>
      <c r="C132" s="130" t="s">
        <v>21</v>
      </c>
      <c r="D132" s="130" t="s">
        <v>24</v>
      </c>
      <c r="E132" s="129"/>
    </row>
    <row r="133" spans="1:5" x14ac:dyDescent="0.2">
      <c r="A133" s="126">
        <v>44693</v>
      </c>
      <c r="B133" s="135"/>
      <c r="C133" s="125" t="s">
        <v>22</v>
      </c>
      <c r="D133" s="125" t="s">
        <v>25</v>
      </c>
      <c r="E133" s="125" t="s">
        <v>27</v>
      </c>
    </row>
    <row r="134" spans="1:5" x14ac:dyDescent="0.2">
      <c r="A134" s="126">
        <v>44694</v>
      </c>
      <c r="B134" s="125" t="s">
        <v>15</v>
      </c>
      <c r="C134" s="133"/>
      <c r="D134" s="125" t="s">
        <v>26</v>
      </c>
      <c r="E134" s="125" t="s">
        <v>28</v>
      </c>
    </row>
    <row r="135" spans="1:5" x14ac:dyDescent="0.2">
      <c r="A135" s="126">
        <v>44695</v>
      </c>
      <c r="B135" s="125" t="s">
        <v>16</v>
      </c>
      <c r="C135" s="125" t="s">
        <v>20</v>
      </c>
      <c r="D135" s="131"/>
      <c r="E135" s="125" t="s">
        <v>29</v>
      </c>
    </row>
    <row r="136" spans="1:5" x14ac:dyDescent="0.2">
      <c r="A136" s="126">
        <v>44696</v>
      </c>
      <c r="B136" s="125" t="s">
        <v>17</v>
      </c>
      <c r="C136" s="125" t="s">
        <v>21</v>
      </c>
      <c r="D136" s="125" t="s">
        <v>24</v>
      </c>
      <c r="E136" s="128"/>
    </row>
    <row r="137" spans="1:5" x14ac:dyDescent="0.2">
      <c r="A137" s="126">
        <v>44697</v>
      </c>
      <c r="B137" s="135"/>
      <c r="C137" s="125" t="s">
        <v>22</v>
      </c>
      <c r="D137" s="125" t="s">
        <v>25</v>
      </c>
      <c r="E137" s="125" t="s">
        <v>27</v>
      </c>
    </row>
    <row r="138" spans="1:5" x14ac:dyDescent="0.2">
      <c r="A138" s="126">
        <v>44698</v>
      </c>
      <c r="B138" s="127" t="s">
        <v>15</v>
      </c>
      <c r="C138" s="134"/>
      <c r="D138" s="127" t="s">
        <v>26</v>
      </c>
      <c r="E138" s="127" t="s">
        <v>28</v>
      </c>
    </row>
    <row r="139" spans="1:5" x14ac:dyDescent="0.2">
      <c r="A139" s="126">
        <v>44699</v>
      </c>
      <c r="B139" s="127" t="s">
        <v>16</v>
      </c>
      <c r="C139" s="130" t="s">
        <v>20</v>
      </c>
      <c r="D139" s="132"/>
      <c r="E139" s="127" t="s">
        <v>29</v>
      </c>
    </row>
    <row r="140" spans="1:5" x14ac:dyDescent="0.2">
      <c r="A140" s="126">
        <v>44700</v>
      </c>
      <c r="B140" s="135"/>
      <c r="C140" s="125" t="s">
        <v>22</v>
      </c>
      <c r="D140" s="125" t="s">
        <v>25</v>
      </c>
      <c r="E140" s="125" t="s">
        <v>27</v>
      </c>
    </row>
    <row r="141" spans="1:5" x14ac:dyDescent="0.2">
      <c r="A141" s="126">
        <v>44701</v>
      </c>
      <c r="B141" s="125" t="s">
        <v>15</v>
      </c>
      <c r="C141" s="133"/>
      <c r="D141" s="125" t="s">
        <v>26</v>
      </c>
      <c r="E141" s="125" t="s">
        <v>28</v>
      </c>
    </row>
    <row r="142" spans="1:5" x14ac:dyDescent="0.2">
      <c r="A142" s="126">
        <v>44702</v>
      </c>
      <c r="B142" s="125" t="s">
        <v>16</v>
      </c>
      <c r="C142" s="125" t="s">
        <v>20</v>
      </c>
      <c r="D142" s="131"/>
      <c r="E142" s="125" t="s">
        <v>29</v>
      </c>
    </row>
    <row r="143" spans="1:5" x14ac:dyDescent="0.2">
      <c r="A143" s="126">
        <v>44703</v>
      </c>
      <c r="B143" s="125" t="s">
        <v>17</v>
      </c>
      <c r="C143" s="125" t="s">
        <v>21</v>
      </c>
      <c r="D143" s="125" t="s">
        <v>24</v>
      </c>
      <c r="E143" s="128"/>
    </row>
    <row r="144" spans="1:5" x14ac:dyDescent="0.2">
      <c r="A144" s="126">
        <v>44704</v>
      </c>
      <c r="B144" s="135"/>
      <c r="C144" s="125" t="s">
        <v>22</v>
      </c>
      <c r="D144" s="125" t="s">
        <v>25</v>
      </c>
      <c r="E144" s="125" t="s">
        <v>27</v>
      </c>
    </row>
    <row r="145" spans="1:5" x14ac:dyDescent="0.2">
      <c r="A145" s="126">
        <v>44705</v>
      </c>
      <c r="B145" s="127" t="s">
        <v>15</v>
      </c>
      <c r="C145" s="134"/>
      <c r="D145" s="127" t="s">
        <v>26</v>
      </c>
      <c r="E145" s="127" t="s">
        <v>28</v>
      </c>
    </row>
    <row r="146" spans="1:5" x14ac:dyDescent="0.2">
      <c r="A146" s="126">
        <v>44706</v>
      </c>
      <c r="B146" s="127" t="s">
        <v>16</v>
      </c>
      <c r="C146" s="130" t="s">
        <v>20</v>
      </c>
      <c r="D146" s="132"/>
      <c r="E146" s="127" t="s">
        <v>29</v>
      </c>
    </row>
    <row r="147" spans="1:5" x14ac:dyDescent="0.2">
      <c r="A147" s="126">
        <v>44707</v>
      </c>
      <c r="B147" s="127" t="s">
        <v>17</v>
      </c>
      <c r="C147" s="130" t="s">
        <v>21</v>
      </c>
      <c r="D147" s="130" t="s">
        <v>24</v>
      </c>
      <c r="E147" s="129"/>
    </row>
    <row r="148" spans="1:5" x14ac:dyDescent="0.2">
      <c r="A148" s="126">
        <v>44708</v>
      </c>
      <c r="B148" s="135"/>
      <c r="C148" s="125" t="s">
        <v>22</v>
      </c>
      <c r="D148" s="125" t="s">
        <v>25</v>
      </c>
      <c r="E148" s="125" t="s">
        <v>27</v>
      </c>
    </row>
    <row r="149" spans="1:5" x14ac:dyDescent="0.2">
      <c r="A149" s="126">
        <v>44709</v>
      </c>
      <c r="B149" s="125" t="s">
        <v>15</v>
      </c>
      <c r="C149" s="133"/>
      <c r="D149" s="125" t="s">
        <v>26</v>
      </c>
      <c r="E149" s="125" t="s">
        <v>28</v>
      </c>
    </row>
    <row r="150" spans="1:5" x14ac:dyDescent="0.2">
      <c r="A150" s="126">
        <v>44710</v>
      </c>
      <c r="B150" s="125" t="s">
        <v>16</v>
      </c>
      <c r="C150" s="125" t="s">
        <v>20</v>
      </c>
      <c r="D150" s="131"/>
      <c r="E150" s="125" t="s">
        <v>29</v>
      </c>
    </row>
    <row r="151" spans="1:5" x14ac:dyDescent="0.2">
      <c r="A151" s="126">
        <v>44711</v>
      </c>
      <c r="B151" s="125" t="s">
        <v>17</v>
      </c>
      <c r="C151" s="125" t="s">
        <v>21</v>
      </c>
      <c r="D151" s="125" t="s">
        <v>24</v>
      </c>
      <c r="E151" s="128"/>
    </row>
    <row r="152" spans="1:5" x14ac:dyDescent="0.2">
      <c r="A152" s="126">
        <v>44712</v>
      </c>
      <c r="B152" s="135"/>
      <c r="C152" s="125" t="s">
        <v>22</v>
      </c>
      <c r="D152" s="125" t="s">
        <v>25</v>
      </c>
      <c r="E152" s="125" t="s">
        <v>27</v>
      </c>
    </row>
    <row r="153" spans="1:5" x14ac:dyDescent="0.2">
      <c r="A153" s="126">
        <v>44713</v>
      </c>
      <c r="B153" s="127" t="s">
        <v>15</v>
      </c>
      <c r="C153" s="134"/>
      <c r="D153" s="127" t="s">
        <v>26</v>
      </c>
      <c r="E153" s="127" t="s">
        <v>28</v>
      </c>
    </row>
    <row r="154" spans="1:5" x14ac:dyDescent="0.2">
      <c r="A154" s="126">
        <v>44714</v>
      </c>
      <c r="B154" s="127" t="s">
        <v>16</v>
      </c>
      <c r="C154" s="130" t="s">
        <v>20</v>
      </c>
      <c r="D154" s="132"/>
      <c r="E154" s="127" t="s">
        <v>29</v>
      </c>
    </row>
    <row r="155" spans="1:5" x14ac:dyDescent="0.2">
      <c r="A155" s="126">
        <v>44715</v>
      </c>
      <c r="B155" s="127" t="s">
        <v>17</v>
      </c>
      <c r="C155" s="130" t="s">
        <v>21</v>
      </c>
      <c r="D155" s="130" t="s">
        <v>24</v>
      </c>
      <c r="E155" s="129"/>
    </row>
    <row r="156" spans="1:5" x14ac:dyDescent="0.2">
      <c r="A156" s="126">
        <v>44716</v>
      </c>
      <c r="B156" s="135"/>
      <c r="C156" s="125" t="s">
        <v>22</v>
      </c>
      <c r="D156" s="125" t="s">
        <v>25</v>
      </c>
      <c r="E156" s="125" t="s">
        <v>27</v>
      </c>
    </row>
    <row r="157" spans="1:5" x14ac:dyDescent="0.2">
      <c r="A157" s="126">
        <v>44717</v>
      </c>
      <c r="B157" s="125" t="s">
        <v>15</v>
      </c>
      <c r="C157" s="133"/>
      <c r="D157" s="125" t="s">
        <v>26</v>
      </c>
      <c r="E157" s="125" t="s">
        <v>28</v>
      </c>
    </row>
    <row r="158" spans="1:5" x14ac:dyDescent="0.2">
      <c r="A158" s="126">
        <v>44718</v>
      </c>
      <c r="B158" s="125" t="s">
        <v>16</v>
      </c>
      <c r="C158" s="125" t="s">
        <v>20</v>
      </c>
      <c r="D158" s="131"/>
      <c r="E158" s="125" t="s">
        <v>29</v>
      </c>
    </row>
    <row r="159" spans="1:5" x14ac:dyDescent="0.2">
      <c r="A159" s="126">
        <v>44719</v>
      </c>
      <c r="B159" s="125" t="s">
        <v>17</v>
      </c>
      <c r="C159" s="125" t="s">
        <v>21</v>
      </c>
      <c r="D159" s="125" t="s">
        <v>24</v>
      </c>
      <c r="E159" s="128"/>
    </row>
    <row r="160" spans="1:5" x14ac:dyDescent="0.2">
      <c r="A160" s="126">
        <v>44720</v>
      </c>
      <c r="B160" s="135"/>
      <c r="C160" s="125" t="s">
        <v>22</v>
      </c>
      <c r="D160" s="125" t="s">
        <v>25</v>
      </c>
      <c r="E160" s="125" t="s">
        <v>27</v>
      </c>
    </row>
    <row r="161" spans="1:5" x14ac:dyDescent="0.2">
      <c r="A161" s="126">
        <v>44721</v>
      </c>
      <c r="B161" s="127" t="s">
        <v>15</v>
      </c>
      <c r="C161" s="134"/>
      <c r="D161" s="127" t="s">
        <v>26</v>
      </c>
      <c r="E161" s="127" t="s">
        <v>28</v>
      </c>
    </row>
    <row r="162" spans="1:5" x14ac:dyDescent="0.2">
      <c r="A162" s="126">
        <v>44722</v>
      </c>
      <c r="B162" s="127" t="s">
        <v>16</v>
      </c>
      <c r="C162" s="130" t="s">
        <v>20</v>
      </c>
      <c r="D162" s="132"/>
      <c r="E162" s="127" t="s">
        <v>29</v>
      </c>
    </row>
    <row r="163" spans="1:5" x14ac:dyDescent="0.2">
      <c r="A163" s="126">
        <v>44723</v>
      </c>
      <c r="B163" s="135"/>
      <c r="C163" s="125" t="s">
        <v>22</v>
      </c>
      <c r="D163" s="125" t="s">
        <v>25</v>
      </c>
      <c r="E163" s="125" t="s">
        <v>27</v>
      </c>
    </row>
    <row r="164" spans="1:5" x14ac:dyDescent="0.2">
      <c r="A164" s="126">
        <v>44724</v>
      </c>
      <c r="B164" s="125" t="s">
        <v>15</v>
      </c>
      <c r="C164" s="133"/>
      <c r="D164" s="125" t="s">
        <v>26</v>
      </c>
      <c r="E164" s="125" t="s">
        <v>28</v>
      </c>
    </row>
    <row r="165" spans="1:5" x14ac:dyDescent="0.2">
      <c r="A165" s="126">
        <v>44725</v>
      </c>
      <c r="B165" s="125" t="s">
        <v>16</v>
      </c>
      <c r="C165" s="125" t="s">
        <v>20</v>
      </c>
      <c r="D165" s="131"/>
      <c r="E165" s="125" t="s">
        <v>29</v>
      </c>
    </row>
    <row r="166" spans="1:5" x14ac:dyDescent="0.2">
      <c r="A166" s="126">
        <v>44726</v>
      </c>
      <c r="B166" s="125" t="s">
        <v>17</v>
      </c>
      <c r="C166" s="125" t="s">
        <v>21</v>
      </c>
      <c r="D166" s="125" t="s">
        <v>24</v>
      </c>
      <c r="E166" s="128"/>
    </row>
    <row r="167" spans="1:5" x14ac:dyDescent="0.2">
      <c r="A167" s="126">
        <v>44727</v>
      </c>
      <c r="B167" s="135"/>
      <c r="C167" s="125" t="s">
        <v>22</v>
      </c>
      <c r="D167" s="125" t="s">
        <v>25</v>
      </c>
      <c r="E167" s="125" t="s">
        <v>27</v>
      </c>
    </row>
    <row r="168" spans="1:5" x14ac:dyDescent="0.2">
      <c r="A168" s="126">
        <v>44728</v>
      </c>
      <c r="B168" s="127" t="s">
        <v>15</v>
      </c>
      <c r="C168" s="134"/>
      <c r="D168" s="127" t="s">
        <v>26</v>
      </c>
      <c r="E168" s="127" t="s">
        <v>28</v>
      </c>
    </row>
    <row r="169" spans="1:5" x14ac:dyDescent="0.2">
      <c r="A169" s="126">
        <v>44729</v>
      </c>
      <c r="B169" s="127" t="s">
        <v>16</v>
      </c>
      <c r="C169" s="130" t="s">
        <v>20</v>
      </c>
      <c r="D169" s="132"/>
      <c r="E169" s="127" t="s">
        <v>29</v>
      </c>
    </row>
    <row r="170" spans="1:5" x14ac:dyDescent="0.2">
      <c r="A170" s="126">
        <v>44730</v>
      </c>
      <c r="B170" s="127" t="s">
        <v>17</v>
      </c>
      <c r="C170" s="130" t="s">
        <v>21</v>
      </c>
      <c r="D170" s="130" t="s">
        <v>24</v>
      </c>
      <c r="E170" s="129"/>
    </row>
    <row r="171" spans="1:5" x14ac:dyDescent="0.2">
      <c r="A171" s="126">
        <v>44731</v>
      </c>
      <c r="B171" s="135"/>
      <c r="C171" s="125" t="s">
        <v>22</v>
      </c>
      <c r="D171" s="125" t="s">
        <v>25</v>
      </c>
      <c r="E171" s="125" t="s">
        <v>27</v>
      </c>
    </row>
    <row r="172" spans="1:5" x14ac:dyDescent="0.2">
      <c r="A172" s="126">
        <v>44732</v>
      </c>
      <c r="B172" s="125" t="s">
        <v>15</v>
      </c>
      <c r="C172" s="133"/>
      <c r="D172" s="125" t="s">
        <v>26</v>
      </c>
      <c r="E172" s="125" t="s">
        <v>28</v>
      </c>
    </row>
    <row r="173" spans="1:5" x14ac:dyDescent="0.2">
      <c r="A173" s="126">
        <v>44733</v>
      </c>
      <c r="B173" s="125" t="s">
        <v>16</v>
      </c>
      <c r="C173" s="125" t="s">
        <v>20</v>
      </c>
      <c r="D173" s="131"/>
      <c r="E173" s="125" t="s">
        <v>29</v>
      </c>
    </row>
    <row r="174" spans="1:5" x14ac:dyDescent="0.2">
      <c r="A174" s="126">
        <v>44734</v>
      </c>
      <c r="B174" s="125" t="s">
        <v>17</v>
      </c>
      <c r="C174" s="125" t="s">
        <v>21</v>
      </c>
      <c r="D174" s="125" t="s">
        <v>24</v>
      </c>
      <c r="E174" s="128"/>
    </row>
    <row r="175" spans="1:5" x14ac:dyDescent="0.2">
      <c r="A175" s="126">
        <v>44735</v>
      </c>
      <c r="B175" s="135"/>
      <c r="C175" s="125" t="s">
        <v>22</v>
      </c>
      <c r="D175" s="125" t="s">
        <v>25</v>
      </c>
      <c r="E175" s="125" t="s">
        <v>27</v>
      </c>
    </row>
    <row r="176" spans="1:5" x14ac:dyDescent="0.2">
      <c r="A176" s="126">
        <v>44736</v>
      </c>
      <c r="B176" s="127" t="s">
        <v>15</v>
      </c>
      <c r="C176" s="134"/>
      <c r="D176" s="127" t="s">
        <v>26</v>
      </c>
      <c r="E176" s="127" t="s">
        <v>28</v>
      </c>
    </row>
    <row r="177" spans="1:5" x14ac:dyDescent="0.2">
      <c r="A177" s="126">
        <v>44737</v>
      </c>
      <c r="B177" s="127" t="s">
        <v>16</v>
      </c>
      <c r="C177" s="130" t="s">
        <v>20</v>
      </c>
      <c r="D177" s="132"/>
      <c r="E177" s="127" t="s">
        <v>29</v>
      </c>
    </row>
    <row r="178" spans="1:5" x14ac:dyDescent="0.2">
      <c r="A178" s="126">
        <v>44738</v>
      </c>
      <c r="B178" s="127" t="s">
        <v>17</v>
      </c>
      <c r="C178" s="130" t="s">
        <v>21</v>
      </c>
      <c r="D178" s="130" t="s">
        <v>24</v>
      </c>
      <c r="E178" s="129"/>
    </row>
    <row r="179" spans="1:5" x14ac:dyDescent="0.2">
      <c r="A179" s="126">
        <v>44739</v>
      </c>
      <c r="B179" s="135"/>
      <c r="C179" s="125" t="s">
        <v>22</v>
      </c>
      <c r="D179" s="125" t="s">
        <v>25</v>
      </c>
      <c r="E179" s="125" t="s">
        <v>27</v>
      </c>
    </row>
    <row r="180" spans="1:5" x14ac:dyDescent="0.2">
      <c r="A180" s="126">
        <v>44740</v>
      </c>
      <c r="B180" s="125" t="s">
        <v>15</v>
      </c>
      <c r="C180" s="133"/>
      <c r="D180" s="125" t="s">
        <v>26</v>
      </c>
      <c r="E180" s="125" t="s">
        <v>28</v>
      </c>
    </row>
    <row r="181" spans="1:5" x14ac:dyDescent="0.2">
      <c r="A181" s="126">
        <v>44741</v>
      </c>
      <c r="B181" s="125" t="s">
        <v>16</v>
      </c>
      <c r="C181" s="125" t="s">
        <v>20</v>
      </c>
      <c r="D181" s="131"/>
      <c r="E181" s="125" t="s">
        <v>29</v>
      </c>
    </row>
    <row r="182" spans="1:5" x14ac:dyDescent="0.2">
      <c r="A182" s="126">
        <v>44742</v>
      </c>
      <c r="B182" s="125" t="s">
        <v>17</v>
      </c>
      <c r="C182" s="125" t="s">
        <v>21</v>
      </c>
      <c r="D182" s="125" t="s">
        <v>24</v>
      </c>
      <c r="E182" s="128"/>
    </row>
    <row r="183" spans="1:5" x14ac:dyDescent="0.2">
      <c r="A183" s="126">
        <v>44743</v>
      </c>
      <c r="B183" s="135"/>
      <c r="C183" s="125" t="s">
        <v>22</v>
      </c>
      <c r="D183" s="125" t="s">
        <v>25</v>
      </c>
      <c r="E183" s="125" t="s">
        <v>27</v>
      </c>
    </row>
    <row r="184" spans="1:5" x14ac:dyDescent="0.2">
      <c r="A184" s="126">
        <v>44744</v>
      </c>
      <c r="B184" s="127" t="s">
        <v>15</v>
      </c>
      <c r="C184" s="134"/>
      <c r="D184" s="127" t="s">
        <v>26</v>
      </c>
      <c r="E184" s="127" t="s">
        <v>28</v>
      </c>
    </row>
    <row r="185" spans="1:5" x14ac:dyDescent="0.2">
      <c r="A185" s="126">
        <v>44745</v>
      </c>
      <c r="B185" s="127" t="s">
        <v>16</v>
      </c>
      <c r="C185" s="130" t="s">
        <v>20</v>
      </c>
      <c r="D185" s="132"/>
      <c r="E185" s="127" t="s">
        <v>29</v>
      </c>
    </row>
    <row r="186" spans="1:5" x14ac:dyDescent="0.2">
      <c r="A186" s="126">
        <v>44746</v>
      </c>
      <c r="B186" s="135"/>
      <c r="C186" s="125" t="s">
        <v>22</v>
      </c>
      <c r="D186" s="125" t="s">
        <v>25</v>
      </c>
      <c r="E186" s="125" t="s">
        <v>27</v>
      </c>
    </row>
    <row r="187" spans="1:5" x14ac:dyDescent="0.2">
      <c r="A187" s="126">
        <v>44747</v>
      </c>
      <c r="B187" s="125" t="s">
        <v>15</v>
      </c>
      <c r="C187" s="133"/>
      <c r="D187" s="125" t="s">
        <v>26</v>
      </c>
      <c r="E187" s="125" t="s">
        <v>28</v>
      </c>
    </row>
    <row r="188" spans="1:5" x14ac:dyDescent="0.2">
      <c r="A188" s="126">
        <v>44748</v>
      </c>
      <c r="B188" s="125" t="s">
        <v>16</v>
      </c>
      <c r="C188" s="125" t="s">
        <v>20</v>
      </c>
      <c r="D188" s="131"/>
      <c r="E188" s="125" t="s">
        <v>29</v>
      </c>
    </row>
    <row r="189" spans="1:5" x14ac:dyDescent="0.2">
      <c r="A189" s="126">
        <v>44749</v>
      </c>
      <c r="B189" s="125" t="s">
        <v>17</v>
      </c>
      <c r="C189" s="125" t="s">
        <v>21</v>
      </c>
      <c r="D189" s="125" t="s">
        <v>24</v>
      </c>
      <c r="E189" s="128"/>
    </row>
    <row r="190" spans="1:5" x14ac:dyDescent="0.2">
      <c r="A190" s="126">
        <v>44750</v>
      </c>
      <c r="B190" s="135"/>
      <c r="C190" s="125" t="s">
        <v>22</v>
      </c>
      <c r="D190" s="125" t="s">
        <v>25</v>
      </c>
      <c r="E190" s="125" t="s">
        <v>27</v>
      </c>
    </row>
    <row r="191" spans="1:5" x14ac:dyDescent="0.2">
      <c r="A191" s="126">
        <v>44751</v>
      </c>
      <c r="B191" s="127" t="s">
        <v>15</v>
      </c>
      <c r="C191" s="134"/>
      <c r="D191" s="127" t="s">
        <v>26</v>
      </c>
      <c r="E191" s="127" t="s">
        <v>28</v>
      </c>
    </row>
    <row r="192" spans="1:5" x14ac:dyDescent="0.2">
      <c r="A192" s="126">
        <v>44752</v>
      </c>
      <c r="B192" s="127" t="s">
        <v>16</v>
      </c>
      <c r="C192" s="130" t="s">
        <v>20</v>
      </c>
      <c r="D192" s="132"/>
      <c r="E192" s="127" t="s">
        <v>29</v>
      </c>
    </row>
    <row r="193" spans="1:5" x14ac:dyDescent="0.2">
      <c r="A193" s="126">
        <v>44753</v>
      </c>
      <c r="B193" s="127" t="s">
        <v>17</v>
      </c>
      <c r="C193" s="130" t="s">
        <v>21</v>
      </c>
      <c r="D193" s="130" t="s">
        <v>24</v>
      </c>
      <c r="E193" s="129"/>
    </row>
    <row r="194" spans="1:5" x14ac:dyDescent="0.2">
      <c r="A194" s="126">
        <v>44754</v>
      </c>
      <c r="B194" s="135"/>
      <c r="C194" s="125" t="s">
        <v>22</v>
      </c>
      <c r="D194" s="125" t="s">
        <v>25</v>
      </c>
      <c r="E194" s="125" t="s">
        <v>27</v>
      </c>
    </row>
    <row r="195" spans="1:5" x14ac:dyDescent="0.2">
      <c r="A195" s="126">
        <v>44755</v>
      </c>
      <c r="B195" s="125" t="s">
        <v>15</v>
      </c>
      <c r="C195" s="133"/>
      <c r="D195" s="125" t="s">
        <v>26</v>
      </c>
      <c r="E195" s="125" t="s">
        <v>28</v>
      </c>
    </row>
    <row r="196" spans="1:5" x14ac:dyDescent="0.2">
      <c r="A196" s="126">
        <v>44756</v>
      </c>
      <c r="B196" s="125" t="s">
        <v>16</v>
      </c>
      <c r="C196" s="125" t="s">
        <v>20</v>
      </c>
      <c r="D196" s="131"/>
      <c r="E196" s="125" t="s">
        <v>29</v>
      </c>
    </row>
    <row r="197" spans="1:5" x14ac:dyDescent="0.2">
      <c r="A197" s="126">
        <v>44757</v>
      </c>
      <c r="B197" s="125" t="s">
        <v>17</v>
      </c>
      <c r="C197" s="125" t="s">
        <v>21</v>
      </c>
      <c r="D197" s="125" t="s">
        <v>24</v>
      </c>
      <c r="E197" s="128"/>
    </row>
    <row r="198" spans="1:5" x14ac:dyDescent="0.2">
      <c r="A198" s="126">
        <v>44758</v>
      </c>
      <c r="B198" s="135"/>
      <c r="C198" s="125" t="s">
        <v>22</v>
      </c>
      <c r="D198" s="125" t="s">
        <v>25</v>
      </c>
      <c r="E198" s="125" t="s">
        <v>27</v>
      </c>
    </row>
    <row r="199" spans="1:5" x14ac:dyDescent="0.2">
      <c r="A199" s="126">
        <v>44759</v>
      </c>
      <c r="B199" s="127" t="s">
        <v>15</v>
      </c>
      <c r="C199" s="134"/>
      <c r="D199" s="127" t="s">
        <v>26</v>
      </c>
      <c r="E199" s="127" t="s">
        <v>28</v>
      </c>
    </row>
    <row r="200" spans="1:5" x14ac:dyDescent="0.2">
      <c r="A200" s="126">
        <v>44760</v>
      </c>
      <c r="B200" s="127" t="s">
        <v>16</v>
      </c>
      <c r="C200" s="130" t="s">
        <v>20</v>
      </c>
      <c r="D200" s="132"/>
      <c r="E200" s="127" t="s">
        <v>29</v>
      </c>
    </row>
    <row r="201" spans="1:5" x14ac:dyDescent="0.2">
      <c r="A201" s="126">
        <v>44761</v>
      </c>
      <c r="B201" s="127" t="s">
        <v>17</v>
      </c>
      <c r="C201" s="130" t="s">
        <v>21</v>
      </c>
      <c r="D201" s="130" t="s">
        <v>24</v>
      </c>
      <c r="E201" s="129"/>
    </row>
    <row r="202" spans="1:5" x14ac:dyDescent="0.2">
      <c r="A202" s="126">
        <v>44762</v>
      </c>
      <c r="B202" s="135"/>
      <c r="C202" s="125" t="s">
        <v>22</v>
      </c>
      <c r="D202" s="125" t="s">
        <v>25</v>
      </c>
      <c r="E202" s="125" t="s">
        <v>27</v>
      </c>
    </row>
    <row r="203" spans="1:5" x14ac:dyDescent="0.2">
      <c r="A203" s="126">
        <v>44763</v>
      </c>
      <c r="B203" s="125" t="s">
        <v>15</v>
      </c>
      <c r="C203" s="133"/>
      <c r="D203" s="125" t="s">
        <v>26</v>
      </c>
      <c r="E203" s="125" t="s">
        <v>28</v>
      </c>
    </row>
    <row r="204" spans="1:5" x14ac:dyDescent="0.2">
      <c r="A204" s="126">
        <v>44764</v>
      </c>
      <c r="B204" s="125" t="s">
        <v>16</v>
      </c>
      <c r="C204" s="125" t="s">
        <v>20</v>
      </c>
      <c r="D204" s="131"/>
      <c r="E204" s="125" t="s">
        <v>29</v>
      </c>
    </row>
    <row r="205" spans="1:5" x14ac:dyDescent="0.2">
      <c r="A205" s="126">
        <v>44765</v>
      </c>
      <c r="B205" s="125" t="s">
        <v>17</v>
      </c>
      <c r="C205" s="125" t="s">
        <v>21</v>
      </c>
      <c r="D205" s="125" t="s">
        <v>24</v>
      </c>
      <c r="E205" s="128"/>
    </row>
    <row r="206" spans="1:5" x14ac:dyDescent="0.2">
      <c r="A206" s="126">
        <v>44766</v>
      </c>
      <c r="B206" s="135"/>
      <c r="C206" s="125" t="s">
        <v>22</v>
      </c>
      <c r="D206" s="125" t="s">
        <v>25</v>
      </c>
      <c r="E206" s="125" t="s">
        <v>27</v>
      </c>
    </row>
    <row r="207" spans="1:5" x14ac:dyDescent="0.2">
      <c r="A207" s="126">
        <v>44767</v>
      </c>
      <c r="B207" s="127" t="s">
        <v>15</v>
      </c>
      <c r="C207" s="134"/>
      <c r="D207" s="127" t="s">
        <v>26</v>
      </c>
      <c r="E207" s="127" t="s">
        <v>28</v>
      </c>
    </row>
    <row r="208" spans="1:5" x14ac:dyDescent="0.2">
      <c r="A208" s="126">
        <v>44768</v>
      </c>
      <c r="B208" s="127" t="s">
        <v>16</v>
      </c>
      <c r="C208" s="130" t="s">
        <v>20</v>
      </c>
      <c r="D208" s="132"/>
      <c r="E208" s="127" t="s">
        <v>29</v>
      </c>
    </row>
    <row r="209" spans="1:5" x14ac:dyDescent="0.2">
      <c r="A209" s="126">
        <v>44769</v>
      </c>
      <c r="B209" s="135"/>
      <c r="C209" s="125" t="s">
        <v>22</v>
      </c>
      <c r="D209" s="125" t="s">
        <v>25</v>
      </c>
      <c r="E209" s="125" t="s">
        <v>27</v>
      </c>
    </row>
    <row r="210" spans="1:5" x14ac:dyDescent="0.2">
      <c r="A210" s="126">
        <v>44770</v>
      </c>
      <c r="B210" s="125" t="s">
        <v>15</v>
      </c>
      <c r="C210" s="133"/>
      <c r="D210" s="125" t="s">
        <v>26</v>
      </c>
      <c r="E210" s="125" t="s">
        <v>28</v>
      </c>
    </row>
    <row r="211" spans="1:5" x14ac:dyDescent="0.2">
      <c r="A211" s="126">
        <v>44771</v>
      </c>
      <c r="B211" s="125" t="s">
        <v>16</v>
      </c>
      <c r="C211" s="125" t="s">
        <v>20</v>
      </c>
      <c r="D211" s="131"/>
      <c r="E211" s="125" t="s">
        <v>29</v>
      </c>
    </row>
    <row r="212" spans="1:5" x14ac:dyDescent="0.2">
      <c r="A212" s="126">
        <v>44772</v>
      </c>
      <c r="B212" s="125" t="s">
        <v>17</v>
      </c>
      <c r="C212" s="125" t="s">
        <v>21</v>
      </c>
      <c r="D212" s="125" t="s">
        <v>24</v>
      </c>
      <c r="E212" s="128"/>
    </row>
    <row r="213" spans="1:5" x14ac:dyDescent="0.2">
      <c r="A213" s="126">
        <v>44773</v>
      </c>
      <c r="B213" s="135"/>
      <c r="C213" s="125" t="s">
        <v>22</v>
      </c>
      <c r="D213" s="125" t="s">
        <v>25</v>
      </c>
      <c r="E213" s="125" t="s">
        <v>27</v>
      </c>
    </row>
    <row r="214" spans="1:5" x14ac:dyDescent="0.2">
      <c r="A214" s="126">
        <v>44774</v>
      </c>
      <c r="B214" s="127" t="s">
        <v>15</v>
      </c>
      <c r="C214" s="134"/>
      <c r="D214" s="127" t="s">
        <v>26</v>
      </c>
      <c r="E214" s="127" t="s">
        <v>28</v>
      </c>
    </row>
    <row r="215" spans="1:5" x14ac:dyDescent="0.2">
      <c r="A215" s="126">
        <v>44775</v>
      </c>
      <c r="B215" s="127" t="s">
        <v>16</v>
      </c>
      <c r="C215" s="130" t="s">
        <v>20</v>
      </c>
      <c r="D215" s="132"/>
      <c r="E215" s="127" t="s">
        <v>29</v>
      </c>
    </row>
    <row r="216" spans="1:5" x14ac:dyDescent="0.2">
      <c r="A216" s="126">
        <v>44776</v>
      </c>
      <c r="B216" s="127" t="s">
        <v>17</v>
      </c>
      <c r="C216" s="130" t="s">
        <v>21</v>
      </c>
      <c r="D216" s="130" t="s">
        <v>24</v>
      </c>
      <c r="E216" s="129"/>
    </row>
    <row r="217" spans="1:5" x14ac:dyDescent="0.2">
      <c r="A217" s="126">
        <v>44777</v>
      </c>
      <c r="B217" s="135"/>
      <c r="C217" s="125" t="s">
        <v>22</v>
      </c>
      <c r="D217" s="125" t="s">
        <v>25</v>
      </c>
      <c r="E217" s="125" t="s">
        <v>27</v>
      </c>
    </row>
    <row r="218" spans="1:5" x14ac:dyDescent="0.2">
      <c r="A218" s="126">
        <v>44778</v>
      </c>
      <c r="B218" s="125" t="s">
        <v>15</v>
      </c>
      <c r="C218" s="133"/>
      <c r="D218" s="125" t="s">
        <v>26</v>
      </c>
      <c r="E218" s="125" t="s">
        <v>28</v>
      </c>
    </row>
    <row r="219" spans="1:5" x14ac:dyDescent="0.2">
      <c r="A219" s="126">
        <v>44779</v>
      </c>
      <c r="B219" s="125" t="s">
        <v>16</v>
      </c>
      <c r="C219" s="125" t="s">
        <v>20</v>
      </c>
      <c r="D219" s="131"/>
      <c r="E219" s="125" t="s">
        <v>29</v>
      </c>
    </row>
    <row r="220" spans="1:5" x14ac:dyDescent="0.2">
      <c r="A220" s="126">
        <v>44780</v>
      </c>
      <c r="B220" s="125" t="s">
        <v>17</v>
      </c>
      <c r="C220" s="125" t="s">
        <v>21</v>
      </c>
      <c r="D220" s="125" t="s">
        <v>24</v>
      </c>
      <c r="E220" s="128"/>
    </row>
    <row r="221" spans="1:5" x14ac:dyDescent="0.2">
      <c r="A221" s="126">
        <v>44781</v>
      </c>
      <c r="B221" s="135"/>
      <c r="C221" s="125" t="s">
        <v>22</v>
      </c>
      <c r="D221" s="125" t="s">
        <v>25</v>
      </c>
      <c r="E221" s="125" t="s">
        <v>27</v>
      </c>
    </row>
    <row r="222" spans="1:5" x14ac:dyDescent="0.2">
      <c r="A222" s="126">
        <v>44782</v>
      </c>
      <c r="B222" s="127" t="s">
        <v>15</v>
      </c>
      <c r="C222" s="134"/>
      <c r="D222" s="127" t="s">
        <v>26</v>
      </c>
      <c r="E222" s="127" t="s">
        <v>28</v>
      </c>
    </row>
    <row r="223" spans="1:5" x14ac:dyDescent="0.2">
      <c r="A223" s="126">
        <v>44783</v>
      </c>
      <c r="B223" s="127" t="s">
        <v>16</v>
      </c>
      <c r="C223" s="130" t="s">
        <v>20</v>
      </c>
      <c r="D223" s="132"/>
      <c r="E223" s="127" t="s">
        <v>29</v>
      </c>
    </row>
    <row r="224" spans="1:5" x14ac:dyDescent="0.2">
      <c r="A224" s="126">
        <v>44784</v>
      </c>
      <c r="B224" s="127" t="s">
        <v>17</v>
      </c>
      <c r="C224" s="130" t="s">
        <v>21</v>
      </c>
      <c r="D224" s="130" t="s">
        <v>24</v>
      </c>
      <c r="E224" s="129"/>
    </row>
    <row r="225" spans="1:5" x14ac:dyDescent="0.2">
      <c r="A225" s="126">
        <v>44785</v>
      </c>
      <c r="B225" s="135"/>
      <c r="C225" s="125" t="s">
        <v>22</v>
      </c>
      <c r="D225" s="125" t="s">
        <v>25</v>
      </c>
      <c r="E225" s="125" t="s">
        <v>27</v>
      </c>
    </row>
    <row r="226" spans="1:5" x14ac:dyDescent="0.2">
      <c r="A226" s="126">
        <v>44786</v>
      </c>
      <c r="B226" s="125" t="s">
        <v>15</v>
      </c>
      <c r="C226" s="133"/>
      <c r="D226" s="125" t="s">
        <v>26</v>
      </c>
      <c r="E226" s="125" t="s">
        <v>28</v>
      </c>
    </row>
    <row r="227" spans="1:5" x14ac:dyDescent="0.2">
      <c r="A227" s="126">
        <v>44787</v>
      </c>
      <c r="B227" s="125" t="s">
        <v>16</v>
      </c>
      <c r="C227" s="125" t="s">
        <v>20</v>
      </c>
      <c r="D227" s="131"/>
      <c r="E227" s="125" t="s">
        <v>29</v>
      </c>
    </row>
    <row r="228" spans="1:5" x14ac:dyDescent="0.2">
      <c r="A228" s="126">
        <v>44788</v>
      </c>
      <c r="B228" s="125" t="s">
        <v>17</v>
      </c>
      <c r="C228" s="125" t="s">
        <v>21</v>
      </c>
      <c r="D228" s="125" t="s">
        <v>24</v>
      </c>
      <c r="E228" s="128"/>
    </row>
    <row r="229" spans="1:5" x14ac:dyDescent="0.2">
      <c r="A229" s="126">
        <v>44789</v>
      </c>
      <c r="B229" s="135"/>
      <c r="C229" s="125" t="s">
        <v>22</v>
      </c>
      <c r="D229" s="125" t="s">
        <v>25</v>
      </c>
      <c r="E229" s="125" t="s">
        <v>27</v>
      </c>
    </row>
    <row r="230" spans="1:5" x14ac:dyDescent="0.2">
      <c r="A230" s="126">
        <v>44790</v>
      </c>
      <c r="B230" s="127" t="s">
        <v>15</v>
      </c>
      <c r="C230" s="134"/>
      <c r="D230" s="127" t="s">
        <v>26</v>
      </c>
      <c r="E230" s="127" t="s">
        <v>28</v>
      </c>
    </row>
    <row r="231" spans="1:5" x14ac:dyDescent="0.2">
      <c r="A231" s="126">
        <v>44791</v>
      </c>
      <c r="B231" s="127" t="s">
        <v>16</v>
      </c>
      <c r="C231" s="130" t="s">
        <v>20</v>
      </c>
      <c r="D231" s="132"/>
      <c r="E231" s="127" t="s">
        <v>29</v>
      </c>
    </row>
    <row r="232" spans="1:5" x14ac:dyDescent="0.2">
      <c r="A232" s="126">
        <v>44792</v>
      </c>
      <c r="B232" s="135"/>
      <c r="C232" s="125" t="s">
        <v>22</v>
      </c>
      <c r="D232" s="125" t="s">
        <v>25</v>
      </c>
      <c r="E232" s="125" t="s">
        <v>27</v>
      </c>
    </row>
    <row r="233" spans="1:5" x14ac:dyDescent="0.2">
      <c r="A233" s="126">
        <v>44793</v>
      </c>
      <c r="B233" s="125" t="s">
        <v>15</v>
      </c>
      <c r="C233" s="133"/>
      <c r="D233" s="125" t="s">
        <v>26</v>
      </c>
      <c r="E233" s="125" t="s">
        <v>28</v>
      </c>
    </row>
    <row r="234" spans="1:5" x14ac:dyDescent="0.2">
      <c r="A234" s="126">
        <v>44794</v>
      </c>
      <c r="B234" s="125" t="s">
        <v>16</v>
      </c>
      <c r="C234" s="125" t="s">
        <v>20</v>
      </c>
      <c r="D234" s="131"/>
      <c r="E234" s="125" t="s">
        <v>29</v>
      </c>
    </row>
    <row r="235" spans="1:5" x14ac:dyDescent="0.2">
      <c r="A235" s="126">
        <v>44795</v>
      </c>
      <c r="B235" s="125" t="s">
        <v>17</v>
      </c>
      <c r="C235" s="125" t="s">
        <v>21</v>
      </c>
      <c r="D235" s="125" t="s">
        <v>24</v>
      </c>
      <c r="E235" s="128"/>
    </row>
    <row r="236" spans="1:5" x14ac:dyDescent="0.2">
      <c r="A236" s="126">
        <v>44796</v>
      </c>
      <c r="B236" s="135"/>
      <c r="C236" s="125" t="s">
        <v>22</v>
      </c>
      <c r="D236" s="125" t="s">
        <v>25</v>
      </c>
      <c r="E236" s="125" t="s">
        <v>27</v>
      </c>
    </row>
    <row r="237" spans="1:5" x14ac:dyDescent="0.2">
      <c r="A237" s="126">
        <v>44797</v>
      </c>
      <c r="B237" s="127" t="s">
        <v>15</v>
      </c>
      <c r="C237" s="134"/>
      <c r="D237" s="127" t="s">
        <v>26</v>
      </c>
      <c r="E237" s="127" t="s">
        <v>28</v>
      </c>
    </row>
    <row r="238" spans="1:5" x14ac:dyDescent="0.2">
      <c r="A238" s="126">
        <v>44798</v>
      </c>
      <c r="B238" s="127" t="s">
        <v>16</v>
      </c>
      <c r="C238" s="130" t="s">
        <v>20</v>
      </c>
      <c r="D238" s="132"/>
      <c r="E238" s="127" t="s">
        <v>29</v>
      </c>
    </row>
    <row r="239" spans="1:5" x14ac:dyDescent="0.2">
      <c r="A239" s="126">
        <v>44799</v>
      </c>
      <c r="B239" s="127" t="s">
        <v>17</v>
      </c>
      <c r="C239" s="130" t="s">
        <v>21</v>
      </c>
      <c r="D239" s="130" t="s">
        <v>24</v>
      </c>
      <c r="E239" s="129"/>
    </row>
    <row r="240" spans="1:5" x14ac:dyDescent="0.2">
      <c r="A240" s="126">
        <v>44800</v>
      </c>
      <c r="B240" s="135"/>
      <c r="C240" s="125" t="s">
        <v>22</v>
      </c>
      <c r="D240" s="125" t="s">
        <v>25</v>
      </c>
      <c r="E240" s="125" t="s">
        <v>27</v>
      </c>
    </row>
    <row r="241" spans="1:5" x14ac:dyDescent="0.2">
      <c r="A241" s="126">
        <v>44801</v>
      </c>
      <c r="B241" s="125" t="s">
        <v>15</v>
      </c>
      <c r="C241" s="133"/>
      <c r="D241" s="125" t="s">
        <v>26</v>
      </c>
      <c r="E241" s="125" t="s">
        <v>28</v>
      </c>
    </row>
    <row r="242" spans="1:5" x14ac:dyDescent="0.2">
      <c r="A242" s="126">
        <v>44802</v>
      </c>
      <c r="B242" s="125" t="s">
        <v>16</v>
      </c>
      <c r="C242" s="125" t="s">
        <v>20</v>
      </c>
      <c r="D242" s="131"/>
      <c r="E242" s="125" t="s">
        <v>29</v>
      </c>
    </row>
    <row r="243" spans="1:5" x14ac:dyDescent="0.2">
      <c r="A243" s="126">
        <v>44803</v>
      </c>
      <c r="B243" s="125" t="s">
        <v>17</v>
      </c>
      <c r="C243" s="125" t="s">
        <v>21</v>
      </c>
      <c r="D243" s="125" t="s">
        <v>24</v>
      </c>
      <c r="E243" s="128"/>
    </row>
    <row r="244" spans="1:5" x14ac:dyDescent="0.2">
      <c r="A244" s="126">
        <v>44804</v>
      </c>
      <c r="B244" s="135"/>
      <c r="C244" s="125" t="s">
        <v>22</v>
      </c>
      <c r="D244" s="125" t="s">
        <v>25</v>
      </c>
      <c r="E244" s="125" t="s">
        <v>27</v>
      </c>
    </row>
    <row r="245" spans="1:5" x14ac:dyDescent="0.2">
      <c r="A245" s="126">
        <v>44805</v>
      </c>
      <c r="B245" s="127" t="s">
        <v>15</v>
      </c>
      <c r="C245" s="134"/>
      <c r="D245" s="127" t="s">
        <v>26</v>
      </c>
      <c r="E245" s="127" t="s">
        <v>28</v>
      </c>
    </row>
    <row r="246" spans="1:5" x14ac:dyDescent="0.2">
      <c r="A246" s="126">
        <v>44806</v>
      </c>
      <c r="B246" s="127" t="s">
        <v>16</v>
      </c>
      <c r="C246" s="130" t="s">
        <v>20</v>
      </c>
      <c r="D246" s="132"/>
      <c r="E246" s="127" t="s">
        <v>29</v>
      </c>
    </row>
    <row r="247" spans="1:5" x14ac:dyDescent="0.2">
      <c r="A247" s="126">
        <v>44807</v>
      </c>
      <c r="B247" s="127" t="s">
        <v>17</v>
      </c>
      <c r="C247" s="130" t="s">
        <v>21</v>
      </c>
      <c r="D247" s="130" t="s">
        <v>24</v>
      </c>
      <c r="E247" s="129"/>
    </row>
    <row r="248" spans="1:5" x14ac:dyDescent="0.2">
      <c r="A248" s="126">
        <v>44808</v>
      </c>
      <c r="B248" s="135"/>
      <c r="C248" s="125" t="s">
        <v>22</v>
      </c>
      <c r="D248" s="125" t="s">
        <v>25</v>
      </c>
      <c r="E248" s="125" t="s">
        <v>27</v>
      </c>
    </row>
    <row r="249" spans="1:5" x14ac:dyDescent="0.2">
      <c r="A249" s="126">
        <v>44809</v>
      </c>
      <c r="B249" s="125" t="s">
        <v>15</v>
      </c>
      <c r="C249" s="133"/>
      <c r="D249" s="125" t="s">
        <v>26</v>
      </c>
      <c r="E249" s="125" t="s">
        <v>28</v>
      </c>
    </row>
    <row r="250" spans="1:5" x14ac:dyDescent="0.2">
      <c r="A250" s="126">
        <v>44810</v>
      </c>
      <c r="B250" s="125" t="s">
        <v>16</v>
      </c>
      <c r="C250" s="125" t="s">
        <v>20</v>
      </c>
      <c r="D250" s="131"/>
      <c r="E250" s="125" t="s">
        <v>29</v>
      </c>
    </row>
    <row r="251" spans="1:5" x14ac:dyDescent="0.2">
      <c r="A251" s="126">
        <v>44811</v>
      </c>
      <c r="B251" s="125" t="s">
        <v>17</v>
      </c>
      <c r="C251" s="125" t="s">
        <v>21</v>
      </c>
      <c r="D251" s="125" t="s">
        <v>24</v>
      </c>
      <c r="E251" s="128"/>
    </row>
    <row r="252" spans="1:5" x14ac:dyDescent="0.2">
      <c r="A252" s="126">
        <v>44812</v>
      </c>
      <c r="B252" s="135"/>
      <c r="C252" s="125" t="s">
        <v>22</v>
      </c>
      <c r="D252" s="125" t="s">
        <v>25</v>
      </c>
      <c r="E252" s="125" t="s">
        <v>27</v>
      </c>
    </row>
    <row r="253" spans="1:5" x14ac:dyDescent="0.2">
      <c r="A253" s="126">
        <v>44813</v>
      </c>
      <c r="B253" s="127" t="s">
        <v>15</v>
      </c>
      <c r="C253" s="134"/>
      <c r="D253" s="127" t="s">
        <v>26</v>
      </c>
      <c r="E253" s="127" t="s">
        <v>28</v>
      </c>
    </row>
    <row r="254" spans="1:5" x14ac:dyDescent="0.2">
      <c r="A254" s="126">
        <v>44814</v>
      </c>
      <c r="B254" s="127" t="s">
        <v>16</v>
      </c>
      <c r="C254" s="130" t="s">
        <v>20</v>
      </c>
      <c r="D254" s="132"/>
      <c r="E254" s="127" t="s">
        <v>29</v>
      </c>
    </row>
    <row r="255" spans="1:5" x14ac:dyDescent="0.2">
      <c r="A255" s="126">
        <v>44815</v>
      </c>
      <c r="B255" s="135"/>
      <c r="C255" s="125" t="s">
        <v>22</v>
      </c>
      <c r="D255" s="125" t="s">
        <v>25</v>
      </c>
      <c r="E255" s="125" t="s">
        <v>27</v>
      </c>
    </row>
    <row r="256" spans="1:5" x14ac:dyDescent="0.2">
      <c r="A256" s="126">
        <v>44816</v>
      </c>
      <c r="B256" s="125" t="s">
        <v>15</v>
      </c>
      <c r="C256" s="133"/>
      <c r="D256" s="125" t="s">
        <v>26</v>
      </c>
      <c r="E256" s="125" t="s">
        <v>28</v>
      </c>
    </row>
    <row r="257" spans="1:5" x14ac:dyDescent="0.2">
      <c r="A257" s="126">
        <v>44817</v>
      </c>
      <c r="B257" s="125" t="s">
        <v>16</v>
      </c>
      <c r="C257" s="125" t="s">
        <v>20</v>
      </c>
      <c r="D257" s="131"/>
      <c r="E257" s="125" t="s">
        <v>29</v>
      </c>
    </row>
    <row r="258" spans="1:5" x14ac:dyDescent="0.2">
      <c r="A258" s="126">
        <v>44818</v>
      </c>
      <c r="B258" s="125" t="s">
        <v>17</v>
      </c>
      <c r="C258" s="125" t="s">
        <v>21</v>
      </c>
      <c r="D258" s="125" t="s">
        <v>24</v>
      </c>
      <c r="E258" s="128"/>
    </row>
    <row r="259" spans="1:5" x14ac:dyDescent="0.2">
      <c r="A259" s="126">
        <v>44819</v>
      </c>
      <c r="B259" s="135"/>
      <c r="C259" s="125" t="s">
        <v>22</v>
      </c>
      <c r="D259" s="125" t="s">
        <v>25</v>
      </c>
      <c r="E259" s="125" t="s">
        <v>27</v>
      </c>
    </row>
    <row r="260" spans="1:5" x14ac:dyDescent="0.2">
      <c r="A260" s="126">
        <v>44820</v>
      </c>
      <c r="B260" s="127" t="s">
        <v>15</v>
      </c>
      <c r="C260" s="134"/>
      <c r="D260" s="127" t="s">
        <v>26</v>
      </c>
      <c r="E260" s="127" t="s">
        <v>28</v>
      </c>
    </row>
    <row r="261" spans="1:5" x14ac:dyDescent="0.2">
      <c r="A261" s="126">
        <v>44821</v>
      </c>
      <c r="B261" s="127" t="s">
        <v>16</v>
      </c>
      <c r="C261" s="130" t="s">
        <v>20</v>
      </c>
      <c r="D261" s="132"/>
      <c r="E261" s="127" t="s">
        <v>29</v>
      </c>
    </row>
    <row r="262" spans="1:5" x14ac:dyDescent="0.2">
      <c r="A262" s="126">
        <v>44822</v>
      </c>
      <c r="B262" s="127" t="s">
        <v>17</v>
      </c>
      <c r="C262" s="130" t="s">
        <v>21</v>
      </c>
      <c r="D262" s="130" t="s">
        <v>24</v>
      </c>
      <c r="E262" s="129"/>
    </row>
    <row r="263" spans="1:5" x14ac:dyDescent="0.2">
      <c r="A263" s="126">
        <v>44823</v>
      </c>
      <c r="B263" s="135"/>
      <c r="C263" s="125" t="s">
        <v>22</v>
      </c>
      <c r="D263" s="125" t="s">
        <v>25</v>
      </c>
      <c r="E263" s="125" t="s">
        <v>27</v>
      </c>
    </row>
    <row r="264" spans="1:5" x14ac:dyDescent="0.2">
      <c r="A264" s="126">
        <v>44824</v>
      </c>
      <c r="B264" s="125" t="s">
        <v>15</v>
      </c>
      <c r="C264" s="133"/>
      <c r="D264" s="125" t="s">
        <v>26</v>
      </c>
      <c r="E264" s="125" t="s">
        <v>28</v>
      </c>
    </row>
    <row r="265" spans="1:5" x14ac:dyDescent="0.2">
      <c r="A265" s="126">
        <v>44825</v>
      </c>
      <c r="B265" s="125" t="s">
        <v>16</v>
      </c>
      <c r="C265" s="125" t="s">
        <v>20</v>
      </c>
      <c r="D265" s="131"/>
      <c r="E265" s="125" t="s">
        <v>29</v>
      </c>
    </row>
    <row r="266" spans="1:5" x14ac:dyDescent="0.2">
      <c r="A266" s="126">
        <v>44826</v>
      </c>
      <c r="B266" s="125" t="s">
        <v>17</v>
      </c>
      <c r="C266" s="125" t="s">
        <v>21</v>
      </c>
      <c r="D266" s="125" t="s">
        <v>24</v>
      </c>
      <c r="E266" s="128"/>
    </row>
    <row r="267" spans="1:5" x14ac:dyDescent="0.2">
      <c r="A267" s="126">
        <v>44827</v>
      </c>
      <c r="B267" s="135"/>
      <c r="C267" s="125" t="s">
        <v>22</v>
      </c>
      <c r="D267" s="125" t="s">
        <v>25</v>
      </c>
      <c r="E267" s="125" t="s">
        <v>27</v>
      </c>
    </row>
    <row r="268" spans="1:5" x14ac:dyDescent="0.2">
      <c r="A268" s="126">
        <v>44828</v>
      </c>
      <c r="B268" s="127" t="s">
        <v>15</v>
      </c>
      <c r="C268" s="134"/>
      <c r="D268" s="127" t="s">
        <v>26</v>
      </c>
      <c r="E268" s="127" t="s">
        <v>28</v>
      </c>
    </row>
    <row r="269" spans="1:5" x14ac:dyDescent="0.2">
      <c r="A269" s="126">
        <v>44829</v>
      </c>
      <c r="B269" s="127" t="s">
        <v>16</v>
      </c>
      <c r="C269" s="130" t="s">
        <v>20</v>
      </c>
      <c r="D269" s="132"/>
      <c r="E269" s="127" t="s">
        <v>29</v>
      </c>
    </row>
    <row r="270" spans="1:5" x14ac:dyDescent="0.2">
      <c r="A270" s="126">
        <v>44830</v>
      </c>
      <c r="B270" s="127" t="s">
        <v>17</v>
      </c>
      <c r="C270" s="130" t="s">
        <v>21</v>
      </c>
      <c r="D270" s="130" t="s">
        <v>24</v>
      </c>
      <c r="E270" s="129"/>
    </row>
    <row r="271" spans="1:5" x14ac:dyDescent="0.2">
      <c r="A271" s="126">
        <v>44831</v>
      </c>
      <c r="B271" s="135"/>
      <c r="C271" s="125" t="s">
        <v>22</v>
      </c>
      <c r="D271" s="125" t="s">
        <v>25</v>
      </c>
      <c r="E271" s="125" t="s">
        <v>27</v>
      </c>
    </row>
    <row r="272" spans="1:5" x14ac:dyDescent="0.2">
      <c r="A272" s="126">
        <v>44832</v>
      </c>
      <c r="B272" s="125" t="s">
        <v>15</v>
      </c>
      <c r="C272" s="133"/>
      <c r="D272" s="125" t="s">
        <v>26</v>
      </c>
      <c r="E272" s="125" t="s">
        <v>28</v>
      </c>
    </row>
    <row r="273" spans="1:5" x14ac:dyDescent="0.2">
      <c r="A273" s="126">
        <v>44833</v>
      </c>
      <c r="B273" s="125" t="s">
        <v>16</v>
      </c>
      <c r="C273" s="125" t="s">
        <v>20</v>
      </c>
      <c r="D273" s="131"/>
      <c r="E273" s="125" t="s">
        <v>29</v>
      </c>
    </row>
    <row r="274" spans="1:5" x14ac:dyDescent="0.2">
      <c r="A274" s="126">
        <v>44834</v>
      </c>
      <c r="B274" s="125" t="s">
        <v>17</v>
      </c>
      <c r="C274" s="125" t="s">
        <v>21</v>
      </c>
      <c r="D274" s="125" t="s">
        <v>24</v>
      </c>
      <c r="E274" s="128"/>
    </row>
    <row r="275" spans="1:5" x14ac:dyDescent="0.2">
      <c r="A275" s="126">
        <v>44835</v>
      </c>
      <c r="B275" s="135"/>
      <c r="C275" s="125" t="s">
        <v>22</v>
      </c>
      <c r="D275" s="125" t="s">
        <v>25</v>
      </c>
      <c r="E275" s="125" t="s">
        <v>27</v>
      </c>
    </row>
    <row r="276" spans="1:5" x14ac:dyDescent="0.2">
      <c r="A276" s="126">
        <v>44836</v>
      </c>
      <c r="B276" s="127" t="s">
        <v>15</v>
      </c>
      <c r="C276" s="134"/>
      <c r="D276" s="127" t="s">
        <v>26</v>
      </c>
      <c r="E276" s="127" t="s">
        <v>28</v>
      </c>
    </row>
    <row r="277" spans="1:5" x14ac:dyDescent="0.2">
      <c r="A277" s="126">
        <v>44837</v>
      </c>
      <c r="B277" s="127" t="s">
        <v>16</v>
      </c>
      <c r="C277" s="130" t="s">
        <v>20</v>
      </c>
      <c r="D277" s="132"/>
      <c r="E277" s="127" t="s">
        <v>29</v>
      </c>
    </row>
    <row r="278" spans="1:5" x14ac:dyDescent="0.2">
      <c r="A278" s="126">
        <v>44838</v>
      </c>
      <c r="B278" s="135"/>
      <c r="C278" s="125" t="s">
        <v>22</v>
      </c>
      <c r="D278" s="125" t="s">
        <v>25</v>
      </c>
      <c r="E278" s="125" t="s">
        <v>27</v>
      </c>
    </row>
    <row r="279" spans="1:5" x14ac:dyDescent="0.2">
      <c r="A279" s="126">
        <v>44839</v>
      </c>
      <c r="B279" s="125" t="s">
        <v>15</v>
      </c>
      <c r="C279" s="133"/>
      <c r="D279" s="125" t="s">
        <v>26</v>
      </c>
      <c r="E279" s="125" t="s">
        <v>28</v>
      </c>
    </row>
    <row r="280" spans="1:5" x14ac:dyDescent="0.2">
      <c r="A280" s="126">
        <v>44840</v>
      </c>
      <c r="B280" s="125" t="s">
        <v>16</v>
      </c>
      <c r="C280" s="125" t="s">
        <v>20</v>
      </c>
      <c r="D280" s="131"/>
      <c r="E280" s="125" t="s">
        <v>29</v>
      </c>
    </row>
    <row r="281" spans="1:5" x14ac:dyDescent="0.2">
      <c r="A281" s="126">
        <v>44841</v>
      </c>
      <c r="B281" s="125" t="s">
        <v>17</v>
      </c>
      <c r="C281" s="125" t="s">
        <v>21</v>
      </c>
      <c r="D281" s="125" t="s">
        <v>24</v>
      </c>
      <c r="E281" s="128"/>
    </row>
    <row r="282" spans="1:5" x14ac:dyDescent="0.2">
      <c r="A282" s="126">
        <v>44842</v>
      </c>
      <c r="B282" s="135"/>
      <c r="C282" s="125" t="s">
        <v>22</v>
      </c>
      <c r="D282" s="125" t="s">
        <v>25</v>
      </c>
      <c r="E282" s="125" t="s">
        <v>27</v>
      </c>
    </row>
    <row r="283" spans="1:5" x14ac:dyDescent="0.2">
      <c r="A283" s="126">
        <v>44843</v>
      </c>
      <c r="B283" s="127" t="s">
        <v>15</v>
      </c>
      <c r="C283" s="134"/>
      <c r="D283" s="127" t="s">
        <v>26</v>
      </c>
      <c r="E283" s="127" t="s">
        <v>28</v>
      </c>
    </row>
    <row r="284" spans="1:5" x14ac:dyDescent="0.2">
      <c r="A284" s="126">
        <v>44844</v>
      </c>
      <c r="B284" s="127" t="s">
        <v>16</v>
      </c>
      <c r="C284" s="130" t="s">
        <v>20</v>
      </c>
      <c r="D284" s="132"/>
      <c r="E284" s="127" t="s">
        <v>29</v>
      </c>
    </row>
    <row r="285" spans="1:5" x14ac:dyDescent="0.2">
      <c r="A285" s="126">
        <v>44845</v>
      </c>
      <c r="B285" s="127" t="s">
        <v>17</v>
      </c>
      <c r="C285" s="130" t="s">
        <v>21</v>
      </c>
      <c r="D285" s="130" t="s">
        <v>24</v>
      </c>
      <c r="E285" s="129"/>
    </row>
    <row r="286" spans="1:5" x14ac:dyDescent="0.2">
      <c r="A286" s="126">
        <v>44846</v>
      </c>
      <c r="B286" s="135"/>
      <c r="C286" s="125" t="s">
        <v>22</v>
      </c>
      <c r="D286" s="125" t="s">
        <v>25</v>
      </c>
      <c r="E286" s="125" t="s">
        <v>27</v>
      </c>
    </row>
    <row r="287" spans="1:5" x14ac:dyDescent="0.2">
      <c r="A287" s="126">
        <v>44847</v>
      </c>
      <c r="B287" s="125" t="s">
        <v>15</v>
      </c>
      <c r="C287" s="133"/>
      <c r="D287" s="125" t="s">
        <v>26</v>
      </c>
      <c r="E287" s="125" t="s">
        <v>28</v>
      </c>
    </row>
    <row r="288" spans="1:5" x14ac:dyDescent="0.2">
      <c r="A288" s="126">
        <v>44848</v>
      </c>
      <c r="B288" s="125" t="s">
        <v>16</v>
      </c>
      <c r="C288" s="125" t="s">
        <v>20</v>
      </c>
      <c r="D288" s="131"/>
      <c r="E288" s="125" t="s">
        <v>29</v>
      </c>
    </row>
    <row r="289" spans="1:5" x14ac:dyDescent="0.2">
      <c r="A289" s="126">
        <v>44849</v>
      </c>
      <c r="B289" s="125" t="s">
        <v>17</v>
      </c>
      <c r="C289" s="125" t="s">
        <v>21</v>
      </c>
      <c r="D289" s="125" t="s">
        <v>24</v>
      </c>
      <c r="E289" s="128"/>
    </row>
    <row r="290" spans="1:5" x14ac:dyDescent="0.2">
      <c r="A290" s="126">
        <v>44850</v>
      </c>
      <c r="B290" s="135"/>
      <c r="C290" s="125" t="s">
        <v>22</v>
      </c>
      <c r="D290" s="125" t="s">
        <v>25</v>
      </c>
      <c r="E290" s="125" t="s">
        <v>27</v>
      </c>
    </row>
    <row r="291" spans="1:5" x14ac:dyDescent="0.2">
      <c r="A291" s="126">
        <v>44851</v>
      </c>
      <c r="B291" s="127" t="s">
        <v>15</v>
      </c>
      <c r="C291" s="134"/>
      <c r="D291" s="127" t="s">
        <v>26</v>
      </c>
      <c r="E291" s="127" t="s">
        <v>28</v>
      </c>
    </row>
    <row r="292" spans="1:5" x14ac:dyDescent="0.2">
      <c r="A292" s="126">
        <v>44852</v>
      </c>
      <c r="B292" s="127" t="s">
        <v>16</v>
      </c>
      <c r="C292" s="130" t="s">
        <v>20</v>
      </c>
      <c r="D292" s="132"/>
      <c r="E292" s="127" t="s">
        <v>29</v>
      </c>
    </row>
    <row r="293" spans="1:5" x14ac:dyDescent="0.2">
      <c r="A293" s="126">
        <v>44853</v>
      </c>
      <c r="B293" s="127" t="s">
        <v>17</v>
      </c>
      <c r="C293" s="130" t="s">
        <v>21</v>
      </c>
      <c r="D293" s="130" t="s">
        <v>24</v>
      </c>
      <c r="E293" s="129"/>
    </row>
    <row r="294" spans="1:5" x14ac:dyDescent="0.2">
      <c r="A294" s="126">
        <v>44854</v>
      </c>
      <c r="B294" s="135"/>
      <c r="C294" s="125" t="s">
        <v>22</v>
      </c>
      <c r="D294" s="125" t="s">
        <v>25</v>
      </c>
      <c r="E294" s="125" t="s">
        <v>27</v>
      </c>
    </row>
    <row r="295" spans="1:5" x14ac:dyDescent="0.2">
      <c r="A295" s="126">
        <v>44855</v>
      </c>
      <c r="B295" s="125" t="s">
        <v>15</v>
      </c>
      <c r="C295" s="133"/>
      <c r="D295" s="125" t="s">
        <v>26</v>
      </c>
      <c r="E295" s="125" t="s">
        <v>28</v>
      </c>
    </row>
    <row r="296" spans="1:5" x14ac:dyDescent="0.2">
      <c r="A296" s="126">
        <v>44856</v>
      </c>
      <c r="B296" s="125" t="s">
        <v>16</v>
      </c>
      <c r="C296" s="125" t="s">
        <v>20</v>
      </c>
      <c r="D296" s="131"/>
      <c r="E296" s="125" t="s">
        <v>29</v>
      </c>
    </row>
    <row r="297" spans="1:5" x14ac:dyDescent="0.2">
      <c r="A297" s="126">
        <v>44857</v>
      </c>
      <c r="B297" s="125" t="s">
        <v>17</v>
      </c>
      <c r="C297" s="125" t="s">
        <v>21</v>
      </c>
      <c r="D297" s="125" t="s">
        <v>24</v>
      </c>
      <c r="E297" s="128"/>
    </row>
    <row r="298" spans="1:5" x14ac:dyDescent="0.2">
      <c r="A298" s="126">
        <v>44858</v>
      </c>
      <c r="B298" s="135"/>
      <c r="C298" s="125" t="s">
        <v>22</v>
      </c>
      <c r="D298" s="125" t="s">
        <v>25</v>
      </c>
      <c r="E298" s="125" t="s">
        <v>27</v>
      </c>
    </row>
    <row r="299" spans="1:5" x14ac:dyDescent="0.2">
      <c r="A299" s="126">
        <v>44859</v>
      </c>
      <c r="B299" s="127" t="s">
        <v>15</v>
      </c>
      <c r="C299" s="134"/>
      <c r="D299" s="127" t="s">
        <v>26</v>
      </c>
      <c r="E299" s="127" t="s">
        <v>28</v>
      </c>
    </row>
    <row r="300" spans="1:5" x14ac:dyDescent="0.2">
      <c r="A300" s="126">
        <v>44860</v>
      </c>
      <c r="B300" s="127" t="s">
        <v>16</v>
      </c>
      <c r="C300" s="130" t="s">
        <v>20</v>
      </c>
      <c r="D300" s="132"/>
      <c r="E300" s="127" t="s">
        <v>29</v>
      </c>
    </row>
    <row r="301" spans="1:5" x14ac:dyDescent="0.2">
      <c r="A301" s="126">
        <v>44861</v>
      </c>
      <c r="B301" s="135"/>
      <c r="C301" s="125" t="s">
        <v>22</v>
      </c>
      <c r="D301" s="125" t="s">
        <v>25</v>
      </c>
      <c r="E301" s="125" t="s">
        <v>27</v>
      </c>
    </row>
    <row r="302" spans="1:5" x14ac:dyDescent="0.2">
      <c r="A302" s="126">
        <v>44862</v>
      </c>
      <c r="B302" s="125" t="s">
        <v>15</v>
      </c>
      <c r="C302" s="133"/>
      <c r="D302" s="125" t="s">
        <v>26</v>
      </c>
      <c r="E302" s="125" t="s">
        <v>28</v>
      </c>
    </row>
    <row r="303" spans="1:5" x14ac:dyDescent="0.2">
      <c r="A303" s="126">
        <v>44863</v>
      </c>
      <c r="B303" s="125" t="s">
        <v>16</v>
      </c>
      <c r="C303" s="125" t="s">
        <v>20</v>
      </c>
      <c r="D303" s="131"/>
      <c r="E303" s="125" t="s">
        <v>29</v>
      </c>
    </row>
    <row r="304" spans="1:5" x14ac:dyDescent="0.2">
      <c r="A304" s="126">
        <v>44864</v>
      </c>
      <c r="B304" s="125" t="s">
        <v>17</v>
      </c>
      <c r="C304" s="125" t="s">
        <v>21</v>
      </c>
      <c r="D304" s="125" t="s">
        <v>24</v>
      </c>
      <c r="E304" s="128"/>
    </row>
    <row r="305" spans="1:5" x14ac:dyDescent="0.2">
      <c r="A305" s="126">
        <v>44865</v>
      </c>
      <c r="B305" s="135"/>
      <c r="C305" s="125" t="s">
        <v>22</v>
      </c>
      <c r="D305" s="125" t="s">
        <v>25</v>
      </c>
      <c r="E305" s="125" t="s">
        <v>27</v>
      </c>
    </row>
    <row r="306" spans="1:5" x14ac:dyDescent="0.2">
      <c r="A306" s="126">
        <v>44866</v>
      </c>
      <c r="B306" s="127" t="s">
        <v>15</v>
      </c>
      <c r="C306" s="134"/>
      <c r="D306" s="127" t="s">
        <v>26</v>
      </c>
      <c r="E306" s="127" t="s">
        <v>28</v>
      </c>
    </row>
    <row r="307" spans="1:5" x14ac:dyDescent="0.2">
      <c r="A307" s="126">
        <v>44867</v>
      </c>
      <c r="B307" s="127" t="s">
        <v>16</v>
      </c>
      <c r="C307" s="130" t="s">
        <v>20</v>
      </c>
      <c r="D307" s="132"/>
      <c r="E307" s="127" t="s">
        <v>29</v>
      </c>
    </row>
    <row r="308" spans="1:5" x14ac:dyDescent="0.2">
      <c r="A308" s="126">
        <v>44868</v>
      </c>
      <c r="B308" s="127" t="s">
        <v>17</v>
      </c>
      <c r="C308" s="130" t="s">
        <v>21</v>
      </c>
      <c r="D308" s="130" t="s">
        <v>24</v>
      </c>
      <c r="E308" s="129"/>
    </row>
    <row r="309" spans="1:5" x14ac:dyDescent="0.2">
      <c r="A309" s="126">
        <v>44869</v>
      </c>
      <c r="B309" s="135"/>
      <c r="C309" s="125" t="s">
        <v>22</v>
      </c>
      <c r="D309" s="125" t="s">
        <v>25</v>
      </c>
      <c r="E309" s="125" t="s">
        <v>27</v>
      </c>
    </row>
    <row r="310" spans="1:5" x14ac:dyDescent="0.2">
      <c r="A310" s="126">
        <v>44870</v>
      </c>
      <c r="B310" s="125" t="s">
        <v>15</v>
      </c>
      <c r="C310" s="133"/>
      <c r="D310" s="125" t="s">
        <v>26</v>
      </c>
      <c r="E310" s="125" t="s">
        <v>28</v>
      </c>
    </row>
    <row r="311" spans="1:5" x14ac:dyDescent="0.2">
      <c r="A311" s="126">
        <v>44871</v>
      </c>
      <c r="B311" s="125" t="s">
        <v>16</v>
      </c>
      <c r="C311" s="125" t="s">
        <v>20</v>
      </c>
      <c r="D311" s="131"/>
      <c r="E311" s="125" t="s">
        <v>29</v>
      </c>
    </row>
    <row r="312" spans="1:5" x14ac:dyDescent="0.2">
      <c r="A312" s="126">
        <v>44872</v>
      </c>
      <c r="B312" s="125" t="s">
        <v>17</v>
      </c>
      <c r="C312" s="125" t="s">
        <v>21</v>
      </c>
      <c r="D312" s="125" t="s">
        <v>24</v>
      </c>
      <c r="E312" s="128"/>
    </row>
    <row r="313" spans="1:5" x14ac:dyDescent="0.2">
      <c r="A313" s="126">
        <v>44873</v>
      </c>
      <c r="B313" s="135"/>
      <c r="C313" s="125" t="s">
        <v>22</v>
      </c>
      <c r="D313" s="125" t="s">
        <v>25</v>
      </c>
      <c r="E313" s="125" t="s">
        <v>27</v>
      </c>
    </row>
    <row r="314" spans="1:5" x14ac:dyDescent="0.2">
      <c r="A314" s="126">
        <v>44874</v>
      </c>
      <c r="B314" s="127" t="s">
        <v>15</v>
      </c>
      <c r="C314" s="134"/>
      <c r="D314" s="127" t="s">
        <v>26</v>
      </c>
      <c r="E314" s="127" t="s">
        <v>28</v>
      </c>
    </row>
    <row r="315" spans="1:5" x14ac:dyDescent="0.2">
      <c r="A315" s="126">
        <v>44875</v>
      </c>
      <c r="B315" s="127" t="s">
        <v>16</v>
      </c>
      <c r="C315" s="130" t="s">
        <v>20</v>
      </c>
      <c r="D315" s="132"/>
      <c r="E315" s="127" t="s">
        <v>29</v>
      </c>
    </row>
    <row r="316" spans="1:5" x14ac:dyDescent="0.2">
      <c r="A316" s="126">
        <v>44876</v>
      </c>
      <c r="B316" s="127" t="s">
        <v>17</v>
      </c>
      <c r="C316" s="130" t="s">
        <v>21</v>
      </c>
      <c r="D316" s="130" t="s">
        <v>24</v>
      </c>
      <c r="E316" s="129"/>
    </row>
    <row r="317" spans="1:5" x14ac:dyDescent="0.2">
      <c r="A317" s="126">
        <v>44877</v>
      </c>
      <c r="B317" s="135"/>
      <c r="C317" s="125" t="s">
        <v>22</v>
      </c>
      <c r="D317" s="125" t="s">
        <v>25</v>
      </c>
      <c r="E317" s="125" t="s">
        <v>27</v>
      </c>
    </row>
    <row r="318" spans="1:5" x14ac:dyDescent="0.2">
      <c r="A318" s="126">
        <v>44878</v>
      </c>
      <c r="B318" s="125" t="s">
        <v>15</v>
      </c>
      <c r="C318" s="133"/>
      <c r="D318" s="125" t="s">
        <v>26</v>
      </c>
      <c r="E318" s="125" t="s">
        <v>28</v>
      </c>
    </row>
    <row r="319" spans="1:5" x14ac:dyDescent="0.2">
      <c r="A319" s="126">
        <v>44879</v>
      </c>
      <c r="B319" s="125" t="s">
        <v>16</v>
      </c>
      <c r="C319" s="125" t="s">
        <v>20</v>
      </c>
      <c r="D319" s="131"/>
      <c r="E319" s="125" t="s">
        <v>29</v>
      </c>
    </row>
    <row r="320" spans="1:5" x14ac:dyDescent="0.2">
      <c r="A320" s="126">
        <v>44880</v>
      </c>
      <c r="B320" s="125" t="s">
        <v>17</v>
      </c>
      <c r="C320" s="125" t="s">
        <v>21</v>
      </c>
      <c r="D320" s="125" t="s">
        <v>24</v>
      </c>
      <c r="E320" s="128"/>
    </row>
    <row r="321" spans="1:5" x14ac:dyDescent="0.2">
      <c r="A321" s="126">
        <v>44881</v>
      </c>
      <c r="B321" s="135"/>
      <c r="C321" s="125" t="s">
        <v>22</v>
      </c>
      <c r="D321" s="125" t="s">
        <v>25</v>
      </c>
      <c r="E321" s="125" t="s">
        <v>27</v>
      </c>
    </row>
    <row r="322" spans="1:5" x14ac:dyDescent="0.2">
      <c r="A322" s="126">
        <v>44882</v>
      </c>
      <c r="B322" s="127" t="s">
        <v>15</v>
      </c>
      <c r="C322" s="134"/>
      <c r="D322" s="127" t="s">
        <v>26</v>
      </c>
      <c r="E322" s="127" t="s">
        <v>28</v>
      </c>
    </row>
    <row r="323" spans="1:5" x14ac:dyDescent="0.2">
      <c r="A323" s="126">
        <v>44883</v>
      </c>
      <c r="B323" s="127" t="s">
        <v>16</v>
      </c>
      <c r="C323" s="130" t="s">
        <v>20</v>
      </c>
      <c r="D323" s="132"/>
      <c r="E323" s="127" t="s">
        <v>29</v>
      </c>
    </row>
    <row r="324" spans="1:5" x14ac:dyDescent="0.2">
      <c r="A324" s="126">
        <v>44884</v>
      </c>
      <c r="B324" s="135"/>
      <c r="C324" s="125" t="s">
        <v>22</v>
      </c>
      <c r="D324" s="125" t="s">
        <v>25</v>
      </c>
      <c r="E324" s="125" t="s">
        <v>27</v>
      </c>
    </row>
    <row r="325" spans="1:5" x14ac:dyDescent="0.2">
      <c r="A325" s="126">
        <v>44885</v>
      </c>
      <c r="B325" s="125" t="s">
        <v>15</v>
      </c>
      <c r="C325" s="133"/>
      <c r="D325" s="125" t="s">
        <v>26</v>
      </c>
      <c r="E325" s="125" t="s">
        <v>28</v>
      </c>
    </row>
    <row r="326" spans="1:5" x14ac:dyDescent="0.2">
      <c r="A326" s="126">
        <v>44886</v>
      </c>
      <c r="B326" s="125" t="s">
        <v>16</v>
      </c>
      <c r="C326" s="125" t="s">
        <v>20</v>
      </c>
      <c r="D326" s="131"/>
      <c r="E326" s="125" t="s">
        <v>29</v>
      </c>
    </row>
    <row r="327" spans="1:5" x14ac:dyDescent="0.2">
      <c r="A327" s="126">
        <v>44887</v>
      </c>
      <c r="B327" s="125" t="s">
        <v>17</v>
      </c>
      <c r="C327" s="125" t="s">
        <v>21</v>
      </c>
      <c r="D327" s="125" t="s">
        <v>24</v>
      </c>
      <c r="E327" s="128"/>
    </row>
    <row r="328" spans="1:5" x14ac:dyDescent="0.2">
      <c r="A328" s="126">
        <v>44888</v>
      </c>
      <c r="B328" s="135"/>
      <c r="C328" s="125" t="s">
        <v>22</v>
      </c>
      <c r="D328" s="125" t="s">
        <v>25</v>
      </c>
      <c r="E328" s="125" t="s">
        <v>27</v>
      </c>
    </row>
    <row r="329" spans="1:5" x14ac:dyDescent="0.2">
      <c r="A329" s="126">
        <v>44889</v>
      </c>
      <c r="B329" s="127" t="s">
        <v>15</v>
      </c>
      <c r="C329" s="134"/>
      <c r="D329" s="127" t="s">
        <v>26</v>
      </c>
      <c r="E329" s="127" t="s">
        <v>28</v>
      </c>
    </row>
    <row r="330" spans="1:5" x14ac:dyDescent="0.2">
      <c r="A330" s="126">
        <v>44890</v>
      </c>
      <c r="B330" s="127" t="s">
        <v>16</v>
      </c>
      <c r="C330" s="130" t="s">
        <v>20</v>
      </c>
      <c r="D330" s="132"/>
      <c r="E330" s="127" t="s">
        <v>29</v>
      </c>
    </row>
    <row r="331" spans="1:5" x14ac:dyDescent="0.2">
      <c r="A331" s="126">
        <v>44891</v>
      </c>
      <c r="B331" s="127" t="s">
        <v>17</v>
      </c>
      <c r="C331" s="130" t="s">
        <v>21</v>
      </c>
      <c r="D331" s="130" t="s">
        <v>24</v>
      </c>
      <c r="E331" s="129"/>
    </row>
    <row r="332" spans="1:5" x14ac:dyDescent="0.2">
      <c r="A332" s="126">
        <v>44892</v>
      </c>
      <c r="B332" s="135"/>
      <c r="C332" s="125" t="s">
        <v>22</v>
      </c>
      <c r="D332" s="125" t="s">
        <v>25</v>
      </c>
      <c r="E332" s="125" t="s">
        <v>27</v>
      </c>
    </row>
    <row r="333" spans="1:5" x14ac:dyDescent="0.2">
      <c r="A333" s="126">
        <v>44893</v>
      </c>
      <c r="B333" s="125" t="s">
        <v>15</v>
      </c>
      <c r="C333" s="133"/>
      <c r="D333" s="125" t="s">
        <v>26</v>
      </c>
      <c r="E333" s="125" t="s">
        <v>28</v>
      </c>
    </row>
    <row r="334" spans="1:5" x14ac:dyDescent="0.2">
      <c r="A334" s="126">
        <v>44894</v>
      </c>
      <c r="B334" s="125" t="s">
        <v>16</v>
      </c>
      <c r="C334" s="125" t="s">
        <v>20</v>
      </c>
      <c r="D334" s="131"/>
      <c r="E334" s="125" t="s">
        <v>29</v>
      </c>
    </row>
    <row r="335" spans="1:5" x14ac:dyDescent="0.2">
      <c r="A335" s="126">
        <v>44895</v>
      </c>
      <c r="B335" s="125" t="s">
        <v>17</v>
      </c>
      <c r="C335" s="125" t="s">
        <v>21</v>
      </c>
      <c r="D335" s="125" t="s">
        <v>24</v>
      </c>
      <c r="E335" s="128"/>
    </row>
    <row r="336" spans="1:5" x14ac:dyDescent="0.2">
      <c r="A336" s="126">
        <v>44896</v>
      </c>
      <c r="B336" s="135"/>
      <c r="C336" s="125" t="s">
        <v>22</v>
      </c>
      <c r="D336" s="125" t="s">
        <v>25</v>
      </c>
      <c r="E336" s="125" t="s">
        <v>27</v>
      </c>
    </row>
    <row r="337" spans="1:5" x14ac:dyDescent="0.2">
      <c r="A337" s="126">
        <v>44897</v>
      </c>
      <c r="B337" s="127" t="s">
        <v>15</v>
      </c>
      <c r="C337" s="134"/>
      <c r="D337" s="127" t="s">
        <v>26</v>
      </c>
      <c r="E337" s="127" t="s">
        <v>28</v>
      </c>
    </row>
    <row r="338" spans="1:5" x14ac:dyDescent="0.2">
      <c r="A338" s="126">
        <v>44898</v>
      </c>
      <c r="B338" s="127" t="s">
        <v>16</v>
      </c>
      <c r="C338" s="130" t="s">
        <v>20</v>
      </c>
      <c r="D338" s="132"/>
      <c r="E338" s="127" t="s">
        <v>29</v>
      </c>
    </row>
    <row r="339" spans="1:5" x14ac:dyDescent="0.2">
      <c r="A339" s="126">
        <v>44899</v>
      </c>
      <c r="B339" s="127" t="s">
        <v>17</v>
      </c>
      <c r="C339" s="130" t="s">
        <v>21</v>
      </c>
      <c r="D339" s="130" t="s">
        <v>24</v>
      </c>
      <c r="E339" s="129"/>
    </row>
    <row r="340" spans="1:5" x14ac:dyDescent="0.2">
      <c r="A340" s="126">
        <v>44900</v>
      </c>
      <c r="B340" s="135"/>
      <c r="C340" s="125" t="s">
        <v>22</v>
      </c>
      <c r="D340" s="125" t="s">
        <v>25</v>
      </c>
      <c r="E340" s="125" t="s">
        <v>27</v>
      </c>
    </row>
    <row r="341" spans="1:5" x14ac:dyDescent="0.2">
      <c r="A341" s="126">
        <v>44901</v>
      </c>
      <c r="B341" s="125" t="s">
        <v>15</v>
      </c>
      <c r="C341" s="133"/>
      <c r="D341" s="125" t="s">
        <v>26</v>
      </c>
      <c r="E341" s="125" t="s">
        <v>28</v>
      </c>
    </row>
    <row r="342" spans="1:5" x14ac:dyDescent="0.2">
      <c r="A342" s="126">
        <v>44902</v>
      </c>
      <c r="B342" s="125" t="s">
        <v>16</v>
      </c>
      <c r="C342" s="125" t="s">
        <v>20</v>
      </c>
      <c r="D342" s="131"/>
      <c r="E342" s="125" t="s">
        <v>29</v>
      </c>
    </row>
    <row r="343" spans="1:5" x14ac:dyDescent="0.2">
      <c r="A343" s="126">
        <v>44903</v>
      </c>
      <c r="B343" s="125" t="s">
        <v>17</v>
      </c>
      <c r="C343" s="125" t="s">
        <v>21</v>
      </c>
      <c r="D343" s="125" t="s">
        <v>24</v>
      </c>
      <c r="E343" s="128"/>
    </row>
    <row r="344" spans="1:5" x14ac:dyDescent="0.2">
      <c r="A344" s="126">
        <v>44904</v>
      </c>
      <c r="B344" s="135"/>
      <c r="C344" s="125" t="s">
        <v>22</v>
      </c>
      <c r="D344" s="125" t="s">
        <v>25</v>
      </c>
      <c r="E344" s="125" t="s">
        <v>27</v>
      </c>
    </row>
    <row r="345" spans="1:5" x14ac:dyDescent="0.2">
      <c r="A345" s="126">
        <v>44905</v>
      </c>
      <c r="B345" s="127" t="s">
        <v>15</v>
      </c>
      <c r="C345" s="134"/>
      <c r="D345" s="127" t="s">
        <v>26</v>
      </c>
      <c r="E345" s="127" t="s">
        <v>28</v>
      </c>
    </row>
    <row r="346" spans="1:5" x14ac:dyDescent="0.2">
      <c r="A346" s="126">
        <v>44906</v>
      </c>
      <c r="B346" s="127" t="s">
        <v>16</v>
      </c>
      <c r="C346" s="130" t="s">
        <v>20</v>
      </c>
      <c r="D346" s="132"/>
      <c r="E346" s="127" t="s">
        <v>29</v>
      </c>
    </row>
    <row r="347" spans="1:5" x14ac:dyDescent="0.2">
      <c r="A347" s="126">
        <v>44907</v>
      </c>
      <c r="B347" s="135"/>
      <c r="C347" s="125" t="s">
        <v>22</v>
      </c>
      <c r="D347" s="125" t="s">
        <v>25</v>
      </c>
      <c r="E347" s="125" t="s">
        <v>27</v>
      </c>
    </row>
    <row r="348" spans="1:5" x14ac:dyDescent="0.2">
      <c r="A348" s="126">
        <v>44908</v>
      </c>
      <c r="B348" s="125" t="s">
        <v>15</v>
      </c>
      <c r="C348" s="133"/>
      <c r="D348" s="125" t="s">
        <v>26</v>
      </c>
      <c r="E348" s="125" t="s">
        <v>28</v>
      </c>
    </row>
    <row r="349" spans="1:5" x14ac:dyDescent="0.2">
      <c r="A349" s="126">
        <v>44909</v>
      </c>
      <c r="B349" s="125" t="s">
        <v>16</v>
      </c>
      <c r="C349" s="125" t="s">
        <v>20</v>
      </c>
      <c r="D349" s="131"/>
      <c r="E349" s="125" t="s">
        <v>29</v>
      </c>
    </row>
    <row r="350" spans="1:5" x14ac:dyDescent="0.2">
      <c r="A350" s="126">
        <v>44910</v>
      </c>
      <c r="B350" s="125" t="s">
        <v>17</v>
      </c>
      <c r="C350" s="125" t="s">
        <v>21</v>
      </c>
      <c r="D350" s="125" t="s">
        <v>24</v>
      </c>
      <c r="E350" s="128"/>
    </row>
    <row r="351" spans="1:5" x14ac:dyDescent="0.2">
      <c r="A351" s="126">
        <v>44911</v>
      </c>
      <c r="B351" s="135"/>
      <c r="C351" s="125" t="s">
        <v>22</v>
      </c>
      <c r="D351" s="125" t="s">
        <v>25</v>
      </c>
      <c r="E351" s="125" t="s">
        <v>27</v>
      </c>
    </row>
    <row r="352" spans="1:5" x14ac:dyDescent="0.2">
      <c r="A352" s="126">
        <v>44912</v>
      </c>
      <c r="B352" s="127" t="s">
        <v>15</v>
      </c>
      <c r="C352" s="134"/>
      <c r="D352" s="127" t="s">
        <v>26</v>
      </c>
      <c r="E352" s="127" t="s">
        <v>28</v>
      </c>
    </row>
    <row r="353" spans="1:5" x14ac:dyDescent="0.2">
      <c r="A353" s="126">
        <v>44913</v>
      </c>
      <c r="B353" s="127" t="s">
        <v>16</v>
      </c>
      <c r="C353" s="130" t="s">
        <v>20</v>
      </c>
      <c r="D353" s="132"/>
      <c r="E353" s="127" t="s">
        <v>29</v>
      </c>
    </row>
    <row r="354" spans="1:5" x14ac:dyDescent="0.2">
      <c r="A354" s="126">
        <v>44914</v>
      </c>
      <c r="B354" s="127" t="s">
        <v>17</v>
      </c>
      <c r="C354" s="130" t="s">
        <v>21</v>
      </c>
      <c r="D354" s="130" t="s">
        <v>24</v>
      </c>
      <c r="E354" s="129"/>
    </row>
    <row r="355" spans="1:5" x14ac:dyDescent="0.2">
      <c r="A355" s="126">
        <v>44915</v>
      </c>
      <c r="B355" s="135"/>
      <c r="C355" s="125" t="s">
        <v>22</v>
      </c>
      <c r="D355" s="125" t="s">
        <v>25</v>
      </c>
      <c r="E355" s="125" t="s">
        <v>27</v>
      </c>
    </row>
    <row r="356" spans="1:5" x14ac:dyDescent="0.2">
      <c r="A356" s="126">
        <v>44916</v>
      </c>
      <c r="B356" s="125" t="s">
        <v>15</v>
      </c>
      <c r="C356" s="133"/>
      <c r="D356" s="125" t="s">
        <v>26</v>
      </c>
      <c r="E356" s="125" t="s">
        <v>28</v>
      </c>
    </row>
    <row r="357" spans="1:5" x14ac:dyDescent="0.2">
      <c r="A357" s="126">
        <v>44917</v>
      </c>
      <c r="B357" s="125" t="s">
        <v>16</v>
      </c>
      <c r="C357" s="125" t="s">
        <v>20</v>
      </c>
      <c r="D357" s="131"/>
      <c r="E357" s="125" t="s">
        <v>29</v>
      </c>
    </row>
    <row r="358" spans="1:5" x14ac:dyDescent="0.2">
      <c r="A358" s="126">
        <v>44918</v>
      </c>
      <c r="B358" s="125" t="s">
        <v>17</v>
      </c>
      <c r="C358" s="125" t="s">
        <v>21</v>
      </c>
      <c r="D358" s="125" t="s">
        <v>24</v>
      </c>
      <c r="E358" s="128"/>
    </row>
    <row r="359" spans="1:5" x14ac:dyDescent="0.2">
      <c r="A359" s="126">
        <v>44919</v>
      </c>
      <c r="B359" s="135"/>
      <c r="C359" s="125" t="s">
        <v>22</v>
      </c>
      <c r="D359" s="125" t="s">
        <v>25</v>
      </c>
      <c r="E359" s="125" t="s">
        <v>27</v>
      </c>
    </row>
    <row r="360" spans="1:5" x14ac:dyDescent="0.2">
      <c r="A360" s="126">
        <v>44920</v>
      </c>
      <c r="B360" s="127" t="s">
        <v>15</v>
      </c>
      <c r="C360" s="134"/>
      <c r="D360" s="127" t="s">
        <v>26</v>
      </c>
      <c r="E360" s="127" t="s">
        <v>28</v>
      </c>
    </row>
    <row r="361" spans="1:5" x14ac:dyDescent="0.2">
      <c r="A361" s="126">
        <v>44921</v>
      </c>
      <c r="B361" s="127" t="s">
        <v>16</v>
      </c>
      <c r="C361" s="130" t="s">
        <v>20</v>
      </c>
      <c r="D361" s="132"/>
      <c r="E361" s="127" t="s">
        <v>29</v>
      </c>
    </row>
    <row r="362" spans="1:5" x14ac:dyDescent="0.2">
      <c r="A362" s="126">
        <v>44922</v>
      </c>
      <c r="B362" s="127" t="s">
        <v>17</v>
      </c>
      <c r="C362" s="130" t="s">
        <v>21</v>
      </c>
      <c r="D362" s="130" t="s">
        <v>24</v>
      </c>
      <c r="E362" s="129"/>
    </row>
    <row r="363" spans="1:5" x14ac:dyDescent="0.2">
      <c r="A363" s="126">
        <v>44923</v>
      </c>
      <c r="B363" s="135"/>
      <c r="C363" s="125" t="s">
        <v>22</v>
      </c>
      <c r="D363" s="125" t="s">
        <v>25</v>
      </c>
      <c r="E363" s="125" t="s">
        <v>27</v>
      </c>
    </row>
    <row r="364" spans="1:5" x14ac:dyDescent="0.2">
      <c r="A364" s="126">
        <v>44924</v>
      </c>
      <c r="B364" s="125" t="s">
        <v>15</v>
      </c>
      <c r="C364" s="133"/>
      <c r="D364" s="125" t="s">
        <v>26</v>
      </c>
      <c r="E364" s="125" t="s">
        <v>28</v>
      </c>
    </row>
    <row r="365" spans="1:5" x14ac:dyDescent="0.2">
      <c r="A365" s="126">
        <v>44925</v>
      </c>
      <c r="B365" s="125" t="s">
        <v>16</v>
      </c>
      <c r="C365" s="125" t="s">
        <v>20</v>
      </c>
      <c r="D365" s="131"/>
      <c r="E365" s="125" t="s">
        <v>29</v>
      </c>
    </row>
    <row r="366" spans="1:5" x14ac:dyDescent="0.2">
      <c r="A366" s="126">
        <v>44926</v>
      </c>
      <c r="B366" s="125" t="s">
        <v>17</v>
      </c>
      <c r="C366" s="125" t="s">
        <v>21</v>
      </c>
      <c r="D366" s="125" t="s">
        <v>24</v>
      </c>
      <c r="E366" s="12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9"/>
  <sheetViews>
    <sheetView tabSelected="1" topLeftCell="A4" zoomScale="80" zoomScaleNormal="80" zoomScaleSheetLayoutView="70" zoomScalePageLayoutView="60" workbookViewId="0">
      <selection activeCell="E7" sqref="E7:F7"/>
    </sheetView>
  </sheetViews>
  <sheetFormatPr baseColWidth="10" defaultColWidth="11.42578125" defaultRowHeight="12.75" x14ac:dyDescent="0.2"/>
  <cols>
    <col min="1" max="1" width="3" style="1" bestFit="1" customWidth="1"/>
    <col min="2" max="2" width="12.7109375" style="1" customWidth="1"/>
    <col min="3" max="3" width="13.28515625" style="2" customWidth="1"/>
    <col min="4" max="4" width="7.85546875" style="1" customWidth="1"/>
    <col min="5" max="37" width="2.7109375" style="1" customWidth="1"/>
    <col min="38" max="51" width="2.7109375" style="8" customWidth="1"/>
    <col min="52" max="64" width="2.7109375" style="1" customWidth="1"/>
    <col min="65" max="65" width="2" style="1" customWidth="1"/>
    <col min="66" max="66" width="2.7109375" style="1" customWidth="1"/>
    <col min="67" max="16384" width="11.42578125" style="1"/>
  </cols>
  <sheetData>
    <row r="1" spans="1:68" ht="34.9" customHeight="1" x14ac:dyDescent="0.2">
      <c r="A1" s="116" t="s">
        <v>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02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4"/>
      <c r="AL1" s="116" t="s">
        <v>7</v>
      </c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</row>
    <row r="2" spans="1:68" ht="35.450000000000003" customHeight="1" x14ac:dyDescent="0.2">
      <c r="A2" s="116" t="s">
        <v>30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05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7"/>
      <c r="AL2" s="116" t="s">
        <v>31</v>
      </c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</row>
    <row r="3" spans="1:68" ht="34.5" customHeight="1" x14ac:dyDescent="0.25">
      <c r="A3" s="117" t="s">
        <v>69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</row>
    <row r="4" spans="1:68" ht="30" customHeight="1" x14ac:dyDescent="0.2">
      <c r="A4" s="98" t="s">
        <v>84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6">
        <v>44593</v>
      </c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</row>
    <row r="5" spans="1:68" ht="18.75" customHeight="1" x14ac:dyDescent="0.2">
      <c r="A5" s="118" t="s">
        <v>34</v>
      </c>
      <c r="B5" s="113" t="s">
        <v>38</v>
      </c>
      <c r="C5" s="119" t="s">
        <v>39</v>
      </c>
      <c r="D5" s="120" t="s">
        <v>0</v>
      </c>
      <c r="E5" s="111">
        <f>E6</f>
        <v>44593</v>
      </c>
      <c r="F5" s="112"/>
      <c r="G5" s="111">
        <f>G6</f>
        <v>44594</v>
      </c>
      <c r="H5" s="112"/>
      <c r="I5" s="111">
        <f>I6</f>
        <v>44595</v>
      </c>
      <c r="J5" s="112"/>
      <c r="K5" s="111">
        <f>K6</f>
        <v>44596</v>
      </c>
      <c r="L5" s="112"/>
      <c r="M5" s="111">
        <f>M6</f>
        <v>44597</v>
      </c>
      <c r="N5" s="112"/>
      <c r="O5" s="111">
        <f t="shared" ref="O5" si="0">O6</f>
        <v>44598</v>
      </c>
      <c r="P5" s="112"/>
      <c r="Q5" s="111">
        <f t="shared" ref="Q5" si="1">Q6</f>
        <v>44599</v>
      </c>
      <c r="R5" s="112"/>
      <c r="S5" s="111">
        <f t="shared" ref="S5" si="2">S6</f>
        <v>44600</v>
      </c>
      <c r="T5" s="112"/>
      <c r="U5" s="111">
        <f t="shared" ref="U5" si="3">U6</f>
        <v>44601</v>
      </c>
      <c r="V5" s="112"/>
      <c r="W5" s="111">
        <f t="shared" ref="W5" si="4">W6</f>
        <v>44602</v>
      </c>
      <c r="X5" s="112"/>
      <c r="Y5" s="111">
        <f t="shared" ref="Y5" si="5">Y6</f>
        <v>44603</v>
      </c>
      <c r="Z5" s="112"/>
      <c r="AA5" s="111">
        <f t="shared" ref="AA5" si="6">AA6</f>
        <v>44604</v>
      </c>
      <c r="AB5" s="112"/>
      <c r="AC5" s="111">
        <f t="shared" ref="AC5" si="7">AC6</f>
        <v>44605</v>
      </c>
      <c r="AD5" s="112"/>
      <c r="AE5" s="111">
        <f t="shared" ref="AE5" si="8">AE6</f>
        <v>44606</v>
      </c>
      <c r="AF5" s="112"/>
      <c r="AG5" s="111">
        <f t="shared" ref="AG5" si="9">AG6</f>
        <v>44607</v>
      </c>
      <c r="AH5" s="112"/>
      <c r="AI5" s="111">
        <f t="shared" ref="AI5" si="10">AI6</f>
        <v>44608</v>
      </c>
      <c r="AJ5" s="112"/>
      <c r="AK5" s="111">
        <f t="shared" ref="AK5" si="11">AK6</f>
        <v>44609</v>
      </c>
      <c r="AL5" s="112"/>
      <c r="AM5" s="111">
        <f t="shared" ref="AM5" si="12">AM6</f>
        <v>44610</v>
      </c>
      <c r="AN5" s="112"/>
      <c r="AO5" s="111">
        <f t="shared" ref="AO5" si="13">AO6</f>
        <v>44611</v>
      </c>
      <c r="AP5" s="112"/>
      <c r="AQ5" s="111">
        <f t="shared" ref="AQ5" si="14">AQ6</f>
        <v>44612</v>
      </c>
      <c r="AR5" s="112"/>
      <c r="AS5" s="111">
        <f t="shared" ref="AS5" si="15">AS6</f>
        <v>44613</v>
      </c>
      <c r="AT5" s="112"/>
      <c r="AU5" s="111">
        <f t="shared" ref="AU5" si="16">AU6</f>
        <v>44614</v>
      </c>
      <c r="AV5" s="112"/>
      <c r="AW5" s="111">
        <f t="shared" ref="AW5" si="17">AW6</f>
        <v>44615</v>
      </c>
      <c r="AX5" s="112"/>
      <c r="AY5" s="111">
        <f t="shared" ref="AY5" si="18">AY6</f>
        <v>44616</v>
      </c>
      <c r="AZ5" s="112"/>
      <c r="BA5" s="111">
        <f t="shared" ref="BA5" si="19">BA6</f>
        <v>44617</v>
      </c>
      <c r="BB5" s="112"/>
      <c r="BC5" s="111">
        <f t="shared" ref="BC5" si="20">BC6</f>
        <v>44618</v>
      </c>
      <c r="BD5" s="112"/>
      <c r="BE5" s="111">
        <f t="shared" ref="BE5" si="21">BE6</f>
        <v>44619</v>
      </c>
      <c r="BF5" s="112"/>
      <c r="BG5" s="111">
        <f t="shared" ref="BG5" si="22">BG6</f>
        <v>44620</v>
      </c>
      <c r="BH5" s="112"/>
      <c r="BI5" s="111">
        <f t="shared" ref="BI5" si="23">BI6</f>
        <v>44621</v>
      </c>
      <c r="BJ5" s="112"/>
      <c r="BK5" s="111">
        <f t="shared" ref="BK5" si="24">BK6</f>
        <v>44622</v>
      </c>
      <c r="BL5" s="112"/>
      <c r="BM5" s="111">
        <f t="shared" ref="BM5" si="25">BM6</f>
        <v>44623</v>
      </c>
      <c r="BN5" s="112"/>
    </row>
    <row r="6" spans="1:68" ht="18" customHeight="1" x14ac:dyDescent="0.2">
      <c r="A6" s="118"/>
      <c r="B6" s="115"/>
      <c r="C6" s="119"/>
      <c r="D6" s="121"/>
      <c r="E6" s="108">
        <f>AB4</f>
        <v>44593</v>
      </c>
      <c r="F6" s="109"/>
      <c r="G6" s="108">
        <f>AB4+1</f>
        <v>44594</v>
      </c>
      <c r="H6" s="108"/>
      <c r="I6" s="108">
        <f>AB4+2</f>
        <v>44595</v>
      </c>
      <c r="J6" s="108"/>
      <c r="K6" s="108">
        <f>AB4+3</f>
        <v>44596</v>
      </c>
      <c r="L6" s="108"/>
      <c r="M6" s="108">
        <f>AB4+4</f>
        <v>44597</v>
      </c>
      <c r="N6" s="108"/>
      <c r="O6" s="108">
        <f>AB4+5</f>
        <v>44598</v>
      </c>
      <c r="P6" s="108"/>
      <c r="Q6" s="108">
        <f>AB4+6</f>
        <v>44599</v>
      </c>
      <c r="R6" s="109"/>
      <c r="S6" s="108">
        <f>AB4+7</f>
        <v>44600</v>
      </c>
      <c r="T6" s="109"/>
      <c r="U6" s="108">
        <f>AB4+8</f>
        <v>44601</v>
      </c>
      <c r="V6" s="109"/>
      <c r="W6" s="108">
        <f>AB4+9</f>
        <v>44602</v>
      </c>
      <c r="X6" s="109"/>
      <c r="Y6" s="108">
        <f>AB4+10</f>
        <v>44603</v>
      </c>
      <c r="Z6" s="109"/>
      <c r="AA6" s="108">
        <f>AB4+11</f>
        <v>44604</v>
      </c>
      <c r="AB6" s="109"/>
      <c r="AC6" s="108">
        <f>AB4+12</f>
        <v>44605</v>
      </c>
      <c r="AD6" s="109"/>
      <c r="AE6" s="108">
        <f>AB4+13</f>
        <v>44606</v>
      </c>
      <c r="AF6" s="109"/>
      <c r="AG6" s="108">
        <f>AB4+14</f>
        <v>44607</v>
      </c>
      <c r="AH6" s="109"/>
      <c r="AI6" s="108">
        <f>AB4+15</f>
        <v>44608</v>
      </c>
      <c r="AJ6" s="109"/>
      <c r="AK6" s="108">
        <f>AB4+16</f>
        <v>44609</v>
      </c>
      <c r="AL6" s="109"/>
      <c r="AM6" s="108">
        <f>AB4+17</f>
        <v>44610</v>
      </c>
      <c r="AN6" s="109"/>
      <c r="AO6" s="108">
        <f>AB4+18</f>
        <v>44611</v>
      </c>
      <c r="AP6" s="109"/>
      <c r="AQ6" s="108">
        <f>AB4+19</f>
        <v>44612</v>
      </c>
      <c r="AR6" s="109"/>
      <c r="AS6" s="108">
        <f>AB4+20</f>
        <v>44613</v>
      </c>
      <c r="AT6" s="109"/>
      <c r="AU6" s="108">
        <f>AB4+21</f>
        <v>44614</v>
      </c>
      <c r="AV6" s="109"/>
      <c r="AW6" s="108">
        <f>AB4+22</f>
        <v>44615</v>
      </c>
      <c r="AX6" s="109"/>
      <c r="AY6" s="108">
        <f>AB4+23</f>
        <v>44616</v>
      </c>
      <c r="AZ6" s="109"/>
      <c r="BA6" s="108">
        <f>AB4+24</f>
        <v>44617</v>
      </c>
      <c r="BB6" s="109"/>
      <c r="BC6" s="108">
        <f>AB4+25</f>
        <v>44618</v>
      </c>
      <c r="BD6" s="109"/>
      <c r="BE6" s="108">
        <f>AB4+26</f>
        <v>44619</v>
      </c>
      <c r="BF6" s="109"/>
      <c r="BG6" s="108">
        <f>AB4+27</f>
        <v>44620</v>
      </c>
      <c r="BH6" s="109"/>
      <c r="BI6" s="108">
        <f>AB4+28</f>
        <v>44621</v>
      </c>
      <c r="BJ6" s="109"/>
      <c r="BK6" s="108">
        <f>AB4+29</f>
        <v>44622</v>
      </c>
      <c r="BL6" s="109"/>
      <c r="BM6" s="110">
        <f>AB4+30</f>
        <v>44623</v>
      </c>
      <c r="BN6" s="110"/>
    </row>
    <row r="7" spans="1:68" ht="35.450000000000003" customHeight="1" x14ac:dyDescent="0.2">
      <c r="A7" s="113" t="s">
        <v>2</v>
      </c>
      <c r="B7" s="6" t="s">
        <v>40</v>
      </c>
      <c r="C7" s="6" t="s">
        <v>44</v>
      </c>
      <c r="D7" s="18">
        <v>8290</v>
      </c>
      <c r="E7" s="35" t="s">
        <v>92</v>
      </c>
      <c r="F7" s="36"/>
      <c r="G7" s="35" t="s">
        <v>15</v>
      </c>
      <c r="H7" s="36"/>
      <c r="I7" s="35" t="s">
        <v>16</v>
      </c>
      <c r="J7" s="36"/>
      <c r="K7" s="35" t="s">
        <v>17</v>
      </c>
      <c r="L7" s="36"/>
      <c r="M7" s="35"/>
      <c r="N7" s="36"/>
      <c r="O7" s="35" t="s">
        <v>15</v>
      </c>
      <c r="P7" s="36"/>
      <c r="Q7" s="35" t="s">
        <v>16</v>
      </c>
      <c r="R7" s="36"/>
      <c r="S7" s="35" t="s">
        <v>17</v>
      </c>
      <c r="T7" s="36"/>
      <c r="U7" s="35"/>
      <c r="V7" s="36"/>
      <c r="W7" s="35" t="s">
        <v>15</v>
      </c>
      <c r="X7" s="36"/>
      <c r="Y7" s="35" t="s">
        <v>16</v>
      </c>
      <c r="Z7" s="36"/>
      <c r="AA7" s="35" t="s">
        <v>17</v>
      </c>
      <c r="AB7" s="36"/>
      <c r="AC7" s="35"/>
      <c r="AD7" s="36"/>
      <c r="AE7" s="35" t="s">
        <v>15</v>
      </c>
      <c r="AF7" s="36"/>
      <c r="AG7" s="35" t="s">
        <v>16</v>
      </c>
      <c r="AH7" s="36"/>
      <c r="AI7" s="35" t="s">
        <v>17</v>
      </c>
      <c r="AJ7" s="36"/>
      <c r="AK7" s="35"/>
      <c r="AL7" s="36"/>
      <c r="AM7" s="35" t="s">
        <v>15</v>
      </c>
      <c r="AN7" s="36"/>
      <c r="AO7" s="35" t="s">
        <v>16</v>
      </c>
      <c r="AP7" s="36"/>
      <c r="AQ7" s="35" t="s">
        <v>17</v>
      </c>
      <c r="AR7" s="36"/>
      <c r="AS7" s="35"/>
      <c r="AT7" s="36"/>
      <c r="AU7" s="35" t="s">
        <v>15</v>
      </c>
      <c r="AV7" s="36"/>
      <c r="AW7" s="35" t="s">
        <v>16</v>
      </c>
      <c r="AX7" s="36"/>
      <c r="AY7" s="35" t="s">
        <v>17</v>
      </c>
      <c r="AZ7" s="36"/>
      <c r="BA7" s="35"/>
      <c r="BB7" s="36"/>
      <c r="BC7" s="35" t="s">
        <v>15</v>
      </c>
      <c r="BD7" s="36"/>
      <c r="BE7" s="35" t="s">
        <v>16</v>
      </c>
      <c r="BF7" s="36"/>
      <c r="BG7" s="35" t="s">
        <v>17</v>
      </c>
      <c r="BH7" s="36"/>
      <c r="BI7" s="35"/>
      <c r="BJ7" s="36"/>
      <c r="BK7" s="35" t="s">
        <v>15</v>
      </c>
      <c r="BL7" s="36"/>
      <c r="BM7" s="35" t="s">
        <v>16</v>
      </c>
      <c r="BN7" s="36"/>
    </row>
    <row r="8" spans="1:68" ht="35.450000000000003" hidden="1" customHeight="1" x14ac:dyDescent="0.2">
      <c r="A8" s="114"/>
      <c r="B8" s="6" t="s">
        <v>40</v>
      </c>
      <c r="C8" s="6" t="s">
        <v>44</v>
      </c>
      <c r="D8" s="18">
        <v>8290</v>
      </c>
      <c r="E8" s="35"/>
      <c r="F8" s="36"/>
      <c r="G8" s="35" t="s">
        <v>15</v>
      </c>
      <c r="H8" s="36"/>
      <c r="I8" s="35" t="s">
        <v>16</v>
      </c>
      <c r="J8" s="36"/>
      <c r="K8" s="35" t="s">
        <v>17</v>
      </c>
      <c r="L8" s="36"/>
      <c r="M8" s="35"/>
      <c r="N8" s="36"/>
      <c r="O8" s="35" t="s">
        <v>15</v>
      </c>
      <c r="P8" s="36"/>
      <c r="Q8" s="35" t="s">
        <v>16</v>
      </c>
      <c r="R8" s="36"/>
      <c r="S8" s="35" t="s">
        <v>17</v>
      </c>
      <c r="T8" s="36"/>
      <c r="U8" s="35"/>
      <c r="V8" s="36"/>
      <c r="W8" s="35" t="s">
        <v>15</v>
      </c>
      <c r="X8" s="36"/>
      <c r="Y8" s="35" t="s">
        <v>16</v>
      </c>
      <c r="Z8" s="36"/>
      <c r="AA8" s="35" t="s">
        <v>17</v>
      </c>
      <c r="AB8" s="36"/>
      <c r="AC8" s="35"/>
      <c r="AD8" s="36"/>
      <c r="AE8" s="35" t="s">
        <v>15</v>
      </c>
      <c r="AF8" s="36"/>
      <c r="AG8" s="35" t="s">
        <v>16</v>
      </c>
      <c r="AH8" s="36"/>
      <c r="AI8" s="35" t="s">
        <v>17</v>
      </c>
      <c r="AJ8" s="36"/>
      <c r="AK8" s="35"/>
      <c r="AL8" s="36"/>
      <c r="AM8" s="35" t="s">
        <v>15</v>
      </c>
      <c r="AN8" s="36"/>
      <c r="AO8" s="35" t="s">
        <v>16</v>
      </c>
      <c r="AP8" s="36"/>
      <c r="AQ8" s="35" t="s">
        <v>17</v>
      </c>
      <c r="AR8" s="36"/>
      <c r="AS8" s="35"/>
      <c r="AT8" s="36"/>
      <c r="AU8" s="35" t="s">
        <v>15</v>
      </c>
      <c r="AV8" s="36"/>
      <c r="AW8" s="35" t="s">
        <v>16</v>
      </c>
      <c r="AX8" s="36"/>
      <c r="AY8" s="35" t="s">
        <v>17</v>
      </c>
      <c r="AZ8" s="36"/>
      <c r="BA8" s="35"/>
      <c r="BB8" s="36"/>
      <c r="BC8" s="35" t="s">
        <v>15</v>
      </c>
      <c r="BD8" s="36"/>
      <c r="BE8" s="35" t="s">
        <v>16</v>
      </c>
      <c r="BF8" s="36"/>
      <c r="BG8" s="35" t="s">
        <v>17</v>
      </c>
      <c r="BH8" s="36"/>
      <c r="BI8" s="35"/>
      <c r="BJ8" s="36"/>
      <c r="BK8" s="35" t="s">
        <v>15</v>
      </c>
      <c r="BL8" s="36"/>
      <c r="BM8" s="35" t="s">
        <v>16</v>
      </c>
      <c r="BN8" s="36"/>
    </row>
    <row r="9" spans="1:68" ht="35.450000000000003" customHeight="1" x14ac:dyDescent="0.3">
      <c r="A9" s="115"/>
      <c r="B9" s="6" t="s">
        <v>54</v>
      </c>
      <c r="C9" s="6" t="s">
        <v>46</v>
      </c>
      <c r="D9" s="7" t="s">
        <v>60</v>
      </c>
      <c r="E9" s="35"/>
      <c r="F9" s="36"/>
      <c r="G9" s="35" t="s">
        <v>15</v>
      </c>
      <c r="H9" s="36"/>
      <c r="I9" s="35" t="s">
        <v>16</v>
      </c>
      <c r="J9" s="36"/>
      <c r="K9" s="35" t="s">
        <v>17</v>
      </c>
      <c r="L9" s="36"/>
      <c r="M9" s="35"/>
      <c r="N9" s="36"/>
      <c r="O9" s="35" t="s">
        <v>15</v>
      </c>
      <c r="P9" s="36"/>
      <c r="Q9" s="35" t="s">
        <v>16</v>
      </c>
      <c r="R9" s="36"/>
      <c r="S9" s="35" t="s">
        <v>17</v>
      </c>
      <c r="T9" s="36"/>
      <c r="U9" s="35"/>
      <c r="V9" s="36"/>
      <c r="W9" s="35" t="s">
        <v>15</v>
      </c>
      <c r="X9" s="36"/>
      <c r="Y9" s="35" t="s">
        <v>16</v>
      </c>
      <c r="Z9" s="36"/>
      <c r="AA9" s="35" t="s">
        <v>17</v>
      </c>
      <c r="AB9" s="36"/>
      <c r="AC9" s="35"/>
      <c r="AD9" s="36"/>
      <c r="AE9" s="35" t="s">
        <v>15</v>
      </c>
      <c r="AF9" s="36"/>
      <c r="AG9" s="35" t="s">
        <v>16</v>
      </c>
      <c r="AH9" s="36"/>
      <c r="AI9" s="35" t="s">
        <v>17</v>
      </c>
      <c r="AJ9" s="36"/>
      <c r="AK9" s="35"/>
      <c r="AL9" s="36"/>
      <c r="AM9" s="35" t="s">
        <v>15</v>
      </c>
      <c r="AN9" s="36"/>
      <c r="AO9" s="35" t="s">
        <v>16</v>
      </c>
      <c r="AP9" s="36"/>
      <c r="AQ9" s="35" t="s">
        <v>17</v>
      </c>
      <c r="AR9" s="36"/>
      <c r="AS9" s="35"/>
      <c r="AT9" s="36"/>
      <c r="AU9" s="35" t="s">
        <v>15</v>
      </c>
      <c r="AV9" s="36"/>
      <c r="AW9" s="35" t="s">
        <v>16</v>
      </c>
      <c r="AX9" s="36"/>
      <c r="AY9" s="35" t="s">
        <v>17</v>
      </c>
      <c r="AZ9" s="36"/>
      <c r="BA9" s="35"/>
      <c r="BB9" s="36"/>
      <c r="BC9" s="35" t="s">
        <v>15</v>
      </c>
      <c r="BD9" s="36"/>
      <c r="BE9" s="35" t="s">
        <v>16</v>
      </c>
      <c r="BF9" s="36"/>
      <c r="BG9" s="35" t="s">
        <v>17</v>
      </c>
      <c r="BH9" s="36"/>
      <c r="BI9" s="35"/>
      <c r="BJ9" s="36"/>
      <c r="BK9" s="35" t="s">
        <v>15</v>
      </c>
      <c r="BL9" s="36"/>
      <c r="BM9" s="35" t="s">
        <v>16</v>
      </c>
      <c r="BN9" s="36"/>
      <c r="BP9" s="15"/>
    </row>
    <row r="10" spans="1:68" ht="35.450000000000003" customHeight="1" x14ac:dyDescent="0.2">
      <c r="A10" s="113" t="s">
        <v>3</v>
      </c>
      <c r="B10" s="6" t="s">
        <v>55</v>
      </c>
      <c r="C10" s="6" t="s">
        <v>48</v>
      </c>
      <c r="D10" s="7" t="s">
        <v>61</v>
      </c>
      <c r="E10" s="35" t="s">
        <v>92</v>
      </c>
      <c r="F10" s="36"/>
      <c r="G10" s="35"/>
      <c r="H10" s="36"/>
      <c r="I10" s="35" t="s">
        <v>20</v>
      </c>
      <c r="J10" s="36"/>
      <c r="K10" s="35" t="s">
        <v>21</v>
      </c>
      <c r="L10" s="36"/>
      <c r="M10" s="35" t="s">
        <v>22</v>
      </c>
      <c r="N10" s="36"/>
      <c r="O10" s="35"/>
      <c r="P10" s="36"/>
      <c r="Q10" s="35" t="s">
        <v>20</v>
      </c>
      <c r="R10" s="36"/>
      <c r="S10" s="35" t="s">
        <v>21</v>
      </c>
      <c r="T10" s="36"/>
      <c r="U10" s="35" t="s">
        <v>22</v>
      </c>
      <c r="V10" s="36"/>
      <c r="W10" s="35"/>
      <c r="X10" s="36"/>
      <c r="Y10" s="35" t="s">
        <v>20</v>
      </c>
      <c r="Z10" s="36"/>
      <c r="AA10" s="35" t="s">
        <v>21</v>
      </c>
      <c r="AB10" s="36"/>
      <c r="AC10" s="35" t="s">
        <v>22</v>
      </c>
      <c r="AD10" s="36"/>
      <c r="AE10" s="35"/>
      <c r="AF10" s="36"/>
      <c r="AG10" s="35" t="s">
        <v>20</v>
      </c>
      <c r="AH10" s="36"/>
      <c r="AI10" s="35" t="s">
        <v>21</v>
      </c>
      <c r="AJ10" s="36"/>
      <c r="AK10" s="35" t="s">
        <v>22</v>
      </c>
      <c r="AL10" s="36"/>
      <c r="AM10" s="35"/>
      <c r="AN10" s="36"/>
      <c r="AO10" s="35" t="s">
        <v>20</v>
      </c>
      <c r="AP10" s="36"/>
      <c r="AQ10" s="35" t="s">
        <v>21</v>
      </c>
      <c r="AR10" s="36"/>
      <c r="AS10" s="35" t="s">
        <v>22</v>
      </c>
      <c r="AT10" s="36"/>
      <c r="AU10" s="35"/>
      <c r="AV10" s="36"/>
      <c r="AW10" s="35" t="s">
        <v>20</v>
      </c>
      <c r="AX10" s="36"/>
      <c r="AY10" s="35" t="s">
        <v>21</v>
      </c>
      <c r="AZ10" s="36"/>
      <c r="BA10" s="35" t="s">
        <v>22</v>
      </c>
      <c r="BB10" s="36"/>
      <c r="BC10" s="35"/>
      <c r="BD10" s="36"/>
      <c r="BE10" s="35" t="s">
        <v>20</v>
      </c>
      <c r="BF10" s="36"/>
      <c r="BG10" s="35" t="s">
        <v>21</v>
      </c>
      <c r="BH10" s="36"/>
      <c r="BI10" s="35" t="s">
        <v>22</v>
      </c>
      <c r="BJ10" s="36"/>
      <c r="BK10" s="35"/>
      <c r="BL10" s="36"/>
      <c r="BM10" s="35" t="s">
        <v>20</v>
      </c>
      <c r="BN10" s="36"/>
    </row>
    <row r="11" spans="1:68" s="23" customFormat="1" ht="35.450000000000003" hidden="1" customHeight="1" x14ac:dyDescent="0.2">
      <c r="A11" s="114"/>
      <c r="B11" s="6"/>
      <c r="C11" s="6"/>
      <c r="D11" s="7"/>
      <c r="E11" s="35" t="s">
        <v>22</v>
      </c>
      <c r="F11" s="36"/>
      <c r="G11" s="35"/>
      <c r="H11" s="36"/>
      <c r="I11" s="35" t="s">
        <v>20</v>
      </c>
      <c r="J11" s="36"/>
      <c r="K11" s="35" t="s">
        <v>21</v>
      </c>
      <c r="L11" s="36"/>
      <c r="M11" s="35" t="s">
        <v>22</v>
      </c>
      <c r="N11" s="36"/>
      <c r="O11" s="35"/>
      <c r="P11" s="36"/>
      <c r="Q11" s="35" t="s">
        <v>20</v>
      </c>
      <c r="R11" s="36"/>
      <c r="S11" s="35" t="s">
        <v>21</v>
      </c>
      <c r="T11" s="36"/>
      <c r="U11" s="35" t="s">
        <v>22</v>
      </c>
      <c r="V11" s="36"/>
      <c r="W11" s="35"/>
      <c r="X11" s="36"/>
      <c r="Y11" s="35" t="s">
        <v>20</v>
      </c>
      <c r="Z11" s="36"/>
      <c r="AA11" s="35" t="s">
        <v>21</v>
      </c>
      <c r="AB11" s="36"/>
      <c r="AC11" s="35" t="s">
        <v>22</v>
      </c>
      <c r="AD11" s="36"/>
      <c r="AE11" s="35"/>
      <c r="AF11" s="36"/>
      <c r="AG11" s="35" t="s">
        <v>20</v>
      </c>
      <c r="AH11" s="36"/>
      <c r="AI11" s="35" t="s">
        <v>21</v>
      </c>
      <c r="AJ11" s="36"/>
      <c r="AK11" s="35" t="s">
        <v>22</v>
      </c>
      <c r="AL11" s="36"/>
      <c r="AM11" s="35"/>
      <c r="AN11" s="36"/>
      <c r="AO11" s="35" t="s">
        <v>20</v>
      </c>
      <c r="AP11" s="36"/>
      <c r="AQ11" s="35" t="s">
        <v>21</v>
      </c>
      <c r="AR11" s="36"/>
      <c r="AS11" s="35" t="s">
        <v>22</v>
      </c>
      <c r="AT11" s="36"/>
      <c r="AU11" s="35"/>
      <c r="AV11" s="36"/>
      <c r="AW11" s="35" t="s">
        <v>20</v>
      </c>
      <c r="AX11" s="36"/>
      <c r="AY11" s="35" t="s">
        <v>21</v>
      </c>
      <c r="AZ11" s="36"/>
      <c r="BA11" s="35" t="s">
        <v>22</v>
      </c>
      <c r="BB11" s="36"/>
      <c r="BC11" s="35"/>
      <c r="BD11" s="36"/>
      <c r="BE11" s="35" t="s">
        <v>20</v>
      </c>
      <c r="BF11" s="36"/>
      <c r="BG11" s="35" t="s">
        <v>21</v>
      </c>
      <c r="BH11" s="36"/>
      <c r="BI11" s="35" t="s">
        <v>22</v>
      </c>
      <c r="BJ11" s="36"/>
      <c r="BK11" s="35"/>
      <c r="BL11" s="36"/>
      <c r="BM11" s="35" t="s">
        <v>20</v>
      </c>
      <c r="BN11" s="36"/>
    </row>
    <row r="12" spans="1:68" ht="35.450000000000003" customHeight="1" x14ac:dyDescent="0.2">
      <c r="A12" s="114"/>
      <c r="B12" s="6" t="s">
        <v>41</v>
      </c>
      <c r="C12" s="6" t="s">
        <v>45</v>
      </c>
      <c r="D12" s="7" t="s">
        <v>58</v>
      </c>
      <c r="E12" s="35" t="s">
        <v>22</v>
      </c>
      <c r="F12" s="36"/>
      <c r="G12" s="35"/>
      <c r="H12" s="36"/>
      <c r="I12" s="35" t="s">
        <v>20</v>
      </c>
      <c r="J12" s="36"/>
      <c r="K12" s="35" t="s">
        <v>21</v>
      </c>
      <c r="L12" s="36"/>
      <c r="M12" s="35" t="s">
        <v>22</v>
      </c>
      <c r="N12" s="36"/>
      <c r="O12" s="35"/>
      <c r="P12" s="36"/>
      <c r="Q12" s="35" t="s">
        <v>20</v>
      </c>
      <c r="R12" s="36"/>
      <c r="S12" s="35" t="s">
        <v>21</v>
      </c>
      <c r="T12" s="36"/>
      <c r="U12" s="35" t="s">
        <v>22</v>
      </c>
      <c r="V12" s="36"/>
      <c r="W12" s="35"/>
      <c r="X12" s="36"/>
      <c r="Y12" s="35" t="s">
        <v>20</v>
      </c>
      <c r="Z12" s="36"/>
      <c r="AA12" s="35" t="s">
        <v>21</v>
      </c>
      <c r="AB12" s="36"/>
      <c r="AC12" s="35" t="s">
        <v>22</v>
      </c>
      <c r="AD12" s="36"/>
      <c r="AE12" s="35"/>
      <c r="AF12" s="36"/>
      <c r="AG12" s="35" t="s">
        <v>20</v>
      </c>
      <c r="AH12" s="36"/>
      <c r="AI12" s="35" t="s">
        <v>21</v>
      </c>
      <c r="AJ12" s="36"/>
      <c r="AK12" s="35" t="s">
        <v>22</v>
      </c>
      <c r="AL12" s="36"/>
      <c r="AM12" s="35"/>
      <c r="AN12" s="36"/>
      <c r="AO12" s="35" t="s">
        <v>20</v>
      </c>
      <c r="AP12" s="36"/>
      <c r="AQ12" s="35" t="s">
        <v>21</v>
      </c>
      <c r="AR12" s="36"/>
      <c r="AS12" s="35" t="s">
        <v>22</v>
      </c>
      <c r="AT12" s="36"/>
      <c r="AU12" s="35"/>
      <c r="AV12" s="36"/>
      <c r="AW12" s="35" t="s">
        <v>20</v>
      </c>
      <c r="AX12" s="36"/>
      <c r="AY12" s="35" t="s">
        <v>21</v>
      </c>
      <c r="AZ12" s="36"/>
      <c r="BA12" s="35" t="s">
        <v>22</v>
      </c>
      <c r="BB12" s="36"/>
      <c r="BC12" s="35"/>
      <c r="BD12" s="36"/>
      <c r="BE12" s="35" t="s">
        <v>20</v>
      </c>
      <c r="BF12" s="36"/>
      <c r="BG12" s="35" t="s">
        <v>21</v>
      </c>
      <c r="BH12" s="36"/>
      <c r="BI12" s="35" t="s">
        <v>22</v>
      </c>
      <c r="BJ12" s="36"/>
      <c r="BK12" s="35"/>
      <c r="BL12" s="36"/>
      <c r="BM12" s="35" t="s">
        <v>20</v>
      </c>
      <c r="BN12" s="36"/>
    </row>
    <row r="13" spans="1:68" ht="35.450000000000003" customHeight="1" x14ac:dyDescent="0.2">
      <c r="A13" s="118" t="s">
        <v>4</v>
      </c>
      <c r="B13" s="6" t="s">
        <v>42</v>
      </c>
      <c r="C13" s="6" t="s">
        <v>53</v>
      </c>
      <c r="D13" s="7" t="s">
        <v>59</v>
      </c>
      <c r="E13" s="35" t="s">
        <v>25</v>
      </c>
      <c r="F13" s="36"/>
      <c r="G13" s="35" t="s">
        <v>26</v>
      </c>
      <c r="H13" s="36"/>
      <c r="I13" s="35"/>
      <c r="J13" s="36"/>
      <c r="K13" s="35" t="s">
        <v>24</v>
      </c>
      <c r="L13" s="36"/>
      <c r="M13" s="35" t="s">
        <v>25</v>
      </c>
      <c r="N13" s="36"/>
      <c r="O13" s="35" t="s">
        <v>26</v>
      </c>
      <c r="P13" s="36"/>
      <c r="Q13" s="35"/>
      <c r="R13" s="36"/>
      <c r="S13" s="35" t="s">
        <v>24</v>
      </c>
      <c r="T13" s="36"/>
      <c r="U13" s="35" t="s">
        <v>25</v>
      </c>
      <c r="V13" s="36"/>
      <c r="W13" s="35" t="s">
        <v>26</v>
      </c>
      <c r="X13" s="36"/>
      <c r="Y13" s="35"/>
      <c r="Z13" s="36"/>
      <c r="AA13" s="35" t="s">
        <v>24</v>
      </c>
      <c r="AB13" s="36"/>
      <c r="AC13" s="35" t="s">
        <v>25</v>
      </c>
      <c r="AD13" s="36"/>
      <c r="AE13" s="35" t="s">
        <v>26</v>
      </c>
      <c r="AF13" s="36"/>
      <c r="AG13" s="35"/>
      <c r="AH13" s="36"/>
      <c r="AI13" s="35" t="s">
        <v>24</v>
      </c>
      <c r="AJ13" s="36"/>
      <c r="AK13" s="35" t="s">
        <v>25</v>
      </c>
      <c r="AL13" s="36"/>
      <c r="AM13" s="35" t="s">
        <v>26</v>
      </c>
      <c r="AN13" s="36"/>
      <c r="AO13" s="35"/>
      <c r="AP13" s="36"/>
      <c r="AQ13" s="35" t="s">
        <v>24</v>
      </c>
      <c r="AR13" s="36"/>
      <c r="AS13" s="35" t="s">
        <v>25</v>
      </c>
      <c r="AT13" s="36"/>
      <c r="AU13" s="35" t="s">
        <v>26</v>
      </c>
      <c r="AV13" s="36"/>
      <c r="AW13" s="35"/>
      <c r="AX13" s="36"/>
      <c r="AY13" s="35" t="s">
        <v>24</v>
      </c>
      <c r="AZ13" s="36"/>
      <c r="BA13" s="35" t="s">
        <v>25</v>
      </c>
      <c r="BB13" s="36"/>
      <c r="BC13" s="35" t="s">
        <v>26</v>
      </c>
      <c r="BD13" s="36"/>
      <c r="BE13" s="35"/>
      <c r="BF13" s="36"/>
      <c r="BG13" s="35" t="s">
        <v>24</v>
      </c>
      <c r="BH13" s="36"/>
      <c r="BI13" s="35" t="s">
        <v>25</v>
      </c>
      <c r="BJ13" s="36"/>
      <c r="BK13" s="35" t="s">
        <v>26</v>
      </c>
      <c r="BL13" s="36"/>
      <c r="BM13" s="35"/>
      <c r="BN13" s="36"/>
    </row>
    <row r="14" spans="1:68" s="23" customFormat="1" ht="35.450000000000003" hidden="1" customHeight="1" x14ac:dyDescent="0.2">
      <c r="A14" s="118"/>
      <c r="B14" s="6"/>
      <c r="C14" s="6"/>
      <c r="D14" s="7"/>
      <c r="E14" s="35" t="s">
        <v>25</v>
      </c>
      <c r="F14" s="36"/>
      <c r="G14" s="35" t="s">
        <v>26</v>
      </c>
      <c r="H14" s="36"/>
      <c r="I14" s="35"/>
      <c r="J14" s="36"/>
      <c r="K14" s="35" t="s">
        <v>24</v>
      </c>
      <c r="L14" s="36"/>
      <c r="M14" s="35" t="s">
        <v>25</v>
      </c>
      <c r="N14" s="36"/>
      <c r="O14" s="35" t="s">
        <v>26</v>
      </c>
      <c r="P14" s="36"/>
      <c r="Q14" s="35"/>
      <c r="R14" s="36"/>
      <c r="S14" s="35" t="s">
        <v>24</v>
      </c>
      <c r="T14" s="36"/>
      <c r="U14" s="35" t="s">
        <v>25</v>
      </c>
      <c r="V14" s="36"/>
      <c r="W14" s="35" t="s">
        <v>26</v>
      </c>
      <c r="X14" s="36"/>
      <c r="Y14" s="35"/>
      <c r="Z14" s="36"/>
      <c r="AA14" s="35" t="s">
        <v>24</v>
      </c>
      <c r="AB14" s="36"/>
      <c r="AC14" s="35" t="s">
        <v>25</v>
      </c>
      <c r="AD14" s="36"/>
      <c r="AE14" s="35" t="s">
        <v>26</v>
      </c>
      <c r="AF14" s="36"/>
      <c r="AG14" s="35"/>
      <c r="AH14" s="36"/>
      <c r="AI14" s="35" t="s">
        <v>24</v>
      </c>
      <c r="AJ14" s="36"/>
      <c r="AK14" s="35" t="s">
        <v>25</v>
      </c>
      <c r="AL14" s="36"/>
      <c r="AM14" s="35" t="s">
        <v>26</v>
      </c>
      <c r="AN14" s="36"/>
      <c r="AO14" s="35"/>
      <c r="AP14" s="36"/>
      <c r="AQ14" s="35" t="s">
        <v>24</v>
      </c>
      <c r="AR14" s="36"/>
      <c r="AS14" s="35" t="s">
        <v>25</v>
      </c>
      <c r="AT14" s="36"/>
      <c r="AU14" s="35" t="s">
        <v>26</v>
      </c>
      <c r="AV14" s="36"/>
      <c r="AW14" s="35"/>
      <c r="AX14" s="36"/>
      <c r="AY14" s="35" t="s">
        <v>24</v>
      </c>
      <c r="AZ14" s="36"/>
      <c r="BA14" s="35" t="s">
        <v>25</v>
      </c>
      <c r="BB14" s="36"/>
      <c r="BC14" s="35" t="s">
        <v>26</v>
      </c>
      <c r="BD14" s="36"/>
      <c r="BE14" s="35"/>
      <c r="BF14" s="36"/>
      <c r="BG14" s="35" t="s">
        <v>24</v>
      </c>
      <c r="BH14" s="36"/>
      <c r="BI14" s="35" t="s">
        <v>25</v>
      </c>
      <c r="BJ14" s="36"/>
      <c r="BK14" s="35" t="s">
        <v>26</v>
      </c>
      <c r="BL14" s="36"/>
      <c r="BM14" s="35"/>
      <c r="BN14" s="36"/>
    </row>
    <row r="15" spans="1:68" ht="35.450000000000003" customHeight="1" x14ac:dyDescent="0.2">
      <c r="A15" s="118"/>
      <c r="B15" s="11" t="s">
        <v>43</v>
      </c>
      <c r="C15" s="11" t="s">
        <v>51</v>
      </c>
      <c r="D15" s="12" t="s">
        <v>64</v>
      </c>
      <c r="E15" s="35" t="s">
        <v>25</v>
      </c>
      <c r="F15" s="36"/>
      <c r="G15" s="35" t="s">
        <v>26</v>
      </c>
      <c r="H15" s="36"/>
      <c r="I15" s="35"/>
      <c r="J15" s="36"/>
      <c r="K15" s="35" t="s">
        <v>24</v>
      </c>
      <c r="L15" s="36"/>
      <c r="M15" s="35" t="s">
        <v>25</v>
      </c>
      <c r="N15" s="36"/>
      <c r="O15" s="35" t="s">
        <v>26</v>
      </c>
      <c r="P15" s="36"/>
      <c r="Q15" s="35"/>
      <c r="R15" s="36"/>
      <c r="S15" s="35" t="s">
        <v>24</v>
      </c>
      <c r="T15" s="36"/>
      <c r="U15" s="35" t="s">
        <v>25</v>
      </c>
      <c r="V15" s="36"/>
      <c r="W15" s="35" t="s">
        <v>26</v>
      </c>
      <c r="X15" s="36"/>
      <c r="Y15" s="35"/>
      <c r="Z15" s="36"/>
      <c r="AA15" s="35" t="s">
        <v>24</v>
      </c>
      <c r="AB15" s="36"/>
      <c r="AC15" s="35" t="s">
        <v>25</v>
      </c>
      <c r="AD15" s="36"/>
      <c r="AE15" s="35" t="s">
        <v>26</v>
      </c>
      <c r="AF15" s="36"/>
      <c r="AG15" s="35"/>
      <c r="AH15" s="36"/>
      <c r="AI15" s="35" t="s">
        <v>24</v>
      </c>
      <c r="AJ15" s="36"/>
      <c r="AK15" s="35" t="s">
        <v>25</v>
      </c>
      <c r="AL15" s="36"/>
      <c r="AM15" s="35" t="s">
        <v>26</v>
      </c>
      <c r="AN15" s="36"/>
      <c r="AO15" s="35"/>
      <c r="AP15" s="36"/>
      <c r="AQ15" s="35" t="s">
        <v>24</v>
      </c>
      <c r="AR15" s="36"/>
      <c r="AS15" s="35" t="s">
        <v>25</v>
      </c>
      <c r="AT15" s="36"/>
      <c r="AU15" s="35" t="s">
        <v>26</v>
      </c>
      <c r="AV15" s="36"/>
      <c r="AW15" s="35"/>
      <c r="AX15" s="36"/>
      <c r="AY15" s="35" t="s">
        <v>24</v>
      </c>
      <c r="AZ15" s="36"/>
      <c r="BA15" s="35" t="s">
        <v>25</v>
      </c>
      <c r="BB15" s="36"/>
      <c r="BC15" s="35" t="s">
        <v>26</v>
      </c>
      <c r="BD15" s="36"/>
      <c r="BE15" s="35"/>
      <c r="BF15" s="36"/>
      <c r="BG15" s="35" t="s">
        <v>24</v>
      </c>
      <c r="BH15" s="36"/>
      <c r="BI15" s="35" t="s">
        <v>25</v>
      </c>
      <c r="BJ15" s="36"/>
      <c r="BK15" s="35" t="s">
        <v>26</v>
      </c>
      <c r="BL15" s="36"/>
      <c r="BM15" s="35"/>
      <c r="BN15" s="36"/>
    </row>
    <row r="16" spans="1:68" ht="35.450000000000003" customHeight="1" x14ac:dyDescent="0.2">
      <c r="A16" s="118" t="s">
        <v>5</v>
      </c>
      <c r="B16" s="6" t="s">
        <v>57</v>
      </c>
      <c r="C16" s="6" t="s">
        <v>50</v>
      </c>
      <c r="D16" s="7" t="s">
        <v>63</v>
      </c>
      <c r="E16" s="35" t="s">
        <v>27</v>
      </c>
      <c r="F16" s="36"/>
      <c r="G16" s="35" t="s">
        <v>28</v>
      </c>
      <c r="H16" s="36"/>
      <c r="I16" s="35" t="s">
        <v>29</v>
      </c>
      <c r="J16" s="36"/>
      <c r="K16" s="21"/>
      <c r="L16" s="22"/>
      <c r="M16" s="35" t="s">
        <v>27</v>
      </c>
      <c r="N16" s="36"/>
      <c r="O16" s="35" t="s">
        <v>28</v>
      </c>
      <c r="P16" s="36"/>
      <c r="Q16" s="35" t="s">
        <v>29</v>
      </c>
      <c r="R16" s="36"/>
      <c r="S16" s="35"/>
      <c r="T16" s="36"/>
      <c r="U16" s="35" t="s">
        <v>27</v>
      </c>
      <c r="V16" s="36"/>
      <c r="W16" s="35" t="s">
        <v>28</v>
      </c>
      <c r="X16" s="36"/>
      <c r="Y16" s="35" t="s">
        <v>29</v>
      </c>
      <c r="Z16" s="36"/>
      <c r="AA16" s="21"/>
      <c r="AB16" s="22"/>
      <c r="AC16" s="35" t="s">
        <v>27</v>
      </c>
      <c r="AD16" s="36"/>
      <c r="AE16" s="35" t="s">
        <v>28</v>
      </c>
      <c r="AF16" s="36"/>
      <c r="AG16" s="35" t="s">
        <v>29</v>
      </c>
      <c r="AH16" s="36"/>
      <c r="AI16" s="35"/>
      <c r="AJ16" s="36"/>
      <c r="AK16" s="35" t="s">
        <v>27</v>
      </c>
      <c r="AL16" s="36"/>
      <c r="AM16" s="35" t="s">
        <v>28</v>
      </c>
      <c r="AN16" s="36"/>
      <c r="AO16" s="35" t="s">
        <v>29</v>
      </c>
      <c r="AP16" s="36"/>
      <c r="AQ16" s="21"/>
      <c r="AR16" s="22"/>
      <c r="AS16" s="35" t="s">
        <v>27</v>
      </c>
      <c r="AT16" s="36"/>
      <c r="AU16" s="35" t="s">
        <v>28</v>
      </c>
      <c r="AV16" s="36"/>
      <c r="AW16" s="35" t="s">
        <v>29</v>
      </c>
      <c r="AX16" s="36"/>
      <c r="AY16" s="35"/>
      <c r="AZ16" s="36"/>
      <c r="BA16" s="35" t="s">
        <v>27</v>
      </c>
      <c r="BB16" s="36"/>
      <c r="BC16" s="35" t="s">
        <v>28</v>
      </c>
      <c r="BD16" s="36"/>
      <c r="BE16" s="35" t="s">
        <v>29</v>
      </c>
      <c r="BF16" s="36"/>
      <c r="BG16" s="35"/>
      <c r="BH16" s="36"/>
      <c r="BI16" s="35" t="s">
        <v>27</v>
      </c>
      <c r="BJ16" s="36"/>
      <c r="BK16" s="35" t="s">
        <v>28</v>
      </c>
      <c r="BL16" s="36"/>
      <c r="BM16" s="35" t="s">
        <v>29</v>
      </c>
      <c r="BN16" s="36"/>
    </row>
    <row r="17" spans="1:66" ht="35.450000000000003" hidden="1" customHeight="1" x14ac:dyDescent="0.2">
      <c r="A17" s="118"/>
      <c r="B17" s="11" t="s">
        <v>56</v>
      </c>
      <c r="C17" s="11" t="s">
        <v>49</v>
      </c>
      <c r="D17" s="12" t="s">
        <v>62</v>
      </c>
      <c r="E17" s="35" t="s">
        <v>27</v>
      </c>
      <c r="F17" s="36"/>
      <c r="G17" s="35" t="s">
        <v>28</v>
      </c>
      <c r="H17" s="36"/>
      <c r="I17" s="35" t="s">
        <v>29</v>
      </c>
      <c r="J17" s="36"/>
      <c r="K17" s="21"/>
      <c r="L17" s="22"/>
      <c r="M17" s="35" t="s">
        <v>27</v>
      </c>
      <c r="N17" s="36"/>
      <c r="O17" s="35" t="s">
        <v>28</v>
      </c>
      <c r="P17" s="36"/>
      <c r="Q17" s="35" t="s">
        <v>29</v>
      </c>
      <c r="R17" s="36"/>
      <c r="S17" s="35"/>
      <c r="T17" s="36"/>
      <c r="U17" s="35" t="s">
        <v>27</v>
      </c>
      <c r="V17" s="36"/>
      <c r="W17" s="35" t="s">
        <v>28</v>
      </c>
      <c r="X17" s="36"/>
      <c r="Y17" s="35" t="s">
        <v>29</v>
      </c>
      <c r="Z17" s="36"/>
      <c r="AA17" s="21"/>
      <c r="AB17" s="22"/>
      <c r="AC17" s="35" t="s">
        <v>27</v>
      </c>
      <c r="AD17" s="36"/>
      <c r="AE17" s="35" t="s">
        <v>28</v>
      </c>
      <c r="AF17" s="36"/>
      <c r="AG17" s="35" t="s">
        <v>29</v>
      </c>
      <c r="AH17" s="36"/>
      <c r="AI17" s="35"/>
      <c r="AJ17" s="36"/>
      <c r="AK17" s="35" t="s">
        <v>27</v>
      </c>
      <c r="AL17" s="36"/>
      <c r="AM17" s="35" t="s">
        <v>28</v>
      </c>
      <c r="AN17" s="36"/>
      <c r="AO17" s="35" t="s">
        <v>29</v>
      </c>
      <c r="AP17" s="36"/>
      <c r="AQ17" s="21"/>
      <c r="AR17" s="22"/>
      <c r="AS17" s="35" t="s">
        <v>27</v>
      </c>
      <c r="AT17" s="36"/>
      <c r="AU17" s="35" t="s">
        <v>28</v>
      </c>
      <c r="AV17" s="36"/>
      <c r="AW17" s="35" t="s">
        <v>29</v>
      </c>
      <c r="AX17" s="36"/>
      <c r="AY17" s="35"/>
      <c r="AZ17" s="36"/>
      <c r="BA17" s="35" t="s">
        <v>27</v>
      </c>
      <c r="BB17" s="36"/>
      <c r="BC17" s="35" t="s">
        <v>28</v>
      </c>
      <c r="BD17" s="36"/>
      <c r="BE17" s="35" t="s">
        <v>29</v>
      </c>
      <c r="BF17" s="36"/>
      <c r="BG17" s="35"/>
      <c r="BH17" s="36"/>
      <c r="BI17" s="35" t="s">
        <v>27</v>
      </c>
      <c r="BJ17" s="36"/>
      <c r="BK17" s="35" t="s">
        <v>28</v>
      </c>
      <c r="BL17" s="36"/>
      <c r="BM17" s="35" t="s">
        <v>29</v>
      </c>
      <c r="BN17" s="36"/>
    </row>
    <row r="18" spans="1:66" ht="35.450000000000003" customHeight="1" x14ac:dyDescent="0.2">
      <c r="A18" s="45"/>
      <c r="B18" s="6" t="s">
        <v>66</v>
      </c>
      <c r="C18" s="6" t="s">
        <v>47</v>
      </c>
      <c r="D18" s="7" t="s">
        <v>68</v>
      </c>
      <c r="E18" s="35" t="str">
        <f>IF(OR(WEEKDAY(E5,2)=6,WEEKDAY(E5,2)=7),"","ADM")</f>
        <v>ADM</v>
      </c>
      <c r="F18" s="36"/>
      <c r="G18" s="35" t="str">
        <f>IF(OR(WEEKDAY(G5,2)=6,WEEKDAY(G5,2)=7),"","ADM")</f>
        <v>ADM</v>
      </c>
      <c r="H18" s="36"/>
      <c r="I18" s="35" t="str">
        <f>IF(OR(WEEKDAY(I5,2)=6,WEEKDAY(I5,2)=7),"","ADM")</f>
        <v>ADM</v>
      </c>
      <c r="J18" s="36"/>
      <c r="K18" s="35" t="str">
        <f>IF(OR(WEEKDAY(K5,2)=6,WEEKDAY(K5,2)=7),"","ADM")</f>
        <v>ADM</v>
      </c>
      <c r="L18" s="36"/>
      <c r="M18" s="35" t="str">
        <f t="shared" ref="M18:M19" si="26">IF(OR(WEEKDAY(M5,2)=6,WEEKDAY(M5,2)=7),"","ADM")</f>
        <v/>
      </c>
      <c r="N18" s="36"/>
      <c r="O18" s="35" t="str">
        <f t="shared" ref="O18:O19" si="27">IF(OR(WEEKDAY(O5,2)=6,WEEKDAY(O5,2)=7),"","ADM")</f>
        <v/>
      </c>
      <c r="P18" s="36"/>
      <c r="Q18" s="35" t="str">
        <f t="shared" ref="Q18:Q19" si="28">IF(OR(WEEKDAY(Q5,2)=6,WEEKDAY(Q5,2)=7),"","ADM")</f>
        <v>ADM</v>
      </c>
      <c r="R18" s="36"/>
      <c r="S18" s="35" t="str">
        <f t="shared" ref="S18:S19" si="29">IF(OR(WEEKDAY(S5,2)=6,WEEKDAY(S5,2)=7),"","ADM")</f>
        <v>ADM</v>
      </c>
      <c r="T18" s="36"/>
      <c r="U18" s="35" t="str">
        <f t="shared" ref="U18:U19" si="30">IF(OR(WEEKDAY(U5,2)=6,WEEKDAY(U5,2)=7),"","ADM")</f>
        <v>ADM</v>
      </c>
      <c r="V18" s="36"/>
      <c r="W18" s="35" t="str">
        <f t="shared" ref="W18:W19" si="31">IF(OR(WEEKDAY(W5,2)=6,WEEKDAY(W5,2)=7),"","ADM")</f>
        <v>ADM</v>
      </c>
      <c r="X18" s="36"/>
      <c r="Y18" s="35" t="str">
        <f t="shared" ref="Y18:Y19" si="32">IF(OR(WEEKDAY(Y5,2)=6,WEEKDAY(Y5,2)=7),"","ADM")</f>
        <v>ADM</v>
      </c>
      <c r="Z18" s="36"/>
      <c r="AA18" s="35" t="str">
        <f t="shared" ref="AA18:AA19" si="33">IF(OR(WEEKDAY(AA5,2)=6,WEEKDAY(AA5,2)=7),"","ADM")</f>
        <v/>
      </c>
      <c r="AB18" s="36"/>
      <c r="AC18" s="35" t="str">
        <f t="shared" ref="AC18:AC19" si="34">IF(OR(WEEKDAY(AC5,2)=6,WEEKDAY(AC5,2)=7),"","ADM")</f>
        <v/>
      </c>
      <c r="AD18" s="36"/>
      <c r="AE18" s="35" t="str">
        <f t="shared" ref="AE18:AE19" si="35">IF(OR(WEEKDAY(AE5,2)=6,WEEKDAY(AE5,2)=7),"","ADM")</f>
        <v>ADM</v>
      </c>
      <c r="AF18" s="36"/>
      <c r="AG18" s="35" t="str">
        <f t="shared" ref="AG18:AG19" si="36">IF(OR(WEEKDAY(AG5,2)=6,WEEKDAY(AG5,2)=7),"","ADM")</f>
        <v>ADM</v>
      </c>
      <c r="AH18" s="36"/>
      <c r="AI18" s="35" t="str">
        <f t="shared" ref="AI18:AI19" si="37">IF(OR(WEEKDAY(AI5,2)=6,WEEKDAY(AI5,2)=7),"","ADM")</f>
        <v>ADM</v>
      </c>
      <c r="AJ18" s="36"/>
      <c r="AK18" s="35" t="str">
        <f t="shared" ref="AK18:AK19" si="38">IF(OR(WEEKDAY(AK5,2)=6,WEEKDAY(AK5,2)=7),"","ADM")</f>
        <v>ADM</v>
      </c>
      <c r="AL18" s="36"/>
      <c r="AM18" s="35" t="str">
        <f t="shared" ref="AM18:AM19" si="39">IF(OR(WEEKDAY(AM5,2)=6,WEEKDAY(AM5,2)=7),"","ADM")</f>
        <v>ADM</v>
      </c>
      <c r="AN18" s="36"/>
      <c r="AO18" s="35" t="str">
        <f t="shared" ref="AO18:AO19" si="40">IF(OR(WEEKDAY(AO5,2)=6,WEEKDAY(AO5,2)=7),"","ADM")</f>
        <v/>
      </c>
      <c r="AP18" s="36"/>
      <c r="AQ18" s="35" t="str">
        <f t="shared" ref="AQ18:AQ19" si="41">IF(OR(WEEKDAY(AQ5,2)=6,WEEKDAY(AQ5,2)=7),"","ADM")</f>
        <v/>
      </c>
      <c r="AR18" s="36"/>
      <c r="AS18" s="35" t="str">
        <f t="shared" ref="AS18:AS19" si="42">IF(OR(WEEKDAY(AS5,2)=6,WEEKDAY(AS5,2)=7),"","ADM")</f>
        <v>ADM</v>
      </c>
      <c r="AT18" s="36"/>
      <c r="AU18" s="35" t="str">
        <f t="shared" ref="AU18:AU19" si="43">IF(OR(WEEKDAY(AU5,2)=6,WEEKDAY(AU5,2)=7),"","ADM")</f>
        <v>ADM</v>
      </c>
      <c r="AV18" s="36"/>
      <c r="AW18" s="35" t="str">
        <f t="shared" ref="AW18:AW19" si="44">IF(OR(WEEKDAY(AW5,2)=6,WEEKDAY(AW5,2)=7),"","ADM")</f>
        <v>ADM</v>
      </c>
      <c r="AX18" s="36"/>
      <c r="AY18" s="35" t="str">
        <f t="shared" ref="AY18:AY19" si="45">IF(OR(WEEKDAY(AY5,2)=6,WEEKDAY(AY5,2)=7),"","ADM")</f>
        <v>ADM</v>
      </c>
      <c r="AZ18" s="36"/>
      <c r="BA18" s="35" t="str">
        <f t="shared" ref="BA18:BA19" si="46">IF(OR(WEEKDAY(BA5,2)=6,WEEKDAY(BA5,2)=7),"","ADM")</f>
        <v>ADM</v>
      </c>
      <c r="BB18" s="36"/>
      <c r="BC18" s="35" t="str">
        <f t="shared" ref="BC18:BC19" si="47">IF(OR(WEEKDAY(BC5,2)=6,WEEKDAY(BC5,2)=7),"","ADM")</f>
        <v/>
      </c>
      <c r="BD18" s="36"/>
      <c r="BE18" s="35" t="str">
        <f t="shared" ref="BE18:BE19" si="48">IF(OR(WEEKDAY(BE5,2)=6,WEEKDAY(BE5,2)=7),"","ADM")</f>
        <v/>
      </c>
      <c r="BF18" s="36"/>
      <c r="BG18" s="35" t="str">
        <f t="shared" ref="BG18:BG19" si="49">IF(OR(WEEKDAY(BG5,2)=6,WEEKDAY(BG5,2)=7),"","ADM")</f>
        <v>ADM</v>
      </c>
      <c r="BH18" s="36"/>
      <c r="BI18" s="35" t="str">
        <f t="shared" ref="BI18:BI19" si="50">IF(OR(WEEKDAY(BI5,2)=6,WEEKDAY(BI5,2)=7),"","ADM")</f>
        <v>ADM</v>
      </c>
      <c r="BJ18" s="36"/>
      <c r="BK18" s="35" t="str">
        <f t="shared" ref="BK18:BK19" si="51">IF(OR(WEEKDAY(BK5,2)=6,WEEKDAY(BK5,2)=7),"","ADM")</f>
        <v>ADM</v>
      </c>
      <c r="BL18" s="36"/>
      <c r="BM18" s="35" t="str">
        <f t="shared" ref="BM18:BM19" si="52">IF(OR(WEEKDAY(BM5,2)=6,WEEKDAY(BM5,2)=7),"","ADM")</f>
        <v>ADM</v>
      </c>
      <c r="BN18" s="36"/>
    </row>
    <row r="19" spans="1:66" s="23" customFormat="1" ht="35.450000000000003" hidden="1" customHeight="1" x14ac:dyDescent="0.2">
      <c r="A19" s="45"/>
      <c r="B19" s="6"/>
      <c r="C19" s="6"/>
      <c r="D19" s="7"/>
      <c r="E19" s="35" t="str">
        <f>IF(OR(WEEKDAY(E6,2)=6,WEEKDAY(E6,2)=7),"","ADM")</f>
        <v>ADM</v>
      </c>
      <c r="F19" s="36"/>
      <c r="G19" s="35" t="str">
        <f>IF(OR(WEEKDAY(G6,2)=6,WEEKDAY(G6,2)=7),"","ADM")</f>
        <v>ADM</v>
      </c>
      <c r="H19" s="36"/>
      <c r="I19" s="35" t="str">
        <f>IF(OR(WEEKDAY(I6,2)=6,WEEKDAY(I6,2)=7),"","ADM")</f>
        <v>ADM</v>
      </c>
      <c r="J19" s="36"/>
      <c r="K19" s="35" t="str">
        <f>IF(OR(WEEKDAY(K6,2)=6,WEEKDAY(K6,2)=7),"","ADM")</f>
        <v>ADM</v>
      </c>
      <c r="L19" s="36"/>
      <c r="M19" s="35" t="str">
        <f t="shared" si="26"/>
        <v/>
      </c>
      <c r="N19" s="36"/>
      <c r="O19" s="35" t="str">
        <f t="shared" si="27"/>
        <v/>
      </c>
      <c r="P19" s="36"/>
      <c r="Q19" s="35" t="str">
        <f t="shared" si="28"/>
        <v>ADM</v>
      </c>
      <c r="R19" s="36"/>
      <c r="S19" s="35" t="str">
        <f t="shared" si="29"/>
        <v>ADM</v>
      </c>
      <c r="T19" s="36"/>
      <c r="U19" s="35" t="str">
        <f t="shared" si="30"/>
        <v>ADM</v>
      </c>
      <c r="V19" s="36"/>
      <c r="W19" s="35" t="str">
        <f t="shared" si="31"/>
        <v>ADM</v>
      </c>
      <c r="X19" s="36"/>
      <c r="Y19" s="35" t="str">
        <f t="shared" si="32"/>
        <v>ADM</v>
      </c>
      <c r="Z19" s="36"/>
      <c r="AA19" s="35" t="str">
        <f t="shared" si="33"/>
        <v/>
      </c>
      <c r="AB19" s="36"/>
      <c r="AC19" s="35" t="str">
        <f t="shared" si="34"/>
        <v/>
      </c>
      <c r="AD19" s="36"/>
      <c r="AE19" s="35" t="str">
        <f t="shared" si="35"/>
        <v>ADM</v>
      </c>
      <c r="AF19" s="36"/>
      <c r="AG19" s="35" t="str">
        <f t="shared" si="36"/>
        <v>ADM</v>
      </c>
      <c r="AH19" s="36"/>
      <c r="AI19" s="35" t="str">
        <f t="shared" si="37"/>
        <v>ADM</v>
      </c>
      <c r="AJ19" s="36"/>
      <c r="AK19" s="35" t="str">
        <f t="shared" si="38"/>
        <v>ADM</v>
      </c>
      <c r="AL19" s="36"/>
      <c r="AM19" s="35" t="str">
        <f t="shared" si="39"/>
        <v>ADM</v>
      </c>
      <c r="AN19" s="36"/>
      <c r="AO19" s="35" t="str">
        <f t="shared" si="40"/>
        <v/>
      </c>
      <c r="AP19" s="36"/>
      <c r="AQ19" s="35" t="str">
        <f t="shared" si="41"/>
        <v/>
      </c>
      <c r="AR19" s="36"/>
      <c r="AS19" s="35" t="str">
        <f t="shared" si="42"/>
        <v>ADM</v>
      </c>
      <c r="AT19" s="36"/>
      <c r="AU19" s="35" t="str">
        <f t="shared" si="43"/>
        <v>ADM</v>
      </c>
      <c r="AV19" s="36"/>
      <c r="AW19" s="35" t="str">
        <f t="shared" si="44"/>
        <v>ADM</v>
      </c>
      <c r="AX19" s="36"/>
      <c r="AY19" s="35" t="str">
        <f t="shared" si="45"/>
        <v>ADM</v>
      </c>
      <c r="AZ19" s="36"/>
      <c r="BA19" s="35" t="str">
        <f t="shared" si="46"/>
        <v>ADM</v>
      </c>
      <c r="BB19" s="36"/>
      <c r="BC19" s="35" t="str">
        <f t="shared" si="47"/>
        <v/>
      </c>
      <c r="BD19" s="36"/>
      <c r="BE19" s="35" t="str">
        <f t="shared" si="48"/>
        <v/>
      </c>
      <c r="BF19" s="36"/>
      <c r="BG19" s="35" t="str">
        <f t="shared" si="49"/>
        <v>ADM</v>
      </c>
      <c r="BH19" s="36"/>
      <c r="BI19" s="35" t="str">
        <f t="shared" si="50"/>
        <v>ADM</v>
      </c>
      <c r="BJ19" s="36"/>
      <c r="BK19" s="35" t="str">
        <f t="shared" si="51"/>
        <v>ADM</v>
      </c>
      <c r="BL19" s="36"/>
      <c r="BM19" s="35" t="str">
        <f t="shared" si="52"/>
        <v>ADM</v>
      </c>
      <c r="BN19" s="36"/>
    </row>
    <row r="20" spans="1:66" ht="35.450000000000003" customHeight="1" x14ac:dyDescent="0.2">
      <c r="A20" s="45"/>
      <c r="B20" s="6" t="s">
        <v>65</v>
      </c>
      <c r="C20" s="6" t="s">
        <v>52</v>
      </c>
      <c r="D20" s="7" t="s">
        <v>67</v>
      </c>
      <c r="E20" s="35" t="str">
        <f>IF(OR(WEEKDAY(E5,2)=6,WEEKDAY(E5,2)=7),"","ADM")</f>
        <v>ADM</v>
      </c>
      <c r="F20" s="36"/>
      <c r="G20" s="35" t="str">
        <f t="shared" ref="G20" si="53">IF(OR(WEEKDAY(G5,2)=6,WEEKDAY(G5,2)=7),"","ADM")</f>
        <v>ADM</v>
      </c>
      <c r="H20" s="36"/>
      <c r="I20" s="35" t="str">
        <f t="shared" ref="I20" si="54">IF(OR(WEEKDAY(I5,2)=6,WEEKDAY(I5,2)=7),"","ADM")</f>
        <v>ADM</v>
      </c>
      <c r="J20" s="36"/>
      <c r="K20" s="35" t="str">
        <f t="shared" ref="K20" si="55">IF(OR(WEEKDAY(K5,2)=6,WEEKDAY(K5,2)=7),"","ADM")</f>
        <v>ADM</v>
      </c>
      <c r="L20" s="36"/>
      <c r="M20" s="35" t="str">
        <f t="shared" ref="M20" si="56">IF(OR(WEEKDAY(M5,2)=6,WEEKDAY(M5,2)=7),"","ADM")</f>
        <v/>
      </c>
      <c r="N20" s="36"/>
      <c r="O20" s="35" t="str">
        <f t="shared" ref="O20" si="57">IF(OR(WEEKDAY(O5,2)=6,WEEKDAY(O5,2)=7),"","ADM")</f>
        <v/>
      </c>
      <c r="P20" s="36"/>
      <c r="Q20" s="35" t="str">
        <f t="shared" ref="Q20" si="58">IF(OR(WEEKDAY(Q5,2)=6,WEEKDAY(Q5,2)=7),"","ADM")</f>
        <v>ADM</v>
      </c>
      <c r="R20" s="36"/>
      <c r="S20" s="35" t="str">
        <f t="shared" ref="S20" si="59">IF(OR(WEEKDAY(S5,2)=6,WEEKDAY(S5,2)=7),"","ADM")</f>
        <v>ADM</v>
      </c>
      <c r="T20" s="36"/>
      <c r="U20" s="35" t="str">
        <f t="shared" ref="U20" si="60">IF(OR(WEEKDAY(U5,2)=6,WEEKDAY(U5,2)=7),"","ADM")</f>
        <v>ADM</v>
      </c>
      <c r="V20" s="36"/>
      <c r="W20" s="35" t="str">
        <f t="shared" ref="W20" si="61">IF(OR(WEEKDAY(W5,2)=6,WEEKDAY(W5,2)=7),"","ADM")</f>
        <v>ADM</v>
      </c>
      <c r="X20" s="36"/>
      <c r="Y20" s="35" t="str">
        <f t="shared" ref="Y20" si="62">IF(OR(WEEKDAY(Y5,2)=6,WEEKDAY(Y5,2)=7),"","ADM")</f>
        <v>ADM</v>
      </c>
      <c r="Z20" s="36"/>
      <c r="AA20" s="35" t="str">
        <f t="shared" ref="AA20" si="63">IF(OR(WEEKDAY(AA5,2)=6,WEEKDAY(AA5,2)=7),"","ADM")</f>
        <v/>
      </c>
      <c r="AB20" s="36"/>
      <c r="AC20" s="35" t="str">
        <f t="shared" ref="AC20" si="64">IF(OR(WEEKDAY(AC5,2)=6,WEEKDAY(AC5,2)=7),"","ADM")</f>
        <v/>
      </c>
      <c r="AD20" s="36"/>
      <c r="AE20" s="35" t="str">
        <f t="shared" ref="AE20" si="65">IF(OR(WEEKDAY(AE5,2)=6,WEEKDAY(AE5,2)=7),"","ADM")</f>
        <v>ADM</v>
      </c>
      <c r="AF20" s="36"/>
      <c r="AG20" s="35" t="str">
        <f t="shared" ref="AG20" si="66">IF(OR(WEEKDAY(AG5,2)=6,WEEKDAY(AG5,2)=7),"","ADM")</f>
        <v>ADM</v>
      </c>
      <c r="AH20" s="36"/>
      <c r="AI20" s="35" t="str">
        <f t="shared" ref="AI20" si="67">IF(OR(WEEKDAY(AI5,2)=6,WEEKDAY(AI5,2)=7),"","ADM")</f>
        <v>ADM</v>
      </c>
      <c r="AJ20" s="36"/>
      <c r="AK20" s="35" t="str">
        <f t="shared" ref="AK20" si="68">IF(OR(WEEKDAY(AK5,2)=6,WEEKDAY(AK5,2)=7),"","ADM")</f>
        <v>ADM</v>
      </c>
      <c r="AL20" s="36"/>
      <c r="AM20" s="35" t="str">
        <f t="shared" ref="AM20" si="69">IF(OR(WEEKDAY(AM5,2)=6,WEEKDAY(AM5,2)=7),"","ADM")</f>
        <v>ADM</v>
      </c>
      <c r="AN20" s="36"/>
      <c r="AO20" s="35" t="str">
        <f t="shared" ref="AO20" si="70">IF(OR(WEEKDAY(AO5,2)=6,WEEKDAY(AO5,2)=7),"","ADM")</f>
        <v/>
      </c>
      <c r="AP20" s="36"/>
      <c r="AQ20" s="35" t="str">
        <f t="shared" ref="AQ20" si="71">IF(OR(WEEKDAY(AQ5,2)=6,WEEKDAY(AQ5,2)=7),"","ADM")</f>
        <v/>
      </c>
      <c r="AR20" s="36"/>
      <c r="AS20" s="35" t="str">
        <f t="shared" ref="AS20" si="72">IF(OR(WEEKDAY(AS5,2)=6,WEEKDAY(AS5,2)=7),"","ADM")</f>
        <v>ADM</v>
      </c>
      <c r="AT20" s="36"/>
      <c r="AU20" s="35" t="str">
        <f t="shared" ref="AU20" si="73">IF(OR(WEEKDAY(AU5,2)=6,WEEKDAY(AU5,2)=7),"","ADM")</f>
        <v>ADM</v>
      </c>
      <c r="AV20" s="36"/>
      <c r="AW20" s="35" t="str">
        <f t="shared" ref="AW20" si="74">IF(OR(WEEKDAY(AW5,2)=6,WEEKDAY(AW5,2)=7),"","ADM")</f>
        <v>ADM</v>
      </c>
      <c r="AX20" s="36"/>
      <c r="AY20" s="35" t="str">
        <f t="shared" ref="AY20" si="75">IF(OR(WEEKDAY(AY5,2)=6,WEEKDAY(AY5,2)=7),"","ADM")</f>
        <v>ADM</v>
      </c>
      <c r="AZ20" s="36"/>
      <c r="BA20" s="35" t="str">
        <f t="shared" ref="BA20" si="76">IF(OR(WEEKDAY(BA5,2)=6,WEEKDAY(BA5,2)=7),"","ADM")</f>
        <v>ADM</v>
      </c>
      <c r="BB20" s="36"/>
      <c r="BC20" s="35" t="str">
        <f t="shared" ref="BC20" si="77">IF(OR(WEEKDAY(BC5,2)=6,WEEKDAY(BC5,2)=7),"","ADM")</f>
        <v/>
      </c>
      <c r="BD20" s="36"/>
      <c r="BE20" s="35" t="str">
        <f t="shared" ref="BE20" si="78">IF(OR(WEEKDAY(BE5,2)=6,WEEKDAY(BE5,2)=7),"","ADM")</f>
        <v/>
      </c>
      <c r="BF20" s="36"/>
      <c r="BG20" s="35" t="str">
        <f t="shared" ref="BG20" si="79">IF(OR(WEEKDAY(BG5,2)=6,WEEKDAY(BG5,2)=7),"","ADM")</f>
        <v>ADM</v>
      </c>
      <c r="BH20" s="36"/>
      <c r="BI20" s="35" t="str">
        <f t="shared" ref="BI20" si="80">IF(OR(WEEKDAY(BI5,2)=6,WEEKDAY(BI5,2)=7),"","ADM")</f>
        <v>ADM</v>
      </c>
      <c r="BJ20" s="36"/>
      <c r="BK20" s="35" t="str">
        <f t="shared" ref="BK20" si="81">IF(OR(WEEKDAY(BK5,2)=6,WEEKDAY(BK5,2)=7),"","ADM")</f>
        <v>ADM</v>
      </c>
      <c r="BL20" s="36"/>
      <c r="BM20" s="35" t="str">
        <f t="shared" ref="BM20" si="82">IF(OR(WEEKDAY(BM5,2)=6,WEEKDAY(BM5,2)=7),"","ADM")</f>
        <v>ADM</v>
      </c>
      <c r="BN20" s="36"/>
    </row>
    <row r="21" spans="1:66" ht="24" customHeight="1" x14ac:dyDescent="0.2"/>
    <row r="22" spans="1:66" ht="18" customHeight="1" x14ac:dyDescent="0.2">
      <c r="A22" s="92" t="s">
        <v>32</v>
      </c>
      <c r="B22" s="92"/>
      <c r="C22" s="92"/>
      <c r="D22" s="92" t="s">
        <v>1</v>
      </c>
      <c r="E22" s="92"/>
      <c r="F22" s="92"/>
      <c r="G22" s="26"/>
      <c r="H22" s="93" t="s">
        <v>70</v>
      </c>
      <c r="I22" s="94"/>
      <c r="J22" s="94"/>
      <c r="K22" s="94"/>
      <c r="L22" s="95"/>
      <c r="M22" s="27"/>
      <c r="N22" s="93" t="s">
        <v>71</v>
      </c>
      <c r="O22" s="94"/>
      <c r="P22" s="94"/>
      <c r="Q22" s="94"/>
      <c r="R22" s="94"/>
      <c r="S22" s="27"/>
      <c r="T22" s="92" t="s">
        <v>72</v>
      </c>
      <c r="U22" s="92"/>
      <c r="V22" s="92"/>
      <c r="W22" s="92"/>
      <c r="X22" s="92"/>
      <c r="Y22" s="28"/>
      <c r="Z22" s="122"/>
      <c r="AA22" s="122"/>
      <c r="AB22" s="122"/>
      <c r="AC22" s="122"/>
      <c r="AD22" s="122"/>
      <c r="AE22" s="28"/>
      <c r="AF22" s="4"/>
      <c r="AG22" s="4"/>
      <c r="AH22" s="4"/>
      <c r="AI22" s="4"/>
      <c r="AJ22" s="5"/>
      <c r="AK22" s="5"/>
      <c r="AL22" s="9"/>
      <c r="AM22" s="9"/>
      <c r="AN22" s="99" t="s">
        <v>33</v>
      </c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14"/>
      <c r="AZ22" s="93" t="s">
        <v>6</v>
      </c>
      <c r="BA22" s="94"/>
      <c r="BB22" s="94"/>
      <c r="BC22" s="94"/>
      <c r="BD22" s="94"/>
      <c r="BE22" s="94"/>
      <c r="BF22" s="95"/>
      <c r="BG22" s="27"/>
      <c r="BH22" s="93" t="s">
        <v>37</v>
      </c>
      <c r="BI22" s="94"/>
      <c r="BJ22" s="94"/>
      <c r="BK22" s="94"/>
      <c r="BL22" s="94"/>
      <c r="BM22" s="94"/>
      <c r="BN22" s="95"/>
    </row>
    <row r="23" spans="1:66" ht="12" customHeight="1" x14ac:dyDescent="0.2">
      <c r="A23" s="3"/>
      <c r="B23" s="3"/>
      <c r="C23" s="3"/>
      <c r="D23" s="83" t="s">
        <v>2</v>
      </c>
      <c r="E23" s="83"/>
      <c r="F23" s="83"/>
      <c r="G23" s="29"/>
      <c r="H23" s="89" t="s">
        <v>15</v>
      </c>
      <c r="I23" s="90"/>
      <c r="J23" s="90"/>
      <c r="K23" s="90"/>
      <c r="L23" s="91"/>
      <c r="M23" s="30"/>
      <c r="N23" s="89" t="s">
        <v>16</v>
      </c>
      <c r="O23" s="90"/>
      <c r="P23" s="90"/>
      <c r="Q23" s="90"/>
      <c r="R23" s="91"/>
      <c r="S23" s="30"/>
      <c r="T23" s="89" t="s">
        <v>17</v>
      </c>
      <c r="U23" s="90"/>
      <c r="V23" s="90"/>
      <c r="W23" s="90"/>
      <c r="X23" s="91"/>
      <c r="Y23" s="32"/>
      <c r="Z23" s="84"/>
      <c r="AA23" s="84"/>
      <c r="AB23" s="84"/>
      <c r="AC23" s="84"/>
      <c r="AD23" s="84"/>
      <c r="AE23" s="32"/>
      <c r="AF23" s="3"/>
      <c r="AG23" s="3"/>
      <c r="AH23" s="3"/>
      <c r="AI23" s="3"/>
      <c r="AJ23" s="3"/>
      <c r="AK23" s="3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</row>
    <row r="24" spans="1:66" ht="12" customHeight="1" x14ac:dyDescent="0.2">
      <c r="A24" s="3"/>
      <c r="B24" s="3"/>
      <c r="C24" s="3"/>
      <c r="D24" s="83" t="s">
        <v>3</v>
      </c>
      <c r="E24" s="83"/>
      <c r="F24" s="83"/>
      <c r="G24" s="29"/>
      <c r="H24" s="89" t="s">
        <v>20</v>
      </c>
      <c r="I24" s="90"/>
      <c r="J24" s="90"/>
      <c r="K24" s="90"/>
      <c r="L24" s="91"/>
      <c r="M24" s="30"/>
      <c r="N24" s="89" t="s">
        <v>21</v>
      </c>
      <c r="O24" s="90"/>
      <c r="P24" s="90"/>
      <c r="Q24" s="90"/>
      <c r="R24" s="91"/>
      <c r="S24" s="30"/>
      <c r="T24" s="89" t="s">
        <v>22</v>
      </c>
      <c r="U24" s="90"/>
      <c r="V24" s="90"/>
      <c r="W24" s="90"/>
      <c r="X24" s="91"/>
      <c r="Y24" s="32"/>
      <c r="Z24" s="84"/>
      <c r="AA24" s="84"/>
      <c r="AB24" s="84"/>
      <c r="AC24" s="84"/>
      <c r="AD24" s="84"/>
      <c r="AE24" s="32"/>
      <c r="AF24" s="3"/>
      <c r="AG24" s="3"/>
      <c r="AH24" s="3"/>
      <c r="AI24" s="3"/>
      <c r="AJ24" s="3"/>
      <c r="AK24" s="3"/>
      <c r="AL24" s="10"/>
      <c r="AM24" s="10"/>
      <c r="AN24" s="85" t="s">
        <v>35</v>
      </c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33"/>
      <c r="AZ24" s="83" t="s">
        <v>12</v>
      </c>
      <c r="BA24" s="83"/>
      <c r="BB24" s="83"/>
      <c r="BC24" s="83"/>
      <c r="BD24" s="83"/>
      <c r="BE24" s="83"/>
      <c r="BF24" s="83"/>
      <c r="BG24" s="32"/>
      <c r="BH24" s="3"/>
      <c r="BI24" s="3"/>
      <c r="BJ24" s="3"/>
      <c r="BK24" s="3"/>
      <c r="BL24" s="3"/>
      <c r="BM24" s="3"/>
      <c r="BN24" s="3"/>
    </row>
    <row r="25" spans="1:66" ht="12" customHeight="1" x14ac:dyDescent="0.2">
      <c r="A25" s="3"/>
      <c r="B25" s="3"/>
      <c r="C25" s="3"/>
      <c r="D25" s="83" t="s">
        <v>4</v>
      </c>
      <c r="E25" s="83"/>
      <c r="F25" s="83"/>
      <c r="G25" s="31"/>
      <c r="H25" s="83" t="s">
        <v>24</v>
      </c>
      <c r="I25" s="83"/>
      <c r="J25" s="83"/>
      <c r="K25" s="83"/>
      <c r="L25" s="83"/>
      <c r="M25" s="31"/>
      <c r="N25" s="83" t="s">
        <v>25</v>
      </c>
      <c r="O25" s="83"/>
      <c r="P25" s="83"/>
      <c r="Q25" s="83"/>
      <c r="R25" s="83"/>
      <c r="S25" s="31"/>
      <c r="T25" s="83" t="s">
        <v>26</v>
      </c>
      <c r="U25" s="83"/>
      <c r="V25" s="83"/>
      <c r="W25" s="83"/>
      <c r="X25" s="83"/>
      <c r="Y25" s="32"/>
      <c r="Z25" s="84"/>
      <c r="AA25" s="84"/>
      <c r="AB25" s="84"/>
      <c r="AC25" s="84"/>
      <c r="AD25" s="84"/>
      <c r="AE25" s="32"/>
      <c r="AF25" s="3"/>
      <c r="AG25" s="3"/>
      <c r="AH25" s="3"/>
      <c r="AI25" s="3"/>
      <c r="AJ25" s="3"/>
      <c r="AK25" s="3"/>
      <c r="AL25" s="10"/>
      <c r="AM25" s="10"/>
      <c r="AN25" s="85" t="s">
        <v>13</v>
      </c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33"/>
      <c r="AZ25" s="83" t="s">
        <v>14</v>
      </c>
      <c r="BA25" s="83"/>
      <c r="BB25" s="83"/>
      <c r="BC25" s="83"/>
      <c r="BD25" s="83"/>
      <c r="BE25" s="83"/>
      <c r="BF25" s="83"/>
      <c r="BG25" s="32"/>
      <c r="BH25" s="3"/>
      <c r="BI25" s="3"/>
      <c r="BJ25" s="3"/>
      <c r="BK25" s="3"/>
      <c r="BL25" s="3"/>
      <c r="BM25" s="3"/>
      <c r="BN25" s="3"/>
    </row>
    <row r="26" spans="1:66" ht="12" customHeight="1" x14ac:dyDescent="0.2">
      <c r="A26" s="3"/>
      <c r="B26" s="3"/>
      <c r="C26" s="3"/>
      <c r="D26" s="83" t="s">
        <v>5</v>
      </c>
      <c r="E26" s="83"/>
      <c r="F26" s="83"/>
      <c r="G26" s="31"/>
      <c r="H26" s="83" t="s">
        <v>27</v>
      </c>
      <c r="I26" s="83"/>
      <c r="J26" s="83"/>
      <c r="K26" s="83"/>
      <c r="L26" s="83"/>
      <c r="M26" s="31"/>
      <c r="N26" s="83" t="s">
        <v>28</v>
      </c>
      <c r="O26" s="83"/>
      <c r="P26" s="83"/>
      <c r="Q26" s="83"/>
      <c r="R26" s="83"/>
      <c r="S26" s="31"/>
      <c r="T26" s="83" t="s">
        <v>29</v>
      </c>
      <c r="U26" s="83"/>
      <c r="V26" s="83"/>
      <c r="W26" s="83"/>
      <c r="X26" s="83"/>
      <c r="Y26" s="32"/>
      <c r="Z26" s="84"/>
      <c r="AA26" s="84"/>
      <c r="AB26" s="84"/>
      <c r="AC26" s="84"/>
      <c r="AD26" s="84"/>
      <c r="AE26" s="32"/>
      <c r="AF26" s="3"/>
      <c r="AG26" s="3"/>
      <c r="AH26" s="3"/>
      <c r="AI26" s="3"/>
      <c r="AJ26" s="3"/>
      <c r="AK26" s="3"/>
      <c r="AL26" s="10"/>
      <c r="AM26" s="10"/>
      <c r="AN26" s="85" t="s">
        <v>18</v>
      </c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33"/>
      <c r="AZ26" s="83" t="s">
        <v>19</v>
      </c>
      <c r="BA26" s="83"/>
      <c r="BB26" s="83"/>
      <c r="BC26" s="83"/>
      <c r="BD26" s="83"/>
      <c r="BE26" s="83"/>
      <c r="BF26" s="83"/>
      <c r="BG26" s="32"/>
      <c r="BH26" s="3"/>
      <c r="BI26" s="3"/>
      <c r="BJ26" s="3"/>
      <c r="BK26" s="3"/>
      <c r="BL26" s="3"/>
      <c r="BM26" s="3"/>
      <c r="BN26" s="3"/>
    </row>
    <row r="27" spans="1:66" x14ac:dyDescent="0.2">
      <c r="A27" s="3"/>
      <c r="B27" s="3"/>
      <c r="C27" s="3"/>
      <c r="D27" s="84"/>
      <c r="E27" s="84"/>
      <c r="F27" s="84"/>
      <c r="G27" s="32"/>
      <c r="H27" s="84"/>
      <c r="I27" s="84"/>
      <c r="J27" s="84"/>
      <c r="K27" s="84"/>
      <c r="L27" s="84"/>
      <c r="M27" s="32"/>
      <c r="N27" s="84"/>
      <c r="O27" s="84"/>
      <c r="P27" s="84"/>
      <c r="Q27" s="84"/>
      <c r="R27" s="84"/>
      <c r="S27" s="32"/>
      <c r="T27" s="84"/>
      <c r="U27" s="84"/>
      <c r="V27" s="84"/>
      <c r="W27" s="84"/>
      <c r="X27" s="84"/>
      <c r="Y27" s="32"/>
      <c r="Z27" s="84"/>
      <c r="AA27" s="84"/>
      <c r="AB27" s="84"/>
      <c r="AC27" s="84"/>
      <c r="AD27" s="84"/>
      <c r="AE27" s="32"/>
      <c r="AF27" s="3"/>
      <c r="AG27" s="3"/>
      <c r="AH27" s="3"/>
      <c r="AI27" s="3"/>
      <c r="AJ27" s="3"/>
      <c r="AK27" s="3"/>
      <c r="AL27" s="10"/>
      <c r="AM27" s="10"/>
      <c r="AN27" s="86" t="s">
        <v>36</v>
      </c>
      <c r="AO27" s="87"/>
      <c r="AP27" s="87"/>
      <c r="AQ27" s="87"/>
      <c r="AR27" s="87"/>
      <c r="AS27" s="87"/>
      <c r="AT27" s="87"/>
      <c r="AU27" s="87"/>
      <c r="AV27" s="87"/>
      <c r="AW27" s="87"/>
      <c r="AX27" s="88"/>
      <c r="AY27" s="25"/>
      <c r="AZ27" s="89" t="s">
        <v>23</v>
      </c>
      <c r="BA27" s="90"/>
      <c r="BB27" s="90"/>
      <c r="BC27" s="90"/>
      <c r="BD27" s="90"/>
      <c r="BE27" s="90"/>
      <c r="BF27" s="91"/>
      <c r="BG27" s="32"/>
      <c r="BH27" s="3"/>
      <c r="BI27" s="3"/>
      <c r="BJ27" s="3"/>
      <c r="BK27" s="3"/>
      <c r="BL27" s="3"/>
      <c r="BM27" s="3"/>
      <c r="BN27" s="3"/>
    </row>
    <row r="28" spans="1:66" ht="15.75" x14ac:dyDescent="0.2">
      <c r="A28" s="67" t="s">
        <v>11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24"/>
      <c r="P28" s="67" t="s">
        <v>10</v>
      </c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24"/>
      <c r="AR28" s="67" t="s">
        <v>9</v>
      </c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</row>
    <row r="29" spans="1:66" s="23" customFormat="1" ht="15.75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</row>
    <row r="30" spans="1:66" s="23" customFormat="1" ht="15.75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</row>
    <row r="31" spans="1:66" s="23" customFormat="1" ht="15.75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</row>
    <row r="32" spans="1:66" s="23" customFormat="1" ht="81.75" customHeight="1" x14ac:dyDescent="0.2">
      <c r="A32" s="24"/>
      <c r="B32" s="24"/>
      <c r="C32" s="13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</row>
    <row r="33" spans="1:66" ht="19.5" customHeight="1" x14ac:dyDescent="0.2">
      <c r="A33" s="68" t="s">
        <v>8</v>
      </c>
      <c r="B33" s="68"/>
      <c r="C33" s="68"/>
      <c r="D33" s="68"/>
      <c r="E33" s="68"/>
      <c r="F33" s="68"/>
      <c r="G33" s="34"/>
      <c r="H33" s="13"/>
      <c r="I33" s="13"/>
      <c r="J33" s="13"/>
      <c r="K33" s="1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</row>
    <row r="34" spans="1:66" ht="25.5" customHeight="1" x14ac:dyDescent="0.2">
      <c r="A34" s="68" t="s">
        <v>30</v>
      </c>
      <c r="B34" s="68"/>
      <c r="C34" s="68"/>
      <c r="D34" s="68"/>
      <c r="E34" s="68"/>
      <c r="F34" s="68"/>
      <c r="G34" s="34"/>
      <c r="H34" s="13"/>
      <c r="I34" s="13"/>
      <c r="J34" s="13"/>
      <c r="K34" s="1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</row>
    <row r="35" spans="1:66" ht="21.75" customHeight="1" x14ac:dyDescent="0.2">
      <c r="A35" s="68" t="s">
        <v>7</v>
      </c>
      <c r="B35" s="68"/>
      <c r="C35" s="68"/>
      <c r="D35" s="68"/>
      <c r="E35" s="68"/>
      <c r="F35" s="68"/>
      <c r="G35" s="34"/>
      <c r="H35" s="13"/>
      <c r="I35" s="13"/>
      <c r="J35" s="13"/>
      <c r="K35" s="1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</row>
    <row r="36" spans="1:66" x14ac:dyDescent="0.2">
      <c r="A36" s="23"/>
      <c r="B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</row>
    <row r="37" spans="1:66" ht="13.5" customHeight="1" x14ac:dyDescent="0.2">
      <c r="A37" s="69" t="s">
        <v>73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</row>
    <row r="38" spans="1:66" x14ac:dyDescent="0.2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</row>
    <row r="39" spans="1:66" x14ac:dyDescent="0.2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</row>
    <row r="40" spans="1:66" s="23" customFormat="1" ht="26.25" customHeight="1" x14ac:dyDescent="0.2">
      <c r="A40" s="37" t="s">
        <v>84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8">
        <f>AB4</f>
        <v>44593</v>
      </c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</row>
    <row r="41" spans="1:66" ht="27" customHeight="1" x14ac:dyDescent="0.2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8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</row>
    <row r="42" spans="1:66" ht="27" customHeight="1" x14ac:dyDescent="0.2">
      <c r="A42" s="70" t="s">
        <v>1</v>
      </c>
      <c r="B42" s="70"/>
      <c r="C42" s="70" t="s">
        <v>74</v>
      </c>
      <c r="D42" s="70"/>
      <c r="E42" s="70"/>
      <c r="F42" s="70"/>
      <c r="G42" s="70"/>
      <c r="H42" s="70"/>
      <c r="I42" s="70"/>
      <c r="J42" s="70"/>
      <c r="K42" s="70" t="s">
        <v>0</v>
      </c>
      <c r="L42" s="70"/>
      <c r="M42" s="70"/>
      <c r="N42" s="70"/>
      <c r="O42" s="71" t="s">
        <v>75</v>
      </c>
      <c r="P42" s="72"/>
      <c r="Q42" s="72"/>
      <c r="R42" s="72"/>
      <c r="S42" s="72"/>
      <c r="T42" s="72"/>
      <c r="U42" s="72"/>
      <c r="V42" s="72"/>
      <c r="W42" s="73"/>
      <c r="X42" s="43" t="s">
        <v>85</v>
      </c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0">
        <f>AB4</f>
        <v>44593</v>
      </c>
      <c r="AL42" s="41"/>
      <c r="AM42" s="41"/>
      <c r="AN42" s="42"/>
      <c r="AO42" s="77" t="s">
        <v>83</v>
      </c>
      <c r="AP42" s="78"/>
      <c r="AQ42" s="78"/>
      <c r="AR42" s="78"/>
      <c r="AS42" s="78"/>
      <c r="AT42" s="78"/>
      <c r="AU42" s="78"/>
      <c r="AV42" s="78"/>
      <c r="AW42" s="79"/>
      <c r="AX42" s="77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9"/>
    </row>
    <row r="43" spans="1:66" ht="23.25" customHeight="1" x14ac:dyDescent="0.2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4"/>
      <c r="P43" s="75"/>
      <c r="Q43" s="75"/>
      <c r="R43" s="75"/>
      <c r="S43" s="75"/>
      <c r="T43" s="75"/>
      <c r="U43" s="75"/>
      <c r="V43" s="75"/>
      <c r="W43" s="76"/>
      <c r="X43" s="100">
        <v>0</v>
      </c>
      <c r="Y43" s="101"/>
      <c r="Z43" s="101"/>
      <c r="AA43" s="17" t="s">
        <v>82</v>
      </c>
      <c r="AB43" s="101">
        <v>0</v>
      </c>
      <c r="AC43" s="101"/>
      <c r="AD43" s="101"/>
      <c r="AE43" s="17" t="s">
        <v>82</v>
      </c>
      <c r="AF43" s="101">
        <v>0</v>
      </c>
      <c r="AG43" s="101"/>
      <c r="AH43" s="101"/>
      <c r="AI43" s="17" t="s">
        <v>82</v>
      </c>
      <c r="AJ43" s="124">
        <v>0</v>
      </c>
      <c r="AK43" s="101"/>
      <c r="AL43" s="101"/>
      <c r="AM43" s="101"/>
      <c r="AN43" s="123"/>
      <c r="AO43" s="80"/>
      <c r="AP43" s="81"/>
      <c r="AQ43" s="81"/>
      <c r="AR43" s="81"/>
      <c r="AS43" s="81"/>
      <c r="AT43" s="81"/>
      <c r="AU43" s="81"/>
      <c r="AV43" s="81"/>
      <c r="AW43" s="82"/>
      <c r="AX43" s="80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2"/>
    </row>
    <row r="44" spans="1:66" ht="30" customHeight="1" x14ac:dyDescent="0.2">
      <c r="A44" s="62" t="s">
        <v>2</v>
      </c>
      <c r="B44" s="62"/>
      <c r="C44" s="49" t="s">
        <v>76</v>
      </c>
      <c r="D44" s="49"/>
      <c r="E44" s="49"/>
      <c r="F44" s="49"/>
      <c r="G44" s="49"/>
      <c r="H44" s="49"/>
      <c r="I44" s="49"/>
      <c r="J44" s="49"/>
      <c r="K44" s="50">
        <v>8290</v>
      </c>
      <c r="L44" s="51"/>
      <c r="M44" s="51"/>
      <c r="N44" s="52"/>
      <c r="O44" s="53" t="s">
        <v>86</v>
      </c>
      <c r="P44" s="54"/>
      <c r="Q44" s="54"/>
      <c r="R44" s="54"/>
      <c r="S44" s="54"/>
      <c r="T44" s="54"/>
      <c r="U44" s="54"/>
      <c r="V44" s="54"/>
      <c r="W44" s="55"/>
      <c r="X44" s="56" t="str">
        <f>IFERROR(HLOOKUP(X43,E6:BN20,2,FALSE),"")</f>
        <v/>
      </c>
      <c r="Y44" s="57"/>
      <c r="Z44" s="57"/>
      <c r="AA44" s="16" t="s">
        <v>82</v>
      </c>
      <c r="AB44" s="57" t="str">
        <f>IFERROR(HLOOKUP(AB43,E6:BN17,4,FALSE),"")</f>
        <v/>
      </c>
      <c r="AC44" s="57"/>
      <c r="AD44" s="57"/>
      <c r="AE44" s="16" t="s">
        <v>82</v>
      </c>
      <c r="AF44" s="57" t="str">
        <f>IFERROR(HLOOKUP(AF43,E6:BN17,4,FALSE),"0")</f>
        <v>0</v>
      </c>
      <c r="AG44" s="57"/>
      <c r="AH44" s="57"/>
      <c r="AI44" s="16" t="s">
        <v>82</v>
      </c>
      <c r="AJ44" s="57" t="str">
        <f>IFERROR(HLOOKUP(AJ43,E6:BN17,4,FALSE),"")</f>
        <v/>
      </c>
      <c r="AK44" s="57"/>
      <c r="AL44" s="57"/>
      <c r="AM44" s="57"/>
      <c r="AN44" s="58"/>
      <c r="AO44" s="59">
        <f>SUMPRODUCT(COUNTIF(X44:AN44,B74:B85)*(C74:C85))</f>
        <v>0</v>
      </c>
      <c r="AP44" s="60"/>
      <c r="AQ44" s="60"/>
      <c r="AR44" s="60"/>
      <c r="AS44" s="60"/>
      <c r="AT44" s="60"/>
      <c r="AU44" s="60"/>
      <c r="AV44" s="60"/>
      <c r="AW44" s="61"/>
      <c r="AX44" s="46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8"/>
    </row>
    <row r="45" spans="1:66" ht="30" customHeight="1" x14ac:dyDescent="0.2">
      <c r="A45" s="62" t="s">
        <v>3</v>
      </c>
      <c r="B45" s="62"/>
      <c r="C45" s="49" t="s">
        <v>77</v>
      </c>
      <c r="D45" s="49"/>
      <c r="E45" s="49"/>
      <c r="F45" s="49"/>
      <c r="G45" s="49"/>
      <c r="H45" s="49"/>
      <c r="I45" s="49"/>
      <c r="J45" s="49"/>
      <c r="K45" s="50">
        <v>8159</v>
      </c>
      <c r="L45" s="51"/>
      <c r="M45" s="51"/>
      <c r="N45" s="52"/>
      <c r="O45" s="53" t="s">
        <v>87</v>
      </c>
      <c r="P45" s="54"/>
      <c r="Q45" s="54"/>
      <c r="R45" s="54"/>
      <c r="S45" s="54"/>
      <c r="T45" s="54"/>
      <c r="U45" s="54"/>
      <c r="V45" s="54"/>
      <c r="W45" s="55"/>
      <c r="X45" s="56" t="str">
        <f>IFERROR(HLOOKUP(X43,E6:BN17,6,FALSE),"")</f>
        <v/>
      </c>
      <c r="Y45" s="57"/>
      <c r="Z45" s="57"/>
      <c r="AA45" s="16" t="s">
        <v>82</v>
      </c>
      <c r="AB45" s="57" t="str">
        <f>IFERROR(HLOOKUP(AB43,E6:BN17,6,FALSE),"")</f>
        <v/>
      </c>
      <c r="AC45" s="57"/>
      <c r="AD45" s="57"/>
      <c r="AE45" s="16" t="s">
        <v>82</v>
      </c>
      <c r="AF45" s="57" t="str">
        <f>IFERROR(HLOOKUP(AF43,E6:BN17,6,FALSE),"0")</f>
        <v>0</v>
      </c>
      <c r="AG45" s="57"/>
      <c r="AH45" s="57"/>
      <c r="AI45" s="16" t="s">
        <v>82</v>
      </c>
      <c r="AJ45" s="57" t="str">
        <f>IFERROR(HLOOKUP(AJ43,E6:BN17,6,FALSE),"")</f>
        <v/>
      </c>
      <c r="AK45" s="57"/>
      <c r="AL45" s="57"/>
      <c r="AM45" s="57"/>
      <c r="AN45" s="58"/>
      <c r="AO45" s="59">
        <f>SUMPRODUCT(COUNTIF(X45:AN45,B74:B85)*(C74:C85))</f>
        <v>0</v>
      </c>
      <c r="AP45" s="60"/>
      <c r="AQ45" s="60"/>
      <c r="AR45" s="60"/>
      <c r="AS45" s="60"/>
      <c r="AT45" s="60"/>
      <c r="AU45" s="60"/>
      <c r="AV45" s="60"/>
      <c r="AW45" s="61"/>
      <c r="AX45" s="46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8"/>
    </row>
    <row r="46" spans="1:66" ht="30" customHeight="1" x14ac:dyDescent="0.2">
      <c r="A46" s="62"/>
      <c r="B46" s="62"/>
      <c r="C46" s="49" t="s">
        <v>78</v>
      </c>
      <c r="D46" s="49"/>
      <c r="E46" s="49"/>
      <c r="F46" s="49"/>
      <c r="G46" s="49"/>
      <c r="H46" s="49"/>
      <c r="I46" s="49"/>
      <c r="J46" s="49"/>
      <c r="K46" s="50">
        <v>3967</v>
      </c>
      <c r="L46" s="51"/>
      <c r="M46" s="51"/>
      <c r="N46" s="52"/>
      <c r="O46" s="53">
        <f>COUNTIF(E10:BN10,"A2") + COUNTIF(E10:BN10,"B2") + COUNTIF(E10:BN10,"C2") + COUNTIF(E10:BN10,"D2")</f>
        <v>7</v>
      </c>
      <c r="P46" s="54"/>
      <c r="Q46" s="54"/>
      <c r="R46" s="54"/>
      <c r="S46" s="54"/>
      <c r="T46" s="54"/>
      <c r="U46" s="54"/>
      <c r="V46" s="54"/>
      <c r="W46" s="55"/>
      <c r="X46" s="56" t="str">
        <f>IFERROR(HLOOKUP(X43,E6:BN17,7,FALSE),"")</f>
        <v/>
      </c>
      <c r="Y46" s="57"/>
      <c r="Z46" s="57"/>
      <c r="AA46" s="16" t="s">
        <v>82</v>
      </c>
      <c r="AB46" s="57" t="str">
        <f>IFERROR(HLOOKUP(AB43,E6:BN17,7,FALSE),"")</f>
        <v/>
      </c>
      <c r="AC46" s="57"/>
      <c r="AD46" s="57"/>
      <c r="AE46" s="19" t="s">
        <v>82</v>
      </c>
      <c r="AF46" s="57" t="str">
        <f>IFERROR(HLOOKUP(AF43,E6:BN17,7,FALSE),"0")</f>
        <v>0</v>
      </c>
      <c r="AG46" s="57"/>
      <c r="AH46" s="57"/>
      <c r="AI46" s="16" t="s">
        <v>82</v>
      </c>
      <c r="AJ46" s="57" t="str">
        <f>IFERROR(HLOOKUP(AJ43,E6:BN17,7,FALSE),"")</f>
        <v/>
      </c>
      <c r="AK46" s="57"/>
      <c r="AL46" s="57"/>
      <c r="AM46" s="57"/>
      <c r="AN46" s="58"/>
      <c r="AO46" s="59">
        <f>SUMPRODUCT(COUNTIF(X46:AN46,B74:B85)*(C74:C85))</f>
        <v>0</v>
      </c>
      <c r="AP46" s="60"/>
      <c r="AQ46" s="60"/>
      <c r="AR46" s="60"/>
      <c r="AS46" s="60"/>
      <c r="AT46" s="60"/>
      <c r="AU46" s="60"/>
      <c r="AV46" s="60"/>
      <c r="AW46" s="61"/>
      <c r="AX46" s="46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8"/>
    </row>
    <row r="47" spans="1:66" ht="30" customHeight="1" x14ac:dyDescent="0.2">
      <c r="A47" s="62" t="s">
        <v>4</v>
      </c>
      <c r="B47" s="62"/>
      <c r="C47" s="49" t="s">
        <v>79</v>
      </c>
      <c r="D47" s="49"/>
      <c r="E47" s="49"/>
      <c r="F47" s="49"/>
      <c r="G47" s="49"/>
      <c r="H47" s="49"/>
      <c r="I47" s="49"/>
      <c r="J47" s="49"/>
      <c r="K47" s="50">
        <v>3855</v>
      </c>
      <c r="L47" s="51"/>
      <c r="M47" s="51"/>
      <c r="N47" s="52"/>
      <c r="O47" s="53">
        <f>COUNTIF(E13:BN13,"A2") + COUNTIF(E13:BN13,"B2") + COUNTIF(E13:BN13,"C2") + COUNTIF(E13:BN13,"D2")</f>
        <v>8</v>
      </c>
      <c r="P47" s="54"/>
      <c r="Q47" s="54"/>
      <c r="R47" s="54"/>
      <c r="S47" s="54"/>
      <c r="T47" s="54"/>
      <c r="U47" s="54"/>
      <c r="V47" s="54"/>
      <c r="W47" s="55"/>
      <c r="X47" s="56" t="str">
        <f>IFERROR(HLOOKUP(X43,E6:BN17,9,FALSE),"")</f>
        <v/>
      </c>
      <c r="Y47" s="57"/>
      <c r="Z47" s="57"/>
      <c r="AA47" s="16" t="s">
        <v>82</v>
      </c>
      <c r="AB47" s="57" t="str">
        <f>IFERROR(HLOOKUP(AB43,E6:BN17,9,FALSE),"")</f>
        <v/>
      </c>
      <c r="AC47" s="57"/>
      <c r="AD47" s="57"/>
      <c r="AE47" s="16" t="s">
        <v>82</v>
      </c>
      <c r="AF47" s="57" t="str">
        <f>IFERROR(HLOOKUP(AF43,E6:BN17,9,FALSE),"0")</f>
        <v>0</v>
      </c>
      <c r="AG47" s="57"/>
      <c r="AH47" s="57"/>
      <c r="AI47" s="16" t="s">
        <v>82</v>
      </c>
      <c r="AJ47" s="57" t="str">
        <f>IFERROR(HLOOKUP(AJ43,E6:BN17,9,FALSE),"")</f>
        <v/>
      </c>
      <c r="AK47" s="57"/>
      <c r="AL47" s="57"/>
      <c r="AM47" s="57"/>
      <c r="AN47" s="58"/>
      <c r="AO47" s="59">
        <f>SUMPRODUCT(COUNTIF(X47:AN47,B74:B85)*(C74:C85))</f>
        <v>0</v>
      </c>
      <c r="AP47" s="60"/>
      <c r="AQ47" s="60"/>
      <c r="AR47" s="60"/>
      <c r="AS47" s="60"/>
      <c r="AT47" s="60"/>
      <c r="AU47" s="60"/>
      <c r="AV47" s="60"/>
      <c r="AW47" s="61"/>
      <c r="AX47" s="46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8"/>
    </row>
    <row r="48" spans="1:66" ht="30" customHeight="1" x14ac:dyDescent="0.2">
      <c r="A48" s="63" t="s">
        <v>5</v>
      </c>
      <c r="B48" s="64"/>
      <c r="C48" s="49" t="s">
        <v>80</v>
      </c>
      <c r="D48" s="49"/>
      <c r="E48" s="49"/>
      <c r="F48" s="49"/>
      <c r="G48" s="49"/>
      <c r="H48" s="49"/>
      <c r="I48" s="49"/>
      <c r="J48" s="49"/>
      <c r="K48" s="50">
        <v>8161</v>
      </c>
      <c r="L48" s="51"/>
      <c r="M48" s="51"/>
      <c r="N48" s="52"/>
      <c r="O48" s="53">
        <f>COUNTIF(E17:BN17,"A2") + COUNTIF(E17:BN17,"B2") + COUNTIF(E17:BN17,"C2") + COUNTIF(E17:BN17,"D2")</f>
        <v>8</v>
      </c>
      <c r="P48" s="54"/>
      <c r="Q48" s="54"/>
      <c r="R48" s="54"/>
      <c r="S48" s="54"/>
      <c r="T48" s="54"/>
      <c r="U48" s="54"/>
      <c r="V48" s="54"/>
      <c r="W48" s="55"/>
      <c r="X48" s="56" t="str">
        <f>IFERROR(HLOOKUP(X43,E6:BN17,13,FALSE),"")</f>
        <v/>
      </c>
      <c r="Y48" s="57"/>
      <c r="Z48" s="57"/>
      <c r="AA48" s="20" t="s">
        <v>82</v>
      </c>
      <c r="AB48" s="57" t="str">
        <f>IFERROR(HLOOKUP(AB43,E6:BN17,13,FALSE),"")</f>
        <v/>
      </c>
      <c r="AC48" s="57"/>
      <c r="AD48" s="57"/>
      <c r="AE48" s="16" t="s">
        <v>82</v>
      </c>
      <c r="AF48" s="57" t="str">
        <f>IFERROR(HLOOKUP(AF43,E6:BN17,13,FALSE),"0")</f>
        <v>0</v>
      </c>
      <c r="AG48" s="57"/>
      <c r="AH48" s="57"/>
      <c r="AI48" s="16" t="s">
        <v>82</v>
      </c>
      <c r="AJ48" s="57" t="str">
        <f>IFERROR(HLOOKUP(AJ43,E6:BN17,13,FALSE),"")</f>
        <v/>
      </c>
      <c r="AK48" s="57"/>
      <c r="AL48" s="57"/>
      <c r="AM48" s="57"/>
      <c r="AN48" s="58"/>
      <c r="AO48" s="59">
        <f>SUMPRODUCT(COUNTIF(X48:AN48,B74:B85)*(C74:C85))</f>
        <v>0</v>
      </c>
      <c r="AP48" s="60"/>
      <c r="AQ48" s="60"/>
      <c r="AR48" s="60"/>
      <c r="AS48" s="60"/>
      <c r="AT48" s="60"/>
      <c r="AU48" s="60"/>
      <c r="AV48" s="60"/>
      <c r="AW48" s="61"/>
      <c r="AX48" s="46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8"/>
    </row>
    <row r="49" spans="1:66" ht="30" customHeight="1" x14ac:dyDescent="0.2">
      <c r="A49" s="65"/>
      <c r="B49" s="66"/>
      <c r="C49" s="49" t="s">
        <v>81</v>
      </c>
      <c r="D49" s="49"/>
      <c r="E49" s="49"/>
      <c r="F49" s="49"/>
      <c r="G49" s="49"/>
      <c r="H49" s="49"/>
      <c r="I49" s="49"/>
      <c r="J49" s="49"/>
      <c r="K49" s="50">
        <v>8209</v>
      </c>
      <c r="L49" s="51"/>
      <c r="M49" s="51"/>
      <c r="N49" s="52"/>
      <c r="O49" s="53" t="e">
        <f>COUNTIF(#REF!,"A2") + COUNTIF(#REF!,"B2") + COUNTIF(#REF!,"C2") + COUNTIF(#REF!,"D2")</f>
        <v>#REF!</v>
      </c>
      <c r="P49" s="54"/>
      <c r="Q49" s="54"/>
      <c r="R49" s="54"/>
      <c r="S49" s="54"/>
      <c r="T49" s="54"/>
      <c r="U49" s="54"/>
      <c r="V49" s="54"/>
      <c r="W49" s="55"/>
      <c r="X49" s="56" t="str">
        <f>IFERROR(HLOOKUP(X43,E6:BN17,14,FALSE),"")</f>
        <v/>
      </c>
      <c r="Y49" s="57"/>
      <c r="Z49" s="57"/>
      <c r="AA49" s="20" t="s">
        <v>82</v>
      </c>
      <c r="AB49" s="57" t="str">
        <f>IFERROR(HLOOKUP(AB43,E6:BN17,14,FALSE),"")</f>
        <v/>
      </c>
      <c r="AC49" s="57"/>
      <c r="AD49" s="57"/>
      <c r="AE49" s="16" t="s">
        <v>82</v>
      </c>
      <c r="AF49" s="57" t="str">
        <f>IFERROR(HLOOKUP(AF43,E6:BN17,14,FALSE),"0")</f>
        <v>0</v>
      </c>
      <c r="AG49" s="57"/>
      <c r="AH49" s="57"/>
      <c r="AI49" s="16" t="s">
        <v>82</v>
      </c>
      <c r="AJ49" s="57" t="str">
        <f>IFERROR(HLOOKUP(AJ43,E6:BN17,14,FALSE),"")</f>
        <v/>
      </c>
      <c r="AK49" s="57"/>
      <c r="AL49" s="57"/>
      <c r="AM49" s="57"/>
      <c r="AN49" s="58"/>
      <c r="AO49" s="59">
        <f>SUMPRODUCT(COUNTIF(X49:AN49,B74:B85)*(C74:C85))</f>
        <v>0</v>
      </c>
      <c r="AP49" s="60"/>
      <c r="AQ49" s="60"/>
      <c r="AR49" s="60"/>
      <c r="AS49" s="60"/>
      <c r="AT49" s="60"/>
      <c r="AU49" s="60"/>
      <c r="AV49" s="60"/>
      <c r="AW49" s="61"/>
      <c r="AX49" s="46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8"/>
    </row>
  </sheetData>
  <mergeCells count="637">
    <mergeCell ref="AO44:AW44"/>
    <mergeCell ref="AB43:AD43"/>
    <mergeCell ref="AF43:AH43"/>
    <mergeCell ref="AJ43:AL43"/>
    <mergeCell ref="A10:A12"/>
    <mergeCell ref="A13:A15"/>
    <mergeCell ref="A16:A17"/>
    <mergeCell ref="U12:V12"/>
    <mergeCell ref="W12:X12"/>
    <mergeCell ref="Y12:Z12"/>
    <mergeCell ref="AA12:AB12"/>
    <mergeCell ref="E16:F16"/>
    <mergeCell ref="G16:H16"/>
    <mergeCell ref="I16:J16"/>
    <mergeCell ref="W13:X13"/>
    <mergeCell ref="Y13:Z13"/>
    <mergeCell ref="AA13:AB13"/>
    <mergeCell ref="S17:T17"/>
    <mergeCell ref="U17:V17"/>
    <mergeCell ref="M16:N16"/>
    <mergeCell ref="O16:P16"/>
    <mergeCell ref="Q16:R16"/>
    <mergeCell ref="S16:T16"/>
    <mergeCell ref="U16:V16"/>
    <mergeCell ref="E13:F13"/>
    <mergeCell ref="G13:H13"/>
    <mergeCell ref="BK10:BL10"/>
    <mergeCell ref="BM10:BN10"/>
    <mergeCell ref="E12:F12"/>
    <mergeCell ref="G12:H12"/>
    <mergeCell ref="I12:J12"/>
    <mergeCell ref="K12:L12"/>
    <mergeCell ref="M12:N12"/>
    <mergeCell ref="O12:P12"/>
    <mergeCell ref="Q12:R12"/>
    <mergeCell ref="S12:T12"/>
    <mergeCell ref="AY12:AZ12"/>
    <mergeCell ref="BA12:BB12"/>
    <mergeCell ref="BC12:BD12"/>
    <mergeCell ref="BE12:BF12"/>
    <mergeCell ref="BG12:BH12"/>
    <mergeCell ref="BI12:BJ12"/>
    <mergeCell ref="BK12:BL12"/>
    <mergeCell ref="BM12:BN12"/>
    <mergeCell ref="AC12:AD12"/>
    <mergeCell ref="AY10:AZ10"/>
    <mergeCell ref="BA10:BB10"/>
    <mergeCell ref="BC10:BD10"/>
    <mergeCell ref="BE10:BF10"/>
    <mergeCell ref="E10:F10"/>
    <mergeCell ref="AW10:AX10"/>
    <mergeCell ref="AE12:AF12"/>
    <mergeCell ref="AG12:AH12"/>
    <mergeCell ref="AI12:AJ12"/>
    <mergeCell ref="AK12:AL12"/>
    <mergeCell ref="AM12:AN12"/>
    <mergeCell ref="AO12:AP12"/>
    <mergeCell ref="AQ12:AR12"/>
    <mergeCell ref="AS12:AT12"/>
    <mergeCell ref="AU12:AV12"/>
    <mergeCell ref="AW12:AX12"/>
    <mergeCell ref="A7:A9"/>
    <mergeCell ref="A1:T1"/>
    <mergeCell ref="AL1:BN1"/>
    <mergeCell ref="A2:T2"/>
    <mergeCell ref="AL2:BN2"/>
    <mergeCell ref="A3:BN3"/>
    <mergeCell ref="A5:A6"/>
    <mergeCell ref="B5:B6"/>
    <mergeCell ref="C5:C6"/>
    <mergeCell ref="D5:D6"/>
    <mergeCell ref="E6:F6"/>
    <mergeCell ref="G6:H6"/>
    <mergeCell ref="I6:J6"/>
    <mergeCell ref="E8:F8"/>
    <mergeCell ref="E9:F9"/>
    <mergeCell ref="G8:H8"/>
    <mergeCell ref="I8:J8"/>
    <mergeCell ref="K8:L8"/>
    <mergeCell ref="K6:L6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AY5:AZ5"/>
    <mergeCell ref="BA5:BB5"/>
    <mergeCell ref="BC5:BD5"/>
    <mergeCell ref="BE5:BF5"/>
    <mergeCell ref="BG5:BH5"/>
    <mergeCell ref="BI5:BJ5"/>
    <mergeCell ref="BK5:BL5"/>
    <mergeCell ref="BM5:BN5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Q6:AR6"/>
    <mergeCell ref="AS6:AT6"/>
    <mergeCell ref="AU6:AV6"/>
    <mergeCell ref="AW6:AX6"/>
    <mergeCell ref="AY6:AZ6"/>
    <mergeCell ref="BA6:BB6"/>
    <mergeCell ref="BC6:BD6"/>
    <mergeCell ref="BE6:BF6"/>
    <mergeCell ref="BG6:BH6"/>
    <mergeCell ref="BI6:BJ6"/>
    <mergeCell ref="BK6:BL6"/>
    <mergeCell ref="BM6:BN6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AS8:AT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BK9:BL9"/>
    <mergeCell ref="BM9:BN9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BG10:BH10"/>
    <mergeCell ref="BI10:BJ10"/>
    <mergeCell ref="AQ9:AR9"/>
    <mergeCell ref="BI9:BJ9"/>
    <mergeCell ref="AS9:AT9"/>
    <mergeCell ref="AU9:AV9"/>
    <mergeCell ref="AW9:AX9"/>
    <mergeCell ref="AY9:AZ9"/>
    <mergeCell ref="BA9:BB9"/>
    <mergeCell ref="BC9:BD9"/>
    <mergeCell ref="BE9:BF9"/>
    <mergeCell ref="BG9:BH9"/>
    <mergeCell ref="AC13:AD13"/>
    <mergeCell ref="AE13:AF13"/>
    <mergeCell ref="AG13:AH13"/>
    <mergeCell ref="AI13:AJ13"/>
    <mergeCell ref="AK13:AL13"/>
    <mergeCell ref="AM13:AN13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AS10:AT10"/>
    <mergeCell ref="AU10:AV10"/>
    <mergeCell ref="I13:J13"/>
    <mergeCell ref="K13:L13"/>
    <mergeCell ref="M13:N13"/>
    <mergeCell ref="O13:P13"/>
    <mergeCell ref="Q13:R13"/>
    <mergeCell ref="S13:T13"/>
    <mergeCell ref="U13:V13"/>
    <mergeCell ref="BK15:BL15"/>
    <mergeCell ref="BG13:BH13"/>
    <mergeCell ref="BI13:BJ13"/>
    <mergeCell ref="BK13:BL13"/>
    <mergeCell ref="AO15:AP15"/>
    <mergeCell ref="AQ15:AR15"/>
    <mergeCell ref="AS15:AT15"/>
    <mergeCell ref="AU15:AV15"/>
    <mergeCell ref="BI15:BJ15"/>
    <mergeCell ref="AW15:AX15"/>
    <mergeCell ref="AY15:AZ15"/>
    <mergeCell ref="BA15:BB15"/>
    <mergeCell ref="BC15:BD15"/>
    <mergeCell ref="BE15:BF15"/>
    <mergeCell ref="BG15:BH15"/>
    <mergeCell ref="AU14:AV14"/>
    <mergeCell ref="AW14:AX14"/>
    <mergeCell ref="BM13:BN13"/>
    <mergeCell ref="AO13:AP13"/>
    <mergeCell ref="AQ13:AR13"/>
    <mergeCell ref="AS13:AT13"/>
    <mergeCell ref="AU13:AV13"/>
    <mergeCell ref="AW13:AX13"/>
    <mergeCell ref="AY13:AZ13"/>
    <mergeCell ref="BA13:BB13"/>
    <mergeCell ref="BC13:BD13"/>
    <mergeCell ref="BE13:BF13"/>
    <mergeCell ref="BM15:BN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C15:AD15"/>
    <mergeCell ref="AE15:AF15"/>
    <mergeCell ref="AG15:AH15"/>
    <mergeCell ref="AI15:AJ15"/>
    <mergeCell ref="AK15:AL15"/>
    <mergeCell ref="AM15:AN15"/>
    <mergeCell ref="BM16:BN16"/>
    <mergeCell ref="BA16:BB16"/>
    <mergeCell ref="BC16:BD16"/>
    <mergeCell ref="BE16:BF16"/>
    <mergeCell ref="BK17:BL17"/>
    <mergeCell ref="BM17:BN17"/>
    <mergeCell ref="AG16:AH16"/>
    <mergeCell ref="AI16:AJ16"/>
    <mergeCell ref="AK16:AL16"/>
    <mergeCell ref="AM16:AN16"/>
    <mergeCell ref="AG17:AH17"/>
    <mergeCell ref="AI17:AJ17"/>
    <mergeCell ref="AK17:AL17"/>
    <mergeCell ref="AM17:AN17"/>
    <mergeCell ref="AO16:AP16"/>
    <mergeCell ref="AS16:AT16"/>
    <mergeCell ref="AU16:AV16"/>
    <mergeCell ref="AW16:AX16"/>
    <mergeCell ref="AY16:AZ16"/>
    <mergeCell ref="BK19:BL19"/>
    <mergeCell ref="AS17:AT17"/>
    <mergeCell ref="AU17:AV17"/>
    <mergeCell ref="AW17:AX17"/>
    <mergeCell ref="AY17:AZ17"/>
    <mergeCell ref="AO17:AP17"/>
    <mergeCell ref="U1:AK2"/>
    <mergeCell ref="E17:F17"/>
    <mergeCell ref="G17:H17"/>
    <mergeCell ref="I17:J17"/>
    <mergeCell ref="M17:N17"/>
    <mergeCell ref="O17:P17"/>
    <mergeCell ref="Q17:R17"/>
    <mergeCell ref="BG16:BH16"/>
    <mergeCell ref="BI16:BJ16"/>
    <mergeCell ref="BK16:BL16"/>
    <mergeCell ref="W17:X17"/>
    <mergeCell ref="Y17:Z17"/>
    <mergeCell ref="AC17:AD17"/>
    <mergeCell ref="AE17:AF17"/>
    <mergeCell ref="W16:X16"/>
    <mergeCell ref="Y16:Z16"/>
    <mergeCell ref="AC16:AD16"/>
    <mergeCell ref="AE16:AF16"/>
    <mergeCell ref="BA17:BB17"/>
    <mergeCell ref="BC17:BD17"/>
    <mergeCell ref="BE17:BF17"/>
    <mergeCell ref="BG17:BH17"/>
    <mergeCell ref="BI17:BJ17"/>
    <mergeCell ref="BA19:BB19"/>
    <mergeCell ref="BC19:BD19"/>
    <mergeCell ref="BE19:BF19"/>
    <mergeCell ref="BG19:BH19"/>
    <mergeCell ref="BI19:BJ19"/>
    <mergeCell ref="AO46:AW46"/>
    <mergeCell ref="AX46:BN46"/>
    <mergeCell ref="AO48:AW48"/>
    <mergeCell ref="AN22:AX22"/>
    <mergeCell ref="X44:Z44"/>
    <mergeCell ref="C45:J45"/>
    <mergeCell ref="K45:N45"/>
    <mergeCell ref="O45:W45"/>
    <mergeCell ref="X45:Z45"/>
    <mergeCell ref="AB45:AD45"/>
    <mergeCell ref="AB44:AD44"/>
    <mergeCell ref="AF44:AH44"/>
    <mergeCell ref="AJ44:AL44"/>
    <mergeCell ref="X43:Z43"/>
    <mergeCell ref="Z22:AD22"/>
    <mergeCell ref="D22:F22"/>
    <mergeCell ref="H22:L22"/>
    <mergeCell ref="N22:R22"/>
    <mergeCell ref="AZ22:BF22"/>
    <mergeCell ref="T22:X22"/>
    <mergeCell ref="C44:J44"/>
    <mergeCell ref="O44:W44"/>
    <mergeCell ref="K44:N44"/>
    <mergeCell ref="AX44:BN44"/>
    <mergeCell ref="AC18:AD18"/>
    <mergeCell ref="AE18:AF18"/>
    <mergeCell ref="AG18:AH18"/>
    <mergeCell ref="AI18:AJ18"/>
    <mergeCell ref="AK18:AL18"/>
    <mergeCell ref="AM18:AN18"/>
    <mergeCell ref="AB4:BN4"/>
    <mergeCell ref="A4:AA4"/>
    <mergeCell ref="AJ48:AL48"/>
    <mergeCell ref="AM48:AN48"/>
    <mergeCell ref="C47:J47"/>
    <mergeCell ref="K47:N47"/>
    <mergeCell ref="O47:W47"/>
    <mergeCell ref="AO47:AW47"/>
    <mergeCell ref="AX47:BN47"/>
    <mergeCell ref="AF45:AH45"/>
    <mergeCell ref="AJ45:AL45"/>
    <mergeCell ref="AM45:AN45"/>
    <mergeCell ref="AO45:AW45"/>
    <mergeCell ref="AX45:BN45"/>
    <mergeCell ref="C46:J46"/>
    <mergeCell ref="K46:N46"/>
    <mergeCell ref="O46:W46"/>
    <mergeCell ref="X46:Z46"/>
    <mergeCell ref="O18:P18"/>
    <mergeCell ref="O20:P20"/>
    <mergeCell ref="Q18:R18"/>
    <mergeCell ref="Q20:R20"/>
    <mergeCell ref="S18:T18"/>
    <mergeCell ref="U18:V18"/>
    <mergeCell ref="W18:X18"/>
    <mergeCell ref="Y18:Z18"/>
    <mergeCell ref="AA18:AB18"/>
    <mergeCell ref="G18:H18"/>
    <mergeCell ref="G20:H20"/>
    <mergeCell ref="I18:J18"/>
    <mergeCell ref="I20:J20"/>
    <mergeCell ref="K18:L18"/>
    <mergeCell ref="K20:L20"/>
    <mergeCell ref="M18:N18"/>
    <mergeCell ref="M20:N20"/>
    <mergeCell ref="E18:F18"/>
    <mergeCell ref="E20:F20"/>
    <mergeCell ref="AO18:AP18"/>
    <mergeCell ref="AQ18:AR18"/>
    <mergeCell ref="AS18:AT18"/>
    <mergeCell ref="AU18:AV18"/>
    <mergeCell ref="AW18:AX18"/>
    <mergeCell ref="AY18:AZ18"/>
    <mergeCell ref="BA18:BB18"/>
    <mergeCell ref="BC18:BD18"/>
    <mergeCell ref="BE18:BF18"/>
    <mergeCell ref="BG18:BH18"/>
    <mergeCell ref="BI18:BJ18"/>
    <mergeCell ref="BK18:BL18"/>
    <mergeCell ref="BM18:BN18"/>
    <mergeCell ref="S20:T20"/>
    <mergeCell ref="U20:V20"/>
    <mergeCell ref="W20:X20"/>
    <mergeCell ref="Y20:Z20"/>
    <mergeCell ref="AA20:AB20"/>
    <mergeCell ref="AC20:AD20"/>
    <mergeCell ref="AE20:AF20"/>
    <mergeCell ref="AG20:AH20"/>
    <mergeCell ref="AI20:AJ20"/>
    <mergeCell ref="AK20:AL20"/>
    <mergeCell ref="AM20:AN20"/>
    <mergeCell ref="AO20:AP20"/>
    <mergeCell ref="AQ20:AR20"/>
    <mergeCell ref="AS20:AT20"/>
    <mergeCell ref="AU20:AV20"/>
    <mergeCell ref="AW20:AX20"/>
    <mergeCell ref="AY20:AZ20"/>
    <mergeCell ref="BA20:BB20"/>
    <mergeCell ref="BC20:BD20"/>
    <mergeCell ref="BE20:BF20"/>
    <mergeCell ref="BG20:BH20"/>
    <mergeCell ref="BI20:BJ20"/>
    <mergeCell ref="BK20:BL20"/>
    <mergeCell ref="BM20:BN20"/>
    <mergeCell ref="A22:C22"/>
    <mergeCell ref="BH22:BN22"/>
    <mergeCell ref="D23:F23"/>
    <mergeCell ref="H23:L23"/>
    <mergeCell ref="N23:R23"/>
    <mergeCell ref="T23:X23"/>
    <mergeCell ref="Z23:AD23"/>
    <mergeCell ref="D24:F24"/>
    <mergeCell ref="H24:L24"/>
    <mergeCell ref="N24:R24"/>
    <mergeCell ref="T24:X24"/>
    <mergeCell ref="Z24:AD24"/>
    <mergeCell ref="AN24:AX24"/>
    <mergeCell ref="AZ24:BF24"/>
    <mergeCell ref="D25:F25"/>
    <mergeCell ref="H25:L25"/>
    <mergeCell ref="N25:R25"/>
    <mergeCell ref="T25:X25"/>
    <mergeCell ref="Z25:AD25"/>
    <mergeCell ref="AN25:AX25"/>
    <mergeCell ref="AZ25:BF25"/>
    <mergeCell ref="C42:J43"/>
    <mergeCell ref="K42:N43"/>
    <mergeCell ref="O42:W43"/>
    <mergeCell ref="AO42:AW43"/>
    <mergeCell ref="AX42:BN43"/>
    <mergeCell ref="D26:F26"/>
    <mergeCell ref="H26:L26"/>
    <mergeCell ref="N26:R26"/>
    <mergeCell ref="T26:X26"/>
    <mergeCell ref="Z26:AD26"/>
    <mergeCell ref="AN26:AX26"/>
    <mergeCell ref="AZ26:BF26"/>
    <mergeCell ref="D27:F27"/>
    <mergeCell ref="H27:L27"/>
    <mergeCell ref="N27:R27"/>
    <mergeCell ref="T27:X27"/>
    <mergeCell ref="Z27:AD27"/>
    <mergeCell ref="AN27:AX27"/>
    <mergeCell ref="AZ27:BF27"/>
    <mergeCell ref="AM43:AN43"/>
    <mergeCell ref="A44:B44"/>
    <mergeCell ref="A45:B46"/>
    <mergeCell ref="A47:B47"/>
    <mergeCell ref="X47:Z47"/>
    <mergeCell ref="AB47:AD47"/>
    <mergeCell ref="AF47:AH47"/>
    <mergeCell ref="AJ47:AL47"/>
    <mergeCell ref="AM47:AN47"/>
    <mergeCell ref="A48:B49"/>
    <mergeCell ref="C48:J48"/>
    <mergeCell ref="K48:N48"/>
    <mergeCell ref="O48:W48"/>
    <mergeCell ref="X48:Z48"/>
    <mergeCell ref="AB48:AD48"/>
    <mergeCell ref="AF48:AH48"/>
    <mergeCell ref="AB46:AD46"/>
    <mergeCell ref="AF46:AH46"/>
    <mergeCell ref="AJ46:AL46"/>
    <mergeCell ref="AM46:AN46"/>
    <mergeCell ref="AM44:AN44"/>
    <mergeCell ref="AX48:BN48"/>
    <mergeCell ref="C49:J49"/>
    <mergeCell ref="K49:N49"/>
    <mergeCell ref="O49:W49"/>
    <mergeCell ref="X49:Z49"/>
    <mergeCell ref="AB49:AD49"/>
    <mergeCell ref="AF49:AH49"/>
    <mergeCell ref="AJ49:AL49"/>
    <mergeCell ref="AM49:AN49"/>
    <mergeCell ref="AO49:AW49"/>
    <mergeCell ref="AX49:BN49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Y7:Z7"/>
    <mergeCell ref="AA7:AB7"/>
    <mergeCell ref="AC7:AD7"/>
    <mergeCell ref="AE7:AF7"/>
    <mergeCell ref="AG7:AH7"/>
    <mergeCell ref="AI7:AJ7"/>
    <mergeCell ref="AK7:AL7"/>
    <mergeCell ref="AM7:AN7"/>
    <mergeCell ref="AO7:AP7"/>
    <mergeCell ref="AQ7:AR7"/>
    <mergeCell ref="AS7:AT7"/>
    <mergeCell ref="AU7:AV7"/>
    <mergeCell ref="AW7:AX7"/>
    <mergeCell ref="AY7:AZ7"/>
    <mergeCell ref="BA7:BB7"/>
    <mergeCell ref="BC7:BD7"/>
    <mergeCell ref="BE7:BF7"/>
    <mergeCell ref="BG7:BH7"/>
    <mergeCell ref="BI7:BJ7"/>
    <mergeCell ref="BK7:BL7"/>
    <mergeCell ref="BM7:BN7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BI11:BJ11"/>
    <mergeCell ref="BK11:BL11"/>
    <mergeCell ref="BM11:BN11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G14:AH14"/>
    <mergeCell ref="AI14:AJ14"/>
    <mergeCell ref="AK14:AL14"/>
    <mergeCell ref="AM14:AN14"/>
    <mergeCell ref="AO14:AP14"/>
    <mergeCell ref="AQ14:AR14"/>
    <mergeCell ref="AS14:AT14"/>
    <mergeCell ref="AY14:AZ14"/>
    <mergeCell ref="BA14:BB14"/>
    <mergeCell ref="BC14:BD14"/>
    <mergeCell ref="BE14:BF14"/>
    <mergeCell ref="BG14:BH14"/>
    <mergeCell ref="BI14:BJ14"/>
    <mergeCell ref="BK14:BL14"/>
    <mergeCell ref="BM14:BN14"/>
    <mergeCell ref="A18:A20"/>
    <mergeCell ref="E19:F19"/>
    <mergeCell ref="G19:H19"/>
    <mergeCell ref="I19:J19"/>
    <mergeCell ref="K19:L19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D19"/>
    <mergeCell ref="AE19:AF19"/>
    <mergeCell ref="AG19:AH19"/>
    <mergeCell ref="BM19:BN19"/>
    <mergeCell ref="A41:AC41"/>
    <mergeCell ref="AD41:BN41"/>
    <mergeCell ref="A40:AC40"/>
    <mergeCell ref="AD40:BN40"/>
    <mergeCell ref="AK42:AN42"/>
    <mergeCell ref="X42:AJ42"/>
    <mergeCell ref="AI19:AJ19"/>
    <mergeCell ref="AK19:AL19"/>
    <mergeCell ref="AM19:AN19"/>
    <mergeCell ref="AO19:AP19"/>
    <mergeCell ref="AQ19:AR19"/>
    <mergeCell ref="AS19:AT19"/>
    <mergeCell ref="AU19:AV19"/>
    <mergeCell ref="AW19:AX19"/>
    <mergeCell ref="AY19:AZ19"/>
    <mergeCell ref="A28:N28"/>
    <mergeCell ref="P28:AP28"/>
    <mergeCell ref="AR28:BN28"/>
    <mergeCell ref="A33:F33"/>
    <mergeCell ref="A34:F34"/>
    <mergeCell ref="A35:F35"/>
    <mergeCell ref="A37:BN39"/>
    <mergeCell ref="A42:B43"/>
  </mergeCells>
  <conditionalFormatting sqref="E16:E17 G16:G17 I16:I17 K16:M17 O16:U17 W16:W17 AM16:AM17 Y16:Y17 AO16:AO17 AA16:AC17 AQ16:AS17 AE16:AK17 AU16:BN17 E7:BN15">
    <cfRule type="containsBlanks" dxfId="64" priority="192">
      <formula>LEN(TRIM(E7))=0</formula>
    </cfRule>
    <cfRule type="containsBlanks" dxfId="63" priority="193">
      <formula>LEN(TRIM(E7))=0</formula>
    </cfRule>
    <cfRule type="expression" dxfId="62" priority="195" stopIfTrue="1">
      <formula>vide</formula>
    </cfRule>
  </conditionalFormatting>
  <conditionalFormatting sqref="E18:BN20">
    <cfRule type="containsBlanks" dxfId="61" priority="61">
      <formula>LEN(TRIM(E18))=0</formula>
    </cfRule>
    <cfRule type="containsBlanks" dxfId="60" priority="62">
      <formula>LEN(TRIM(E18))=0</formula>
    </cfRule>
    <cfRule type="expression" dxfId="59" priority="63" stopIfTrue="1">
      <formula>vide</formula>
    </cfRule>
  </conditionalFormatting>
  <conditionalFormatting sqref="AJ43:AL43">
    <cfRule type="cellIs" dxfId="58" priority="57" stopIfTrue="1" operator="equal">
      <formula>0</formula>
    </cfRule>
  </conditionalFormatting>
  <conditionalFormatting sqref="AF43:AH43">
    <cfRule type="expression" dxfId="57" priority="3">
      <formula>AND($X43=0)</formula>
    </cfRule>
    <cfRule type="cellIs" dxfId="56" priority="56" operator="equal">
      <formula>0</formula>
    </cfRule>
  </conditionalFormatting>
  <conditionalFormatting sqref="AE43">
    <cfRule type="expression" dxfId="55" priority="55">
      <formula>AND($AF43=0)</formula>
    </cfRule>
  </conditionalFormatting>
  <conditionalFormatting sqref="AB43:AD43">
    <cfRule type="cellIs" dxfId="54" priority="54" operator="equal">
      <formula>0</formula>
    </cfRule>
  </conditionalFormatting>
  <conditionalFormatting sqref="AA43">
    <cfRule type="expression" dxfId="53" priority="53">
      <formula>AND($AB43=0)</formula>
    </cfRule>
  </conditionalFormatting>
  <conditionalFormatting sqref="X43:Z43">
    <cfRule type="cellIs" dxfId="52" priority="52" operator="equal">
      <formula>0</formula>
    </cfRule>
  </conditionalFormatting>
  <conditionalFormatting sqref="AI44">
    <cfRule type="expression" dxfId="51" priority="49">
      <formula>AND($AJ43=0)</formula>
    </cfRule>
    <cfRule type="containsBlanks" dxfId="50" priority="50">
      <formula>LEN(TRIM(AI44))=0</formula>
    </cfRule>
    <cfRule type="expression" dxfId="49" priority="51">
      <formula>AND($AJ44=ESTVIDE)</formula>
    </cfRule>
  </conditionalFormatting>
  <conditionalFormatting sqref="AI45">
    <cfRule type="expression" dxfId="48" priority="48">
      <formula>AND($AJ43=0)</formula>
    </cfRule>
  </conditionalFormatting>
  <conditionalFormatting sqref="AI46">
    <cfRule type="expression" dxfId="47" priority="47">
      <formula>AND($AJ43=0)</formula>
    </cfRule>
  </conditionalFormatting>
  <conditionalFormatting sqref="AA44">
    <cfRule type="expression" dxfId="46" priority="46">
      <formula>AND($AB43=0)</formula>
    </cfRule>
  </conditionalFormatting>
  <conditionalFormatting sqref="AA45">
    <cfRule type="expression" dxfId="45" priority="45">
      <formula>AND($AB43=0)</formula>
    </cfRule>
  </conditionalFormatting>
  <conditionalFormatting sqref="AA46">
    <cfRule type="expression" dxfId="44" priority="44">
      <formula>AND($AB43=0)</formula>
    </cfRule>
  </conditionalFormatting>
  <conditionalFormatting sqref="AI43">
    <cfRule type="expression" dxfId="43" priority="43">
      <formula>AND($AJ43=0)</formula>
    </cfRule>
  </conditionalFormatting>
  <conditionalFormatting sqref="AE44">
    <cfRule type="expression" dxfId="42" priority="42">
      <formula>AND($AF43=0)</formula>
    </cfRule>
  </conditionalFormatting>
  <conditionalFormatting sqref="AF44:AH44">
    <cfRule type="expression" dxfId="41" priority="35">
      <formula>AND($X43=0)</formula>
    </cfRule>
    <cfRule type="expression" dxfId="40" priority="38">
      <formula>AND($AF43=0)</formula>
    </cfRule>
    <cfRule type="expression" dxfId="39" priority="41">
      <formula>AND($AA43=0)</formula>
    </cfRule>
  </conditionalFormatting>
  <conditionalFormatting sqref="AE45">
    <cfRule type="expression" dxfId="38" priority="40">
      <formula>AND($AF43=0)</formula>
    </cfRule>
  </conditionalFormatting>
  <conditionalFormatting sqref="AE46">
    <cfRule type="expression" dxfId="37" priority="39">
      <formula>AND($AF43=0)</formula>
    </cfRule>
  </conditionalFormatting>
  <conditionalFormatting sqref="AF45:AH45">
    <cfRule type="expression" dxfId="36" priority="34">
      <formula>AND($X43=0)</formula>
    </cfRule>
    <cfRule type="expression" dxfId="35" priority="37">
      <formula>AND($AF43=0)</formula>
    </cfRule>
  </conditionalFormatting>
  <conditionalFormatting sqref="AF46:AH46">
    <cfRule type="expression" dxfId="34" priority="9">
      <formula>AND($X43=0)</formula>
    </cfRule>
    <cfRule type="expression" dxfId="33" priority="10">
      <formula>AND($X43=0)</formula>
    </cfRule>
    <cfRule type="expression" dxfId="32" priority="33">
      <formula>AND($X43=0)</formula>
    </cfRule>
    <cfRule type="expression" dxfId="31" priority="36">
      <formula>AND($AF43=0)</formula>
    </cfRule>
  </conditionalFormatting>
  <conditionalFormatting sqref="AA47">
    <cfRule type="expression" dxfId="30" priority="15">
      <formula>AND($AB43=0)</formula>
    </cfRule>
    <cfRule type="expression" dxfId="29" priority="32">
      <formula>AND(#REF!=0)</formula>
    </cfRule>
  </conditionalFormatting>
  <conditionalFormatting sqref="AE47">
    <cfRule type="expression" dxfId="28" priority="18">
      <formula>AND($AF43=0)</formula>
    </cfRule>
    <cfRule type="expression" dxfId="27" priority="31">
      <formula>AND(#REF!=0)</formula>
    </cfRule>
  </conditionalFormatting>
  <conditionalFormatting sqref="AF47:AH47">
    <cfRule type="expression" dxfId="26" priority="5">
      <formula>AND($X43=0)</formula>
    </cfRule>
    <cfRule type="expression" dxfId="25" priority="8">
      <formula>AND($AF43=0)</formula>
    </cfRule>
    <cfRule type="expression" dxfId="24" priority="28">
      <formula>AND(#REF!=0)</formula>
    </cfRule>
    <cfRule type="expression" dxfId="23" priority="29">
      <formula>AND(#REF!=0)</formula>
    </cfRule>
    <cfRule type="expression" dxfId="22" priority="30">
      <formula>AND(#REF!=0)</formula>
    </cfRule>
  </conditionalFormatting>
  <conditionalFormatting sqref="AF48:AH48">
    <cfRule type="expression" dxfId="21" priority="2">
      <formula>AND($X43=0)</formula>
    </cfRule>
    <cfRule type="expression" dxfId="20" priority="7">
      <formula>AND($AF43=0)</formula>
    </cfRule>
    <cfRule type="expression" dxfId="19" priority="26">
      <formula>AND($AF47=0)</formula>
    </cfRule>
    <cfRule type="expression" dxfId="18" priority="27">
      <formula>AND($AA47=0)</formula>
    </cfRule>
  </conditionalFormatting>
  <conditionalFormatting sqref="AF49:AH49">
    <cfRule type="cellIs" dxfId="17" priority="1" operator="equal">
      <formula>0</formula>
    </cfRule>
    <cfRule type="expression" dxfId="16" priority="4">
      <formula>AND($X43=0)</formula>
    </cfRule>
    <cfRule type="expression" dxfId="15" priority="6">
      <formula>AND($AF43=0)</formula>
    </cfRule>
    <cfRule type="expression" dxfId="14" priority="23">
      <formula>AND($X48=0)</formula>
    </cfRule>
    <cfRule type="expression" dxfId="13" priority="24">
      <formula>AND($AF48=0)</formula>
    </cfRule>
    <cfRule type="expression" dxfId="12" priority="25">
      <formula>AND($AA48=0)</formula>
    </cfRule>
  </conditionalFormatting>
  <conditionalFormatting sqref="AI47">
    <cfRule type="expression" dxfId="11" priority="22">
      <formula>AND($AJ43=0)</formula>
    </cfRule>
    <cfRule type="expression" dxfId="10" priority="58">
      <formula>AND(#REF!=0)</formula>
    </cfRule>
    <cfRule type="containsBlanks" dxfId="9" priority="59">
      <formula>LEN(TRIM(AI47))=0</formula>
    </cfRule>
    <cfRule type="expression" dxfId="8" priority="60">
      <formula>AND($AJ47=ESTVIDE)</formula>
    </cfRule>
  </conditionalFormatting>
  <conditionalFormatting sqref="AI48">
    <cfRule type="expression" dxfId="7" priority="21">
      <formula>AND($AJ43=0)</formula>
    </cfRule>
  </conditionalFormatting>
  <conditionalFormatting sqref="AI49">
    <cfRule type="expression" dxfId="6" priority="20">
      <formula>AND($AJ43=0)</formula>
    </cfRule>
  </conditionalFormatting>
  <conditionalFormatting sqref="AJ49:AL49">
    <cfRule type="cellIs" dxfId="5" priority="11" operator="equal">
      <formula>0</formula>
    </cfRule>
    <cfRule type="cellIs" priority="12" operator="equal">
      <formula>0</formula>
    </cfRule>
    <cfRule type="cellIs" dxfId="4" priority="19" operator="equal">
      <formula>0</formula>
    </cfRule>
  </conditionalFormatting>
  <conditionalFormatting sqref="AE48">
    <cfRule type="expression" dxfId="3" priority="17">
      <formula>AND($AF43=0)</formula>
    </cfRule>
  </conditionalFormatting>
  <conditionalFormatting sqref="AE49">
    <cfRule type="expression" dxfId="2" priority="16">
      <formula>AND($AF43=0)</formula>
    </cfRule>
  </conditionalFormatting>
  <conditionalFormatting sqref="AA48">
    <cfRule type="expression" dxfId="1" priority="14">
      <formula>AND($AB43=0)</formula>
    </cfRule>
  </conditionalFormatting>
  <conditionalFormatting sqref="AA49">
    <cfRule type="expression" dxfId="0" priority="13">
      <formula>AND($AB43=0)</formula>
    </cfRule>
  </conditionalFormatting>
  <pageMargins left="0.36" right="0.2" top="0.64" bottom="0.79" header="0.17" footer="0.31496062992125984"/>
  <pageSetup paperSize="9" scale="68" orientation="landscape" r:id="rId1"/>
  <colBreaks count="1" manualBreakCount="1"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00</vt:lpstr>
      <vt:lpstr>Janvier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m.addoume</dc:creator>
  <cp:lastModifiedBy>HARRANE</cp:lastModifiedBy>
  <cp:lastPrinted>2022-01-14T19:44:00Z</cp:lastPrinted>
  <dcterms:created xsi:type="dcterms:W3CDTF">2012-05-11T15:16:42Z</dcterms:created>
  <dcterms:modified xsi:type="dcterms:W3CDTF">2022-01-14T20:50:29Z</dcterms:modified>
</cp:coreProperties>
</file>