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6380" windowHeight="8190" tabRatio="500"/>
  </bookViews>
  <sheets>
    <sheet name="Simu Actions Wolf pour PAS" sheetId="17" r:id="rId1"/>
    <sheet name="Morefunc Storage Sheet" sheetId="14" state="hidden" r:id="rId2"/>
    <sheet name="Feuil8" sheetId="15" r:id="rId3"/>
  </sheets>
  <definedNames>
    <definedName name="CoursVente" localSheetId="0">OFFSET('Simu Actions Wolf pour PAS'!#REF!,,10,COUNTA('Simu Actions Wolf pour PAS'!#REF!)-COUNTA('Simu Actions Wolf pour PAS'!#REF!),1)</definedName>
    <definedName name="CoursVente">OFFSET(#REF!,,10,COUNTA(#REF!)-COUNTA(#REF!),1)</definedName>
    <definedName name="DateAttrib" localSheetId="0">OFFSET('Simu Actions Wolf pour PAS'!#REF!,,1,COUNTA('Simu Actions Wolf pour PAS'!#REF!)-COUNTA('Simu Actions Wolf pour PAS'!#REF!),1)</definedName>
    <definedName name="DateAttrib">OFFSET(#REF!,,1,COUNTA(#REF!)-COUNTA(#REF!),1)</definedName>
    <definedName name="DateVente" localSheetId="0">OFFSET('Simu Actions Wolf pour PAS'!#REF!,,8,COUNTA('Simu Actions Wolf pour PAS'!#REF!)-COUNTA('Simu Actions Wolf pour PAS'!#REF!),1)</definedName>
    <definedName name="DateVente">OFFSET(#REF!,,8,COUNTA(#REF!)-COUNTA(#REF!),1)</definedName>
    <definedName name="FraisVente" localSheetId="0">OFFSET('Simu Actions Wolf pour PAS'!#REF!,,12,COUNTA('Simu Actions Wolf pour PAS'!#REF!)-COUNTA('Simu Actions Wolf pour PAS'!#REF!),1)</definedName>
    <definedName name="FraisVente">OFFSET(#REF!,,12,COUNTA(#REF!)-COUNTA(#REF!),1)</definedName>
    <definedName name="GainAcquisition" localSheetId="0">OFFSET('Simu Actions Wolf pour PAS'!#REF!,,7,COUNTA('Simu Actions Wolf pour PAS'!#REF!)-COUNTA('Simu Actions Wolf pour PAS'!#REF!),1)</definedName>
    <definedName name="GainAcquisition">OFFSET(#REF!,,7,COUNTA(#REF!)-COUNTA(#REF!),1)</definedName>
    <definedName name="ListDégress">#REF!</definedName>
    <definedName name="ListMois">#REF!</definedName>
    <definedName name="ListMois2">#REF!</definedName>
    <definedName name="ListNbMois" localSheetId="0">OFFSET(#REF!,MATCH(#REF!,[0]!ListNbMois2,0)-1,-1,-(MATCH(#REF!,[0]!ListNbMois2,0)),1)</definedName>
    <definedName name="ListNbMois">OFFSET(#REF!,MATCH(#REF!,ListNbMois2,0)-1,-1,-(MATCH(#REF!,ListNbMois2,0)),1)</definedName>
    <definedName name="ListNbMois2">#REF!</definedName>
    <definedName name="ListOldValue">OFFSET(#REF!,,,COUNTA(#REF!)-COUNTA(#REF!),1)</definedName>
    <definedName name="ListON">#REF!</definedName>
    <definedName name="NbTitresVendus" localSheetId="0">OFFSET('Simu Actions Wolf pour PAS'!#REF!,,9,COUNTA('Simu Actions Wolf pour PAS'!#REF!)-COUNTA('Simu Actions Wolf pour PAS'!#REF!),1)</definedName>
    <definedName name="NbTitresVendus">OFFSET(#REF!,,9,COUNTA(#REF!)-COUNTA(#REF!),1)</definedName>
    <definedName name="PlusValueTotaleVente" localSheetId="0">OFFSET('Simu Actions Wolf pour PAS'!#REF!,,14,COUNTA('Simu Actions Wolf pour PAS'!#REF!)-COUNTA('Simu Actions Wolf pour PAS'!#REF!),1)</definedName>
    <definedName name="PlusValueTotaleVente">OFFSET(#REF!,,14,COUNTA(#REF!)-COUNTA(#REF!),1)</definedName>
    <definedName name="Ref" localSheetId="0">OFFSET('Simu Actions Wolf pour PAS'!#REF!,,11,COUNTA('Simu Actions Wolf pour PAS'!#REF!)-COUNTA('Simu Actions Wolf pour PAS'!#REF!),1)</definedName>
    <definedName name="Ref">OFFSET(#REF!,,11,COUNTA(#REF!)-COUNTA(#REF!),1)</definedName>
    <definedName name="Tableau" localSheetId="0">OFFSET('Simu Actions Wolf pour PAS'!#REF!,,,COUNTA('Simu Actions Wolf pour PAS'!#REF!)-COUNTA('Simu Actions Wolf pour PAS'!#REF!),21)</definedName>
    <definedName name="Tableau">OFFSET(#REF!,,,COUNTA(#REF!)-COUNTA(#REF!),21)</definedName>
    <definedName name="ValeurAbattGainAcquis" localSheetId="0">OFFSET('Simu Actions Wolf pour PAS'!#REF!,,19,COUNTA('Simu Actions Wolf pour PAS'!#REF!)-COUNTA('Simu Actions Wolf pour PAS'!#REF!),1)</definedName>
    <definedName name="ValeurAbattGainAcquis">OFFSET(#REF!,,19,COUNTA(#REF!)-COUNTA(#REF!),1)</definedName>
    <definedName name="ValeurAbattGainAcquis2018" localSheetId="0">OFFSET('Simu Actions Wolf pour PAS'!#REF!,,20,COUNTA('Simu Actions Wolf pour PAS'!#REF!)-COUNTA('Simu Actions Wolf pour PAS'!#REF!),1)</definedName>
    <definedName name="ValeurAbattGainAcquis2018">OFFSET(#REF!,,20,COUNTA(#REF!)-COUNTA(#REF!),1)</definedName>
    <definedName name="ValeurTotaleAbatt" localSheetId="0">OFFSET('Simu Actions Wolf pour PAS'!#REF!,,17,COUNTA('Simu Actions Wolf pour PAS'!#REF!)-COUNTA('Simu Actions Wolf pour PAS'!#REF!),1)</definedName>
    <definedName name="ValeurTotaleAbatt">OFFSET(#REF!,,17,COUNTA(#REF!)-COUNTA(#REF!),1)</definedName>
    <definedName name="ValeurTotalVente" localSheetId="0">OFFSET('Simu Actions Wolf pour PAS'!#REF!,,13,COUNTA('Simu Actions Wolf pour PAS'!#REF!)-COUNTA('Simu Actions Wolf pour PAS'!#REF!),1)</definedName>
    <definedName name="ValeurTotalVente">OFFSET(#REF!,,13,COUNTA(#REF!)-COUNTA(#REF!),1)</definedName>
  </definedNames>
  <calcPr calcId="125725"/>
</workbook>
</file>

<file path=xl/calcChain.xml><?xml version="1.0" encoding="utf-8"?>
<calcChain xmlns="http://schemas.openxmlformats.org/spreadsheetml/2006/main">
  <c r="K2" i="17"/>
  <c r="B151" l="1"/>
  <c r="B150"/>
  <c r="B144"/>
  <c r="G142"/>
  <c r="F142"/>
  <c r="E142"/>
  <c r="D142"/>
  <c r="C142"/>
  <c r="B139"/>
  <c r="G137"/>
  <c r="G151" s="1"/>
  <c r="F137"/>
  <c r="F150" s="1"/>
  <c r="E137"/>
  <c r="E150" s="1"/>
  <c r="D137"/>
  <c r="D151" s="1"/>
  <c r="C137"/>
  <c r="C151" s="1"/>
  <c r="B128"/>
  <c r="B129" s="1"/>
  <c r="B122"/>
  <c r="G120"/>
  <c r="F120"/>
  <c r="E120"/>
  <c r="D120"/>
  <c r="C120"/>
  <c r="B117"/>
  <c r="G115"/>
  <c r="G128" s="1"/>
  <c r="F115"/>
  <c r="F128" s="1"/>
  <c r="E115"/>
  <c r="E129" s="1"/>
  <c r="D115"/>
  <c r="D128" s="1"/>
  <c r="C115"/>
  <c r="C128" s="1"/>
  <c r="B107"/>
  <c r="B106"/>
  <c r="B100"/>
  <c r="E108" s="1"/>
  <c r="G98"/>
  <c r="F98"/>
  <c r="E98"/>
  <c r="D98"/>
  <c r="C98"/>
  <c r="B95"/>
  <c r="G93"/>
  <c r="G107" s="1"/>
  <c r="F93"/>
  <c r="F106" s="1"/>
  <c r="E93"/>
  <c r="E106" s="1"/>
  <c r="D93"/>
  <c r="D106" s="1"/>
  <c r="C93"/>
  <c r="C107" s="1"/>
  <c r="C40"/>
  <c r="C41" s="1"/>
  <c r="B40"/>
  <c r="B41" s="1"/>
  <c r="B124" l="1"/>
  <c r="D108"/>
  <c r="F108"/>
  <c r="F129"/>
  <c r="B102"/>
  <c r="B108"/>
  <c r="B109" s="1"/>
  <c r="B146"/>
  <c r="D107"/>
  <c r="F107"/>
  <c r="D129"/>
  <c r="B130"/>
  <c r="B131" s="1"/>
  <c r="D150"/>
  <c r="F151"/>
  <c r="D152"/>
  <c r="D153" s="1"/>
  <c r="C106"/>
  <c r="G106"/>
  <c r="E107"/>
  <c r="C108"/>
  <c r="C109" s="1"/>
  <c r="G108"/>
  <c r="B119"/>
  <c r="E128"/>
  <c r="C129"/>
  <c r="G129"/>
  <c r="C150"/>
  <c r="G150"/>
  <c r="E151"/>
  <c r="C152"/>
  <c r="E152" s="1"/>
  <c r="B152"/>
  <c r="B97"/>
  <c r="C130"/>
  <c r="B141"/>
  <c r="F152" l="1"/>
  <c r="G152" s="1"/>
  <c r="E130"/>
  <c r="G130" s="1"/>
  <c r="D130"/>
  <c r="F130"/>
  <c r="F125" s="1"/>
  <c r="F127" s="1"/>
  <c r="F132" s="1"/>
  <c r="F103"/>
  <c r="F105" s="1"/>
  <c r="G109"/>
  <c r="C131"/>
  <c r="C153"/>
  <c r="F110"/>
  <c r="E109"/>
  <c r="B147"/>
  <c r="D147"/>
  <c r="D149" s="1"/>
  <c r="D154" s="1"/>
  <c r="D131"/>
  <c r="B103"/>
  <c r="E153"/>
  <c r="B153"/>
  <c r="E147"/>
  <c r="E149" s="1"/>
  <c r="E154" s="1"/>
  <c r="D103"/>
  <c r="D105" s="1"/>
  <c r="D110" s="1"/>
  <c r="D125"/>
  <c r="D127" s="1"/>
  <c r="D132" s="1"/>
  <c r="E103"/>
  <c r="E105" s="1"/>
  <c r="E110" s="1"/>
  <c r="D109"/>
  <c r="C103"/>
  <c r="C105" s="1"/>
  <c r="C110" s="1"/>
  <c r="B125"/>
  <c r="C125"/>
  <c r="C127" s="1"/>
  <c r="C132" s="1"/>
  <c r="C147"/>
  <c r="C149" s="1"/>
  <c r="C154" s="1"/>
  <c r="G103"/>
  <c r="G105" s="1"/>
  <c r="G110" s="1"/>
  <c r="F109"/>
  <c r="G153" l="1"/>
  <c r="G147"/>
  <c r="G149" s="1"/>
  <c r="G154" s="1"/>
  <c r="F153"/>
  <c r="F147"/>
  <c r="F149" s="1"/>
  <c r="F154" s="1"/>
  <c r="G132"/>
  <c r="G125"/>
  <c r="G127" s="1"/>
  <c r="G131"/>
  <c r="E131"/>
  <c r="F131"/>
  <c r="E125"/>
  <c r="E127" s="1"/>
  <c r="E132" s="1"/>
  <c r="B127"/>
  <c r="B132" s="1"/>
  <c r="B104"/>
  <c r="B105"/>
  <c r="B110" s="1"/>
  <c r="B111" s="1"/>
  <c r="B149"/>
  <c r="B154" s="1"/>
  <c r="B155" s="1"/>
  <c r="B34"/>
  <c r="B36" s="1"/>
  <c r="B148" l="1"/>
  <c r="B133"/>
  <c r="B126"/>
  <c r="B42"/>
  <c r="C42" s="1"/>
  <c r="D42" l="1"/>
  <c r="E42" s="1"/>
  <c r="F42" l="1"/>
  <c r="G42" s="1"/>
  <c r="G32"/>
  <c r="F32"/>
  <c r="E32"/>
  <c r="D32"/>
  <c r="B29"/>
  <c r="G27"/>
  <c r="F27"/>
  <c r="E27"/>
  <c r="D27"/>
  <c r="B18"/>
  <c r="B19" s="1"/>
  <c r="G41" l="1"/>
  <c r="G40"/>
  <c r="F40"/>
  <c r="F41"/>
  <c r="G43"/>
  <c r="C43"/>
  <c r="D43"/>
  <c r="E43"/>
  <c r="B43"/>
  <c r="F43"/>
  <c r="B31"/>
  <c r="E40"/>
  <c r="E41"/>
  <c r="D41"/>
  <c r="D40"/>
  <c r="D37" l="1"/>
  <c r="D39" s="1"/>
  <c r="D44" s="1"/>
  <c r="B37"/>
  <c r="E37"/>
  <c r="E39" s="1"/>
  <c r="E44" s="1"/>
  <c r="C37"/>
  <c r="C39" s="1"/>
  <c r="C44" s="1"/>
  <c r="F37"/>
  <c r="F39" s="1"/>
  <c r="F44" s="1"/>
  <c r="G37"/>
  <c r="G39" s="1"/>
  <c r="G44" s="1"/>
  <c r="B12"/>
  <c r="G10"/>
  <c r="F10"/>
  <c r="E10"/>
  <c r="C10"/>
  <c r="C18" s="1"/>
  <c r="C19" s="1"/>
  <c r="B14" l="1"/>
  <c r="B38"/>
  <c r="B39"/>
  <c r="B44" s="1"/>
  <c r="B45" s="1"/>
  <c r="D10" l="1"/>
  <c r="D18" s="1"/>
  <c r="D19" s="1"/>
  <c r="G5"/>
  <c r="F5"/>
  <c r="E5"/>
  <c r="F19" l="1"/>
  <c r="F18"/>
  <c r="E19"/>
  <c r="E18"/>
  <c r="B20"/>
  <c r="B7"/>
  <c r="B9" s="1"/>
  <c r="G18"/>
  <c r="G19"/>
  <c r="D20" l="1"/>
  <c r="E20" s="1"/>
  <c r="C20"/>
  <c r="D15"/>
  <c r="D17" s="1"/>
  <c r="D22" s="1"/>
  <c r="C15"/>
  <c r="C17" s="1"/>
  <c r="C22" s="1"/>
  <c r="B21"/>
  <c r="C21"/>
  <c r="D21"/>
  <c r="B15"/>
  <c r="E15" l="1"/>
  <c r="E17" s="1"/>
  <c r="E22" s="1"/>
  <c r="E21"/>
  <c r="F20"/>
  <c r="G20" s="1"/>
  <c r="B17"/>
  <c r="B22" s="1"/>
  <c r="G21" l="1"/>
  <c r="G15"/>
  <c r="G17" s="1"/>
  <c r="G22" s="1"/>
  <c r="F15"/>
  <c r="F21"/>
  <c r="F17" l="1"/>
  <c r="F22" s="1"/>
  <c r="B23" s="1"/>
  <c r="B16"/>
</calcChain>
</file>

<file path=xl/sharedStrings.xml><?xml version="1.0" encoding="utf-8"?>
<sst xmlns="http://schemas.openxmlformats.org/spreadsheetml/2006/main" count="160" uniqueCount="29">
  <si>
    <t>C</t>
  </si>
  <si>
    <t>date achat fin durée détention</t>
  </si>
  <si>
    <t>ACTIONS / OPCVM</t>
  </si>
  <si>
    <t>fin avril ok</t>
  </si>
  <si>
    <t>A</t>
  </si>
  <si>
    <t>B</t>
  </si>
  <si>
    <t>D</t>
  </si>
  <si>
    <t>E</t>
  </si>
  <si>
    <t>F</t>
  </si>
  <si>
    <t>Date d'achat</t>
  </si>
  <si>
    <t>Nombre de titres achetés</t>
  </si>
  <si>
    <t>Total Plus / Moins Values Brutes</t>
  </si>
  <si>
    <t>Total titres achetés</t>
  </si>
  <si>
    <t>Montant Net Achat (avec com.)</t>
  </si>
  <si>
    <t>Prix moyen d'achat</t>
  </si>
  <si>
    <t>Date de Vente</t>
  </si>
  <si>
    <t>Nombre de titres vendus</t>
  </si>
  <si>
    <t>Total titres vendus</t>
  </si>
  <si>
    <t>Montant Net Vente (avec com.)</t>
  </si>
  <si>
    <t>Prix moyen de vente</t>
  </si>
  <si>
    <t>Plus / Moins Value Brute Globale</t>
  </si>
  <si>
    <t>Plus / Moins Value Unitaire</t>
  </si>
  <si>
    <t>Durée de détention (années)</t>
  </si>
  <si>
    <t>Taux abattement</t>
  </si>
  <si>
    <t>Nombre de titres bénéficiant abattement</t>
  </si>
  <si>
    <t>Nombre de Titres restants</t>
  </si>
  <si>
    <t>Montant abattement</t>
  </si>
  <si>
    <t>Total abattement</t>
  </si>
  <si>
    <t>année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</si>
</sst>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0"/>
  </numFmts>
  <fonts count="6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765FA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0" fillId="0" borderId="0" xfId="0" applyFill="1"/>
    <xf numFmtId="0" fontId="3" fillId="10" borderId="0" xfId="0" applyFont="1" applyFill="1"/>
    <xf numFmtId="14" fontId="3" fillId="10" borderId="0" xfId="0" applyNumberFormat="1" applyFont="1" applyFill="1"/>
    <xf numFmtId="0" fontId="4" fillId="9" borderId="0" xfId="0" applyFont="1" applyFill="1"/>
    <xf numFmtId="0" fontId="2" fillId="5" borderId="2" xfId="0" applyFont="1" applyFill="1" applyBorder="1" applyAlignment="1">
      <alignment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vertical="center"/>
    </xf>
    <xf numFmtId="14" fontId="0" fillId="11" borderId="5" xfId="0" applyNumberFormat="1" applyFill="1" applyBorder="1" applyAlignment="1">
      <alignment horizontal="center" vertical="center"/>
    </xf>
    <xf numFmtId="164" fontId="0" fillId="7" borderId="5" xfId="0" applyNumberFormat="1" applyFill="1" applyBorder="1" applyAlignment="1">
      <alignment horizontal="center" vertical="center"/>
    </xf>
    <xf numFmtId="43" fontId="0" fillId="3" borderId="0" xfId="1" applyNumberFormat="1" applyFont="1" applyFill="1" applyBorder="1" applyAlignment="1">
      <alignment horizontal="center" vertical="center"/>
    </xf>
    <xf numFmtId="43" fontId="0" fillId="3" borderId="5" xfId="1" applyNumberFormat="1" applyFont="1" applyFill="1" applyBorder="1" applyAlignment="1">
      <alignment horizontal="center" vertical="center"/>
    </xf>
    <xf numFmtId="1" fontId="0" fillId="0" borderId="5" xfId="0" quotePrefix="1" applyNumberFormat="1" applyBorder="1" applyAlignment="1">
      <alignment horizontal="center" vertical="center"/>
    </xf>
    <xf numFmtId="9" fontId="0" fillId="0" borderId="5" xfId="3" quotePrefix="1" applyNumberFormat="1" applyFont="1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43" fontId="0" fillId="0" borderId="0" xfId="1" applyNumberFormat="1" applyFont="1" applyBorder="1"/>
    <xf numFmtId="43" fontId="0" fillId="0" borderId="5" xfId="1" applyNumberFormat="1" applyFont="1" applyBorder="1"/>
    <xf numFmtId="0" fontId="0" fillId="0" borderId="6" xfId="0" applyBorder="1" applyAlignment="1">
      <alignment vertical="center"/>
    </xf>
    <xf numFmtId="0" fontId="2" fillId="4" borderId="2" xfId="0" applyFont="1" applyFill="1" applyBorder="1" applyAlignment="1">
      <alignment vertical="center"/>
    </xf>
    <xf numFmtId="0" fontId="2" fillId="8" borderId="2" xfId="0" applyFont="1" applyFill="1" applyBorder="1" applyAlignment="1">
      <alignment vertical="center"/>
    </xf>
    <xf numFmtId="4" fontId="0" fillId="3" borderId="0" xfId="1" applyNumberFormat="1" applyFont="1" applyFill="1" applyBorder="1" applyAlignment="1">
      <alignment vertical="center"/>
    </xf>
    <xf numFmtId="0" fontId="2" fillId="12" borderId="2" xfId="0" applyFont="1" applyFill="1" applyBorder="1" applyAlignment="1">
      <alignment vertical="center"/>
    </xf>
    <xf numFmtId="0" fontId="2" fillId="13" borderId="2" xfId="0" applyFont="1" applyFill="1" applyBorder="1" applyAlignment="1">
      <alignment vertical="center"/>
    </xf>
    <xf numFmtId="0" fontId="2" fillId="11" borderId="2" xfId="0" applyFont="1" applyFill="1" applyBorder="1" applyAlignment="1">
      <alignment vertical="center"/>
    </xf>
    <xf numFmtId="0" fontId="2" fillId="6" borderId="2" xfId="0" applyFont="1" applyFill="1" applyBorder="1" applyAlignment="1">
      <alignment vertical="center"/>
    </xf>
    <xf numFmtId="0" fontId="0" fillId="0" borderId="0" xfId="0" applyFill="1" applyBorder="1"/>
    <xf numFmtId="2" fontId="0" fillId="0" borderId="0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43" fontId="0" fillId="0" borderId="0" xfId="1" applyNumberFormat="1" applyFont="1" applyBorder="1" applyAlignment="1">
      <alignment vertical="center"/>
    </xf>
    <xf numFmtId="4" fontId="0" fillId="3" borderId="0" xfId="1" applyNumberFormat="1" applyFont="1" applyFill="1" applyBorder="1" applyAlignment="1">
      <alignment horizontal="center" vertical="center"/>
    </xf>
    <xf numFmtId="1" fontId="0" fillId="0" borderId="0" xfId="0" quotePrefix="1" applyNumberFormat="1" applyBorder="1" applyAlignment="1">
      <alignment horizontal="center" vertical="center"/>
    </xf>
    <xf numFmtId="9" fontId="0" fillId="0" borderId="0" xfId="3" quotePrefix="1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14" fontId="0" fillId="11" borderId="0" xfId="0" applyNumberFormat="1" applyFill="1" applyBorder="1" applyAlignment="1">
      <alignment horizontal="center" vertical="center"/>
    </xf>
    <xf numFmtId="164" fontId="0" fillId="7" borderId="0" xfId="0" applyNumberForma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/>
    </xf>
    <xf numFmtId="0" fontId="5" fillId="7" borderId="0" xfId="0" applyFont="1" applyFill="1"/>
    <xf numFmtId="164" fontId="0" fillId="0" borderId="0" xfId="1" applyNumberFormat="1" applyFont="1" applyBorder="1" applyAlignment="1">
      <alignment horizontal="center" vertical="center"/>
    </xf>
    <xf numFmtId="164" fontId="0" fillId="0" borderId="5" xfId="1" applyNumberFormat="1" applyFon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8" xfId="1" applyNumberFormat="1" applyFont="1" applyBorder="1" applyAlignment="1">
      <alignment horizontal="center" vertical="center"/>
    </xf>
    <xf numFmtId="2" fontId="0" fillId="0" borderId="7" xfId="1" applyNumberFormat="1" applyFon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64" fontId="0" fillId="0" borderId="5" xfId="0" applyNumberFormat="1" applyFill="1" applyBorder="1" applyAlignment="1">
      <alignment horizontal="center" vertical="center"/>
    </xf>
    <xf numFmtId="0" fontId="5" fillId="14" borderId="0" xfId="0" applyFont="1" applyFill="1" applyAlignment="1">
      <alignment horizontal="center"/>
    </xf>
  </cellXfs>
  <cellStyles count="4">
    <cellStyle name="Milliers" xfId="1" builtinId="3" customBuiltin="1"/>
    <cellStyle name="Monétaire" xfId="2" builtinId="4" customBuiltin="1"/>
    <cellStyle name="Normal" xfId="0" builtinId="0"/>
    <cellStyle name="Pourcentage" xfId="3" builtinId="5" customBuiltin="1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1DE322"/>
      <rgbColor rgb="FF0000FF"/>
      <rgbColor rgb="FFFFFF00"/>
      <rgbColor rgb="FFFF00C0"/>
      <rgbColor rgb="FF00FFFF"/>
      <rgbColor rgb="FFFCD5B5"/>
      <rgbColor rgb="FF66FF66"/>
      <rgbColor rgb="FF99FF99"/>
      <rgbColor rgb="FFEA6B0C"/>
      <rgbColor rgb="FFF765FA"/>
      <rgbColor rgb="FF95B3D7"/>
      <rgbColor rgb="FFBFBFBF"/>
      <rgbColor rgb="FF918960"/>
      <rgbColor rgb="FF8EB4E3"/>
      <rgbColor rgb="FF7030A0"/>
      <rgbColor rgb="FFFFFFCC"/>
      <rgbColor rgb="FFCCECFF"/>
      <rgbColor rgb="FFB9CDE5"/>
      <rgbColor rgb="FFD99694"/>
      <rgbColor rgb="FF0070C0"/>
      <rgbColor rgb="FFC6D9F1"/>
      <rgbColor rgb="FFFDEADA"/>
      <rgbColor rgb="FFFF33CC"/>
      <rgbColor rgb="FFF2F573"/>
      <rgbColor rgb="FF61FB7B"/>
      <rgbColor rgb="FFE6B9B8"/>
      <rgbColor rgb="FFD9D9D9"/>
      <rgbColor rgb="FFB3A2C7"/>
      <rgbColor rgb="FFDCE6F2"/>
      <rgbColor rgb="FF00B0F0"/>
      <rgbColor rgb="FFDBEEF4"/>
      <rgbColor rgb="FFD7E4BD"/>
      <rgbColor rgb="FFFFFF99"/>
      <rgbColor rgb="FF93CDDD"/>
      <rgbColor rgb="FFFF99FF"/>
      <rgbColor rgb="FFCC99FF"/>
      <rgbColor rgb="FFFAC090"/>
      <rgbColor rgb="FF5D8ED5"/>
      <rgbColor rgb="FF00CC99"/>
      <rgbColor rgb="FF92D050"/>
      <rgbColor rgb="FFFFC000"/>
      <rgbColor rgb="FFFF9934"/>
      <rgbColor rgb="FFFF6600"/>
      <rgbColor rgb="FF4F81BD"/>
      <rgbColor rgb="FFA6A6A6"/>
      <rgbColor rgb="FF96E2C9"/>
      <rgbColor rgb="FF00B050"/>
      <rgbColor rgb="FFB7DEE8"/>
      <rgbColor rgb="FFC3D69B"/>
      <rgbColor rgb="FF8A350E"/>
      <rgbColor rgb="FFFF3399"/>
      <rgbColor rgb="FFC4BD97"/>
      <rgbColor rgb="FFCCC1DA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  <color rgb="FF60A9D6"/>
      <color rgb="FF20E850"/>
      <color rgb="FFCC99FF"/>
      <color rgb="FFED1F1F"/>
      <color rgb="FF93CDDD"/>
      <color rgb="FFE048E4"/>
      <color rgb="FF66FFCC"/>
      <color rgb="FFF33FF7"/>
      <color rgb="FF98069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9"/>
  <dimension ref="A1:K155"/>
  <sheetViews>
    <sheetView tabSelected="1" zoomScaleNormal="100" workbookViewId="0">
      <selection activeCell="I2" sqref="I2"/>
    </sheetView>
  </sheetViews>
  <sheetFormatPr baseColWidth="10" defaultColWidth="10.7109375" defaultRowHeight="15"/>
  <cols>
    <col min="1" max="1" width="30.42578125" style="1" bestFit="1" customWidth="1"/>
    <col min="2" max="2" width="14.85546875" style="1" bestFit="1" customWidth="1"/>
    <col min="3" max="10" width="10.7109375" style="1"/>
    <col min="11" max="11" width="23.42578125" style="1" customWidth="1"/>
    <col min="12" max="16384" width="10.7109375" style="1"/>
  </cols>
  <sheetData>
    <row r="1" spans="1:11" ht="15" customHeight="1">
      <c r="A1" s="4" t="s">
        <v>1</v>
      </c>
      <c r="B1" s="5">
        <v>43101</v>
      </c>
    </row>
    <row r="2" spans="1:11" ht="15" customHeight="1">
      <c r="A2" s="49" t="s">
        <v>2</v>
      </c>
      <c r="B2" s="49"/>
      <c r="C2" s="49"/>
      <c r="D2" s="49"/>
      <c r="E2" s="49"/>
      <c r="F2" s="49"/>
      <c r="G2" s="49"/>
      <c r="H2" s="52" t="s">
        <v>28</v>
      </c>
      <c r="I2" s="52">
        <v>2022</v>
      </c>
      <c r="K2" s="40" t="e">
        <f>(SUMPRODUCT((MOD(ROW(B16:B148)-16,22)=0)*(B16:B148)))</f>
        <v>#VALUE!</v>
      </c>
    </row>
    <row r="3" spans="1:11" ht="15.75" customHeight="1" thickBot="1">
      <c r="A3" s="6" t="s">
        <v>3</v>
      </c>
    </row>
    <row r="4" spans="1:11">
      <c r="A4" s="7"/>
      <c r="B4" s="39" t="s">
        <v>4</v>
      </c>
      <c r="C4" s="36" t="s">
        <v>5</v>
      </c>
      <c r="D4" s="36" t="s">
        <v>0</v>
      </c>
      <c r="E4" s="36" t="s">
        <v>6</v>
      </c>
      <c r="F4" s="36" t="s">
        <v>7</v>
      </c>
      <c r="G4" s="8" t="s">
        <v>8</v>
      </c>
    </row>
    <row r="5" spans="1:11" ht="15" customHeight="1">
      <c r="A5" s="9" t="s">
        <v>9</v>
      </c>
      <c r="B5" s="37">
        <v>39202</v>
      </c>
      <c r="C5" s="37">
        <v>41394</v>
      </c>
      <c r="D5" s="37">
        <v>41395</v>
      </c>
      <c r="E5" s="37" t="str">
        <f>IF(AND(OR(E6="",E6=0),(OR(E11&lt;&gt;0))),D5,"")</f>
        <v/>
      </c>
      <c r="F5" s="37" t="str">
        <f>IF(AND(OR(F6="",F6=0),(OR(F11&lt;&gt;0))),E5,"")</f>
        <v/>
      </c>
      <c r="G5" s="10" t="str">
        <f>IF(AND(OR(G6="",G6=0),(OR(G11&lt;&gt;0))),F5,"")</f>
        <v/>
      </c>
    </row>
    <row r="6" spans="1:11">
      <c r="A6" s="9" t="s">
        <v>10</v>
      </c>
      <c r="B6" s="38"/>
      <c r="C6" s="38"/>
      <c r="D6" s="38"/>
      <c r="E6" s="38"/>
      <c r="F6" s="38"/>
      <c r="G6" s="11"/>
    </row>
    <row r="7" spans="1:11">
      <c r="A7" s="9" t="s">
        <v>12</v>
      </c>
      <c r="B7" s="50">
        <f>B6+C6+D6+E6+F6+G6</f>
        <v>0</v>
      </c>
      <c r="C7" s="50"/>
      <c r="D7" s="50"/>
      <c r="E7" s="50"/>
      <c r="F7" s="50"/>
      <c r="G7" s="51"/>
    </row>
    <row r="8" spans="1:11">
      <c r="A8" s="9" t="s">
        <v>13</v>
      </c>
      <c r="B8" s="12"/>
      <c r="C8" s="12"/>
      <c r="D8" s="12"/>
      <c r="E8" s="12"/>
      <c r="F8" s="12"/>
      <c r="G8" s="13"/>
    </row>
    <row r="9" spans="1:11">
      <c r="A9" s="9" t="s">
        <v>14</v>
      </c>
      <c r="B9" s="41">
        <f>IF(ISERROR((B8+C8+D8+E8+F8+G8)/(B7)),0,(B8+C8+D8+E8+F8+G8)/(B7))</f>
        <v>0</v>
      </c>
      <c r="C9" s="41"/>
      <c r="D9" s="41"/>
      <c r="E9" s="41"/>
      <c r="F9" s="41"/>
      <c r="G9" s="42"/>
    </row>
    <row r="10" spans="1:11">
      <c r="A10" s="9" t="s">
        <v>15</v>
      </c>
      <c r="B10" s="37"/>
      <c r="C10" s="37" t="str">
        <f>IF(B10="","",IF(AND(OR(C11="",C11=0),(OR(C6&lt;&gt;0))),B10,""))</f>
        <v/>
      </c>
      <c r="D10" s="37" t="str">
        <f>IF(AND(OR(D11="",D11=0),(OR(D6&lt;&gt;0))),C10,"")</f>
        <v/>
      </c>
      <c r="E10" s="37" t="str">
        <f>IF(AND(OR(E11="",E11=0),(OR(E6&lt;&gt;0))),D10,"")</f>
        <v/>
      </c>
      <c r="F10" s="37" t="str">
        <f>IF(AND(OR(F11="",F11=0),(OR(F6&lt;&gt;0))),E10,"")</f>
        <v/>
      </c>
      <c r="G10" s="10" t="str">
        <f>IF(AND(OR(G11="",G11=0),(OR(G6&lt;&gt;0))),F10,"")</f>
        <v/>
      </c>
    </row>
    <row r="11" spans="1:11">
      <c r="A11" s="9" t="s">
        <v>16</v>
      </c>
      <c r="B11" s="38"/>
      <c r="C11" s="38"/>
      <c r="D11" s="38"/>
      <c r="E11" s="38"/>
      <c r="F11" s="38"/>
      <c r="G11" s="11"/>
    </row>
    <row r="12" spans="1:11">
      <c r="A12" s="9" t="s">
        <v>17</v>
      </c>
      <c r="B12" s="47">
        <f>B11+C11+D11+E11+F11+G11</f>
        <v>0</v>
      </c>
      <c r="C12" s="47"/>
      <c r="D12" s="47"/>
      <c r="E12" s="47"/>
      <c r="F12" s="47"/>
      <c r="G12" s="48"/>
    </row>
    <row r="13" spans="1:11">
      <c r="A13" s="9" t="s">
        <v>18</v>
      </c>
      <c r="B13" s="12"/>
      <c r="C13" s="12"/>
      <c r="D13" s="12"/>
      <c r="E13" s="12"/>
      <c r="F13" s="12"/>
      <c r="G13" s="13"/>
    </row>
    <row r="14" spans="1:11">
      <c r="A14" s="9" t="s">
        <v>19</v>
      </c>
      <c r="B14" s="41">
        <f>IF(ISERROR((B13+C13+D13+E13+F13+G13)/(B12)),0,(B13+C13+D13+E13+F13+G13)/(B12))</f>
        <v>0</v>
      </c>
      <c r="C14" s="41"/>
      <c r="D14" s="41"/>
      <c r="E14" s="41"/>
      <c r="F14" s="41"/>
      <c r="G14" s="42"/>
    </row>
    <row r="15" spans="1:11">
      <c r="A15" s="9" t="s">
        <v>20</v>
      </c>
      <c r="B15" s="28">
        <f>B20*(B14-B9)</f>
        <v>0</v>
      </c>
      <c r="C15" s="28">
        <f>C20*(B14-B9)</f>
        <v>0</v>
      </c>
      <c r="D15" s="28">
        <f>D20*(B14-B9)</f>
        <v>0</v>
      </c>
      <c r="E15" s="28">
        <f>E20*(B14-B9)</f>
        <v>0</v>
      </c>
      <c r="F15" s="28">
        <f>F20*(B14-B9)</f>
        <v>0</v>
      </c>
      <c r="G15" s="29">
        <f>G20*(B14-B9)</f>
        <v>0</v>
      </c>
    </row>
    <row r="16" spans="1:11" ht="15" customHeight="1">
      <c r="A16" s="2" t="s">
        <v>11</v>
      </c>
      <c r="B16" s="43">
        <f>B15+C15+D15+E15+F15+G15</f>
        <v>0</v>
      </c>
      <c r="C16" s="43"/>
      <c r="D16" s="43"/>
      <c r="E16" s="43"/>
      <c r="F16" s="43"/>
      <c r="G16" s="44"/>
    </row>
    <row r="17" spans="1:7" ht="15" customHeight="1">
      <c r="A17" s="9" t="s">
        <v>21</v>
      </c>
      <c r="B17" s="28">
        <f t="shared" ref="B17:G17" si="0">IF(ISERR(B15/B20),0,B15/B20)</f>
        <v>0</v>
      </c>
      <c r="C17" s="28">
        <f t="shared" si="0"/>
        <v>0</v>
      </c>
      <c r="D17" s="28">
        <f t="shared" si="0"/>
        <v>0</v>
      </c>
      <c r="E17" s="28">
        <f t="shared" si="0"/>
        <v>0</v>
      </c>
      <c r="F17" s="28">
        <f t="shared" si="0"/>
        <v>0</v>
      </c>
      <c r="G17" s="29">
        <f t="shared" si="0"/>
        <v>0</v>
      </c>
    </row>
    <row r="18" spans="1:7">
      <c r="A18" s="9" t="s">
        <v>22</v>
      </c>
      <c r="B18" s="34">
        <f t="shared" ref="B18:G18" si="1">IF(ISERROR(IF(B5="",0,DATEDIF(B5,B10,"y"))),0,(IF(B5="",0,DATEDIF(B5,B10,"y"))))</f>
        <v>0</v>
      </c>
      <c r="C18" s="34">
        <f t="shared" si="1"/>
        <v>0</v>
      </c>
      <c r="D18" s="34">
        <f t="shared" si="1"/>
        <v>0</v>
      </c>
      <c r="E18" s="34">
        <f t="shared" si="1"/>
        <v>0</v>
      </c>
      <c r="F18" s="34">
        <f t="shared" si="1"/>
        <v>0</v>
      </c>
      <c r="G18" s="14">
        <f t="shared" si="1"/>
        <v>0</v>
      </c>
    </row>
    <row r="19" spans="1:7">
      <c r="A19" s="9" t="s">
        <v>23</v>
      </c>
      <c r="B19" s="35">
        <f t="shared" ref="B19:G19" si="2">IF(B5&lt;$B$1,IF(AND(B18&gt;=2,B18&lt;8),0.5,IF(B18&gt;=8,0.65,0)),0)</f>
        <v>0</v>
      </c>
      <c r="C19" s="35">
        <f t="shared" si="2"/>
        <v>0</v>
      </c>
      <c r="D19" s="35">
        <f t="shared" si="2"/>
        <v>0</v>
      </c>
      <c r="E19" s="35">
        <f t="shared" si="2"/>
        <v>0</v>
      </c>
      <c r="F19" s="35">
        <f t="shared" si="2"/>
        <v>0</v>
      </c>
      <c r="G19" s="15">
        <f t="shared" si="2"/>
        <v>0</v>
      </c>
    </row>
    <row r="20" spans="1:7" ht="30">
      <c r="A20" s="16" t="s">
        <v>24</v>
      </c>
      <c r="B20" s="30">
        <f>IF(B12&gt;=B6,(B6-C11-D11-E11-F11-G11),B12)</f>
        <v>0</v>
      </c>
      <c r="C20" s="30">
        <f>IF((B12-B6)&lt;0,0,IF(B12&gt;=(B6+C6),(B6+C6-B20),(B12-B6)))</f>
        <v>0</v>
      </c>
      <c r="D20" s="30">
        <f>IF((B12-B6-C6)&lt;0,0,IF(B12&gt;=(B6+C6+D6),(B6+C6+D6-B20-C20),(B12-B6-C6)))</f>
        <v>0</v>
      </c>
      <c r="E20" s="30">
        <f>IF((B12-B6-C6-D6)&lt;0,0,IF(B12&gt;=(B6+C6+D6+E6),(B6+C6+D6+E6-B20-C20-D20),(B12-B6-C6-D6)))</f>
        <v>0</v>
      </c>
      <c r="F20" s="30">
        <f>IF((B12-B6-C6-D6-E6)&lt;0,0,IF(B12&gt;=(B6+C6+D6+E6+F6),(B6+C6+D6+E6+F6-B20-C20-D20-E20),(B12-B6-C6-D6-E6)))</f>
        <v>0</v>
      </c>
      <c r="G20" s="31">
        <f>IF((B12-B6-C6-D6-E6-F6)&lt;0,0,IF(B12&gt;=(B6+C6+D6+E6+F6+G6),(B6+C6+D6+E6+F6+G6-B20-C20-D20-E20-F20),(B12-B6-C6-D6-E6-F6)))</f>
        <v>0</v>
      </c>
    </row>
    <row r="21" spans="1:7">
      <c r="A21" s="16" t="s">
        <v>25</v>
      </c>
      <c r="B21" s="30">
        <f>B7-B20</f>
        <v>0</v>
      </c>
      <c r="C21" s="30">
        <f>B7-C20-B20</f>
        <v>0</v>
      </c>
      <c r="D21" s="30">
        <f>B7-D20-C20-B20</f>
        <v>0</v>
      </c>
      <c r="E21" s="30">
        <f>B7-E20-D20-C20-B20</f>
        <v>0</v>
      </c>
      <c r="F21" s="30">
        <f>B7-F20-E20-D20-C20-B20</f>
        <v>0</v>
      </c>
      <c r="G21" s="31">
        <f>B7-G20-F20-E20-D20-C20-B20</f>
        <v>0</v>
      </c>
    </row>
    <row r="22" spans="1:7">
      <c r="A22" s="9" t="s">
        <v>26</v>
      </c>
      <c r="B22" s="17">
        <f t="shared" ref="B22:G22" si="3">(B20*B17)*B19</f>
        <v>0</v>
      </c>
      <c r="C22" s="17">
        <f t="shared" si="3"/>
        <v>0</v>
      </c>
      <c r="D22" s="17">
        <f t="shared" si="3"/>
        <v>0</v>
      </c>
      <c r="E22" s="17">
        <f t="shared" si="3"/>
        <v>0</v>
      </c>
      <c r="F22" s="17">
        <f t="shared" si="3"/>
        <v>0</v>
      </c>
      <c r="G22" s="18">
        <f t="shared" si="3"/>
        <v>0</v>
      </c>
    </row>
    <row r="23" spans="1:7" ht="15.75" thickBot="1">
      <c r="A23" s="19" t="s">
        <v>27</v>
      </c>
      <c r="B23" s="45">
        <f>ROUND(SUM(B22:G22),0)</f>
        <v>0</v>
      </c>
      <c r="C23" s="45"/>
      <c r="D23" s="45"/>
      <c r="E23" s="45"/>
      <c r="F23" s="45"/>
      <c r="G23" s="46"/>
    </row>
    <row r="25" spans="1:7" ht="16.5" customHeight="1" thickBot="1"/>
    <row r="26" spans="1:7" s="2" customFormat="1" ht="16.5" customHeight="1">
      <c r="A26" s="20"/>
      <c r="B26" s="39" t="s">
        <v>4</v>
      </c>
      <c r="C26" s="36" t="s">
        <v>5</v>
      </c>
      <c r="D26" s="36" t="s">
        <v>0</v>
      </c>
      <c r="E26" s="36" t="s">
        <v>6</v>
      </c>
      <c r="F26" s="36" t="s">
        <v>7</v>
      </c>
      <c r="G26" s="8" t="s">
        <v>8</v>
      </c>
    </row>
    <row r="27" spans="1:7" ht="15" customHeight="1">
      <c r="A27" s="9" t="s">
        <v>9</v>
      </c>
      <c r="B27" s="37">
        <v>44727</v>
      </c>
      <c r="C27" s="37"/>
      <c r="D27" s="37" t="str">
        <f>IF(AND(OR(D28="",D28=0),(OR(D33&lt;&gt;0))),C27,"")</f>
        <v/>
      </c>
      <c r="E27" s="37" t="str">
        <f>IF(AND(OR(E28="",E28=0),(OR(E33&lt;&gt;0))),D27,"")</f>
        <v/>
      </c>
      <c r="F27" s="37" t="str">
        <f>IF(AND(OR(F28="",F28=0),(OR(F33&lt;&gt;0))),E27,"")</f>
        <v/>
      </c>
      <c r="G27" s="10" t="str">
        <f>IF(AND(OR(G28="",G28=0),(OR(G33&lt;&gt;0))),F27,"")</f>
        <v/>
      </c>
    </row>
    <row r="28" spans="1:7">
      <c r="A28" s="9" t="s">
        <v>10</v>
      </c>
      <c r="B28" s="38">
        <v>366</v>
      </c>
      <c r="C28" s="38">
        <v>0</v>
      </c>
      <c r="D28" s="38">
        <v>0</v>
      </c>
      <c r="E28" s="38">
        <v>0</v>
      </c>
      <c r="F28" s="38">
        <v>0</v>
      </c>
      <c r="G28" s="11">
        <v>0</v>
      </c>
    </row>
    <row r="29" spans="1:7">
      <c r="A29" s="9" t="s">
        <v>12</v>
      </c>
      <c r="B29" s="47">
        <f>B28+C28+D28+E28+F28+G28</f>
        <v>366</v>
      </c>
      <c r="C29" s="47"/>
      <c r="D29" s="47"/>
      <c r="E29" s="47"/>
      <c r="F29" s="47"/>
      <c r="G29" s="48"/>
    </row>
    <row r="30" spans="1:7">
      <c r="A30" s="9" t="s">
        <v>13</v>
      </c>
      <c r="B30" s="12">
        <v>0</v>
      </c>
      <c r="C30" s="12"/>
      <c r="D30" s="12"/>
      <c r="E30" s="12"/>
      <c r="F30" s="12"/>
      <c r="G30" s="13"/>
    </row>
    <row r="31" spans="1:7">
      <c r="A31" s="9" t="s">
        <v>14</v>
      </c>
      <c r="B31" s="41">
        <f>IF(ISERROR((B30+C30+D30+E30+F30+G30)/(B29)),0,(B30+C30+D30+E30+F30+G30)/(B29))</f>
        <v>0</v>
      </c>
      <c r="C31" s="41"/>
      <c r="D31" s="41"/>
      <c r="E31" s="41"/>
      <c r="F31" s="41"/>
      <c r="G31" s="42"/>
    </row>
    <row r="32" spans="1:7">
      <c r="A32" s="9" t="s">
        <v>15</v>
      </c>
      <c r="B32" s="37">
        <v>44732</v>
      </c>
      <c r="C32" s="37"/>
      <c r="D32" s="37" t="str">
        <f>IF(AND(OR(D33="",D33=0),(OR(D28&lt;&gt;0))),C32,"")</f>
        <v/>
      </c>
      <c r="E32" s="37" t="str">
        <f>IF(AND(OR(E33="",E33=0),(OR(E28&lt;&gt;0))),D32,"")</f>
        <v/>
      </c>
      <c r="F32" s="37" t="str">
        <f>IF(AND(OR(F33="",F33=0),(OR(F28&lt;&gt;0))),E32,"")</f>
        <v/>
      </c>
      <c r="G32" s="10" t="str">
        <f>IF(AND(OR(G33="",G33=0),(OR(G28&lt;&gt;0))),F32,"")</f>
        <v/>
      </c>
    </row>
    <row r="33" spans="1:10" ht="15" customHeight="1">
      <c r="A33" s="9" t="s">
        <v>16</v>
      </c>
      <c r="B33" s="38">
        <v>366</v>
      </c>
      <c r="C33" s="38"/>
      <c r="D33" s="38"/>
      <c r="E33" s="38"/>
      <c r="F33" s="38"/>
      <c r="G33" s="11"/>
    </row>
    <row r="34" spans="1:10">
      <c r="A34" s="9" t="s">
        <v>17</v>
      </c>
      <c r="B34" s="47">
        <f>B33+C33+D33+E33+F33+G33</f>
        <v>366</v>
      </c>
      <c r="C34" s="47"/>
      <c r="D34" s="47"/>
      <c r="E34" s="47"/>
      <c r="F34" s="47"/>
      <c r="G34" s="48"/>
    </row>
    <row r="35" spans="1:10">
      <c r="A35" s="9" t="s">
        <v>18</v>
      </c>
      <c r="B35" s="12">
        <v>500</v>
      </c>
      <c r="C35" s="12"/>
      <c r="D35" s="12"/>
      <c r="E35" s="12"/>
      <c r="F35" s="12"/>
      <c r="G35" s="13"/>
    </row>
    <row r="36" spans="1:10">
      <c r="A36" s="9" t="s">
        <v>19</v>
      </c>
      <c r="B36" s="41">
        <f>IF(ISERROR((B35+C35+D35+E35+F35+G35)/(B34)),0,(B35+C35+D35+E35+F35+G35)/(B34))</f>
        <v>1.3661202185792349</v>
      </c>
      <c r="C36" s="41"/>
      <c r="D36" s="41"/>
      <c r="E36" s="41"/>
      <c r="F36" s="41"/>
      <c r="G36" s="42"/>
    </row>
    <row r="37" spans="1:10" ht="15" customHeight="1">
      <c r="A37" s="9" t="s">
        <v>20</v>
      </c>
      <c r="B37" s="28">
        <f>B42*(B36-B31)</f>
        <v>500</v>
      </c>
      <c r="C37" s="28">
        <f>C42*(B36-B31)</f>
        <v>0</v>
      </c>
      <c r="D37" s="28">
        <f>D42*(B36-B31)</f>
        <v>0</v>
      </c>
      <c r="E37" s="28">
        <f>E42*(B36-B31)</f>
        <v>0</v>
      </c>
      <c r="F37" s="28">
        <f>F42*(B36-B31)</f>
        <v>0</v>
      </c>
      <c r="G37" s="29">
        <f>G42*(B36-B31)</f>
        <v>0</v>
      </c>
    </row>
    <row r="38" spans="1:10" ht="17.25" customHeight="1">
      <c r="A38" s="2" t="s">
        <v>11</v>
      </c>
      <c r="B38" s="43">
        <f>B37+C37+D37+E37+F37+G37</f>
        <v>500</v>
      </c>
      <c r="C38" s="43"/>
      <c r="D38" s="43"/>
      <c r="E38" s="43"/>
      <c r="F38" s="43"/>
      <c r="G38" s="44"/>
    </row>
    <row r="39" spans="1:10" ht="17.25" customHeight="1">
      <c r="A39" s="9" t="s">
        <v>21</v>
      </c>
      <c r="B39" s="28">
        <f t="shared" ref="B39:G39" si="4">IF(ISERR(B37/B42),0,B37/B42)</f>
        <v>1.3661202185792349</v>
      </c>
      <c r="C39" s="28">
        <f t="shared" si="4"/>
        <v>0</v>
      </c>
      <c r="D39" s="28">
        <f t="shared" si="4"/>
        <v>0</v>
      </c>
      <c r="E39" s="28">
        <f t="shared" si="4"/>
        <v>0</v>
      </c>
      <c r="F39" s="28">
        <f t="shared" si="4"/>
        <v>0</v>
      </c>
      <c r="G39" s="29">
        <f t="shared" si="4"/>
        <v>0</v>
      </c>
    </row>
    <row r="40" spans="1:10">
      <c r="A40" s="9" t="s">
        <v>22</v>
      </c>
      <c r="B40" s="34">
        <f t="shared" ref="B40:G40" si="5">IF(ISERROR(IF(B27="",0,DATEDIF(B27,B32,"y"))),0,(IF(B27="",0,DATEDIF(B27,B32,"y"))))</f>
        <v>0</v>
      </c>
      <c r="C40" s="34">
        <f t="shared" si="5"/>
        <v>0</v>
      </c>
      <c r="D40" s="34">
        <f t="shared" si="5"/>
        <v>0</v>
      </c>
      <c r="E40" s="34">
        <f t="shared" si="5"/>
        <v>0</v>
      </c>
      <c r="F40" s="34">
        <f t="shared" si="5"/>
        <v>0</v>
      </c>
      <c r="G40" s="14">
        <f t="shared" si="5"/>
        <v>0</v>
      </c>
    </row>
    <row r="41" spans="1:10">
      <c r="A41" s="9" t="s">
        <v>23</v>
      </c>
      <c r="B41" s="35">
        <f t="shared" ref="B41:G41" si="6">IF(B27&lt;$B$1,IF(AND(B40&gt;=2,B40&lt;8),0.5,IF(B40&gt;=8,0.65,0)),0)</f>
        <v>0</v>
      </c>
      <c r="C41" s="35">
        <f t="shared" si="6"/>
        <v>0</v>
      </c>
      <c r="D41" s="35">
        <f t="shared" si="6"/>
        <v>0</v>
      </c>
      <c r="E41" s="35">
        <f t="shared" si="6"/>
        <v>0</v>
      </c>
      <c r="F41" s="35">
        <f t="shared" si="6"/>
        <v>0</v>
      </c>
      <c r="G41" s="15">
        <f t="shared" si="6"/>
        <v>0</v>
      </c>
    </row>
    <row r="42" spans="1:10" ht="30">
      <c r="A42" s="16" t="s">
        <v>24</v>
      </c>
      <c r="B42" s="30">
        <f>IF(B34&gt;=B28,(B28-C33-D33-E33-F33-G33),B34)</f>
        <v>366</v>
      </c>
      <c r="C42" s="30">
        <f>IF((B34-B28)&lt;0,0,IF(B34&gt;=(B28+C28),(B28+C28-B42),(B34-B28)))</f>
        <v>0</v>
      </c>
      <c r="D42" s="30">
        <f>IF((B34-B28-C28)&lt;0,0,IF(B34&gt;=(B28+C28+D28),(B28+C28+D28-B42-C42),(B34-B28-C28)))</f>
        <v>0</v>
      </c>
      <c r="E42" s="30">
        <f>IF((B34-B28-C28-D28)&lt;0,0,IF(B34&gt;=(B28+C28+D28+E28),(B28+C28+D28+E28-B42-C42-D42),(B34-B28-C28-D28)))</f>
        <v>0</v>
      </c>
      <c r="F42" s="30">
        <f>IF((B34-B28-C28-D28-E28)&lt;0,0,IF(B34&gt;=(B28+C28+D28+E28+F28),(B28+C28+D28+E28+F28-B42-C42-D42-E42),(B34-B28-C28-D28-E28)))</f>
        <v>0</v>
      </c>
      <c r="G42" s="31">
        <f>IF((B34-B28-C28-D28-E28-F28)&lt;0,0,IF(B34&gt;=(B28+C28+D28+E28+F28+G28),(B28+C28+D28+E28+F28+G28-B42-C42-D42-E42-F42),(B34-B28-C28-D28-E28-F28)))</f>
        <v>0</v>
      </c>
    </row>
    <row r="43" spans="1:10">
      <c r="A43" s="16" t="s">
        <v>25</v>
      </c>
      <c r="B43" s="30">
        <f>B29-B42</f>
        <v>0</v>
      </c>
      <c r="C43" s="30">
        <f>B29-C42-B42</f>
        <v>0</v>
      </c>
      <c r="D43" s="30">
        <f>B29-D42-C42-B42</f>
        <v>0</v>
      </c>
      <c r="E43" s="30">
        <f>B29-E42-D42-C42-B42</f>
        <v>0</v>
      </c>
      <c r="F43" s="30">
        <f>B29-F42-E42-D42-C42-B42</f>
        <v>0</v>
      </c>
      <c r="G43" s="31">
        <f>B29-G42-F42-E42-D42-C42-B42</f>
        <v>0</v>
      </c>
    </row>
    <row r="44" spans="1:10">
      <c r="A44" s="9" t="s">
        <v>26</v>
      </c>
      <c r="B44" s="17">
        <f t="shared" ref="B44:G44" si="7">(B42*B39)*B41</f>
        <v>0</v>
      </c>
      <c r="C44" s="17">
        <f t="shared" si="7"/>
        <v>0</v>
      </c>
      <c r="D44" s="17">
        <f t="shared" si="7"/>
        <v>0</v>
      </c>
      <c r="E44" s="17">
        <f t="shared" si="7"/>
        <v>0</v>
      </c>
      <c r="F44" s="17">
        <f t="shared" si="7"/>
        <v>0</v>
      </c>
      <c r="G44" s="18">
        <f t="shared" si="7"/>
        <v>0</v>
      </c>
    </row>
    <row r="45" spans="1:10" ht="15.75" thickBot="1">
      <c r="A45" s="19" t="s">
        <v>27</v>
      </c>
      <c r="B45" s="45">
        <f>ROUND(SUM(B44:G44),0)</f>
        <v>0</v>
      </c>
      <c r="C45" s="45"/>
      <c r="D45" s="45"/>
      <c r="E45" s="45"/>
      <c r="F45" s="45"/>
      <c r="G45" s="46"/>
    </row>
    <row r="47" spans="1:10" ht="15.75" thickBot="1">
      <c r="H47" s="27"/>
      <c r="I47" s="3"/>
      <c r="J47" s="3"/>
    </row>
    <row r="48" spans="1:10">
      <c r="A48" s="21"/>
      <c r="B48" s="39" t="s">
        <v>4</v>
      </c>
      <c r="C48" s="36" t="s">
        <v>5</v>
      </c>
      <c r="D48" s="36" t="s">
        <v>0</v>
      </c>
      <c r="E48" s="36" t="s">
        <v>6</v>
      </c>
      <c r="F48" s="36" t="s">
        <v>7</v>
      </c>
      <c r="G48" s="36" t="s">
        <v>8</v>
      </c>
      <c r="H48" s="27"/>
      <c r="I48" s="3"/>
      <c r="J48" s="3"/>
    </row>
    <row r="49" spans="1:10">
      <c r="A49" s="9"/>
      <c r="B49" s="37"/>
      <c r="C49" s="37"/>
      <c r="D49" s="37"/>
      <c r="E49" s="37"/>
      <c r="F49" s="37"/>
      <c r="G49" s="37"/>
      <c r="H49" s="27"/>
      <c r="I49" s="3"/>
      <c r="J49" s="3"/>
    </row>
    <row r="50" spans="1:10">
      <c r="A50" s="9"/>
      <c r="B50" s="38"/>
      <c r="C50" s="38"/>
      <c r="D50" s="38"/>
      <c r="E50" s="38"/>
      <c r="F50" s="38"/>
      <c r="G50" s="38"/>
      <c r="H50" s="27"/>
      <c r="I50" s="3"/>
      <c r="J50" s="3"/>
    </row>
    <row r="51" spans="1:10">
      <c r="A51" s="9"/>
      <c r="B51" s="47"/>
      <c r="C51" s="47"/>
      <c r="D51" s="47"/>
      <c r="E51" s="47"/>
      <c r="F51" s="47"/>
      <c r="G51" s="47"/>
      <c r="H51" s="27"/>
      <c r="I51" s="3"/>
      <c r="J51" s="3"/>
    </row>
    <row r="52" spans="1:10">
      <c r="A52" s="9"/>
      <c r="B52" s="33"/>
      <c r="C52" s="33"/>
      <c r="D52" s="33"/>
      <c r="E52" s="33"/>
      <c r="F52" s="33"/>
      <c r="G52" s="33"/>
      <c r="H52" s="27"/>
      <c r="I52" s="3"/>
      <c r="J52" s="3"/>
    </row>
    <row r="53" spans="1:10">
      <c r="A53" s="9"/>
      <c r="B53" s="41"/>
      <c r="C53" s="41"/>
      <c r="D53" s="41"/>
      <c r="E53" s="41"/>
      <c r="F53" s="41"/>
      <c r="G53" s="41"/>
      <c r="H53" s="27"/>
      <c r="I53" s="3"/>
      <c r="J53" s="3"/>
    </row>
    <row r="54" spans="1:10">
      <c r="A54" s="9"/>
      <c r="B54" s="37"/>
      <c r="C54" s="37"/>
      <c r="D54" s="37"/>
      <c r="E54" s="37"/>
      <c r="F54" s="37"/>
      <c r="G54" s="37"/>
      <c r="H54" s="27"/>
      <c r="I54" s="3"/>
      <c r="J54" s="3"/>
    </row>
    <row r="55" spans="1:10">
      <c r="A55" s="9"/>
      <c r="B55" s="38"/>
      <c r="C55" s="38"/>
      <c r="D55" s="38"/>
      <c r="E55" s="38"/>
      <c r="F55" s="38"/>
      <c r="G55" s="38"/>
      <c r="H55" s="27"/>
      <c r="I55" s="3"/>
      <c r="J55" s="3"/>
    </row>
    <row r="56" spans="1:10">
      <c r="A56" s="9"/>
      <c r="B56" s="47"/>
      <c r="C56" s="47"/>
      <c r="D56" s="47"/>
      <c r="E56" s="47"/>
      <c r="F56" s="47"/>
      <c r="G56" s="47"/>
      <c r="H56" s="27"/>
      <c r="I56" s="3"/>
      <c r="J56" s="3"/>
    </row>
    <row r="57" spans="1:10">
      <c r="A57" s="9"/>
      <c r="B57" s="22"/>
      <c r="C57" s="22"/>
      <c r="D57" s="22"/>
      <c r="E57" s="22"/>
      <c r="F57" s="22"/>
      <c r="G57" s="22"/>
      <c r="H57" s="27"/>
      <c r="I57" s="3"/>
      <c r="J57" s="3"/>
    </row>
    <row r="58" spans="1:10">
      <c r="A58" s="9"/>
      <c r="B58" s="41"/>
      <c r="C58" s="41"/>
      <c r="D58" s="41"/>
      <c r="E58" s="41"/>
      <c r="F58" s="41"/>
      <c r="G58" s="41"/>
      <c r="H58" s="27"/>
      <c r="I58" s="3"/>
      <c r="J58" s="3"/>
    </row>
    <row r="59" spans="1:10">
      <c r="A59" s="9"/>
      <c r="B59" s="28"/>
      <c r="C59" s="28"/>
      <c r="D59" s="28"/>
      <c r="E59" s="28"/>
      <c r="F59" s="28"/>
      <c r="G59" s="28"/>
      <c r="H59" s="27"/>
      <c r="I59" s="3"/>
      <c r="J59" s="3"/>
    </row>
    <row r="60" spans="1:10">
      <c r="A60" s="2"/>
      <c r="B60" s="43"/>
      <c r="C60" s="43"/>
      <c r="D60" s="43"/>
      <c r="E60" s="43"/>
      <c r="F60" s="43"/>
      <c r="G60" s="43"/>
      <c r="H60" s="27"/>
      <c r="I60" s="3"/>
      <c r="J60" s="3"/>
    </row>
    <row r="61" spans="1:10">
      <c r="A61" s="9"/>
      <c r="B61" s="28"/>
      <c r="C61" s="28"/>
      <c r="D61" s="28"/>
      <c r="E61" s="28"/>
      <c r="F61" s="28"/>
      <c r="G61" s="28"/>
      <c r="H61" s="27"/>
      <c r="I61" s="3"/>
      <c r="J61" s="3"/>
    </row>
    <row r="62" spans="1:10">
      <c r="A62" s="9"/>
      <c r="B62" s="34"/>
      <c r="C62" s="34"/>
      <c r="D62" s="34"/>
      <c r="E62" s="34"/>
      <c r="F62" s="34"/>
      <c r="G62" s="34"/>
      <c r="H62" s="27"/>
      <c r="I62" s="3"/>
      <c r="J62" s="3"/>
    </row>
    <row r="63" spans="1:10">
      <c r="A63" s="9"/>
      <c r="B63" s="35"/>
      <c r="C63" s="35"/>
      <c r="D63" s="35"/>
      <c r="E63" s="35"/>
      <c r="F63" s="35"/>
      <c r="G63" s="35"/>
      <c r="H63" s="27"/>
      <c r="I63" s="3"/>
      <c r="J63" s="3"/>
    </row>
    <row r="64" spans="1:10">
      <c r="A64" s="16"/>
      <c r="B64" s="30"/>
      <c r="C64" s="30"/>
      <c r="D64" s="30"/>
      <c r="E64" s="30"/>
      <c r="F64" s="30"/>
      <c r="G64" s="30"/>
      <c r="H64" s="27"/>
      <c r="I64" s="3"/>
      <c r="J64" s="3"/>
    </row>
    <row r="65" spans="1:7">
      <c r="A65" s="16"/>
      <c r="B65" s="30"/>
      <c r="C65" s="30"/>
      <c r="D65" s="30"/>
      <c r="E65" s="30"/>
      <c r="F65" s="30"/>
      <c r="G65" s="30"/>
    </row>
    <row r="66" spans="1:7">
      <c r="A66" s="9"/>
      <c r="B66" s="32"/>
      <c r="C66" s="32"/>
      <c r="D66" s="32"/>
      <c r="E66" s="32"/>
      <c r="F66" s="32"/>
      <c r="G66" s="32"/>
    </row>
    <row r="67" spans="1:7" ht="15.75" thickBot="1">
      <c r="A67" s="19"/>
      <c r="B67" s="45"/>
      <c r="C67" s="45"/>
      <c r="D67" s="45"/>
      <c r="E67" s="45"/>
      <c r="F67" s="45"/>
      <c r="G67" s="45"/>
    </row>
    <row r="69" spans="1:7" ht="15.75" thickBot="1"/>
    <row r="70" spans="1:7">
      <c r="A70" s="23"/>
      <c r="B70" s="39" t="s">
        <v>4</v>
      </c>
      <c r="C70" s="36" t="s">
        <v>5</v>
      </c>
      <c r="D70" s="36" t="s">
        <v>0</v>
      </c>
      <c r="E70" s="36" t="s">
        <v>6</v>
      </c>
      <c r="F70" s="36" t="s">
        <v>7</v>
      </c>
      <c r="G70" s="36" t="s">
        <v>8</v>
      </c>
    </row>
    <row r="71" spans="1:7">
      <c r="A71" s="9" t="s">
        <v>9</v>
      </c>
      <c r="B71" s="37"/>
      <c r="C71" s="37"/>
      <c r="D71" s="37"/>
      <c r="E71" s="37"/>
      <c r="F71" s="37"/>
      <c r="G71" s="37"/>
    </row>
    <row r="72" spans="1:7">
      <c r="A72" s="9" t="s">
        <v>10</v>
      </c>
      <c r="B72" s="38"/>
      <c r="C72" s="38"/>
      <c r="D72" s="38"/>
      <c r="E72" s="38"/>
      <c r="F72" s="38"/>
      <c r="G72" s="38"/>
    </row>
    <row r="73" spans="1:7">
      <c r="A73" s="9" t="s">
        <v>12</v>
      </c>
      <c r="B73" s="47"/>
      <c r="C73" s="47"/>
      <c r="D73" s="47"/>
      <c r="E73" s="47"/>
      <c r="F73" s="47"/>
      <c r="G73" s="47"/>
    </row>
    <row r="74" spans="1:7">
      <c r="A74" s="9" t="s">
        <v>13</v>
      </c>
      <c r="B74" s="12"/>
      <c r="C74" s="12"/>
      <c r="D74" s="12"/>
      <c r="E74" s="12"/>
      <c r="F74" s="12"/>
      <c r="G74" s="12"/>
    </row>
    <row r="75" spans="1:7">
      <c r="A75" s="9" t="s">
        <v>14</v>
      </c>
      <c r="B75" s="41"/>
      <c r="C75" s="41"/>
      <c r="D75" s="41"/>
      <c r="E75" s="41"/>
      <c r="F75" s="41"/>
      <c r="G75" s="41"/>
    </row>
    <row r="76" spans="1:7">
      <c r="A76" s="9" t="s">
        <v>15</v>
      </c>
      <c r="B76" s="37"/>
      <c r="C76" s="37"/>
      <c r="D76" s="37"/>
      <c r="E76" s="37"/>
      <c r="F76" s="37"/>
      <c r="G76" s="37"/>
    </row>
    <row r="77" spans="1:7">
      <c r="A77" s="9" t="s">
        <v>16</v>
      </c>
      <c r="B77" s="38"/>
      <c r="C77" s="38"/>
      <c r="D77" s="38"/>
      <c r="E77" s="38"/>
      <c r="F77" s="38"/>
      <c r="G77" s="38"/>
    </row>
    <row r="78" spans="1:7">
      <c r="A78" s="9" t="s">
        <v>17</v>
      </c>
      <c r="B78" s="47"/>
      <c r="C78" s="47"/>
      <c r="D78" s="47"/>
      <c r="E78" s="47"/>
      <c r="F78" s="47"/>
      <c r="G78" s="47"/>
    </row>
    <row r="79" spans="1:7">
      <c r="A79" s="9" t="s">
        <v>18</v>
      </c>
      <c r="B79" s="12"/>
      <c r="C79" s="12"/>
      <c r="D79" s="12"/>
      <c r="E79" s="12"/>
      <c r="F79" s="12"/>
      <c r="G79" s="12"/>
    </row>
    <row r="80" spans="1:7">
      <c r="A80" s="9" t="s">
        <v>19</v>
      </c>
      <c r="B80" s="41"/>
      <c r="C80" s="41"/>
      <c r="D80" s="41"/>
      <c r="E80" s="41"/>
      <c r="F80" s="41"/>
      <c r="G80" s="41"/>
    </row>
    <row r="81" spans="1:7">
      <c r="A81" s="9" t="s">
        <v>20</v>
      </c>
      <c r="B81" s="28"/>
      <c r="C81" s="28"/>
      <c r="D81" s="28"/>
      <c r="E81" s="28"/>
      <c r="F81" s="28"/>
      <c r="G81" s="28"/>
    </row>
    <row r="82" spans="1:7">
      <c r="A82" s="9" t="s">
        <v>11</v>
      </c>
      <c r="B82" s="43"/>
      <c r="C82" s="43"/>
      <c r="D82" s="43"/>
      <c r="E82" s="43"/>
      <c r="F82" s="43"/>
      <c r="G82" s="43"/>
    </row>
    <row r="83" spans="1:7">
      <c r="A83" s="9" t="s">
        <v>21</v>
      </c>
      <c r="B83" s="28"/>
      <c r="C83" s="28"/>
      <c r="D83" s="28"/>
      <c r="E83" s="28"/>
      <c r="F83" s="28"/>
      <c r="G83" s="28"/>
    </row>
    <row r="84" spans="1:7">
      <c r="A84" s="9" t="s">
        <v>22</v>
      </c>
      <c r="B84" s="34"/>
      <c r="C84" s="34"/>
      <c r="D84" s="34"/>
      <c r="E84" s="34"/>
      <c r="F84" s="34"/>
      <c r="G84" s="34"/>
    </row>
    <row r="85" spans="1:7">
      <c r="A85" s="9" t="s">
        <v>23</v>
      </c>
      <c r="B85" s="35"/>
      <c r="C85" s="35"/>
      <c r="D85" s="35"/>
      <c r="E85" s="35"/>
      <c r="F85" s="35"/>
      <c r="G85" s="35"/>
    </row>
    <row r="86" spans="1:7" ht="30">
      <c r="A86" s="16" t="s">
        <v>24</v>
      </c>
      <c r="B86" s="30"/>
      <c r="C86" s="30"/>
      <c r="D86" s="30"/>
      <c r="E86" s="30"/>
      <c r="F86" s="30"/>
      <c r="G86" s="30"/>
    </row>
    <row r="87" spans="1:7">
      <c r="A87" s="16" t="s">
        <v>25</v>
      </c>
      <c r="B87" s="30"/>
      <c r="C87" s="30"/>
      <c r="D87" s="30"/>
      <c r="E87" s="30"/>
      <c r="F87" s="30"/>
      <c r="G87" s="30"/>
    </row>
    <row r="88" spans="1:7">
      <c r="A88" s="9" t="s">
        <v>26</v>
      </c>
      <c r="B88" s="17"/>
      <c r="C88" s="17"/>
      <c r="D88" s="17"/>
      <c r="E88" s="17"/>
      <c r="F88" s="17"/>
      <c r="G88" s="17"/>
    </row>
    <row r="89" spans="1:7" ht="15.75" thickBot="1">
      <c r="A89" s="19" t="s">
        <v>27</v>
      </c>
      <c r="B89" s="45"/>
      <c r="C89" s="45"/>
      <c r="D89" s="45"/>
      <c r="E89" s="45"/>
      <c r="F89" s="45"/>
      <c r="G89" s="45"/>
    </row>
    <row r="91" spans="1:7" ht="15.75" thickBot="1"/>
    <row r="92" spans="1:7">
      <c r="A92" s="24"/>
      <c r="B92" s="39" t="s">
        <v>4</v>
      </c>
      <c r="C92" s="36" t="s">
        <v>5</v>
      </c>
      <c r="D92" s="36" t="s">
        <v>0</v>
      </c>
      <c r="E92" s="36" t="s">
        <v>6</v>
      </c>
      <c r="F92" s="36" t="s">
        <v>7</v>
      </c>
      <c r="G92" s="8" t="s">
        <v>8</v>
      </c>
    </row>
    <row r="93" spans="1:7">
      <c r="A93" s="9" t="s">
        <v>9</v>
      </c>
      <c r="B93" s="37">
        <v>43171</v>
      </c>
      <c r="C93" s="37" t="str">
        <f>IF(AND(OR(C94="",C94=0),(OR(C99&lt;&gt;0))),B93,"")</f>
        <v/>
      </c>
      <c r="D93" s="37" t="str">
        <f>IF(AND(OR(D94="",D94=0),(OR(D99&lt;&gt;0))),C93,"")</f>
        <v/>
      </c>
      <c r="E93" s="37" t="str">
        <f>IF(AND(OR(E94="",E94=0),(OR(E99&lt;&gt;0))),D93,"")</f>
        <v/>
      </c>
      <c r="F93" s="37" t="str">
        <f>IF(AND(OR(F94="",F94=0),(OR(F99&lt;&gt;0))),E93,"")</f>
        <v/>
      </c>
      <c r="G93" s="10" t="str">
        <f>IF(AND(OR(G94="",G94=0),(OR(G99&lt;&gt;0))),F93,"")</f>
        <v/>
      </c>
    </row>
    <row r="94" spans="1:7">
      <c r="A94" s="9" t="s">
        <v>10</v>
      </c>
      <c r="B94" s="38">
        <v>1200</v>
      </c>
      <c r="C94" s="38">
        <v>0</v>
      </c>
      <c r="D94" s="38">
        <v>0</v>
      </c>
      <c r="E94" s="38">
        <v>0</v>
      </c>
      <c r="F94" s="38">
        <v>0</v>
      </c>
      <c r="G94" s="11">
        <v>0</v>
      </c>
    </row>
    <row r="95" spans="1:7">
      <c r="A95" s="9" t="s">
        <v>12</v>
      </c>
      <c r="B95" s="47">
        <f>B94+C94+D94+E94+F94+G94</f>
        <v>1200</v>
      </c>
      <c r="C95" s="47"/>
      <c r="D95" s="47"/>
      <c r="E95" s="47"/>
      <c r="F95" s="47"/>
      <c r="G95" s="48"/>
    </row>
    <row r="96" spans="1:7">
      <c r="A96" s="9" t="s">
        <v>13</v>
      </c>
      <c r="B96" s="12"/>
      <c r="C96" s="12"/>
      <c r="D96" s="12"/>
      <c r="E96" s="12"/>
      <c r="F96" s="12"/>
      <c r="G96" s="13"/>
    </row>
    <row r="97" spans="1:7">
      <c r="A97" s="9" t="s">
        <v>14</v>
      </c>
      <c r="B97" s="41">
        <f>IF(ISERROR((B96+C96+D96+E96+F96+G96)/(B95)),0,(B96+C96+D96+E96+F96+G96)/(B95))</f>
        <v>0</v>
      </c>
      <c r="C97" s="41"/>
      <c r="D97" s="41"/>
      <c r="E97" s="41"/>
      <c r="F97" s="41"/>
      <c r="G97" s="42"/>
    </row>
    <row r="98" spans="1:7">
      <c r="A98" s="9" t="s">
        <v>15</v>
      </c>
      <c r="B98" s="37"/>
      <c r="C98" s="37" t="str">
        <f>IF(B98="","",IF(AND(OR(C99="",C99=0),(OR(C94&lt;&gt;0))),B98,""))</f>
        <v/>
      </c>
      <c r="D98" s="37" t="str">
        <f>IF(AND(OR(D99="",D99=0),(OR(D94&lt;&gt;0))),C98,"")</f>
        <v/>
      </c>
      <c r="E98" s="37" t="str">
        <f>IF(AND(OR(E99="",E99=0),(OR(E94&lt;&gt;0))),D98,"")</f>
        <v/>
      </c>
      <c r="F98" s="37" t="str">
        <f>IF(AND(OR(F99="",F99=0),(OR(F94&lt;&gt;0))),E98,"")</f>
        <v/>
      </c>
      <c r="G98" s="10" t="str">
        <f>IF(AND(OR(G99="",G99=0),(OR(G94&lt;&gt;0))),F98,"")</f>
        <v/>
      </c>
    </row>
    <row r="99" spans="1:7">
      <c r="A99" s="9" t="s">
        <v>16</v>
      </c>
      <c r="B99" s="38"/>
      <c r="C99" s="38"/>
      <c r="D99" s="38"/>
      <c r="E99" s="38"/>
      <c r="F99" s="38"/>
      <c r="G99" s="11"/>
    </row>
    <row r="100" spans="1:7">
      <c r="A100" s="9" t="s">
        <v>17</v>
      </c>
      <c r="B100" s="47">
        <f>B99+C99+D99+E99+F99+G99</f>
        <v>0</v>
      </c>
      <c r="C100" s="47"/>
      <c r="D100" s="47"/>
      <c r="E100" s="47"/>
      <c r="F100" s="47"/>
      <c r="G100" s="48"/>
    </row>
    <row r="101" spans="1:7">
      <c r="A101" s="9" t="s">
        <v>18</v>
      </c>
      <c r="B101" s="12"/>
      <c r="C101" s="12"/>
      <c r="D101" s="12"/>
      <c r="E101" s="12"/>
      <c r="F101" s="12"/>
      <c r="G101" s="13"/>
    </row>
    <row r="102" spans="1:7">
      <c r="A102" s="9" t="s">
        <v>19</v>
      </c>
      <c r="B102" s="41">
        <f>IF(ISERROR((B101+C101+D101+E101+F101+G101)/(B100)),0,(B101+C101+D101+E101+F101+G101)/(B100))</f>
        <v>0</v>
      </c>
      <c r="C102" s="41"/>
      <c r="D102" s="41"/>
      <c r="E102" s="41"/>
      <c r="F102" s="41"/>
      <c r="G102" s="42"/>
    </row>
    <row r="103" spans="1:7">
      <c r="A103" s="9" t="s">
        <v>20</v>
      </c>
      <c r="B103" s="28">
        <f>B108*(B102-B97)</f>
        <v>0</v>
      </c>
      <c r="C103" s="28">
        <f>C108*(B102-B97)</f>
        <v>0</v>
      </c>
      <c r="D103" s="28">
        <f>D108*(B102-B97)</f>
        <v>0</v>
      </c>
      <c r="E103" s="28">
        <f>E108*(B102-B97)</f>
        <v>0</v>
      </c>
      <c r="F103" s="28">
        <f>F108*(B102-B97)</f>
        <v>0</v>
      </c>
      <c r="G103" s="29">
        <f>G108*(B102-B97)</f>
        <v>0</v>
      </c>
    </row>
    <row r="104" spans="1:7">
      <c r="A104" s="2" t="s">
        <v>11</v>
      </c>
      <c r="B104" s="43">
        <f>B103+C103+D103+E103+F103+G103</f>
        <v>0</v>
      </c>
      <c r="C104" s="43"/>
      <c r="D104" s="43"/>
      <c r="E104" s="43"/>
      <c r="F104" s="43"/>
      <c r="G104" s="44"/>
    </row>
    <row r="105" spans="1:7">
      <c r="A105" s="9" t="s">
        <v>21</v>
      </c>
      <c r="B105" s="28">
        <f t="shared" ref="B105:G105" si="8">IF(ISERR(B103/B108),0,B103/B108)</f>
        <v>0</v>
      </c>
      <c r="C105" s="28">
        <f t="shared" si="8"/>
        <v>0</v>
      </c>
      <c r="D105" s="28">
        <f t="shared" si="8"/>
        <v>0</v>
      </c>
      <c r="E105" s="28">
        <f t="shared" si="8"/>
        <v>0</v>
      </c>
      <c r="F105" s="28">
        <f t="shared" si="8"/>
        <v>0</v>
      </c>
      <c r="G105" s="29">
        <f t="shared" si="8"/>
        <v>0</v>
      </c>
    </row>
    <row r="106" spans="1:7">
      <c r="A106" s="9" t="s">
        <v>22</v>
      </c>
      <c r="B106" s="34">
        <f t="shared" ref="B106:G106" si="9">IF(ISERROR(IF(B93="",0,DATEDIF(B93,B98,"y"))),0,(IF(B93="",0,DATEDIF(B93,B98,"y"))))</f>
        <v>0</v>
      </c>
      <c r="C106" s="34">
        <f t="shared" si="9"/>
        <v>0</v>
      </c>
      <c r="D106" s="34">
        <f t="shared" si="9"/>
        <v>0</v>
      </c>
      <c r="E106" s="34">
        <f t="shared" si="9"/>
        <v>0</v>
      </c>
      <c r="F106" s="34">
        <f t="shared" si="9"/>
        <v>0</v>
      </c>
      <c r="G106" s="14">
        <f t="shared" si="9"/>
        <v>0</v>
      </c>
    </row>
    <row r="107" spans="1:7">
      <c r="A107" s="9" t="s">
        <v>23</v>
      </c>
      <c r="B107" s="35">
        <f t="shared" ref="B107:G107" si="10">IF(B93&lt;$B$1,IF(AND(B106&gt;=2,B106&lt;8),0.5,IF(B106&gt;=8,0.65,0)),0)</f>
        <v>0</v>
      </c>
      <c r="C107" s="35">
        <f t="shared" si="10"/>
        <v>0</v>
      </c>
      <c r="D107" s="35">
        <f t="shared" si="10"/>
        <v>0</v>
      </c>
      <c r="E107" s="35">
        <f t="shared" si="10"/>
        <v>0</v>
      </c>
      <c r="F107" s="35">
        <f t="shared" si="10"/>
        <v>0</v>
      </c>
      <c r="G107" s="15">
        <f t="shared" si="10"/>
        <v>0</v>
      </c>
    </row>
    <row r="108" spans="1:7" ht="30">
      <c r="A108" s="16" t="s">
        <v>24</v>
      </c>
      <c r="B108" s="30">
        <f>IF(B100&gt;=B94,(B94-C99-D99-E99-F99-G99),B100)</f>
        <v>0</v>
      </c>
      <c r="C108" s="30">
        <f>IF((B100-B94)&lt;0,0,IF(B100&gt;=(B94+C94),(B94+C94-B108),(B100-B94)))</f>
        <v>0</v>
      </c>
      <c r="D108" s="30">
        <f>IF((B100-B94-C94)&lt;0,0,IF(B100&gt;=(B94+C94+D94),(B94+C94+D94-B108-C108),(B100-B94-C94)))</f>
        <v>0</v>
      </c>
      <c r="E108" s="30">
        <f>IF((B100-B94-C94-D94)&lt;0,0,IF(B100&gt;=(B94+C94+D94+E94),(B94+C94+D94+E94-B108-C108-D108),(B100-B94-C94-D94)))</f>
        <v>0</v>
      </c>
      <c r="F108" s="30">
        <f>IF((B100-B94-C94-D94-E94)&lt;0,0,IF(B100&gt;=(B94+C94+D94+E94+F94),(B94+C94+D94+E94+F94-B108-C108-D108-E108),(B100-B94-C94-D94-E94)))</f>
        <v>0</v>
      </c>
      <c r="G108" s="31">
        <f>IF((B100-B94-C94-D94-E94-F94)&lt;0,0,IF(B100&gt;=(B94+C94+D94+E94+F94+G94),(B94+C94+D94+E94+F94+G94-B108-C108-D108-E108-F108),(B100-B94-C94-D94-E94-F94)))</f>
        <v>0</v>
      </c>
    </row>
    <row r="109" spans="1:7">
      <c r="A109" s="16" t="s">
        <v>25</v>
      </c>
      <c r="B109" s="30">
        <f>B95-B108</f>
        <v>1200</v>
      </c>
      <c r="C109" s="30">
        <f>B95-C108-B108</f>
        <v>1200</v>
      </c>
      <c r="D109" s="30">
        <f>B95-D108-C108-B108</f>
        <v>1200</v>
      </c>
      <c r="E109" s="30">
        <f>B95-E108-D108-C108-B108</f>
        <v>1200</v>
      </c>
      <c r="F109" s="30">
        <f>B95-F108-E108-D108-C108-B108</f>
        <v>1200</v>
      </c>
      <c r="G109" s="31">
        <f>B95-G108-F108-E108-D108-C108-B108</f>
        <v>1200</v>
      </c>
    </row>
    <row r="110" spans="1:7">
      <c r="A110" s="9" t="s">
        <v>26</v>
      </c>
      <c r="B110" s="17">
        <f t="shared" ref="B110:G110" si="11">(B108*B105)*B107</f>
        <v>0</v>
      </c>
      <c r="C110" s="17">
        <f t="shared" si="11"/>
        <v>0</v>
      </c>
      <c r="D110" s="17">
        <f t="shared" si="11"/>
        <v>0</v>
      </c>
      <c r="E110" s="17">
        <f t="shared" si="11"/>
        <v>0</v>
      </c>
      <c r="F110" s="17">
        <f t="shared" si="11"/>
        <v>0</v>
      </c>
      <c r="G110" s="18">
        <f t="shared" si="11"/>
        <v>0</v>
      </c>
    </row>
    <row r="111" spans="1:7" ht="15.75" thickBot="1">
      <c r="A111" s="19" t="s">
        <v>27</v>
      </c>
      <c r="B111" s="45">
        <f>ROUND(SUM(B110:G110),0)</f>
        <v>0</v>
      </c>
      <c r="C111" s="45"/>
      <c r="D111" s="45"/>
      <c r="E111" s="45"/>
      <c r="F111" s="45"/>
      <c r="G111" s="46"/>
    </row>
    <row r="113" spans="1:7" ht="15.75" thickBot="1"/>
    <row r="114" spans="1:7">
      <c r="A114" s="25"/>
      <c r="B114" s="39" t="s">
        <v>4</v>
      </c>
      <c r="C114" s="36" t="s">
        <v>5</v>
      </c>
      <c r="D114" s="36" t="s">
        <v>0</v>
      </c>
      <c r="E114" s="36" t="s">
        <v>6</v>
      </c>
      <c r="F114" s="36" t="s">
        <v>7</v>
      </c>
      <c r="G114" s="8" t="s">
        <v>8</v>
      </c>
    </row>
    <row r="115" spans="1:7">
      <c r="A115" s="9" t="s">
        <v>9</v>
      </c>
      <c r="B115" s="37"/>
      <c r="C115" s="37" t="str">
        <f>IF(AND(OR(C116="",C116=0),(OR(C121&lt;&gt;0))),B115,"")</f>
        <v/>
      </c>
      <c r="D115" s="37" t="str">
        <f>IF(AND(OR(D116="",D116=0),(OR(D121&lt;&gt;0))),C115,"")</f>
        <v/>
      </c>
      <c r="E115" s="37" t="str">
        <f>IF(AND(OR(E116="",E116=0),(OR(E121&lt;&gt;0))),D115,"")</f>
        <v/>
      </c>
      <c r="F115" s="37" t="str">
        <f>IF(AND(OR(F116="",F116=0),(OR(F121&lt;&gt;0))),E115,"")</f>
        <v/>
      </c>
      <c r="G115" s="10" t="str">
        <f>IF(AND(OR(G116="",G116=0),(OR(G121&lt;&gt;0))),F115,"")</f>
        <v/>
      </c>
    </row>
    <row r="116" spans="1:7">
      <c r="A116" s="9" t="s">
        <v>10</v>
      </c>
      <c r="B116" s="38"/>
      <c r="C116" s="38">
        <v>0</v>
      </c>
      <c r="D116" s="38">
        <v>0</v>
      </c>
      <c r="E116" s="38">
        <v>0</v>
      </c>
      <c r="F116" s="38">
        <v>0</v>
      </c>
      <c r="G116" s="11">
        <v>0</v>
      </c>
    </row>
    <row r="117" spans="1:7">
      <c r="A117" s="9" t="s">
        <v>12</v>
      </c>
      <c r="B117" s="47">
        <f>B116+C116+D116+E116+F116+G116</f>
        <v>0</v>
      </c>
      <c r="C117" s="47"/>
      <c r="D117" s="47"/>
      <c r="E117" s="47"/>
      <c r="F117" s="47"/>
      <c r="G117" s="48"/>
    </row>
    <row r="118" spans="1:7">
      <c r="A118" s="9" t="s">
        <v>13</v>
      </c>
      <c r="B118" s="12"/>
      <c r="C118" s="12"/>
      <c r="D118" s="12"/>
      <c r="E118" s="12"/>
      <c r="F118" s="12"/>
      <c r="G118" s="13"/>
    </row>
    <row r="119" spans="1:7">
      <c r="A119" s="9" t="s">
        <v>14</v>
      </c>
      <c r="B119" s="41">
        <f>IF(ISERROR((B118+C118+D118+E118+F118+G118)/(B117)),0,(B118+C118+D118+E118+F118+G118)/(B117))</f>
        <v>0</v>
      </c>
      <c r="C119" s="41"/>
      <c r="D119" s="41"/>
      <c r="E119" s="41"/>
      <c r="F119" s="41"/>
      <c r="G119" s="42"/>
    </row>
    <row r="120" spans="1:7">
      <c r="A120" s="9" t="s">
        <v>15</v>
      </c>
      <c r="B120" s="37"/>
      <c r="C120" s="37" t="str">
        <f>IF(B120="","",IF(AND(OR(C121="",C121=0),(OR(C116&lt;&gt;0))),B120,""))</f>
        <v/>
      </c>
      <c r="D120" s="37" t="str">
        <f>IF(AND(OR(D121="",D121=0),(OR(D116&lt;&gt;0))),C120,"")</f>
        <v/>
      </c>
      <c r="E120" s="37" t="str">
        <f>IF(AND(OR(E121="",E121=0),(OR(E116&lt;&gt;0))),D120,"")</f>
        <v/>
      </c>
      <c r="F120" s="37" t="str">
        <f>IF(AND(OR(F121="",F121=0),(OR(F116&lt;&gt;0))),E120,"")</f>
        <v/>
      </c>
      <c r="G120" s="10" t="str">
        <f>IF(AND(OR(G121="",G121=0),(OR(G116&lt;&gt;0))),F120,"")</f>
        <v/>
      </c>
    </row>
    <row r="121" spans="1:7">
      <c r="A121" s="9" t="s">
        <v>16</v>
      </c>
      <c r="B121" s="38"/>
      <c r="C121" s="38"/>
      <c r="D121" s="38"/>
      <c r="E121" s="38"/>
      <c r="F121" s="38"/>
      <c r="G121" s="11"/>
    </row>
    <row r="122" spans="1:7">
      <c r="A122" s="9" t="s">
        <v>17</v>
      </c>
      <c r="B122" s="47">
        <f>B121+C121+D121+E121+F121+G121</f>
        <v>0</v>
      </c>
      <c r="C122" s="47"/>
      <c r="D122" s="47"/>
      <c r="E122" s="47"/>
      <c r="F122" s="47"/>
      <c r="G122" s="48"/>
    </row>
    <row r="123" spans="1:7">
      <c r="A123" s="9" t="s">
        <v>18</v>
      </c>
      <c r="B123" s="12"/>
      <c r="C123" s="12"/>
      <c r="D123" s="12"/>
      <c r="E123" s="12"/>
      <c r="F123" s="12"/>
      <c r="G123" s="13"/>
    </row>
    <row r="124" spans="1:7">
      <c r="A124" s="9" t="s">
        <v>19</v>
      </c>
      <c r="B124" s="41">
        <f>IF(ISERROR((B123+C123+D123+E123+F123+G123)/(B122)),0,(B123+C123+D123+E123+F123+G123)/(B122))</f>
        <v>0</v>
      </c>
      <c r="C124" s="41"/>
      <c r="D124" s="41"/>
      <c r="E124" s="41"/>
      <c r="F124" s="41"/>
      <c r="G124" s="42"/>
    </row>
    <row r="125" spans="1:7">
      <c r="A125" s="9" t="s">
        <v>20</v>
      </c>
      <c r="B125" s="28">
        <f>B130*(B124-B119)</f>
        <v>0</v>
      </c>
      <c r="C125" s="28">
        <f>C130*(B124-B119)</f>
        <v>0</v>
      </c>
      <c r="D125" s="28">
        <f>D130*(B124-B119)</f>
        <v>0</v>
      </c>
      <c r="E125" s="28">
        <f>E130*(B124-B119)</f>
        <v>0</v>
      </c>
      <c r="F125" s="28">
        <f>F130*(B124-B119)</f>
        <v>0</v>
      </c>
      <c r="G125" s="29">
        <f>G130*(B124-B119)</f>
        <v>0</v>
      </c>
    </row>
    <row r="126" spans="1:7">
      <c r="A126" s="2" t="s">
        <v>11</v>
      </c>
      <c r="B126" s="43">
        <f>B125+C125+D125+E125+F125+G125</f>
        <v>0</v>
      </c>
      <c r="C126" s="43"/>
      <c r="D126" s="43"/>
      <c r="E126" s="43"/>
      <c r="F126" s="43"/>
      <c r="G126" s="44"/>
    </row>
    <row r="127" spans="1:7">
      <c r="A127" s="9" t="s">
        <v>21</v>
      </c>
      <c r="B127" s="28">
        <f t="shared" ref="B127:G127" si="12">IF(ISERR(B125/B130),0,B125/B130)</f>
        <v>0</v>
      </c>
      <c r="C127" s="28">
        <f t="shared" si="12"/>
        <v>0</v>
      </c>
      <c r="D127" s="28">
        <f t="shared" si="12"/>
        <v>0</v>
      </c>
      <c r="E127" s="28">
        <f t="shared" si="12"/>
        <v>0</v>
      </c>
      <c r="F127" s="28">
        <f t="shared" si="12"/>
        <v>0</v>
      </c>
      <c r="G127" s="29">
        <f t="shared" si="12"/>
        <v>0</v>
      </c>
    </row>
    <row r="128" spans="1:7">
      <c r="A128" s="9" t="s">
        <v>22</v>
      </c>
      <c r="B128" s="34">
        <f t="shared" ref="B128:G128" si="13">IF(ISERROR(IF(B115="",0,DATEDIF(B115,B120,"y"))),0,(IF(B115="",0,DATEDIF(B115,B120,"y"))))</f>
        <v>0</v>
      </c>
      <c r="C128" s="34">
        <f t="shared" si="13"/>
        <v>0</v>
      </c>
      <c r="D128" s="34">
        <f t="shared" si="13"/>
        <v>0</v>
      </c>
      <c r="E128" s="34">
        <f t="shared" si="13"/>
        <v>0</v>
      </c>
      <c r="F128" s="34">
        <f t="shared" si="13"/>
        <v>0</v>
      </c>
      <c r="G128" s="14">
        <f t="shared" si="13"/>
        <v>0</v>
      </c>
    </row>
    <row r="129" spans="1:7">
      <c r="A129" s="9" t="s">
        <v>23</v>
      </c>
      <c r="B129" s="35">
        <f t="shared" ref="B129:G129" si="14">IF(B115&lt;$B$1,IF(AND(B128&gt;=2,B128&lt;8),0.5,IF(B128&gt;=8,0.65,0)),0)</f>
        <v>0</v>
      </c>
      <c r="C129" s="35">
        <f t="shared" si="14"/>
        <v>0</v>
      </c>
      <c r="D129" s="35">
        <f t="shared" si="14"/>
        <v>0</v>
      </c>
      <c r="E129" s="35">
        <f t="shared" si="14"/>
        <v>0</v>
      </c>
      <c r="F129" s="35">
        <f t="shared" si="14"/>
        <v>0</v>
      </c>
      <c r="G129" s="15">
        <f t="shared" si="14"/>
        <v>0</v>
      </c>
    </row>
    <row r="130" spans="1:7" ht="30">
      <c r="A130" s="16" t="s">
        <v>24</v>
      </c>
      <c r="B130" s="30">
        <f>IF(B122&gt;=B116,(B116-C121-D121-E121-F121-G121),B122)</f>
        <v>0</v>
      </c>
      <c r="C130" s="30">
        <f>IF((B122-B116)&lt;0,0,IF(B122&gt;=(B116+C116),(B116+C116-B130),(B122-B116)))</f>
        <v>0</v>
      </c>
      <c r="D130" s="30">
        <f>IF((B122-B116-C116)&lt;0,0,IF(B122&gt;=(B116+C116+D116),(B116+C116+D116-B130-C130),(B122-B116-C116)))</f>
        <v>0</v>
      </c>
      <c r="E130" s="30">
        <f>IF((B122-B116-C116-D116)&lt;0,0,IF(B122&gt;=(B116+C116+D116+E116),(B116+C116+D116+E116-B130-C130-D130),(B122-B116-C116-D116)))</f>
        <v>0</v>
      </c>
      <c r="F130" s="30">
        <f>IF((B122-B116-C116-D116-E116)&lt;0,0,IF(B122&gt;=(B116+C116+D116+E116+F116),(B116+C116+D116+E116+F116-B130-C130-D130-E130),(B122-B116-C116-D116-E116)))</f>
        <v>0</v>
      </c>
      <c r="G130" s="31">
        <f>IF((B122-B116-C116-D116-E116-F116)&lt;0,0,IF(B122&gt;=(B116+C116+D116+E116+F116+G116),(B116+C116+D116+E116+F116+G116-B130-C130-D130-E130-F130),(B122-B116-C116-D116-E116-F116)))</f>
        <v>0</v>
      </c>
    </row>
    <row r="131" spans="1:7">
      <c r="A131" s="16" t="s">
        <v>25</v>
      </c>
      <c r="B131" s="30">
        <f>B117-B130</f>
        <v>0</v>
      </c>
      <c r="C131" s="30">
        <f>B117-C130-B130</f>
        <v>0</v>
      </c>
      <c r="D131" s="30">
        <f>B117-D130-C130-B130</f>
        <v>0</v>
      </c>
      <c r="E131" s="30">
        <f>B117-E130-D130-C130-B130</f>
        <v>0</v>
      </c>
      <c r="F131" s="30">
        <f>B117-F130-E130-D130-C130-B130</f>
        <v>0</v>
      </c>
      <c r="G131" s="31">
        <f>B117-G130-F130-E130-D130-C130-B130</f>
        <v>0</v>
      </c>
    </row>
    <row r="132" spans="1:7">
      <c r="A132" s="9" t="s">
        <v>26</v>
      </c>
      <c r="B132" s="17">
        <f t="shared" ref="B132:G132" si="15">(B130*B127)*B129</f>
        <v>0</v>
      </c>
      <c r="C132" s="17">
        <f t="shared" si="15"/>
        <v>0</v>
      </c>
      <c r="D132" s="17">
        <f t="shared" si="15"/>
        <v>0</v>
      </c>
      <c r="E132" s="17">
        <f t="shared" si="15"/>
        <v>0</v>
      </c>
      <c r="F132" s="17">
        <f t="shared" si="15"/>
        <v>0</v>
      </c>
      <c r="G132" s="18">
        <f t="shared" si="15"/>
        <v>0</v>
      </c>
    </row>
    <row r="133" spans="1:7" ht="15.75" thickBot="1">
      <c r="A133" s="19" t="s">
        <v>27</v>
      </c>
      <c r="B133" s="45">
        <f>ROUND(SUM(B132:G132),0)</f>
        <v>0</v>
      </c>
      <c r="C133" s="45"/>
      <c r="D133" s="45"/>
      <c r="E133" s="45"/>
      <c r="F133" s="45"/>
      <c r="G133" s="46"/>
    </row>
    <row r="135" spans="1:7" ht="15.75" thickBot="1"/>
    <row r="136" spans="1:7">
      <c r="A136" s="26"/>
      <c r="B136" s="39" t="s">
        <v>4</v>
      </c>
      <c r="C136" s="36" t="s">
        <v>5</v>
      </c>
      <c r="D136" s="36" t="s">
        <v>0</v>
      </c>
      <c r="E136" s="36" t="s">
        <v>6</v>
      </c>
      <c r="F136" s="36" t="s">
        <v>7</v>
      </c>
      <c r="G136" s="8" t="s">
        <v>8</v>
      </c>
    </row>
    <row r="137" spans="1:7">
      <c r="A137" s="9" t="s">
        <v>9</v>
      </c>
      <c r="B137" s="37"/>
      <c r="C137" s="37" t="str">
        <f>IF(AND(OR(C138="",C138=0),(OR(C143&lt;&gt;0))),B137,"")</f>
        <v/>
      </c>
      <c r="D137" s="37" t="str">
        <f>IF(AND(OR(D138="",D138=0),(OR(D143&lt;&gt;0))),C137,"")</f>
        <v/>
      </c>
      <c r="E137" s="37" t="str">
        <f>IF(AND(OR(E138="",E138=0),(OR(E143&lt;&gt;0))),D137,"")</f>
        <v/>
      </c>
      <c r="F137" s="37" t="str">
        <f>IF(AND(OR(F138="",F138=0),(OR(F143&lt;&gt;0))),E137,"")</f>
        <v/>
      </c>
      <c r="G137" s="10" t="str">
        <f>IF(AND(OR(G138="",G138=0),(OR(G143&lt;&gt;0))),F137,"")</f>
        <v/>
      </c>
    </row>
    <row r="138" spans="1:7">
      <c r="A138" s="9" t="s">
        <v>10</v>
      </c>
      <c r="B138" s="38"/>
      <c r="C138" s="38">
        <v>0</v>
      </c>
      <c r="D138" s="38">
        <v>0</v>
      </c>
      <c r="E138" s="38">
        <v>0</v>
      </c>
      <c r="F138" s="38">
        <v>0</v>
      </c>
      <c r="G138" s="11">
        <v>0</v>
      </c>
    </row>
    <row r="139" spans="1:7">
      <c r="A139" s="9" t="s">
        <v>12</v>
      </c>
      <c r="B139" s="47">
        <f>B138+C138+D138+E138+F138+G138</f>
        <v>0</v>
      </c>
      <c r="C139" s="47"/>
      <c r="D139" s="47"/>
      <c r="E139" s="47"/>
      <c r="F139" s="47"/>
      <c r="G139" s="48"/>
    </row>
    <row r="140" spans="1:7">
      <c r="A140" s="9" t="s">
        <v>13</v>
      </c>
      <c r="B140" s="12"/>
      <c r="C140" s="12"/>
      <c r="D140" s="12"/>
      <c r="E140" s="12"/>
      <c r="F140" s="12"/>
      <c r="G140" s="13"/>
    </row>
    <row r="141" spans="1:7">
      <c r="A141" s="9" t="s">
        <v>14</v>
      </c>
      <c r="B141" s="41">
        <f>IF(ISERROR((B140+C140+D140+E140+F140+G140)/(B139)),0,(B140+C140+D140+E140+F140+G140)/(B139))</f>
        <v>0</v>
      </c>
      <c r="C141" s="41"/>
      <c r="D141" s="41"/>
      <c r="E141" s="41"/>
      <c r="F141" s="41"/>
      <c r="G141" s="42"/>
    </row>
    <row r="142" spans="1:7">
      <c r="A142" s="9" t="s">
        <v>15</v>
      </c>
      <c r="B142" s="37"/>
      <c r="C142" s="37" t="str">
        <f>IF(B142="","",IF(AND(OR(C143="",C143=0),(OR(C138&lt;&gt;0))),B142,""))</f>
        <v/>
      </c>
      <c r="D142" s="37" t="str">
        <f>IF(AND(OR(D143="",D143=0),(OR(D138&lt;&gt;0))),C142,"")</f>
        <v/>
      </c>
      <c r="E142" s="37" t="str">
        <f>IF(AND(OR(E143="",E143=0),(OR(E138&lt;&gt;0))),D142,"")</f>
        <v/>
      </c>
      <c r="F142" s="37" t="str">
        <f>IF(AND(OR(F143="",F143=0),(OR(F138&lt;&gt;0))),E142,"")</f>
        <v/>
      </c>
      <c r="G142" s="10" t="str">
        <f>IF(AND(OR(G143="",G143=0),(OR(G138&lt;&gt;0))),F142,"")</f>
        <v/>
      </c>
    </row>
    <row r="143" spans="1:7">
      <c r="A143" s="9" t="s">
        <v>16</v>
      </c>
      <c r="B143" s="38"/>
      <c r="C143" s="38"/>
      <c r="D143" s="38"/>
      <c r="E143" s="38"/>
      <c r="F143" s="38"/>
      <c r="G143" s="11"/>
    </row>
    <row r="144" spans="1:7">
      <c r="A144" s="9" t="s">
        <v>17</v>
      </c>
      <c r="B144" s="47">
        <f>B143+C143+D143+E143+F143+G143</f>
        <v>0</v>
      </c>
      <c r="C144" s="47"/>
      <c r="D144" s="47"/>
      <c r="E144" s="47"/>
      <c r="F144" s="47"/>
      <c r="G144" s="48"/>
    </row>
    <row r="145" spans="1:7">
      <c r="A145" s="9" t="s">
        <v>18</v>
      </c>
      <c r="B145" s="12"/>
      <c r="C145" s="12"/>
      <c r="D145" s="12"/>
      <c r="E145" s="12"/>
      <c r="F145" s="12"/>
      <c r="G145" s="13"/>
    </row>
    <row r="146" spans="1:7">
      <c r="A146" s="9" t="s">
        <v>19</v>
      </c>
      <c r="B146" s="41">
        <f>IF(ISERROR((B145+C145+D145+E145+F145+G145)/(B144)),0,(B145+C145+D145+E145+F145+G145)/(B144))</f>
        <v>0</v>
      </c>
      <c r="C146" s="41"/>
      <c r="D146" s="41"/>
      <c r="E146" s="41"/>
      <c r="F146" s="41"/>
      <c r="G146" s="42"/>
    </row>
    <row r="147" spans="1:7">
      <c r="A147" s="9" t="s">
        <v>20</v>
      </c>
      <c r="B147" s="28">
        <f>B152*(B146-B141)</f>
        <v>0</v>
      </c>
      <c r="C147" s="28">
        <f>C152*(B146-B141)</f>
        <v>0</v>
      </c>
      <c r="D147" s="28">
        <f>D152*(B146-B141)</f>
        <v>0</v>
      </c>
      <c r="E147" s="28">
        <f>E152*(B146-B141)</f>
        <v>0</v>
      </c>
      <c r="F147" s="28">
        <f>F152*(B146-B141)</f>
        <v>0</v>
      </c>
      <c r="G147" s="29">
        <f>G152*(B146-B141)</f>
        <v>0</v>
      </c>
    </row>
    <row r="148" spans="1:7">
      <c r="A148" s="2" t="s">
        <v>11</v>
      </c>
      <c r="B148" s="43">
        <f>B147+C147+D147+E147+F147+G147</f>
        <v>0</v>
      </c>
      <c r="C148" s="43"/>
      <c r="D148" s="43"/>
      <c r="E148" s="43"/>
      <c r="F148" s="43"/>
      <c r="G148" s="44"/>
    </row>
    <row r="149" spans="1:7">
      <c r="A149" s="9" t="s">
        <v>21</v>
      </c>
      <c r="B149" s="28">
        <f t="shared" ref="B149:G149" si="16">IF(ISERR(B147/B152),0,B147/B152)</f>
        <v>0</v>
      </c>
      <c r="C149" s="28">
        <f t="shared" si="16"/>
        <v>0</v>
      </c>
      <c r="D149" s="28">
        <f t="shared" si="16"/>
        <v>0</v>
      </c>
      <c r="E149" s="28">
        <f t="shared" si="16"/>
        <v>0</v>
      </c>
      <c r="F149" s="28">
        <f t="shared" si="16"/>
        <v>0</v>
      </c>
      <c r="G149" s="29">
        <f t="shared" si="16"/>
        <v>0</v>
      </c>
    </row>
    <row r="150" spans="1:7">
      <c r="A150" s="9" t="s">
        <v>22</v>
      </c>
      <c r="B150" s="34">
        <f t="shared" ref="B150:G150" si="17">IF(ISERROR(IF(B137="",0,DATEDIF(B137,B142,"y"))),0,(IF(B137="",0,DATEDIF(B137,B142,"y"))))</f>
        <v>0</v>
      </c>
      <c r="C150" s="34">
        <f t="shared" si="17"/>
        <v>0</v>
      </c>
      <c r="D150" s="34">
        <f t="shared" si="17"/>
        <v>0</v>
      </c>
      <c r="E150" s="34">
        <f t="shared" si="17"/>
        <v>0</v>
      </c>
      <c r="F150" s="34">
        <f t="shared" si="17"/>
        <v>0</v>
      </c>
      <c r="G150" s="14">
        <f t="shared" si="17"/>
        <v>0</v>
      </c>
    </row>
    <row r="151" spans="1:7">
      <c r="A151" s="9" t="s">
        <v>23</v>
      </c>
      <c r="B151" s="35">
        <f t="shared" ref="B151:G151" si="18">IF(B137&lt;$B$1,IF(AND(B150&gt;=2,B150&lt;8),0.5,IF(B150&gt;=8,0.65,0)),0)</f>
        <v>0</v>
      </c>
      <c r="C151" s="35">
        <f t="shared" si="18"/>
        <v>0</v>
      </c>
      <c r="D151" s="35">
        <f t="shared" si="18"/>
        <v>0</v>
      </c>
      <c r="E151" s="35">
        <f t="shared" si="18"/>
        <v>0</v>
      </c>
      <c r="F151" s="35">
        <f t="shared" si="18"/>
        <v>0</v>
      </c>
      <c r="G151" s="15">
        <f t="shared" si="18"/>
        <v>0</v>
      </c>
    </row>
    <row r="152" spans="1:7" ht="30">
      <c r="A152" s="16" t="s">
        <v>24</v>
      </c>
      <c r="B152" s="30">
        <f>IF(B144&gt;=B138,(B138-C143-D143-E143-F143-G143),B144)</f>
        <v>0</v>
      </c>
      <c r="C152" s="30">
        <f>IF((B144-B138)&lt;0,0,IF(B144&gt;=(B138+C138),(B138+C138-B152),(B144-B138)))</f>
        <v>0</v>
      </c>
      <c r="D152" s="30">
        <f>IF((B144-B138-C138)&lt;0,0,IF(B144&gt;=(B138+C138+D138),(B138+C138+D138-B152-C152),(B144-B138-C138)))</f>
        <v>0</v>
      </c>
      <c r="E152" s="30">
        <f>IF((B144-B138-C138-D138)&lt;0,0,IF(B144&gt;=(B138+C138+D138+E138),(B138+C138+D138+E138-B152-C152-D152),(B144-B138-C138-D138)))</f>
        <v>0</v>
      </c>
      <c r="F152" s="30">
        <f>IF((B144-B138-C138-D138-E138)&lt;0,0,IF(B144&gt;=(B138+C138+D138+E138+F138),(B138+C138+D138+E138+F138-B152-C152-D152-E152),(B144-B138-C138-D138-E138)))</f>
        <v>0</v>
      </c>
      <c r="G152" s="31">
        <f>IF((B144-B138-C138-D138-E138-F138)&lt;0,0,IF(B144&gt;=(B138+C138+D138+E138+F138+G138),(B138+C138+D138+E138+F138+G138-B152-C152-D152-E152-F152),(B144-B138-C138-D138-E138-F138)))</f>
        <v>0</v>
      </c>
    </row>
    <row r="153" spans="1:7">
      <c r="A153" s="16" t="s">
        <v>25</v>
      </c>
      <c r="B153" s="30">
        <f>B139-B152</f>
        <v>0</v>
      </c>
      <c r="C153" s="30">
        <f>B139-C152-B152</f>
        <v>0</v>
      </c>
      <c r="D153" s="30">
        <f>B139-D152-C152-B152</f>
        <v>0</v>
      </c>
      <c r="E153" s="30">
        <f>B139-E152-D152-C152-B152</f>
        <v>0</v>
      </c>
      <c r="F153" s="30">
        <f>B139-F152-E152-D152-C152-B152</f>
        <v>0</v>
      </c>
      <c r="G153" s="31">
        <f>B139-G152-F152-E152-D152-C152-B152</f>
        <v>0</v>
      </c>
    </row>
    <row r="154" spans="1:7">
      <c r="A154" s="9" t="s">
        <v>26</v>
      </c>
      <c r="B154" s="17">
        <f t="shared" ref="B154:G154" si="19">(B152*B149)*B151</f>
        <v>0</v>
      </c>
      <c r="C154" s="17">
        <f t="shared" si="19"/>
        <v>0</v>
      </c>
      <c r="D154" s="17">
        <f t="shared" si="19"/>
        <v>0</v>
      </c>
      <c r="E154" s="17">
        <f t="shared" si="19"/>
        <v>0</v>
      </c>
      <c r="F154" s="17">
        <f t="shared" si="19"/>
        <v>0</v>
      </c>
      <c r="G154" s="18">
        <f t="shared" si="19"/>
        <v>0</v>
      </c>
    </row>
    <row r="155" spans="1:7" ht="15.75" thickBot="1">
      <c r="A155" s="19" t="s">
        <v>27</v>
      </c>
      <c r="B155" s="45">
        <f>ROUND(SUM(B154:G154),0)</f>
        <v>0</v>
      </c>
      <c r="C155" s="45"/>
      <c r="D155" s="45"/>
      <c r="E155" s="45"/>
      <c r="F155" s="45"/>
      <c r="G155" s="46"/>
    </row>
  </sheetData>
  <mergeCells count="43">
    <mergeCell ref="A2:G2"/>
    <mergeCell ref="B9:G9"/>
    <mergeCell ref="B7:G7"/>
    <mergeCell ref="B12:G12"/>
    <mergeCell ref="B23:G23"/>
    <mergeCell ref="B14:G14"/>
    <mergeCell ref="B16:G16"/>
    <mergeCell ref="B29:G29"/>
    <mergeCell ref="B31:G31"/>
    <mergeCell ref="B36:G36"/>
    <mergeCell ref="B38:G38"/>
    <mergeCell ref="B45:G45"/>
    <mergeCell ref="B34:G34"/>
    <mergeCell ref="B56:G56"/>
    <mergeCell ref="B58:G58"/>
    <mergeCell ref="B60:G60"/>
    <mergeCell ref="B51:G51"/>
    <mergeCell ref="B53:G53"/>
    <mergeCell ref="B67:G67"/>
    <mergeCell ref="B73:G73"/>
    <mergeCell ref="B82:G82"/>
    <mergeCell ref="B75:G75"/>
    <mergeCell ref="B78:G78"/>
    <mergeCell ref="B80:G80"/>
    <mergeCell ref="B122:G122"/>
    <mergeCell ref="B89:G89"/>
    <mergeCell ref="B95:G95"/>
    <mergeCell ref="B97:G97"/>
    <mergeCell ref="B100:G100"/>
    <mergeCell ref="B102:G102"/>
    <mergeCell ref="B104:G104"/>
    <mergeCell ref="B111:G111"/>
    <mergeCell ref="B117:G117"/>
    <mergeCell ref="B119:G119"/>
    <mergeCell ref="B146:G146"/>
    <mergeCell ref="B148:G148"/>
    <mergeCell ref="B155:G155"/>
    <mergeCell ref="B124:G124"/>
    <mergeCell ref="B126:G126"/>
    <mergeCell ref="B133:G133"/>
    <mergeCell ref="B139:G139"/>
    <mergeCell ref="B141:G141"/>
    <mergeCell ref="B144:G144"/>
  </mergeCells>
  <pageMargins left="0.7" right="0.7" top="0.75" bottom="0.75" header="0.511811023622047" footer="0.511811023622047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9"/>
  <dimension ref="A1"/>
  <sheetViews>
    <sheetView zoomScaleNormal="100" workbookViewId="0"/>
  </sheetViews>
  <sheetFormatPr baseColWidth="10" defaultColWidth="10.7109375" defaultRowHeight="15"/>
  <sheetData/>
  <pageMargins left="0.7" right="0.7" top="0.75" bottom="0.75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0"/>
  <dimension ref="A1"/>
  <sheetViews>
    <sheetView zoomScaleNormal="100" workbookViewId="0"/>
  </sheetViews>
  <sheetFormatPr baseColWidth="10" defaultColWidth="10.7109375" defaultRowHeight="15"/>
  <sheetData/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Simu Actions Wolf pour PAS</vt:lpstr>
      <vt:lpstr>Morefunc Storage Sheet</vt:lpstr>
      <vt:lpstr>Feuil8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G</dc:creator>
  <cp:lastModifiedBy>Sylvain</cp:lastModifiedBy>
  <cp:revision>0</cp:revision>
  <dcterms:created xsi:type="dcterms:W3CDTF">2013-09-29T07:54:26Z</dcterms:created>
  <dcterms:modified xsi:type="dcterms:W3CDTF">2022-06-28T00:42:16Z</dcterms:modified>
  <dc:language>fr-FR</dc:language>
</cp:coreProperties>
</file>