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0" windowWidth="28515" windowHeight="10590" activeTab="10"/>
  </bookViews>
  <sheets>
    <sheet name="PWC" sheetId="21" r:id="rId1"/>
    <sheet name="OLD PWC" sheetId="14" r:id="rId2"/>
    <sheet name="DELOITTE" sheetId="22" r:id="rId3"/>
    <sheet name="OLD DELOITTE" sheetId="15" r:id="rId4"/>
    <sheet name="KPMG" sheetId="23" r:id="rId5"/>
    <sheet name="OLD KPMG" sheetId="16" r:id="rId6"/>
    <sheet name="EY" sheetId="4" r:id="rId7"/>
    <sheet name="OLD EY" sheetId="17" r:id="rId8"/>
    <sheet name="Autres CAC" sheetId="24" r:id="rId9"/>
    <sheet name="OLD Autres CAC" sheetId="18" r:id="rId10"/>
    <sheet name="Alerte KPI EQUIPES" sheetId="6" r:id="rId11"/>
    <sheet name="Alerte KPI CAC" sheetId="8" r:id="rId12"/>
    <sheet name="KPI" sheetId="9" r:id="rId13"/>
    <sheet name="Repartition" sheetId="10" state="hidden" r:id="rId14"/>
    <sheet name="Priorité" sheetId="11" state="hidden" r:id="rId15"/>
    <sheet name="Contact CAC" sheetId="7" state="hidden" r:id="rId16"/>
    <sheet name="Menu Déroulant" sheetId="12" state="hidden" r:id="rId17"/>
  </sheets>
  <functionGroups builtInGroupCount="17"/>
  <definedNames>
    <definedName name="_xlnm._FilterDatabase" localSheetId="13" hidden="1">Repartition!$A$1:$F$1</definedName>
  </definedNames>
  <calcPr calcId="145621" calcMode="manual"/>
</workbook>
</file>

<file path=xl/calcChain.xml><?xml version="1.0" encoding="utf-8"?>
<calcChain xmlns="http://schemas.openxmlformats.org/spreadsheetml/2006/main">
  <c r="Q3" i="24" l="1"/>
  <c r="V3" i="21"/>
  <c r="V4" i="21"/>
  <c r="V5" i="21"/>
  <c r="V6" i="21"/>
  <c r="V7" i="21"/>
  <c r="V8" i="21"/>
  <c r="V9" i="21"/>
  <c r="V10" i="21"/>
  <c r="U3" i="21"/>
  <c r="U4" i="21"/>
  <c r="U5" i="21"/>
  <c r="U6" i="21"/>
  <c r="U7" i="21"/>
  <c r="U8" i="21"/>
  <c r="U9" i="21"/>
  <c r="U10" i="21"/>
  <c r="T3" i="21"/>
  <c r="T4" i="21"/>
  <c r="T5" i="21"/>
  <c r="T6" i="21"/>
  <c r="T7" i="21"/>
  <c r="T8" i="21"/>
  <c r="T9" i="21"/>
  <c r="T10" i="21"/>
  <c r="S3" i="21"/>
  <c r="S4" i="21"/>
  <c r="S5" i="21"/>
  <c r="S6" i="21"/>
  <c r="S7" i="21"/>
  <c r="S8" i="21"/>
  <c r="S9" i="21"/>
  <c r="S10" i="21"/>
  <c r="R3" i="21"/>
  <c r="R4" i="21"/>
  <c r="R5" i="21"/>
  <c r="R6" i="21"/>
  <c r="R7" i="21"/>
  <c r="R8" i="21"/>
  <c r="R9" i="21"/>
  <c r="R10" i="21"/>
  <c r="Q3" i="21"/>
  <c r="Q4" i="21"/>
  <c r="Q5" i="21"/>
  <c r="W5" i="21" s="1"/>
  <c r="Q6" i="21"/>
  <c r="W6" i="21" s="1"/>
  <c r="Q7" i="21"/>
  <c r="W7" i="21" s="1"/>
  <c r="Q8" i="21"/>
  <c r="W8" i="21" s="1"/>
  <c r="Q9" i="21"/>
  <c r="W9" i="21" s="1"/>
  <c r="Q10" i="21"/>
  <c r="W10" i="21" s="1"/>
  <c r="P3" i="21"/>
  <c r="P4" i="21"/>
  <c r="P5" i="21"/>
  <c r="P6" i="21"/>
  <c r="P7" i="21"/>
  <c r="P8" i="21"/>
  <c r="P9" i="21"/>
  <c r="P10" i="21"/>
  <c r="AC3" i="14"/>
  <c r="AC4" i="14"/>
  <c r="AC5" i="14"/>
  <c r="AC6" i="14"/>
  <c r="AC7" i="14"/>
  <c r="AC8" i="14"/>
  <c r="AC9" i="14"/>
  <c r="AC10" i="14"/>
  <c r="AC11" i="14"/>
  <c r="W4" i="21"/>
  <c r="W3" i="21"/>
  <c r="X8" i="21"/>
  <c r="X7" i="21"/>
  <c r="X5" i="21"/>
  <c r="X10" i="21"/>
  <c r="X6" i="21"/>
  <c r="X4" i="21"/>
  <c r="X9" i="21"/>
  <c r="X3" i="21"/>
  <c r="Y10" i="21" l="1"/>
  <c r="Y6" i="21"/>
  <c r="Y9" i="21"/>
  <c r="Y5" i="21"/>
  <c r="Y8" i="21"/>
  <c r="Y7" i="21"/>
  <c r="E23" i="9"/>
  <c r="D23" i="9"/>
  <c r="E18" i="9"/>
  <c r="D18" i="9"/>
  <c r="E8" i="9"/>
  <c r="D8" i="9"/>
  <c r="V3" i="4"/>
  <c r="U3" i="4"/>
  <c r="T3" i="4"/>
  <c r="S3" i="4"/>
  <c r="R3" i="4"/>
  <c r="P3" i="4"/>
  <c r="W3" i="4"/>
  <c r="X3" i="4"/>
  <c r="Y4" i="21"/>
  <c r="Y3" i="21"/>
  <c r="D13" i="9" l="1"/>
  <c r="V3" i="23"/>
  <c r="U3" i="23"/>
  <c r="T3" i="23"/>
  <c r="S3" i="23"/>
  <c r="R3" i="23"/>
  <c r="Q3" i="23"/>
  <c r="P3" i="23"/>
  <c r="AC3" i="16"/>
  <c r="Y3" i="4"/>
  <c r="W3" i="23"/>
  <c r="X3" i="23"/>
  <c r="D17" i="9" l="1"/>
  <c r="C7" i="9"/>
  <c r="E7" i="9"/>
  <c r="C22" i="9"/>
  <c r="D7" i="9"/>
  <c r="E22" i="9"/>
  <c r="D22" i="9"/>
  <c r="E17" i="9"/>
  <c r="C17" i="9"/>
  <c r="R8" i="8"/>
  <c r="E13" i="9"/>
  <c r="D12" i="9"/>
  <c r="Y3" i="23"/>
  <c r="E10" i="9" l="1"/>
  <c r="C10" i="9"/>
  <c r="D10" i="9"/>
  <c r="R4" i="8"/>
  <c r="D20" i="9"/>
  <c r="D15" i="9"/>
  <c r="E12" i="9"/>
  <c r="D5" i="9"/>
  <c r="C12" i="9"/>
  <c r="E8" i="8"/>
  <c r="F8" i="8"/>
  <c r="G8" i="8"/>
  <c r="K8" i="8"/>
  <c r="H8" i="8"/>
  <c r="L8" i="8"/>
  <c r="I8" i="8"/>
  <c r="M8" i="8"/>
  <c r="J8" i="8"/>
  <c r="D8" i="8"/>
  <c r="C8" i="8"/>
  <c r="E4" i="8"/>
  <c r="I4" i="8"/>
  <c r="M4" i="8"/>
  <c r="F4" i="8"/>
  <c r="J4" i="8"/>
  <c r="G4" i="8"/>
  <c r="K4" i="8"/>
  <c r="H4" i="8"/>
  <c r="L4" i="8"/>
  <c r="D4" i="8"/>
  <c r="C4" i="8"/>
  <c r="V3" i="24"/>
  <c r="V4" i="24"/>
  <c r="V5" i="24"/>
  <c r="V6" i="24"/>
  <c r="V7" i="24"/>
  <c r="V8" i="24"/>
  <c r="V9" i="24"/>
  <c r="V10" i="24"/>
  <c r="V11" i="24"/>
  <c r="V12" i="24"/>
  <c r="V13" i="24"/>
  <c r="V14" i="24"/>
  <c r="V15" i="24"/>
  <c r="V16" i="24"/>
  <c r="V17" i="24"/>
  <c r="V18" i="24"/>
  <c r="V19" i="24"/>
  <c r="V20" i="24"/>
  <c r="V21" i="24"/>
  <c r="V22" i="24"/>
  <c r="U3" i="24"/>
  <c r="U4" i="24"/>
  <c r="U5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T3" i="24"/>
  <c r="T4" i="24"/>
  <c r="T5" i="24"/>
  <c r="T6" i="24"/>
  <c r="T7" i="24"/>
  <c r="T8" i="24"/>
  <c r="T9" i="24"/>
  <c r="T10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S3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R3" i="24"/>
  <c r="R4" i="24"/>
  <c r="R5" i="24"/>
  <c r="R6" i="24"/>
  <c r="R7" i="24"/>
  <c r="R8" i="24"/>
  <c r="R9" i="24"/>
  <c r="R10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Q4" i="24"/>
  <c r="W4" i="24" s="1"/>
  <c r="Q5" i="24"/>
  <c r="W5" i="24" s="1"/>
  <c r="Q6" i="24"/>
  <c r="W6" i="24" s="1"/>
  <c r="Q7" i="24"/>
  <c r="W7" i="24" s="1"/>
  <c r="Q8" i="24"/>
  <c r="W8" i="24" s="1"/>
  <c r="Q9" i="24"/>
  <c r="W9" i="24" s="1"/>
  <c r="Q10" i="24"/>
  <c r="W10" i="24" s="1"/>
  <c r="Q11" i="24"/>
  <c r="W11" i="24" s="1"/>
  <c r="Q12" i="24"/>
  <c r="W12" i="24" s="1"/>
  <c r="Q13" i="24"/>
  <c r="W13" i="24" s="1"/>
  <c r="Q14" i="24"/>
  <c r="W14" i="24" s="1"/>
  <c r="Q15" i="24"/>
  <c r="W15" i="24" s="1"/>
  <c r="Q16" i="24"/>
  <c r="W16" i="24" s="1"/>
  <c r="Q17" i="24"/>
  <c r="W17" i="24" s="1"/>
  <c r="Q18" i="24"/>
  <c r="W18" i="24" s="1"/>
  <c r="Q19" i="24"/>
  <c r="W19" i="24" s="1"/>
  <c r="Q20" i="24"/>
  <c r="W20" i="24" s="1"/>
  <c r="Q21" i="24"/>
  <c r="W21" i="24" s="1"/>
  <c r="Q22" i="24"/>
  <c r="W22" i="24" s="1"/>
  <c r="P3" i="24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W3" i="24"/>
  <c r="X20" i="24"/>
  <c r="X4" i="24"/>
  <c r="X7" i="24"/>
  <c r="X3" i="24"/>
  <c r="X13" i="24"/>
  <c r="X6" i="24"/>
  <c r="X12" i="24"/>
  <c r="X14" i="24"/>
  <c r="X19" i="24"/>
  <c r="X11" i="24"/>
  <c r="X16" i="24"/>
  <c r="X8" i="24"/>
  <c r="X22" i="24"/>
  <c r="X17" i="24"/>
  <c r="X5" i="24"/>
  <c r="X18" i="24"/>
  <c r="X9" i="24"/>
  <c r="X10" i="24"/>
  <c r="X21" i="24"/>
  <c r="X15" i="24"/>
  <c r="D24" i="9" l="1"/>
  <c r="D19" i="9"/>
  <c r="C24" i="9"/>
  <c r="C23" i="9"/>
  <c r="E24" i="9"/>
  <c r="E19" i="9"/>
  <c r="C19" i="9"/>
  <c r="C18" i="9"/>
  <c r="C8" i="9"/>
  <c r="C20" i="9"/>
  <c r="E5" i="9"/>
  <c r="R12" i="8"/>
  <c r="E20" i="9"/>
  <c r="C15" i="9"/>
  <c r="E15" i="9"/>
  <c r="D14" i="9"/>
  <c r="D9" i="9"/>
  <c r="C13" i="9"/>
  <c r="E12" i="8"/>
  <c r="I12" i="8"/>
  <c r="M12" i="8"/>
  <c r="L12" i="8"/>
  <c r="F12" i="8"/>
  <c r="J12" i="8"/>
  <c r="G12" i="8"/>
  <c r="K12" i="8"/>
  <c r="H12" i="8"/>
  <c r="D12" i="8"/>
  <c r="C12" i="8"/>
  <c r="M6" i="6"/>
  <c r="D6" i="6"/>
  <c r="C6" i="6"/>
  <c r="Y22" i="24"/>
  <c r="Y18" i="24"/>
  <c r="Y14" i="24"/>
  <c r="Y10" i="24"/>
  <c r="Y6" i="24"/>
  <c r="Y20" i="24"/>
  <c r="Y16" i="24"/>
  <c r="Y12" i="24"/>
  <c r="Y8" i="24"/>
  <c r="Y4" i="24"/>
  <c r="Y21" i="24"/>
  <c r="Y17" i="24"/>
  <c r="Y13" i="24"/>
  <c r="Y9" i="24"/>
  <c r="Y5" i="24"/>
  <c r="Y19" i="24"/>
  <c r="Y15" i="24"/>
  <c r="Y11" i="24"/>
  <c r="Y7" i="24"/>
  <c r="Q3" i="22"/>
  <c r="Y3" i="22" s="1"/>
  <c r="V3" i="22"/>
  <c r="V4" i="22"/>
  <c r="V5" i="22"/>
  <c r="U3" i="22"/>
  <c r="U4" i="22"/>
  <c r="U5" i="22"/>
  <c r="T4" i="22"/>
  <c r="S5" i="22"/>
  <c r="Q4" i="22"/>
  <c r="Y4" i="22" s="1"/>
  <c r="P5" i="22"/>
  <c r="T5" i="22"/>
  <c r="S3" i="22"/>
  <c r="T3" i="22"/>
  <c r="Y3" i="24"/>
  <c r="W4" i="22"/>
  <c r="X3" i="22"/>
  <c r="W3" i="22"/>
  <c r="X4" i="22"/>
  <c r="X5" i="22"/>
  <c r="C5" i="9" l="1"/>
  <c r="D11" i="9"/>
  <c r="E21" i="9"/>
  <c r="E16" i="9"/>
  <c r="D16" i="9"/>
  <c r="C16" i="9"/>
  <c r="E11" i="9"/>
  <c r="C21" i="9"/>
  <c r="D21" i="9"/>
  <c r="R10" i="6"/>
  <c r="M10" i="6"/>
  <c r="G10" i="6"/>
  <c r="E8" i="6"/>
  <c r="G8" i="6"/>
  <c r="D8" i="6"/>
  <c r="F10" i="6"/>
  <c r="H8" i="6"/>
  <c r="D10" i="6"/>
  <c r="C8" i="6"/>
  <c r="R8" i="6"/>
  <c r="L10" i="6"/>
  <c r="K10" i="6"/>
  <c r="I8" i="6"/>
  <c r="K8" i="6"/>
  <c r="C10" i="6"/>
  <c r="E10" i="6"/>
  <c r="F8" i="6"/>
  <c r="I10" i="6"/>
  <c r="J10" i="6"/>
  <c r="L8" i="6"/>
  <c r="H10" i="6"/>
  <c r="M8" i="6"/>
  <c r="J8" i="6"/>
  <c r="F6" i="6"/>
  <c r="K6" i="6"/>
  <c r="L6" i="6"/>
  <c r="E6" i="6"/>
  <c r="J6" i="6"/>
  <c r="I6" i="6"/>
  <c r="R6" i="6"/>
  <c r="G6" i="6"/>
  <c r="H6" i="6"/>
  <c r="P4" i="22"/>
  <c r="R5" i="22"/>
  <c r="S4" i="22"/>
  <c r="P3" i="22"/>
  <c r="R4" i="22"/>
  <c r="Q5" i="22"/>
  <c r="R3" i="22"/>
  <c r="R6" i="8"/>
  <c r="R4" i="6"/>
  <c r="E14" i="9"/>
  <c r="E9" i="9"/>
  <c r="D6" i="9"/>
  <c r="C9" i="9"/>
  <c r="C14" i="9"/>
  <c r="W5" i="22"/>
  <c r="E6" i="9" l="1"/>
  <c r="Y5" i="22"/>
  <c r="L21" i="8"/>
  <c r="R10" i="8"/>
  <c r="R14" i="8" s="1"/>
  <c r="T21" i="8"/>
  <c r="H10" i="8"/>
  <c r="L10" i="8"/>
  <c r="D10" i="8"/>
  <c r="G10" i="8"/>
  <c r="J10" i="8"/>
  <c r="F10" i="8"/>
  <c r="K10" i="8"/>
  <c r="M10" i="8"/>
  <c r="P21" i="8" s="1"/>
  <c r="I10" i="8"/>
  <c r="E10" i="8"/>
  <c r="C10" i="8"/>
  <c r="D21" i="8"/>
  <c r="P19" i="6"/>
  <c r="L19" i="6"/>
  <c r="E6" i="8" l="1"/>
  <c r="L6" i="8"/>
  <c r="L14" i="8" s="1"/>
  <c r="J6" i="8"/>
  <c r="J14" i="8" s="1"/>
  <c r="J4" i="6"/>
  <c r="J12" i="6" s="1"/>
  <c r="K4" i="6"/>
  <c r="C4" i="6"/>
  <c r="C12" i="6" s="1"/>
  <c r="G6" i="8"/>
  <c r="G14" i="8" s="1"/>
  <c r="I6" i="8"/>
  <c r="D6" i="8"/>
  <c r="D14" i="8" s="1"/>
  <c r="L4" i="6"/>
  <c r="L12" i="6" s="1"/>
  <c r="F4" i="6"/>
  <c r="F12" i="6" s="1"/>
  <c r="D4" i="6"/>
  <c r="D12" i="6" s="1"/>
  <c r="C11" i="9"/>
  <c r="K6" i="8"/>
  <c r="K14" i="8" s="1"/>
  <c r="M6" i="8"/>
  <c r="H21" i="8" s="1"/>
  <c r="C6" i="8"/>
  <c r="C14" i="8" s="1"/>
  <c r="I4" i="6"/>
  <c r="I12" i="6" s="1"/>
  <c r="H4" i="6"/>
  <c r="H12" i="6" s="1"/>
  <c r="C6" i="9"/>
  <c r="H6" i="8"/>
  <c r="H14" i="8" s="1"/>
  <c r="F6" i="8"/>
  <c r="F14" i="8" s="1"/>
  <c r="E4" i="6"/>
  <c r="E12" i="6" s="1"/>
  <c r="M4" i="6"/>
  <c r="H19" i="6" s="1"/>
  <c r="G4" i="6"/>
  <c r="G12" i="6" s="1"/>
  <c r="K12" i="6"/>
  <c r="K21" i="8"/>
  <c r="T19" i="6"/>
  <c r="J21" i="8"/>
  <c r="S21" i="8"/>
  <c r="R21" i="8"/>
  <c r="N21" i="8"/>
  <c r="O21" i="8"/>
  <c r="C21" i="8"/>
  <c r="B21" i="8"/>
  <c r="N10" i="8"/>
  <c r="P22" i="8" s="1"/>
  <c r="R19" i="6"/>
  <c r="E14" i="8"/>
  <c r="N4" i="8"/>
  <c r="I5" i="8" s="1"/>
  <c r="N12" i="8"/>
  <c r="T22" i="8" s="1"/>
  <c r="N8" i="8"/>
  <c r="S19" i="6"/>
  <c r="O19" i="6"/>
  <c r="N19" i="6"/>
  <c r="K19" i="6"/>
  <c r="J19" i="6"/>
  <c r="R12" i="6"/>
  <c r="N6" i="6"/>
  <c r="L20" i="6" s="1"/>
  <c r="N10" i="6"/>
  <c r="P20" i="6" s="1"/>
  <c r="N8" i="6"/>
  <c r="M14" i="8" l="1"/>
  <c r="N6" i="8"/>
  <c r="M7" i="8" s="1"/>
  <c r="G21" i="8"/>
  <c r="F21" i="8"/>
  <c r="N4" i="6"/>
  <c r="C5" i="6" s="1"/>
  <c r="G19" i="6"/>
  <c r="F19" i="6"/>
  <c r="M12" i="6"/>
  <c r="D19" i="6" s="1"/>
  <c r="I14" i="8"/>
  <c r="N14" i="8" s="1"/>
  <c r="N20" i="6"/>
  <c r="O20" i="6"/>
  <c r="J20" i="6"/>
  <c r="S20" i="6"/>
  <c r="T20" i="6"/>
  <c r="K20" i="6"/>
  <c r="R20" i="6"/>
  <c r="E11" i="6"/>
  <c r="I11" i="6"/>
  <c r="M11" i="6"/>
  <c r="F11" i="6"/>
  <c r="J11" i="6"/>
  <c r="G11" i="6"/>
  <c r="K11" i="6"/>
  <c r="D11" i="6"/>
  <c r="H11" i="6"/>
  <c r="L11" i="6"/>
  <c r="C11" i="6"/>
  <c r="E9" i="6"/>
  <c r="I9" i="6"/>
  <c r="M9" i="6"/>
  <c r="F9" i="6"/>
  <c r="J9" i="6"/>
  <c r="G9" i="6"/>
  <c r="K9" i="6"/>
  <c r="D9" i="6"/>
  <c r="H9" i="6"/>
  <c r="L9" i="6"/>
  <c r="C9" i="6"/>
  <c r="S6" i="6"/>
  <c r="T6" i="6" s="1"/>
  <c r="K23" i="6" s="1"/>
  <c r="E7" i="6"/>
  <c r="I7" i="6"/>
  <c r="M7" i="6"/>
  <c r="F7" i="6"/>
  <c r="J7" i="6"/>
  <c r="G7" i="6"/>
  <c r="K7" i="6"/>
  <c r="D7" i="6"/>
  <c r="H7" i="6"/>
  <c r="L7" i="6"/>
  <c r="C7" i="6"/>
  <c r="D22" i="8"/>
  <c r="C22" i="8"/>
  <c r="B22" i="8"/>
  <c r="S22" i="8"/>
  <c r="R22" i="8"/>
  <c r="O22" i="8"/>
  <c r="N22" i="8"/>
  <c r="K22" i="8"/>
  <c r="J22" i="8"/>
  <c r="L22" i="8"/>
  <c r="S10" i="8"/>
  <c r="T10" i="8" s="1"/>
  <c r="O25" i="8" s="1"/>
  <c r="G11" i="8"/>
  <c r="K11" i="8"/>
  <c r="D11" i="8"/>
  <c r="H11" i="8"/>
  <c r="L11" i="8"/>
  <c r="E11" i="8"/>
  <c r="I11" i="8"/>
  <c r="M11" i="8"/>
  <c r="F11" i="8"/>
  <c r="J11" i="8"/>
  <c r="C11" i="8"/>
  <c r="S8" i="8"/>
  <c r="T8" i="8" s="1"/>
  <c r="G9" i="8"/>
  <c r="K9" i="8"/>
  <c r="E9" i="8"/>
  <c r="I9" i="8"/>
  <c r="M9" i="8"/>
  <c r="F9" i="8"/>
  <c r="J9" i="8"/>
  <c r="D9" i="8"/>
  <c r="H9" i="8"/>
  <c r="L9" i="8"/>
  <c r="C9" i="8"/>
  <c r="M5" i="8"/>
  <c r="D5" i="8"/>
  <c r="H5" i="8"/>
  <c r="E5" i="8"/>
  <c r="L5" i="8"/>
  <c r="K5" i="8"/>
  <c r="F5" i="8"/>
  <c r="G5" i="8"/>
  <c r="J5" i="8"/>
  <c r="C5" i="8"/>
  <c r="F13" i="8"/>
  <c r="C13" i="8"/>
  <c r="D13" i="8"/>
  <c r="I13" i="8"/>
  <c r="L13" i="8"/>
  <c r="S12" i="8"/>
  <c r="T12" i="8" s="1"/>
  <c r="S25" i="8" s="1"/>
  <c r="M13" i="8"/>
  <c r="H13" i="8"/>
  <c r="S4" i="8"/>
  <c r="T4" i="8" s="1"/>
  <c r="J13" i="8"/>
  <c r="G13" i="8"/>
  <c r="K13" i="8"/>
  <c r="E13" i="8"/>
  <c r="C19" i="6"/>
  <c r="B19" i="6"/>
  <c r="S8" i="6"/>
  <c r="T8" i="6" s="1"/>
  <c r="S23" i="6" s="1"/>
  <c r="S10" i="6"/>
  <c r="T10" i="6" s="1"/>
  <c r="O23" i="6" s="1"/>
  <c r="K7" i="8" l="1"/>
  <c r="C7" i="8"/>
  <c r="H22" i="8"/>
  <c r="D7" i="8"/>
  <c r="S4" i="6"/>
  <c r="T4" i="6" s="1"/>
  <c r="G23" i="6" s="1"/>
  <c r="G22" i="8"/>
  <c r="S6" i="8"/>
  <c r="T6" i="8" s="1"/>
  <c r="G25" i="8" s="1"/>
  <c r="E7" i="8"/>
  <c r="H7" i="8"/>
  <c r="I7" i="8"/>
  <c r="F7" i="8"/>
  <c r="G7" i="8"/>
  <c r="J7" i="8"/>
  <c r="L7" i="8"/>
  <c r="F22" i="8"/>
  <c r="L5" i="6"/>
  <c r="G5" i="6"/>
  <c r="E5" i="6"/>
  <c r="F20" i="6"/>
  <c r="I5" i="6"/>
  <c r="M5" i="6"/>
  <c r="D5" i="6"/>
  <c r="J5" i="6"/>
  <c r="K5" i="6"/>
  <c r="F5" i="6"/>
  <c r="H20" i="6"/>
  <c r="G20" i="6"/>
  <c r="H5" i="6"/>
  <c r="N12" i="6"/>
  <c r="C13" i="6" s="1"/>
  <c r="K25" i="8"/>
  <c r="C25" i="8"/>
  <c r="M15" i="8"/>
  <c r="H15" i="8"/>
  <c r="K15" i="8"/>
  <c r="G15" i="8"/>
  <c r="I15" i="8"/>
  <c r="E15" i="8"/>
  <c r="C15" i="8"/>
  <c r="D15" i="8"/>
  <c r="F15" i="8"/>
  <c r="J15" i="8"/>
  <c r="S14" i="8"/>
  <c r="T14" i="8" s="1"/>
  <c r="L15" i="8"/>
  <c r="I13" i="6" l="1"/>
  <c r="D13" i="6"/>
  <c r="F13" i="6"/>
  <c r="E13" i="6"/>
  <c r="B20" i="6"/>
  <c r="S12" i="6"/>
  <c r="T12" i="6" s="1"/>
  <c r="C23" i="6" s="1"/>
  <c r="M13" i="6"/>
  <c r="H13" i="6"/>
  <c r="J13" i="6"/>
  <c r="C20" i="6"/>
  <c r="K13" i="6"/>
  <c r="L13" i="6"/>
  <c r="G13" i="6"/>
  <c r="D20" i="6"/>
</calcChain>
</file>

<file path=xl/sharedStrings.xml><?xml version="1.0" encoding="utf-8"?>
<sst xmlns="http://schemas.openxmlformats.org/spreadsheetml/2006/main" count="17142" uniqueCount="4634">
  <si>
    <t xml:space="preserve"> </t>
  </si>
  <si>
    <t>CPA</t>
  </si>
  <si>
    <t>RAN</t>
  </si>
  <si>
    <t>Priorité 1</t>
  </si>
  <si>
    <t>PWC</t>
  </si>
  <si>
    <t>KPI</t>
  </si>
  <si>
    <t>PAP001</t>
  </si>
  <si>
    <t>AGIPI CONVICTIONS</t>
  </si>
  <si>
    <t>PAP002</t>
  </si>
  <si>
    <t>AGIPI REVENUS</t>
  </si>
  <si>
    <t>Priorité 2</t>
  </si>
  <si>
    <t>PAI029</t>
  </si>
  <si>
    <t>PBP001</t>
  </si>
  <si>
    <t>CEZANNE OBLIGATIONS</t>
  </si>
  <si>
    <t>PME017</t>
  </si>
  <si>
    <t>MAM SHORT TERM BONDS</t>
  </si>
  <si>
    <t>PMO005</t>
  </si>
  <si>
    <t>PQI001</t>
  </si>
  <si>
    <t>EUTELSAT ACTIONNARIAT</t>
  </si>
  <si>
    <t>PTA006</t>
  </si>
  <si>
    <t>LFP ABSOLUTE RETURN SELECTION</t>
  </si>
  <si>
    <t>N° Request</t>
  </si>
  <si>
    <t>Fund Code</t>
  </si>
  <si>
    <t>Fund Name</t>
  </si>
  <si>
    <t>Closing Date</t>
  </si>
  <si>
    <t>Closing Statement (RAN/CA)</t>
  </si>
  <si>
    <t>Expected documents</t>
  </si>
  <si>
    <t>First Request</t>
  </si>
  <si>
    <t>Auditor</t>
  </si>
  <si>
    <t>Auditor's Comments</t>
  </si>
  <si>
    <t>Auditor's Comments 2</t>
  </si>
  <si>
    <t>Open / Closed</t>
  </si>
  <si>
    <t>Escalation n°1</t>
  </si>
  <si>
    <t>Escalation n°2</t>
  </si>
  <si>
    <t>Escalation n°3</t>
  </si>
  <si>
    <t>Team Leader</t>
  </si>
  <si>
    <t>Accountant</t>
  </si>
  <si>
    <t>Priority</t>
  </si>
  <si>
    <t>AUDITOR'S FILE</t>
  </si>
  <si>
    <t>Time of Care</t>
  </si>
  <si>
    <t>Request Open since X Day</t>
  </si>
  <si>
    <t>Request On Going since X Day</t>
  </si>
  <si>
    <t>Chennai</t>
  </si>
  <si>
    <t>Mumbai</t>
  </si>
  <si>
    <t>Request's Statut ("On Going", "Done")</t>
  </si>
  <si>
    <t>Request Translation</t>
  </si>
  <si>
    <t>Date of care
 IOC
(DD/MM/YYYY)</t>
  </si>
  <si>
    <t>ARCHITAS France</t>
  </si>
  <si>
    <t>EQUITIS GESTION</t>
  </si>
  <si>
    <t>Management Company</t>
  </si>
  <si>
    <t>Feedback from IOC to Paris</t>
  </si>
  <si>
    <t>Yoane Astasie</t>
  </si>
  <si>
    <t xml:space="preserve">AXA AA DIVERSIFIE INDICIEL 1 </t>
  </si>
  <si>
    <t>Warsaw</t>
  </si>
  <si>
    <t>Comptable</t>
  </si>
  <si>
    <t>CAC</t>
  </si>
  <si>
    <t>KPMG</t>
  </si>
  <si>
    <t>Code MFFA</t>
  </si>
  <si>
    <t>32 | Deloitte &amp; Associés</t>
  </si>
  <si>
    <t>27 | PriceWaterHouseCoopers</t>
  </si>
  <si>
    <t>PAP005</t>
  </si>
  <si>
    <t>AXA FORCE</t>
  </si>
  <si>
    <t>PCA005</t>
  </si>
  <si>
    <t>PFA006</t>
  </si>
  <si>
    <t>ARC SKYLINER</t>
  </si>
  <si>
    <t>35 | EXPERTEA Audit</t>
  </si>
  <si>
    <t>PFC001</t>
  </si>
  <si>
    <t>MONCEAU CONVERTIBLES</t>
  </si>
  <si>
    <t>PFC007</t>
  </si>
  <si>
    <t>AMARANCE</t>
  </si>
  <si>
    <t>PFC018</t>
  </si>
  <si>
    <t>GERMINAL</t>
  </si>
  <si>
    <t>PFC021</t>
  </si>
  <si>
    <t>PFC025</t>
  </si>
  <si>
    <t>FDC CITADELLE EURO</t>
  </si>
  <si>
    <t>PFI001</t>
  </si>
  <si>
    <t>LFIP TREND PREVENTION</t>
  </si>
  <si>
    <t>PFP001</t>
  </si>
  <si>
    <t>FCP MON PEA</t>
  </si>
  <si>
    <t>PFP029</t>
  </si>
  <si>
    <t>LA FRANCAISE SUB DEBT</t>
  </si>
  <si>
    <t>PFP072</t>
  </si>
  <si>
    <t>PFP090</t>
  </si>
  <si>
    <t>PFP091</t>
  </si>
  <si>
    <t>PFP092</t>
  </si>
  <si>
    <t>PFP093</t>
  </si>
  <si>
    <t>PFP097</t>
  </si>
  <si>
    <t>PJP002</t>
  </si>
  <si>
    <t>POF006</t>
  </si>
  <si>
    <t>S2IEM SICAV COMPARTIMENT C</t>
  </si>
  <si>
    <t>PRB002</t>
  </si>
  <si>
    <t>ROCHE-BRUNE ZONE EURO ACTIONS</t>
  </si>
  <si>
    <t>PSY002</t>
  </si>
  <si>
    <t>PSY005</t>
  </si>
  <si>
    <t>SYCOMORE FRANCECAP</t>
  </si>
  <si>
    <t>PSY006</t>
  </si>
  <si>
    <t>SYNERGY SMALLER CIES</t>
  </si>
  <si>
    <t>PSY008</t>
  </si>
  <si>
    <t>PSY013</t>
  </si>
  <si>
    <t>SYCOMORE SELECTION PME</t>
  </si>
  <si>
    <t>PSY030</t>
  </si>
  <si>
    <t>PVE009</t>
  </si>
  <si>
    <t>HANSEATIQUE</t>
  </si>
  <si>
    <t>PVE010</t>
  </si>
  <si>
    <t>ANTHRACITE</t>
  </si>
  <si>
    <t>24 | MAZARS</t>
  </si>
  <si>
    <t>P04001</t>
  </si>
  <si>
    <t>P04003</t>
  </si>
  <si>
    <t>P05010</t>
  </si>
  <si>
    <t>PAB001</t>
  </si>
  <si>
    <t>PAB004</t>
  </si>
  <si>
    <t>PAB008</t>
  </si>
  <si>
    <t>CARMF ALTERNATIVE 1</t>
  </si>
  <si>
    <t>PAB009</t>
  </si>
  <si>
    <t>Garance Haut Rendement US</t>
  </si>
  <si>
    <t>PAB010</t>
  </si>
  <si>
    <t>PAB011</t>
  </si>
  <si>
    <t>HI FI 2</t>
  </si>
  <si>
    <t>PAG002</t>
  </si>
  <si>
    <t>ALM AGGREGATE EURO</t>
  </si>
  <si>
    <t>PAG003</t>
  </si>
  <si>
    <t>ALM ACTIONS EURO</t>
  </si>
  <si>
    <t>PAG004</t>
  </si>
  <si>
    <t>ALM CREDIT EURO ISR</t>
  </si>
  <si>
    <t>PAG006</t>
  </si>
  <si>
    <t>ALM SOUVERAINS EURO ISR</t>
  </si>
  <si>
    <t>PAG009</t>
  </si>
  <si>
    <t>ALM SELECTION MONDE</t>
  </si>
  <si>
    <t>PAG010</t>
  </si>
  <si>
    <t>ALM SELECTION ISR</t>
  </si>
  <si>
    <t>PAG011</t>
  </si>
  <si>
    <t>ALM SELECTION EURO</t>
  </si>
  <si>
    <t>PAG017</t>
  </si>
  <si>
    <t>ALM ACTIONS EUROPE ISR</t>
  </si>
  <si>
    <t>PAG018</t>
  </si>
  <si>
    <t>PAG019</t>
  </si>
  <si>
    <t>PAG020</t>
  </si>
  <si>
    <t>PAG023</t>
  </si>
  <si>
    <t>PAG025</t>
  </si>
  <si>
    <t>ALM CLASSIC</t>
  </si>
  <si>
    <t>PAG026</t>
  </si>
  <si>
    <t>ALM DYNAMIC</t>
  </si>
  <si>
    <t>PAG027</t>
  </si>
  <si>
    <t>ALM OFFENSIF</t>
  </si>
  <si>
    <t>PAG030</t>
  </si>
  <si>
    <t>ALM ACTIONS FRANCE</t>
  </si>
  <si>
    <t>PAG031</t>
  </si>
  <si>
    <t>ALM ACTIONS MINIMUM VOLATILITE</t>
  </si>
  <si>
    <t>PAG032</t>
  </si>
  <si>
    <t>ALM SOLIDAIRE ISR</t>
  </si>
  <si>
    <t>PAH001</t>
  </si>
  <si>
    <t>ATHYMIS GLOBAL</t>
  </si>
  <si>
    <t>PAH002</t>
  </si>
  <si>
    <t>ATHYMIS PATRIMOINE</t>
  </si>
  <si>
    <t>PAH003</t>
  </si>
  <si>
    <t>ATHYMIS ALTERNATIFS</t>
  </si>
  <si>
    <t>PAH005</t>
  </si>
  <si>
    <t>SPIRIDON</t>
  </si>
  <si>
    <t>PAH006</t>
  </si>
  <si>
    <t>PAH007</t>
  </si>
  <si>
    <t>ATHYMIS MILLENNIAL EUROPE</t>
  </si>
  <si>
    <t>PAH008</t>
  </si>
  <si>
    <t>ATHYMIS BETTER LIFE</t>
  </si>
  <si>
    <t>PAH009</t>
  </si>
  <si>
    <t>PAI001</t>
  </si>
  <si>
    <t>BARYUM QUANT</t>
  </si>
  <si>
    <t>PAI002</t>
  </si>
  <si>
    <t>PAI006</t>
  </si>
  <si>
    <t>SAKKARAH 7</t>
  </si>
  <si>
    <t>PAI007</t>
  </si>
  <si>
    <t>SAKKARAH 3</t>
  </si>
  <si>
    <t>PAI020</t>
  </si>
  <si>
    <t>SAKKARAH 1</t>
  </si>
  <si>
    <t>PAK002</t>
  </si>
  <si>
    <t>EFG PATRIMONIA 1</t>
  </si>
  <si>
    <t>PAL001</t>
  </si>
  <si>
    <t>SAKKARAH 4</t>
  </si>
  <si>
    <t>PAL005</t>
  </si>
  <si>
    <t>PAL007</t>
  </si>
  <si>
    <t>AGIRC ALLIANZ REGULATION</t>
  </si>
  <si>
    <t>PAL008</t>
  </si>
  <si>
    <t>CREACTIF ALLOCATION</t>
  </si>
  <si>
    <t>PAL009</t>
  </si>
  <si>
    <t>PASTEUR ACTIONS 2</t>
  </si>
  <si>
    <t>PAL010</t>
  </si>
  <si>
    <t>PASTEUR OBLIGATIONS 2</t>
  </si>
  <si>
    <t>PAL012</t>
  </si>
  <si>
    <t>PAL013</t>
  </si>
  <si>
    <t>SAKKARAH 2</t>
  </si>
  <si>
    <t>PAM003</t>
  </si>
  <si>
    <t>FDNC HIGH YIELD EUROPE</t>
  </si>
  <si>
    <t>PAM006</t>
  </si>
  <si>
    <t>PASTEUR OBLIGATIONS INTERNATIONALES</t>
  </si>
  <si>
    <t>PAM007</t>
  </si>
  <si>
    <t>PASTEUR ACTIONS INTERNATIONALES</t>
  </si>
  <si>
    <t>PAN001</t>
  </si>
  <si>
    <t>PAN003</t>
  </si>
  <si>
    <t>PAN004</t>
  </si>
  <si>
    <t>AAM EUROPEAN EQUITIES</t>
  </si>
  <si>
    <t>PAN006</t>
  </si>
  <si>
    <t>PAN007</t>
  </si>
  <si>
    <t>PAN008</t>
  </si>
  <si>
    <t>PAN009</t>
  </si>
  <si>
    <t>DIVERSIFIED BOND OPP 2025</t>
  </si>
  <si>
    <t>PAO002</t>
  </si>
  <si>
    <t>PAP003</t>
  </si>
  <si>
    <t>ARGOFUND DYNAMIQUE</t>
  </si>
  <si>
    <t>PAP004</t>
  </si>
  <si>
    <t>ARGOFUND MODERE</t>
  </si>
  <si>
    <t>PAP006</t>
  </si>
  <si>
    <t>AXA FORCE DYNAMIQUE</t>
  </si>
  <si>
    <t>PAP009</t>
  </si>
  <si>
    <t>AXA PM PRIVILEGE PATRIMOINE</t>
  </si>
  <si>
    <t>PAP010</t>
  </si>
  <si>
    <t>AXA SELECTION STARS</t>
  </si>
  <si>
    <t>PAP011</t>
  </si>
  <si>
    <t>AXA STRATEGIE RETRAITE</t>
  </si>
  <si>
    <t>PAP012</t>
  </si>
  <si>
    <t>PAP013</t>
  </si>
  <si>
    <t>COLISEE CIME</t>
  </si>
  <si>
    <t>PAP014</t>
  </si>
  <si>
    <t>COLISEE PAUHESY</t>
  </si>
  <si>
    <t>PAP018</t>
  </si>
  <si>
    <t>THEMATIC MANAGEMENT FUND</t>
  </si>
  <si>
    <t>PEH001</t>
  </si>
  <si>
    <t>ECHIQUIER FG ALLOCATION</t>
  </si>
  <si>
    <t>PBG001</t>
  </si>
  <si>
    <t>PBG002</t>
  </si>
  <si>
    <t>PBG003</t>
  </si>
  <si>
    <t>PBG004</t>
  </si>
  <si>
    <t>FRANCE INVESTISSEMENT EURO</t>
  </si>
  <si>
    <t>PBG005</t>
  </si>
  <si>
    <t>FRANCE PLACEMENT EURO</t>
  </si>
  <si>
    <t>PBG006</t>
  </si>
  <si>
    <t>PBG007</t>
  </si>
  <si>
    <t>FRANCE INVESTISSEMENT ACTIONS</t>
  </si>
  <si>
    <t>PBG008</t>
  </si>
  <si>
    <t>FRANCE PLACEMENT INTERNATIONAL</t>
  </si>
  <si>
    <t>PBG009</t>
  </si>
  <si>
    <t>FRANCE EPARGNE ACTIONS</t>
  </si>
  <si>
    <t>PBG010</t>
  </si>
  <si>
    <t>MONE FRANCE</t>
  </si>
  <si>
    <t>PBG011</t>
  </si>
  <si>
    <t>PBG012</t>
  </si>
  <si>
    <t>FRANCE PLACEMENT MONETAIRE</t>
  </si>
  <si>
    <t>PBG013</t>
  </si>
  <si>
    <t>PBG014</t>
  </si>
  <si>
    <t>FRANCE PLACEMENT OBLIGATIONS</t>
  </si>
  <si>
    <t>PBG017</t>
  </si>
  <si>
    <t>PBG018</t>
  </si>
  <si>
    <t>FRANCE OBLIGATIONS SECURITE</t>
  </si>
  <si>
    <t>PBG019</t>
  </si>
  <si>
    <t>FRANCE PLACEMENT MOYEN TERME</t>
  </si>
  <si>
    <t>PBG020</t>
  </si>
  <si>
    <t>PBG021</t>
  </si>
  <si>
    <t>FRANCE PLACEMENT COURT TERME</t>
  </si>
  <si>
    <t>PBG022</t>
  </si>
  <si>
    <t>PBG023</t>
  </si>
  <si>
    <t>FRANCE TRESOR CAPITAL</t>
  </si>
  <si>
    <t>PBG024</t>
  </si>
  <si>
    <t>PBG025</t>
  </si>
  <si>
    <t>FRANCE INV. ACT. CROISS. USA</t>
  </si>
  <si>
    <t>PBG027</t>
  </si>
  <si>
    <t>PBG028</t>
  </si>
  <si>
    <t>FRANCE PLACEMENT MONETAIRE US</t>
  </si>
  <si>
    <t>PBG030</t>
  </si>
  <si>
    <t>PBG031</t>
  </si>
  <si>
    <t>PBG032</t>
  </si>
  <si>
    <t>BDF FONDS D MONETAIRE</t>
  </si>
  <si>
    <t>PBG033</t>
  </si>
  <si>
    <t>PBG034</t>
  </si>
  <si>
    <t>BDF FONDS A OBLIGATIONS</t>
  </si>
  <si>
    <t>PBG035</t>
  </si>
  <si>
    <t>FRANCE INVEST OBLIGATIONS USA</t>
  </si>
  <si>
    <t>PBG036</t>
  </si>
  <si>
    <t>PBG037</t>
  </si>
  <si>
    <t>PBG038</t>
  </si>
  <si>
    <t>PBG039</t>
  </si>
  <si>
    <t>PBG040</t>
  </si>
  <si>
    <t>PBG041</t>
  </si>
  <si>
    <t>PBG042</t>
  </si>
  <si>
    <t>PBG043</t>
  </si>
  <si>
    <t>PBP005</t>
  </si>
  <si>
    <t>LBPAM ACTIONS CROISSANCE EURO</t>
  </si>
  <si>
    <t>PEH004</t>
  </si>
  <si>
    <t>PBP007</t>
  </si>
  <si>
    <t>LBPAM AVENIR EPARGNE</t>
  </si>
  <si>
    <t>PBP008</t>
  </si>
  <si>
    <t>PBP009</t>
  </si>
  <si>
    <t>LBPAM IRC ACTIONS EURO MIN VAR</t>
  </si>
  <si>
    <t>PBP010</t>
  </si>
  <si>
    <t>LBPAM IRCEM RETRAITE</t>
  </si>
  <si>
    <t>PBP011</t>
  </si>
  <si>
    <t>LBPAM ACTIONS EURO MIDCAP</t>
  </si>
  <si>
    <t>PCA003</t>
  </si>
  <si>
    <t>CARLTON SELECT INVEST</t>
  </si>
  <si>
    <t>PCA004</t>
  </si>
  <si>
    <t>PEH003</t>
  </si>
  <si>
    <t>PCP001</t>
  </si>
  <si>
    <t>PCP002</t>
  </si>
  <si>
    <t>CALCIUM QUANT</t>
  </si>
  <si>
    <t>PDI001</t>
  </si>
  <si>
    <t>DIAMANT BLEU FLEXIBLE</t>
  </si>
  <si>
    <t>PDI004</t>
  </si>
  <si>
    <t>DIAMANT BLEU MONDE</t>
  </si>
  <si>
    <t>PDI005</t>
  </si>
  <si>
    <t>DIAMANT BLEU ACTIONS RENDEMENT</t>
  </si>
  <si>
    <t>PDI007</t>
  </si>
  <si>
    <t>DIAMANT BLEU INTRADAY</t>
  </si>
  <si>
    <t>PDI009</t>
  </si>
  <si>
    <t>DIAMANT BLEU SUB</t>
  </si>
  <si>
    <t>PDN001</t>
  </si>
  <si>
    <t>DELTA FLEXIBLE</t>
  </si>
  <si>
    <t>PDN002</t>
  </si>
  <si>
    <t>ALBA VALEUR</t>
  </si>
  <si>
    <t>PDN003</t>
  </si>
  <si>
    <t>AREAS PATRIMOINE</t>
  </si>
  <si>
    <t>PDN004</t>
  </si>
  <si>
    <t>PEC001</t>
  </si>
  <si>
    <t>SCHNEIDER ENERGIE SOLIDAIRE</t>
  </si>
  <si>
    <t>PEG003</t>
  </si>
  <si>
    <t>IRP AUTO FLEXIBLE 1</t>
  </si>
  <si>
    <t>PEH002</t>
  </si>
  <si>
    <t>PCM012</t>
  </si>
  <si>
    <t>PFE034</t>
  </si>
  <si>
    <t>FEDERIS ISR FRANCE</t>
  </si>
  <si>
    <t>PAR001</t>
  </si>
  <si>
    <t>PEI001</t>
  </si>
  <si>
    <t>DIVERSIFIE RENDEMENT ABSOLU</t>
  </si>
  <si>
    <t>PEI003</t>
  </si>
  <si>
    <t>EUCALYPTUS</t>
  </si>
  <si>
    <t>PEI004</t>
  </si>
  <si>
    <t>PLEYEL</t>
  </si>
  <si>
    <t>PEI005</t>
  </si>
  <si>
    <t>SMA BTP RENDEMENT DIVERSIFIE</t>
  </si>
  <si>
    <t>PEQ001</t>
  </si>
  <si>
    <t>PER006</t>
  </si>
  <si>
    <t>PER008</t>
  </si>
  <si>
    <t>PER009</t>
  </si>
  <si>
    <t>PFA001</t>
  </si>
  <si>
    <t>ARC ACTIONS BIOTECH</t>
  </si>
  <si>
    <t>PFA003</t>
  </si>
  <si>
    <t>ARC FLEXIBOND</t>
  </si>
  <si>
    <t>PFA004</t>
  </si>
  <si>
    <t>ARC ACTIONS RENDEMENT</t>
  </si>
  <si>
    <t>PFA005</t>
  </si>
  <si>
    <t>ARC PATRIMOINE</t>
  </si>
  <si>
    <t>PFC002</t>
  </si>
  <si>
    <t>FDC TRANSATLANTIQUE</t>
  </si>
  <si>
    <t>PFC006</t>
  </si>
  <si>
    <t>FDC VECTIS</t>
  </si>
  <si>
    <t>PFC008</t>
  </si>
  <si>
    <t>PFC014</t>
  </si>
  <si>
    <t>COPAL</t>
  </si>
  <si>
    <t>PFC015</t>
  </si>
  <si>
    <t>MALESHERBES EUROPE CONVERTIBLES</t>
  </si>
  <si>
    <t>PFC016</t>
  </si>
  <si>
    <t>MALESHERBES OBLIGATIONS INTERNATIONALES</t>
  </si>
  <si>
    <t>PFC028</t>
  </si>
  <si>
    <t>MONCEAU EUROPE DYNAMIQUE</t>
  </si>
  <si>
    <t>PFC029</t>
  </si>
  <si>
    <t>BALLU ACTIONS</t>
  </si>
  <si>
    <t>PFC030</t>
  </si>
  <si>
    <t>BALLU OBLIGATIONS</t>
  </si>
  <si>
    <t>PFE002</t>
  </si>
  <si>
    <t>LBPAM ACTIONS ASIE</t>
  </si>
  <si>
    <t>PFE003</t>
  </si>
  <si>
    <t>LBPAM IRC ACTIONS</t>
  </si>
  <si>
    <t>PFE004</t>
  </si>
  <si>
    <t>LBPAM PRIME OBLIGATIONS</t>
  </si>
  <si>
    <t>PFE005</t>
  </si>
  <si>
    <t>LBPAM EURO QUATREM</t>
  </si>
  <si>
    <t>PFE006</t>
  </si>
  <si>
    <t>LBPAM ACTIONS EX-EURO</t>
  </si>
  <si>
    <t>PFE007</t>
  </si>
  <si>
    <t>LBPAM IRC ETAT</t>
  </si>
  <si>
    <t>PFE008</t>
  </si>
  <si>
    <t>LBPAM INFLATION</t>
  </si>
  <si>
    <t>PFE009</t>
  </si>
  <si>
    <t>PFE010</t>
  </si>
  <si>
    <t>FEDERIS ISR TRESORERIE</t>
  </si>
  <si>
    <t>PFE011</t>
  </si>
  <si>
    <t>LBPAM DIVERSIFIE FOCUS OBLIG 3-5</t>
  </si>
  <si>
    <t>PFE012</t>
  </si>
  <si>
    <t>LBPAM OBLIG EURO GOVIES 5-7</t>
  </si>
  <si>
    <t>PFE013</t>
  </si>
  <si>
    <t>PRATIC A</t>
  </si>
  <si>
    <t>PFE022</t>
  </si>
  <si>
    <t>LBPAM ACTIONS ENTREPRISES</t>
  </si>
  <si>
    <t>PFE015</t>
  </si>
  <si>
    <t>LBPAM AVENIR EURO</t>
  </si>
  <si>
    <t>PFE017</t>
  </si>
  <si>
    <t>PRATIC IRC</t>
  </si>
  <si>
    <t>PFE020</t>
  </si>
  <si>
    <t>FEDERIS ISR EURO</t>
  </si>
  <si>
    <t>PFE014</t>
  </si>
  <si>
    <t>LBPAM ACTIONS EURO LARGE CAP</t>
  </si>
  <si>
    <t>PFE024</t>
  </si>
  <si>
    <t>FEDERIS CREDIT ISR</t>
  </si>
  <si>
    <t>PFE025</t>
  </si>
  <si>
    <t>LBPAM CORE EURO CREDIT 2019</t>
  </si>
  <si>
    <t>PFE026</t>
  </si>
  <si>
    <t>FEDERIS PRO ACTIONS ISR EURO</t>
  </si>
  <si>
    <t>PFE027</t>
  </si>
  <si>
    <t>LBPAM ACTIONS VALUE EURO</t>
  </si>
  <si>
    <t>PFE029</t>
  </si>
  <si>
    <t>LBPAM SELECTION PRO RENDEMENT GLOBAL</t>
  </si>
  <si>
    <t>PFE030</t>
  </si>
  <si>
    <t>LBPAM PRO ALTO</t>
  </si>
  <si>
    <t>PFE033</t>
  </si>
  <si>
    <t>LBPAM ACTIONS ISR EUROMONDE</t>
  </si>
  <si>
    <t>PFE038</t>
  </si>
  <si>
    <t>MEDERIC MEDIAN</t>
  </si>
  <si>
    <t>PFE035</t>
  </si>
  <si>
    <t>FEDERIS ISR ACTIONS US</t>
  </si>
  <si>
    <t>PFE039</t>
  </si>
  <si>
    <t>MEDERIC MODERE</t>
  </si>
  <si>
    <t>PFE037</t>
  </si>
  <si>
    <t>MEDERIC OFFENSIF</t>
  </si>
  <si>
    <t>PBP006</t>
  </si>
  <si>
    <t>PFE040</t>
  </si>
  <si>
    <t>LBPAM DIVERSIFIE FOCUS ACTIONS</t>
  </si>
  <si>
    <t>PFE041</t>
  </si>
  <si>
    <t>LBPAM DIVERSIFIE FOCUS OBLIG</t>
  </si>
  <si>
    <t>PFE042</t>
  </si>
  <si>
    <t>LBPAM DIVERSIFIE EQUILIBRE</t>
  </si>
  <si>
    <t>PFE043</t>
  </si>
  <si>
    <t>PRATIC P</t>
  </si>
  <si>
    <t>PFE045</t>
  </si>
  <si>
    <t>DYNAMIQUE AL CROISSANCE</t>
  </si>
  <si>
    <t>PFE046</t>
  </si>
  <si>
    <t>CORA</t>
  </si>
  <si>
    <t>PFE047</t>
  </si>
  <si>
    <t>NAPHTACHIMIE EPARGNE</t>
  </si>
  <si>
    <t>PFE048</t>
  </si>
  <si>
    <t>NAPHTACHIMIE ACTIONS</t>
  </si>
  <si>
    <t>PFE049</t>
  </si>
  <si>
    <t>SOREA OBLIGATIONS</t>
  </si>
  <si>
    <t>PFE050</t>
  </si>
  <si>
    <t>SOREA ACTIONS EURO</t>
  </si>
  <si>
    <t>PFE052</t>
  </si>
  <si>
    <t>SOREA CROISSANCE</t>
  </si>
  <si>
    <t>PFE053</t>
  </si>
  <si>
    <t>SOREA ISR CROISSANCE</t>
  </si>
  <si>
    <t>PFE054</t>
  </si>
  <si>
    <t>SOREA ISR DYNAMIQUE&amp;SOLIDAIRE</t>
  </si>
  <si>
    <t>PFE055</t>
  </si>
  <si>
    <t>SOREA ISR MONETAIRE</t>
  </si>
  <si>
    <t>PFE056</t>
  </si>
  <si>
    <t>SOREA ISR OBLIGATIONS</t>
  </si>
  <si>
    <t>PFE058</t>
  </si>
  <si>
    <t>UNIFED EPARGNE HORIZONS</t>
  </si>
  <si>
    <t>PFG002</t>
  </si>
  <si>
    <t>FIDELITY EUROPE</t>
  </si>
  <si>
    <t>PFG003</t>
  </si>
  <si>
    <t>PFG004</t>
  </si>
  <si>
    <t>HUGO FIDELITY</t>
  </si>
  <si>
    <t>PFG005</t>
  </si>
  <si>
    <t>GARANCE EUROPE 2</t>
  </si>
  <si>
    <t>PFI002</t>
  </si>
  <si>
    <t>PFI004</t>
  </si>
  <si>
    <t>PFI006</t>
  </si>
  <si>
    <t>PFI007</t>
  </si>
  <si>
    <t>PFP008</t>
  </si>
  <si>
    <t>CRYSTAL CONVERTIBLES</t>
  </si>
  <si>
    <t>PFP009</t>
  </si>
  <si>
    <t>PFP010</t>
  </si>
  <si>
    <t>PFP012</t>
  </si>
  <si>
    <t>PFP016</t>
  </si>
  <si>
    <t>PFP019</t>
  </si>
  <si>
    <t>PFP023</t>
  </si>
  <si>
    <t>PFP025</t>
  </si>
  <si>
    <t>PFP026</t>
  </si>
  <si>
    <t>PFP031</t>
  </si>
  <si>
    <t>PFP032</t>
  </si>
  <si>
    <t>PFP033</t>
  </si>
  <si>
    <t>MEDI OBLIGATIONS VARIABLES</t>
  </si>
  <si>
    <t>PFP035</t>
  </si>
  <si>
    <t>PFP036</t>
  </si>
  <si>
    <t>MEDI AUDACE</t>
  </si>
  <si>
    <t>PFP042</t>
  </si>
  <si>
    <t>ORFI COLORS</t>
  </si>
  <si>
    <t>PFP044</t>
  </si>
  <si>
    <t>CMNE PARTICIPATION SOLIDAIRE</t>
  </si>
  <si>
    <t>PFP046</t>
  </si>
  <si>
    <t>PFP047</t>
  </si>
  <si>
    <t>CMNE PARTICIPATION QUIETUDE</t>
  </si>
  <si>
    <t>PFP049</t>
  </si>
  <si>
    <t>LM HARMONY</t>
  </si>
  <si>
    <t>PFP050</t>
  </si>
  <si>
    <t>PFP051</t>
  </si>
  <si>
    <t>LFP COUSSIN OPPORTUNITES</t>
  </si>
  <si>
    <t>PFP056</t>
  </si>
  <si>
    <t>LFP MULTI ALPHA</t>
  </si>
  <si>
    <t>PFP060</t>
  </si>
  <si>
    <t>HUGO LA FRANCAISE</t>
  </si>
  <si>
    <t>PFP066</t>
  </si>
  <si>
    <t>FONDS EQUIPE DE FRANCE</t>
  </si>
  <si>
    <t>PFP067</t>
  </si>
  <si>
    <t>PFP068</t>
  </si>
  <si>
    <t>PFP073</t>
  </si>
  <si>
    <t>AMPRIAM</t>
  </si>
  <si>
    <t>PFP075</t>
  </si>
  <si>
    <t>PFP077</t>
  </si>
  <si>
    <t>CMNE PARTICIPATION OBLI FLEX MONDE</t>
  </si>
  <si>
    <t>PFP081</t>
  </si>
  <si>
    <t>LF PARTICIPATION ALTERNATIVE</t>
  </si>
  <si>
    <t>PFP082</t>
  </si>
  <si>
    <t>PCA EQUILIBRE</t>
  </si>
  <si>
    <t>PFP083</t>
  </si>
  <si>
    <t>PFP084</t>
  </si>
  <si>
    <t>PCA DYNAMIQUE</t>
  </si>
  <si>
    <t>PFP085</t>
  </si>
  <si>
    <t>TUEOR</t>
  </si>
  <si>
    <t>PFP086</t>
  </si>
  <si>
    <t>PFP087</t>
  </si>
  <si>
    <t>PREVALOR</t>
  </si>
  <si>
    <t>PFP088</t>
  </si>
  <si>
    <t>CAP HARMONIE</t>
  </si>
  <si>
    <t>PFP099</t>
  </si>
  <si>
    <t>PFR001</t>
  </si>
  <si>
    <t>LFR ACTIONS SOLIDAIRES</t>
  </si>
  <si>
    <t>PFR002</t>
  </si>
  <si>
    <t>LFR EURO DEVELOPPEMENT DURABLE</t>
  </si>
  <si>
    <t>PGE001</t>
  </si>
  <si>
    <t>GEFIP SELECT</t>
  </si>
  <si>
    <t>PGE002</t>
  </si>
  <si>
    <t>GEFIP DYNAMIQUE</t>
  </si>
  <si>
    <t>PGE003</t>
  </si>
  <si>
    <t>PGI001</t>
  </si>
  <si>
    <t>GINJER ACTIFS 360</t>
  </si>
  <si>
    <t>PGN003</t>
  </si>
  <si>
    <t>GENERALI AMBITION</t>
  </si>
  <si>
    <t>PGN004</t>
  </si>
  <si>
    <t>GENERALI EURO CONVERTIBLES</t>
  </si>
  <si>
    <t>PGN008</t>
  </si>
  <si>
    <t>GF EUROPE</t>
  </si>
  <si>
    <t>PGN010</t>
  </si>
  <si>
    <t>PGN018</t>
  </si>
  <si>
    <t>GENERALI EUROPE MID-CAPS</t>
  </si>
  <si>
    <t>PGN020</t>
  </si>
  <si>
    <t>PGN021</t>
  </si>
  <si>
    <t>GENERALI AUDACE EUROPE</t>
  </si>
  <si>
    <t>PGN022</t>
  </si>
  <si>
    <t>GENERALI DYNAMISME</t>
  </si>
  <si>
    <t>PGN023</t>
  </si>
  <si>
    <t>GENERALI PRUDENCE</t>
  </si>
  <si>
    <t>PGN024</t>
  </si>
  <si>
    <t>GENERALI EQUILIBRE</t>
  </si>
  <si>
    <t>PGN025</t>
  </si>
  <si>
    <t>GF FIDELITE</t>
  </si>
  <si>
    <t>PGN027</t>
  </si>
  <si>
    <t>GENERALI ACTIONS INTERNATIONALES</t>
  </si>
  <si>
    <t>PGN029</t>
  </si>
  <si>
    <t>GFC GESTION DE FORTUNE</t>
  </si>
  <si>
    <t>PGN033</t>
  </si>
  <si>
    <t>GENERALI PACIFIQUE</t>
  </si>
  <si>
    <t>PGN034</t>
  </si>
  <si>
    <t>GENERALI JAPON</t>
  </si>
  <si>
    <t>PGN036</t>
  </si>
  <si>
    <t>GENERALI ALPHA DIVERSIFIE</t>
  </si>
  <si>
    <t>PGN037</t>
  </si>
  <si>
    <t>GENERALI ACTIF DYNAMIQUE</t>
  </si>
  <si>
    <t>PGN038</t>
  </si>
  <si>
    <t>DIV TAUX 1</t>
  </si>
  <si>
    <t>PGR002</t>
  </si>
  <si>
    <t>MAGNESIUM</t>
  </si>
  <si>
    <t>PHG002</t>
  </si>
  <si>
    <t>HELIUM</t>
  </si>
  <si>
    <t>PHG003</t>
  </si>
  <si>
    <t>IRCOM RETRAITE DIVERSIFIE 2</t>
  </si>
  <si>
    <t>PHG004</t>
  </si>
  <si>
    <t>PASTEUR OBLIGATIONS 1</t>
  </si>
  <si>
    <t>PHG006</t>
  </si>
  <si>
    <t>PHU002</t>
  </si>
  <si>
    <t>HUMANIS RETRAITE DIVERSIFIE</t>
  </si>
  <si>
    <t>PHU003</t>
  </si>
  <si>
    <t>HUMANIS RETRAITE ACTIONS BAS CARBONE</t>
  </si>
  <si>
    <t>PHU006</t>
  </si>
  <si>
    <t>HUMANIS RETRAITE TAUX RENDEMENT OPPORTUNITE</t>
  </si>
  <si>
    <t>PHU008</t>
  </si>
  <si>
    <t>HUMANIS RETRAITE ACTIONS EMPLOI SANTE</t>
  </si>
  <si>
    <t>PHU009</t>
  </si>
  <si>
    <t>HUMANIS RETRAITE ACTIONS</t>
  </si>
  <si>
    <t>PHU010</t>
  </si>
  <si>
    <t>PID001</t>
  </si>
  <si>
    <t>PID002</t>
  </si>
  <si>
    <t>INDEP COURT TERME</t>
  </si>
  <si>
    <t>PID003</t>
  </si>
  <si>
    <t>PID004</t>
  </si>
  <si>
    <t>INDEP CREDIT EURO</t>
  </si>
  <si>
    <t>PID005</t>
  </si>
  <si>
    <t>INDEP CONVERTIBLES</t>
  </si>
  <si>
    <t>PID006</t>
  </si>
  <si>
    <t>INDEP HAUT RENDEMENT</t>
  </si>
  <si>
    <t>PID007</t>
  </si>
  <si>
    <t>INDEP ALLOCATION</t>
  </si>
  <si>
    <t>PID008</t>
  </si>
  <si>
    <t>INDEP OBLIGATIONS MONDE</t>
  </si>
  <si>
    <t>PID009</t>
  </si>
  <si>
    <t>PID010</t>
  </si>
  <si>
    <t>GARANCE SELECTION TACTIQUE</t>
  </si>
  <si>
    <t>PID011</t>
  </si>
  <si>
    <t>PIS020</t>
  </si>
  <si>
    <t>NAT REGULATION 2019</t>
  </si>
  <si>
    <t>PIV001</t>
  </si>
  <si>
    <t>INVESCO MULTI STRATEGIE</t>
  </si>
  <si>
    <t>PIV002</t>
  </si>
  <si>
    <t>PKL022</t>
  </si>
  <si>
    <t>PKL029</t>
  </si>
  <si>
    <t>PLA001</t>
  </si>
  <si>
    <t>PARAVENIR</t>
  </si>
  <si>
    <t>PLA005</t>
  </si>
  <si>
    <t>HORIZONS LMG</t>
  </si>
  <si>
    <t>PLA010</t>
  </si>
  <si>
    <t>HP ACTIONS LAZARD</t>
  </si>
  <si>
    <t>PLA011</t>
  </si>
  <si>
    <t>SAKKARAH 5</t>
  </si>
  <si>
    <t>PLV001</t>
  </si>
  <si>
    <t>PLY001</t>
  </si>
  <si>
    <t>PMA001</t>
  </si>
  <si>
    <t>MANDARINE VALEUR</t>
  </si>
  <si>
    <t>PMA003</t>
  </si>
  <si>
    <t>MANDARINE OPPORTUNITES</t>
  </si>
  <si>
    <t>PMA005</t>
  </si>
  <si>
    <t>MANDARINE REFLEX</t>
  </si>
  <si>
    <t>PMA006</t>
  </si>
  <si>
    <t>PMA008</t>
  </si>
  <si>
    <t>MANDARINE OPTIMAL VALUE</t>
  </si>
  <si>
    <t>PMA009</t>
  </si>
  <si>
    <t>MANDARINE ENTREPRENEURS</t>
  </si>
  <si>
    <t>PMA010</t>
  </si>
  <si>
    <t>PME002</t>
  </si>
  <si>
    <t>MAM OBLI CONVERTIBLES</t>
  </si>
  <si>
    <t>PME003</t>
  </si>
  <si>
    <t>MAM HIGH YIELD</t>
  </si>
  <si>
    <t>PME004</t>
  </si>
  <si>
    <t>MAM FLEXIBLE BONDS</t>
  </si>
  <si>
    <t>PME005</t>
  </si>
  <si>
    <t>MAM ENTREPRISES FAMILIALES</t>
  </si>
  <si>
    <t>PME006</t>
  </si>
  <si>
    <t>MAM EUROPA SELECT</t>
  </si>
  <si>
    <t>PME007</t>
  </si>
  <si>
    <t>MAM EUROPA VALUE</t>
  </si>
  <si>
    <t>PME008</t>
  </si>
  <si>
    <t>MAM OPTIMA 25-125</t>
  </si>
  <si>
    <t>PME009</t>
  </si>
  <si>
    <t>MAM AFRICA</t>
  </si>
  <si>
    <t>PME010</t>
  </si>
  <si>
    <t>MAM ASIA</t>
  </si>
  <si>
    <t>PME011</t>
  </si>
  <si>
    <t>MAM FRANCE PME</t>
  </si>
  <si>
    <t>PME012</t>
  </si>
  <si>
    <t>MAM EUROPA GROWTH</t>
  </si>
  <si>
    <t>PME014</t>
  </si>
  <si>
    <t>MAM PATRIMOINE</t>
  </si>
  <si>
    <t>PME015</t>
  </si>
  <si>
    <t>MAM TAUX VARIABLES</t>
  </si>
  <si>
    <t>PME016</t>
  </si>
  <si>
    <t>PME018</t>
  </si>
  <si>
    <t>MAM HUMAN VALUES</t>
  </si>
  <si>
    <t>PME019</t>
  </si>
  <si>
    <t>ETHIQUE ET PARTAGE - CCFD</t>
  </si>
  <si>
    <t>PME020</t>
  </si>
  <si>
    <t>MAM TERRA NOVA</t>
  </si>
  <si>
    <t>PME021</t>
  </si>
  <si>
    <t>NOUVELLE STRATEGIE 50</t>
  </si>
  <si>
    <t>PME023</t>
  </si>
  <si>
    <t>MONTFORT</t>
  </si>
  <si>
    <t>PME024</t>
  </si>
  <si>
    <t>PSO</t>
  </si>
  <si>
    <t>PME025</t>
  </si>
  <si>
    <t>SMIP</t>
  </si>
  <si>
    <t>PME026</t>
  </si>
  <si>
    <t>PME027</t>
  </si>
  <si>
    <t>AURORE 1815</t>
  </si>
  <si>
    <t>PME028</t>
  </si>
  <si>
    <t>MISSIONS SAINT JACQUES</t>
  </si>
  <si>
    <t>PME029</t>
  </si>
  <si>
    <t>VITALIS</t>
  </si>
  <si>
    <t>PME030</t>
  </si>
  <si>
    <t>TONGA SOA</t>
  </si>
  <si>
    <t>PME031</t>
  </si>
  <si>
    <t>LES SOURCES</t>
  </si>
  <si>
    <t>PME032</t>
  </si>
  <si>
    <t>JEANNE DE LESTONNAC 1607</t>
  </si>
  <si>
    <t>PME033</t>
  </si>
  <si>
    <t>SOLIDARITE DOMINICAINE</t>
  </si>
  <si>
    <t>PME034</t>
  </si>
  <si>
    <t>HAUTERIVE SOLIDARITE</t>
  </si>
  <si>
    <t>PME035</t>
  </si>
  <si>
    <t>JACOULET-AMIENS</t>
  </si>
  <si>
    <t>PME036</t>
  </si>
  <si>
    <t>C.S.J.S.</t>
  </si>
  <si>
    <t>PME037</t>
  </si>
  <si>
    <t>NASRA</t>
  </si>
  <si>
    <t>PME040</t>
  </si>
  <si>
    <t>SUBSTANTIA MAJOR</t>
  </si>
  <si>
    <t>PME041</t>
  </si>
  <si>
    <t>SMMI</t>
  </si>
  <si>
    <t>PME042</t>
  </si>
  <si>
    <t>SUBSTANTIA MINOR</t>
  </si>
  <si>
    <t>PME043</t>
  </si>
  <si>
    <t>BEGOODI INVEST</t>
  </si>
  <si>
    <t>PME044</t>
  </si>
  <si>
    <t>FAUVETTES</t>
  </si>
  <si>
    <t>PME047</t>
  </si>
  <si>
    <t>LE CAGIRE</t>
  </si>
  <si>
    <t>PME048</t>
  </si>
  <si>
    <t>ADJUTORIUM</t>
  </si>
  <si>
    <t>PME049</t>
  </si>
  <si>
    <t>SPIRITAINES</t>
  </si>
  <si>
    <t>PME051</t>
  </si>
  <si>
    <t>TEA</t>
  </si>
  <si>
    <t>PME052</t>
  </si>
  <si>
    <t>S.BARAT</t>
  </si>
  <si>
    <t>PME054</t>
  </si>
  <si>
    <t>MONINVEST</t>
  </si>
  <si>
    <t>PME056</t>
  </si>
  <si>
    <t>SAINT GABRIEL</t>
  </si>
  <si>
    <t>PME058</t>
  </si>
  <si>
    <t>LES HORTES</t>
  </si>
  <si>
    <t>PME059</t>
  </si>
  <si>
    <t>MEESCHAERT ACCOR</t>
  </si>
  <si>
    <t>PME060</t>
  </si>
  <si>
    <t>MARGUERITE LESTOCQ</t>
  </si>
  <si>
    <t>PME061</t>
  </si>
  <si>
    <t>OB MAM 2015</t>
  </si>
  <si>
    <t>PME062</t>
  </si>
  <si>
    <t>CHANGALA 2</t>
  </si>
  <si>
    <t>PME063</t>
  </si>
  <si>
    <t>ANTIOKEIA</t>
  </si>
  <si>
    <t>PME064</t>
  </si>
  <si>
    <t>BLACK SWAN 7</t>
  </si>
  <si>
    <t>PME065</t>
  </si>
  <si>
    <t>MAM EURO PLUS 2021</t>
  </si>
  <si>
    <t>PME066</t>
  </si>
  <si>
    <t>PME067</t>
  </si>
  <si>
    <t>DIAMOND ROCK</t>
  </si>
  <si>
    <t>PME068</t>
  </si>
  <si>
    <t>PORTAL</t>
  </si>
  <si>
    <t>PME069</t>
  </si>
  <si>
    <t>PME070</t>
  </si>
  <si>
    <t>PME071</t>
  </si>
  <si>
    <t>PME072</t>
  </si>
  <si>
    <t>COUMARINE</t>
  </si>
  <si>
    <t>PME073</t>
  </si>
  <si>
    <t>URBAIN V</t>
  </si>
  <si>
    <t>PME074</t>
  </si>
  <si>
    <t>PORTEURS D'ESPERANCE</t>
  </si>
  <si>
    <t>PME075</t>
  </si>
  <si>
    <t>PME076</t>
  </si>
  <si>
    <t>EVANE</t>
  </si>
  <si>
    <t>PME077</t>
  </si>
  <si>
    <t>MAM SUSTAIN USA</t>
  </si>
  <si>
    <t>PME078</t>
  </si>
  <si>
    <t>PME079</t>
  </si>
  <si>
    <t>FINANCIERE CLOTILDE ET BERNARD</t>
  </si>
  <si>
    <t>PME080</t>
  </si>
  <si>
    <t>PROCLERO</t>
  </si>
  <si>
    <t>PMP001</t>
  </si>
  <si>
    <t>SICAV SIMIANE</t>
  </si>
  <si>
    <t>PMP002</t>
  </si>
  <si>
    <t>CAUDALIE</t>
  </si>
  <si>
    <t>PNA002</t>
  </si>
  <si>
    <t>SCANDIUM</t>
  </si>
  <si>
    <t>PNA006</t>
  </si>
  <si>
    <t>PNW001</t>
  </si>
  <si>
    <t>NEXT INVEST</t>
  </si>
  <si>
    <t>POD001</t>
  </si>
  <si>
    <t>ODDO US MID CAP</t>
  </si>
  <si>
    <t>POD002</t>
  </si>
  <si>
    <t>SAKKARAH C</t>
  </si>
  <si>
    <t>POF001</t>
  </si>
  <si>
    <t>POF002</t>
  </si>
  <si>
    <t>S2IEM SICAV COMPARTIMENT B</t>
  </si>
  <si>
    <t>POL002</t>
  </si>
  <si>
    <t>ALTIPRO II</t>
  </si>
  <si>
    <t>POL004</t>
  </si>
  <si>
    <t>ALTIPRO MASTER FUND</t>
  </si>
  <si>
    <t>POL005</t>
  </si>
  <si>
    <t>ALTIPRO SP</t>
  </si>
  <si>
    <t>POL006</t>
  </si>
  <si>
    <t>ALTIPRO II SP</t>
  </si>
  <si>
    <t>POL007</t>
  </si>
  <si>
    <t>POL008</t>
  </si>
  <si>
    <t>ALTIPRO MASTER FUND SP</t>
  </si>
  <si>
    <t>POL009</t>
  </si>
  <si>
    <t>ALTIPRO PLUS</t>
  </si>
  <si>
    <t>POL010</t>
  </si>
  <si>
    <t>ALTIPRO PLUS SP</t>
  </si>
  <si>
    <t>PPE005</t>
  </si>
  <si>
    <t>CARDIF VITA CONVEX FUND</t>
  </si>
  <si>
    <t>PPE006</t>
  </si>
  <si>
    <t>PPE008</t>
  </si>
  <si>
    <t>GLOBAL ABSOLUTE RETURN FUND 3</t>
  </si>
  <si>
    <t>PPE009</t>
  </si>
  <si>
    <t>GLOBAL ABSOLUTE RETURN FUND 1</t>
  </si>
  <si>
    <t>PPE010</t>
  </si>
  <si>
    <t>PPI001</t>
  </si>
  <si>
    <t>BERYLLIUM</t>
  </si>
  <si>
    <t>PRB004</t>
  </si>
  <si>
    <t>ROCHE BRUNE EURO PME</t>
  </si>
  <si>
    <t>PRH004</t>
  </si>
  <si>
    <t>PRH005</t>
  </si>
  <si>
    <t>IRP AUTO ABSOLU</t>
  </si>
  <si>
    <t>PRH006</t>
  </si>
  <si>
    <t>IRP AUTO CONVERTIBLES</t>
  </si>
  <si>
    <t>PRI011</t>
  </si>
  <si>
    <t>PRM001</t>
  </si>
  <si>
    <t>RMA AFRICA</t>
  </si>
  <si>
    <t>PRT001</t>
  </si>
  <si>
    <t>SAKKARAH 6</t>
  </si>
  <si>
    <t>PRT003</t>
  </si>
  <si>
    <t>AMPLI ACTIONS EUROPE</t>
  </si>
  <si>
    <t>PRT004</t>
  </si>
  <si>
    <t>R IPSA ACTIONS</t>
  </si>
  <si>
    <t>PRU002</t>
  </si>
  <si>
    <t>RIF MANAGED EQUITY 1</t>
  </si>
  <si>
    <t>PRU011</t>
  </si>
  <si>
    <t>RIF MANAGED EQUITY 2</t>
  </si>
  <si>
    <t>PSC002</t>
  </si>
  <si>
    <t>PSG001</t>
  </si>
  <si>
    <t>GARANCE US 1</t>
  </si>
  <si>
    <t>PSG002</t>
  </si>
  <si>
    <t>PSH001</t>
  </si>
  <si>
    <t>FDNC OBLIGATIONS INTERNATIONALES</t>
  </si>
  <si>
    <t>PSP001</t>
  </si>
  <si>
    <t>PSP002</t>
  </si>
  <si>
    <t>SELECT ACTIONS EUROPE</t>
  </si>
  <si>
    <t>PSP003</t>
  </si>
  <si>
    <t>SELECT OBLIGATIONS</t>
  </si>
  <si>
    <t>PSY001</t>
  </si>
  <si>
    <t>SYCOVEST 1</t>
  </si>
  <si>
    <t>PSY003</t>
  </si>
  <si>
    <t>PASTEUR ISR</t>
  </si>
  <si>
    <t>PSY004</t>
  </si>
  <si>
    <t>SYCOMORE EUROPEAN RECOVERY</t>
  </si>
  <si>
    <t>PSY007</t>
  </si>
  <si>
    <t>PSY009</t>
  </si>
  <si>
    <t>PSY011</t>
  </si>
  <si>
    <t>ENJEUX EUROPE</t>
  </si>
  <si>
    <t>PSY012</t>
  </si>
  <si>
    <t>SYCOMORE SELECTION CREDIT</t>
  </si>
  <si>
    <t>PSY014</t>
  </si>
  <si>
    <t>CIFLEX ALLOCATION</t>
  </si>
  <si>
    <t>PSY017</t>
  </si>
  <si>
    <t>SESAME PATRIMOINE</t>
  </si>
  <si>
    <t>PSY019</t>
  </si>
  <si>
    <t>KAOLIN OPPORTUNITES</t>
  </si>
  <si>
    <t>PSY020</t>
  </si>
  <si>
    <t>GAMBETTA PATRIMOINE</t>
  </si>
  <si>
    <t>PSY021</t>
  </si>
  <si>
    <t>ANTHOCYANE</t>
  </si>
  <si>
    <t>PSY022</t>
  </si>
  <si>
    <t>VARENNE INVESTISSEMENT</t>
  </si>
  <si>
    <t>PSY023</t>
  </si>
  <si>
    <t>OXYGENE PATRIMOINE</t>
  </si>
  <si>
    <t>PSY025</t>
  </si>
  <si>
    <t>PSY026</t>
  </si>
  <si>
    <t>PSY027</t>
  </si>
  <si>
    <t>S CAVAMAC ACTIONS EURO</t>
  </si>
  <si>
    <t>PSY029</t>
  </si>
  <si>
    <t>HORUS CONVICTIONS</t>
  </si>
  <si>
    <t>PSY031</t>
  </si>
  <si>
    <t>SOPHIA VALEURS INTERNATIONALES</t>
  </si>
  <si>
    <t>PSY032</t>
  </si>
  <si>
    <t>ACTIVE ALLOCATION</t>
  </si>
  <si>
    <t>PSY034</t>
  </si>
  <si>
    <t>CFE ALLOCATION PATRIMOINE</t>
  </si>
  <si>
    <t>PTA012</t>
  </si>
  <si>
    <t>ACM ARBITRAGES</t>
  </si>
  <si>
    <t>PTA014</t>
  </si>
  <si>
    <t>HIFI 1</t>
  </si>
  <si>
    <t>PTA015</t>
  </si>
  <si>
    <t>CARDIF ALTERNATIVES</t>
  </si>
  <si>
    <t>PTO002</t>
  </si>
  <si>
    <t>TOCQUEVILLE DIVIDENDE</t>
  </si>
  <si>
    <t>PTO004</t>
  </si>
  <si>
    <t>TOCQUEVILLE MEGATRENDS</t>
  </si>
  <si>
    <t>PTO005</t>
  </si>
  <si>
    <t>TOCQUEVILLE OLYMPE PATRIMOINE</t>
  </si>
  <si>
    <t>PTO006</t>
  </si>
  <si>
    <t>TOCQUEVILLE EURO MIDCAP</t>
  </si>
  <si>
    <t>PTO007</t>
  </si>
  <si>
    <t>TOCQUEVILLE PME</t>
  </si>
  <si>
    <t>PTO008</t>
  </si>
  <si>
    <t>TOCQUEVILLE ULYSSE</t>
  </si>
  <si>
    <t>PTO010</t>
  </si>
  <si>
    <t>TOCQUEVILLE VALUE EUROPE</t>
  </si>
  <si>
    <t>PTO011</t>
  </si>
  <si>
    <t>TOCQUEVILLE VIE GENERATION</t>
  </si>
  <si>
    <t>PTO012</t>
  </si>
  <si>
    <t>PTR002</t>
  </si>
  <si>
    <t>PTR003</t>
  </si>
  <si>
    <t>PTR004</t>
  </si>
  <si>
    <t>PUB002</t>
  </si>
  <si>
    <t>PUB006</t>
  </si>
  <si>
    <t>CNP ACTIONS EMU UBS</t>
  </si>
  <si>
    <t>PUB007</t>
  </si>
  <si>
    <t>PUB008</t>
  </si>
  <si>
    <t>PUB009</t>
  </si>
  <si>
    <t>PUB010</t>
  </si>
  <si>
    <t>MANON SCP</t>
  </si>
  <si>
    <t>PUB011</t>
  </si>
  <si>
    <t>GRANDES MURAILLES</t>
  </si>
  <si>
    <t>PUB012</t>
  </si>
  <si>
    <t>GENI</t>
  </si>
  <si>
    <t>PUB013</t>
  </si>
  <si>
    <t>URAEUS</t>
  </si>
  <si>
    <t>PUB014</t>
  </si>
  <si>
    <t>MIVI</t>
  </si>
  <si>
    <t>PUB015</t>
  </si>
  <si>
    <t>LENVAL</t>
  </si>
  <si>
    <t>PUB017</t>
  </si>
  <si>
    <t>LA COTRIGUE</t>
  </si>
  <si>
    <t>PUB018</t>
  </si>
  <si>
    <t>LA THEBAIDE</t>
  </si>
  <si>
    <t>PUB019</t>
  </si>
  <si>
    <t>BLUE MOUNTAIN</t>
  </si>
  <si>
    <t>PUB020</t>
  </si>
  <si>
    <t>ARLEQUIN</t>
  </si>
  <si>
    <t>PUB021</t>
  </si>
  <si>
    <t>LUNDY</t>
  </si>
  <si>
    <t>PUB023</t>
  </si>
  <si>
    <t>SJP INVEST</t>
  </si>
  <si>
    <t>PUB026</t>
  </si>
  <si>
    <t>SICOSNAY</t>
  </si>
  <si>
    <t>PUB031</t>
  </si>
  <si>
    <t>ODESSA</t>
  </si>
  <si>
    <t>PUB032</t>
  </si>
  <si>
    <t>NoxV</t>
  </si>
  <si>
    <t>PUB033</t>
  </si>
  <si>
    <t>PUB034</t>
  </si>
  <si>
    <t>CASTELNAU</t>
  </si>
  <si>
    <t>PUB035</t>
  </si>
  <si>
    <t>SEVEN 77</t>
  </si>
  <si>
    <t>PUB036</t>
  </si>
  <si>
    <t>PAOLINA</t>
  </si>
  <si>
    <t>PVE011</t>
  </si>
  <si>
    <t>AMATERRA</t>
  </si>
  <si>
    <t>PVG001</t>
  </si>
  <si>
    <t>IRCEM OBLIGATIONS EURO</t>
  </si>
  <si>
    <t>PFP100</t>
  </si>
  <si>
    <t>CONSERVATEUR RENDEMENT 2022</t>
  </si>
  <si>
    <t>PAB003</t>
  </si>
  <si>
    <t>PAP007</t>
  </si>
  <si>
    <t>AXA INDICE EURO</t>
  </si>
  <si>
    <t>PAP015</t>
  </si>
  <si>
    <t>LA FAYETTE US CORPORATE BONDS</t>
  </si>
  <si>
    <t>PAP019</t>
  </si>
  <si>
    <t>PER003</t>
  </si>
  <si>
    <t>ERASMUS SMALL CAP EURO</t>
  </si>
  <si>
    <t>PFP028</t>
  </si>
  <si>
    <t>PFP038</t>
  </si>
  <si>
    <t>PFP043</t>
  </si>
  <si>
    <t>PGN012</t>
  </si>
  <si>
    <t>GENERALI REVENUS</t>
  </si>
  <si>
    <t>PGN013</t>
  </si>
  <si>
    <t>GENERALI EURO-ACTIONS</t>
  </si>
  <si>
    <t>PGN017</t>
  </si>
  <si>
    <t>GENERALI TRESORERIE</t>
  </si>
  <si>
    <t>PGN028</t>
  </si>
  <si>
    <t>FEDERATION EP</t>
  </si>
  <si>
    <t>PRB001</t>
  </si>
  <si>
    <t>ROCHE-BRUNE EUROPE ACTIONS</t>
  </si>
  <si>
    <t>PSY010</t>
  </si>
  <si>
    <t>PSY015</t>
  </si>
  <si>
    <t>SYCOMORE SELECTION RESPONSABLE</t>
  </si>
  <si>
    <t>PTA003</t>
  </si>
  <si>
    <t>PTA004</t>
  </si>
  <si>
    <t>LFP STRATEGIE ACTIONS MASTER</t>
  </si>
  <si>
    <t>PUB025</t>
  </si>
  <si>
    <t>PVE001</t>
  </si>
  <si>
    <t>PLY002</t>
  </si>
  <si>
    <t>CARAC DIVERSIFIED FUND</t>
  </si>
  <si>
    <t>Libelle Fonds</t>
  </si>
  <si>
    <t>Société de Gestion Officielle</t>
  </si>
  <si>
    <t>Equipe Comptable MFFA</t>
  </si>
  <si>
    <t>PDB001</t>
  </si>
  <si>
    <t>STAR WILSON</t>
  </si>
  <si>
    <t>DWS INVESTMENT SA</t>
  </si>
  <si>
    <t>Azyan ARIF</t>
  </si>
  <si>
    <t>K P M G Audit</t>
  </si>
  <si>
    <t>PNN001</t>
  </si>
  <si>
    <t>STAR SULLY CREDIT</t>
  </si>
  <si>
    <t>NN Investment Partners Luxembourg S.A</t>
  </si>
  <si>
    <t>Myriam MOHAMED</t>
  </si>
  <si>
    <t>PriceWaterHouseCoopers</t>
  </si>
  <si>
    <t>PAC001</t>
  </si>
  <si>
    <t>FCP ATLAS MAROC</t>
  </si>
  <si>
    <t>ALMA CAPITAL INVESTMENT MANAGEMENT</t>
  </si>
  <si>
    <t>Claudine FORTUNE</t>
  </si>
  <si>
    <t>PwC Sellam</t>
  </si>
  <si>
    <t>PED101</t>
  </si>
  <si>
    <t>SOCODEI</t>
  </si>
  <si>
    <t>EDF</t>
  </si>
  <si>
    <t>smail BELKACEMI</t>
  </si>
  <si>
    <t>COREVISE</t>
  </si>
  <si>
    <t>PED102</t>
  </si>
  <si>
    <t>SOCODEI TAUX</t>
  </si>
  <si>
    <t>PED103</t>
  </si>
  <si>
    <t>SOCODEI POCHE GOVIES</t>
  </si>
  <si>
    <t>PED104</t>
  </si>
  <si>
    <t>SOCODEI POCHE CREDIT</t>
  </si>
  <si>
    <t>PED105</t>
  </si>
  <si>
    <t>CASH SOCODEI TAUX</t>
  </si>
  <si>
    <t>PED106</t>
  </si>
  <si>
    <t>SOCODEI ACTIONS</t>
  </si>
  <si>
    <t>PED107</t>
  </si>
  <si>
    <t>SOCODEI POCHE ACTIONS USA</t>
  </si>
  <si>
    <t>PED108</t>
  </si>
  <si>
    <t>SOCODEI POCHE ACTIONS EUROPE</t>
  </si>
  <si>
    <t>PED109</t>
  </si>
  <si>
    <t>SOCODEI POCHE ACT EM MARKETS</t>
  </si>
  <si>
    <t>PED110</t>
  </si>
  <si>
    <t>CASH SOCODEI ACTIONS</t>
  </si>
  <si>
    <t>SCHRODERS AM</t>
  </si>
  <si>
    <t>PED001</t>
  </si>
  <si>
    <t>EDF AD COMPTE PRINCIPAL</t>
  </si>
  <si>
    <t>PED002</t>
  </si>
  <si>
    <t>EDF AD PORTEFEUILLE FINANCIER</t>
  </si>
  <si>
    <t>PED003</t>
  </si>
  <si>
    <t>EDF AD TAUX</t>
  </si>
  <si>
    <t>PED004</t>
  </si>
  <si>
    <t>EDF AD CREDIT</t>
  </si>
  <si>
    <t>PED005</t>
  </si>
  <si>
    <t>EDF AD CREDIT OPCVM</t>
  </si>
  <si>
    <t>PED006</t>
  </si>
  <si>
    <t>EDF AD CREDIT EMF</t>
  </si>
  <si>
    <t>PED007</t>
  </si>
  <si>
    <t>EDF AD SOUVERAINS</t>
  </si>
  <si>
    <t>PED008</t>
  </si>
  <si>
    <t>EDF AD SOUVERAINS DMF</t>
  </si>
  <si>
    <t>PED009</t>
  </si>
  <si>
    <t>EDF AD SOUVERAINS OPCVM</t>
  </si>
  <si>
    <t>PED010</t>
  </si>
  <si>
    <t>CASH - EDF AD TAUX</t>
  </si>
  <si>
    <t>PED011</t>
  </si>
  <si>
    <t>EDF AD ACTIONS</t>
  </si>
  <si>
    <t>PED012</t>
  </si>
  <si>
    <t>EDF AD ACTIONS AMERIQUE</t>
  </si>
  <si>
    <t>PED013</t>
  </si>
  <si>
    <t>EDF AD ACTIONS EUROPE</t>
  </si>
  <si>
    <t>PED014</t>
  </si>
  <si>
    <t>EDF AD ACTIONS JAPON</t>
  </si>
  <si>
    <t>PED015</t>
  </si>
  <si>
    <t>EDF AD ACTIONS PACIFIQUE</t>
  </si>
  <si>
    <t>PED016</t>
  </si>
  <si>
    <t>EDF AD ACTIONS PAYS EMERGENTS</t>
  </si>
  <si>
    <t>PED017</t>
  </si>
  <si>
    <t>EDF AD ACTIONS OBLIG CONVERTIB</t>
  </si>
  <si>
    <t>PED018</t>
  </si>
  <si>
    <t>EDF AD GESTION FLEXIBLE</t>
  </si>
  <si>
    <t>PED019</t>
  </si>
  <si>
    <t>CASH - EDF AD ACTIONS</t>
  </si>
  <si>
    <t>PED020</t>
  </si>
  <si>
    <t>EDF AD ACTIFS SANS RISQUES</t>
  </si>
  <si>
    <t>PED021</t>
  </si>
  <si>
    <t>EDF AD POCHE TRESORERIE</t>
  </si>
  <si>
    <t>PED022</t>
  </si>
  <si>
    <t>EDF AD CREANCES SUR DES ETATS</t>
  </si>
  <si>
    <t>PED023</t>
  </si>
  <si>
    <t>CASH - EDF AD TRESORERIE</t>
  </si>
  <si>
    <t>ALLIANZ GLOBAL INVESTORS France</t>
  </si>
  <si>
    <t>My MAI PHUONG</t>
  </si>
  <si>
    <t>PIS021</t>
  </si>
  <si>
    <t>EOLE PLUS 2018</t>
  </si>
  <si>
    <t>LA FRANCAISE INVESTMENT SOLUTIONS</t>
  </si>
  <si>
    <t>PIS026</t>
  </si>
  <si>
    <t>FCP PERSPECTIVE</t>
  </si>
  <si>
    <t>PAL011</t>
  </si>
  <si>
    <t>AREVA-AGF AM</t>
  </si>
  <si>
    <t>GEFIP</t>
  </si>
  <si>
    <t>Olivier HOULBEAU</t>
  </si>
  <si>
    <t>ERNST &amp; YOUNG AUDIT</t>
  </si>
  <si>
    <t>GEFIP PATRIMONIAL FCP</t>
  </si>
  <si>
    <t>GENERALI SGR S.P.A.</t>
  </si>
  <si>
    <t>Ruby BAKRI</t>
  </si>
  <si>
    <t>PIS002</t>
  </si>
  <si>
    <t>LIQUIDITY SHORT TERM I</t>
  </si>
  <si>
    <t>PIS003</t>
  </si>
  <si>
    <t>GPM EQUITY OVERLAY</t>
  </si>
  <si>
    <t>PIS004</t>
  </si>
  <si>
    <t>LFIS OBLI OPPORTUNITES EURO</t>
  </si>
  <si>
    <t>PIS006</t>
  </si>
  <si>
    <t>SPG SICAV</t>
  </si>
  <si>
    <t>PIS008</t>
  </si>
  <si>
    <t>HORIZON CASH 2018</t>
  </si>
  <si>
    <t>PIS012</t>
  </si>
  <si>
    <t>EOLE RENDEMENT</t>
  </si>
  <si>
    <t>PIS019</t>
  </si>
  <si>
    <t>EOLE RENDEMENT 2018</t>
  </si>
  <si>
    <t>Xavier DRON</t>
  </si>
  <si>
    <t>PIS022</t>
  </si>
  <si>
    <t>EOLE MAX JANVIER 2018</t>
  </si>
  <si>
    <t>PIS023</t>
  </si>
  <si>
    <t>EOLE COLLATERAL</t>
  </si>
  <si>
    <t>Cabinet PWC SELLAM</t>
  </si>
  <si>
    <t>PIS025</t>
  </si>
  <si>
    <t>NAT 2020</t>
  </si>
  <si>
    <t>Roger ONYA</t>
  </si>
  <si>
    <t>Deloitte &amp; Associés</t>
  </si>
  <si>
    <t>PAL002</t>
  </si>
  <si>
    <t>SAKKARAH 4 POCHE EUROPE</t>
  </si>
  <si>
    <t>PAL003</t>
  </si>
  <si>
    <t>SAKKARAH 4 POCHE EXTERNE</t>
  </si>
  <si>
    <t>CREACTIF OBLIG CORP</t>
  </si>
  <si>
    <t>Mehdi LARAB</t>
  </si>
  <si>
    <t>Cabinet COMPTES</t>
  </si>
  <si>
    <t>IRCOM RETRAITE DIVERSIFIEE</t>
  </si>
  <si>
    <t>Compagnie des Techniques Financières</t>
  </si>
  <si>
    <t>TAGES (LA FRANCAISE ASSET MANAGEMENT)</t>
  </si>
  <si>
    <t>LFP ASOBLUTE RETURN SELECTION</t>
  </si>
  <si>
    <t>Camille MIOLLAN</t>
  </si>
  <si>
    <t>PAL004</t>
  </si>
  <si>
    <t>AGF PIMCO AAD GLOBAL BONDS</t>
  </si>
  <si>
    <t>S.F.P.B.</t>
  </si>
  <si>
    <t>PED024</t>
  </si>
  <si>
    <t>NEW NP</t>
  </si>
  <si>
    <t>PED025</t>
  </si>
  <si>
    <t>New NP Loi</t>
  </si>
  <si>
    <t>PED026</t>
  </si>
  <si>
    <t>New NP Hors Loi</t>
  </si>
  <si>
    <t>PED027</t>
  </si>
  <si>
    <t>New NP SAS DEM Loi</t>
  </si>
  <si>
    <t>PED028</t>
  </si>
  <si>
    <t>ANF Hors Loi Taux</t>
  </si>
  <si>
    <t>PED029</t>
  </si>
  <si>
    <t>New NP Gmbh Hors loi Taux</t>
  </si>
  <si>
    <t>PED030</t>
  </si>
  <si>
    <t>New NP SAS DEM LOI - Taux</t>
  </si>
  <si>
    <t>PED031</t>
  </si>
  <si>
    <t>New NP SAS DEM LOI - Actions</t>
  </si>
  <si>
    <t>PED032</t>
  </si>
  <si>
    <t>SOMANU Taux</t>
  </si>
  <si>
    <t>PED033</t>
  </si>
  <si>
    <t>SOMANU Actions</t>
  </si>
  <si>
    <t>PED034</t>
  </si>
  <si>
    <t>New NP Etat</t>
  </si>
  <si>
    <t>PED035</t>
  </si>
  <si>
    <t>New NP Crédit</t>
  </si>
  <si>
    <t>PED036</t>
  </si>
  <si>
    <t>New NP Actions USA</t>
  </si>
  <si>
    <t>PED037</t>
  </si>
  <si>
    <t>New NP Actions Europe</t>
  </si>
  <si>
    <t>PED038</t>
  </si>
  <si>
    <t>New NP Actions E.M</t>
  </si>
  <si>
    <t>PED039</t>
  </si>
  <si>
    <t>New NP SAS DEM LOI - Taux CASH</t>
  </si>
  <si>
    <t>PED040</t>
  </si>
  <si>
    <t>New NP SAS DEM LOI - Actions CASH</t>
  </si>
  <si>
    <t>PED041</t>
  </si>
  <si>
    <t>SOMANU MAITRE</t>
  </si>
  <si>
    <t>PED042</t>
  </si>
  <si>
    <t>ANF MAITRE</t>
  </si>
  <si>
    <t>PED044</t>
  </si>
  <si>
    <t>FRAMATOME GMBH MAITRE</t>
  </si>
  <si>
    <t>PIS016</t>
  </si>
  <si>
    <t>EOLE RENDEMENT N2</t>
  </si>
  <si>
    <t>LMG CONVERTIBLES EURO</t>
  </si>
  <si>
    <t>SCHELCHER PRINCE GESTION</t>
  </si>
  <si>
    <t>Sofian EL YABOURI</t>
  </si>
  <si>
    <t>PAL014</t>
  </si>
  <si>
    <t>SAKKARAH 2 POCHE EUROPE</t>
  </si>
  <si>
    <t>N/A</t>
  </si>
  <si>
    <t>PAL015</t>
  </si>
  <si>
    <t>SAKKARAH 2 POCHE EXTERNE</t>
  </si>
  <si>
    <t>PDI002</t>
  </si>
  <si>
    <t>ORCHIDEE I LONG - SHORT</t>
  </si>
  <si>
    <t>SAS Diamant Bleu Gestion</t>
  </si>
  <si>
    <t>MUMBAI TEAM</t>
  </si>
  <si>
    <t>GENERALI France FUTURE LEADERS</t>
  </si>
  <si>
    <t>PGN014</t>
  </si>
  <si>
    <t>GENERALI INVESTISSEMENT</t>
  </si>
  <si>
    <t>GENERALI OBLIG INTERNATIONALES</t>
  </si>
  <si>
    <t>CARDIF PRIVATE</t>
  </si>
  <si>
    <t>BNPP CAPITAL PARTNERS</t>
  </si>
  <si>
    <t>Ernst &amp; Young &amp; Autres</t>
  </si>
  <si>
    <t>P04004</t>
  </si>
  <si>
    <t>MEDICIS</t>
  </si>
  <si>
    <t>P04005</t>
  </si>
  <si>
    <t>BNP ALTERNATIF</t>
  </si>
  <si>
    <t>P04006</t>
  </si>
  <si>
    <t>ELITE HEDGE</t>
  </si>
  <si>
    <t>CP INFRA</t>
  </si>
  <si>
    <t>PCR001</t>
  </si>
  <si>
    <t>CRPNPAC</t>
  </si>
  <si>
    <t>C.R.P.N</t>
  </si>
  <si>
    <t>QAI M+ QUANTONNEMENT</t>
  </si>
  <si>
    <t>QUILVEST GESTION</t>
  </si>
  <si>
    <t>EnTrustPermal SAS</t>
  </si>
  <si>
    <t>K P M G  Audit</t>
  </si>
  <si>
    <t>PERMAL CARDIT CO INVEST FUND</t>
  </si>
  <si>
    <t>GLOBAL ABSOLUTE RETURN FUND 2</t>
  </si>
  <si>
    <t>R GLOBAL OPPORTUNITY MASTER</t>
  </si>
  <si>
    <t>Rothschild HDF Investment Solutions</t>
  </si>
  <si>
    <t>LF TAGES STRATEGIE ACTIONS</t>
  </si>
  <si>
    <t>PTA005</t>
  </si>
  <si>
    <t>ACM STRATEGIE ACTIONS</t>
  </si>
  <si>
    <t>PVA006</t>
  </si>
  <si>
    <t>AREVA NC LOI MONETAIRE LIQUIDITES</t>
  </si>
  <si>
    <t>ORANO</t>
  </si>
  <si>
    <t>PVA007</t>
  </si>
  <si>
    <t>AREVA NC LOI TAUX SET</t>
  </si>
  <si>
    <t>PVA008</t>
  </si>
  <si>
    <t>AREVA NC PERIMETRE LOI</t>
  </si>
  <si>
    <t>PVA009</t>
  </si>
  <si>
    <t>AREVA NC PERIMETRE LOI ACTIONS</t>
  </si>
  <si>
    <t>PVA010</t>
  </si>
  <si>
    <t>AREVA NC LOI OBLIGATIONS</t>
  </si>
  <si>
    <t>PVA011</t>
  </si>
  <si>
    <t>POCHE CREANCE CEA</t>
  </si>
  <si>
    <t>PVA013</t>
  </si>
  <si>
    <t>AREVA NC</t>
  </si>
  <si>
    <t>PVA014</t>
  </si>
  <si>
    <t>AREVA NC DEM LOI ETAT</t>
  </si>
  <si>
    <t>PVA015</t>
  </si>
  <si>
    <t>AREVA NC LOI PRIVATE EQUITY</t>
  </si>
  <si>
    <t>PVA016</t>
  </si>
  <si>
    <t>AREVA NC LOI PRIV DEBT</t>
  </si>
  <si>
    <t>PVA018</t>
  </si>
  <si>
    <t>AREVA SET DEM LOI</t>
  </si>
  <si>
    <t>PVA019</t>
  </si>
  <si>
    <t>AREVA PERIMETRE LOI</t>
  </si>
  <si>
    <t>PVA020</t>
  </si>
  <si>
    <t>ANC DEM LOI DIVERSIFICATIONS</t>
  </si>
  <si>
    <t>PVA021</t>
  </si>
  <si>
    <t>AREVA NC IMMOBILIER</t>
  </si>
  <si>
    <t>PVA022</t>
  </si>
  <si>
    <t>AREVA NC ACTIONS EN DIRECT</t>
  </si>
  <si>
    <t>PVA024</t>
  </si>
  <si>
    <t>AREVA SET DEM LOI ACTIONS</t>
  </si>
  <si>
    <t>PVA025</t>
  </si>
  <si>
    <t>AREVA NC OPCVM LOI MONETAIRE</t>
  </si>
  <si>
    <t>PVA026</t>
  </si>
  <si>
    <t>AREVA NC OPCVM LOI OBLIGATION</t>
  </si>
  <si>
    <t>PVA027</t>
  </si>
  <si>
    <t>AREVA NC OPCVM LOI ACTIONS</t>
  </si>
  <si>
    <t>Generali Investments Luxembourg S.A.</t>
  </si>
  <si>
    <t>LYXOR INTERNATIONAL ASSET MANAGEMENT</t>
  </si>
  <si>
    <t>Aberdeen Obli convertibles Euro</t>
  </si>
  <si>
    <t>ABERDEEN GLOBAL SERVICES S.A</t>
  </si>
  <si>
    <t>FCP ABERDEEN MONCEAU</t>
  </si>
  <si>
    <t>Aberdeen Wactions</t>
  </si>
  <si>
    <t>Aberdeen Cs Euroblig altindex</t>
  </si>
  <si>
    <t xml:space="preserve">AG2R LA MONDIALE GESTION D'ACTIFS </t>
  </si>
  <si>
    <t>ALM ACTIONS ZONE EUR ISR</t>
  </si>
  <si>
    <t>ALM OBLIG EUR ISR</t>
  </si>
  <si>
    <t>ALM Patrimoine</t>
  </si>
  <si>
    <t>ALM ALLOCATIONS ACTIONS</t>
  </si>
  <si>
    <t>ATHYMIS GESTION S.A</t>
  </si>
  <si>
    <t>Cabinet FIDORG AUDIT</t>
  </si>
  <si>
    <t xml:space="preserve"> Cabinet FIDORG AUDIT</t>
  </si>
  <si>
    <t xml:space="preserve">ATHYMIS MILLENNIAL </t>
  </si>
  <si>
    <t>ATHYMIS INDUSTRIE 4,0</t>
  </si>
  <si>
    <t>AXA INVESTMENT MANAGERS</t>
  </si>
  <si>
    <t>AXA-IM COUPOLE</t>
  </si>
  <si>
    <t>PAI022</t>
  </si>
  <si>
    <t>CARCEPT PREVOYANCE</t>
  </si>
  <si>
    <t>PAI023</t>
  </si>
  <si>
    <t>AGEFCA</t>
  </si>
  <si>
    <t>PAI024</t>
  </si>
  <si>
    <t>KLESIA PREVOYANCE</t>
  </si>
  <si>
    <t>PAI025</t>
  </si>
  <si>
    <t>MCDEF</t>
  </si>
  <si>
    <t>PAI026</t>
  </si>
  <si>
    <t>MANDAT D&amp;O IPRIAC AXA IM</t>
  </si>
  <si>
    <t>Varsaw</t>
  </si>
  <si>
    <t>PAK001</t>
  </si>
  <si>
    <t>IFB CAPITAL OPPORTUNITES 1</t>
  </si>
  <si>
    <t>AMAIKA ASSET MANAGEMENT</t>
  </si>
  <si>
    <t>AMUNDI</t>
  </si>
  <si>
    <t>ANAXIS BOND OPPORTUNITY EM2020</t>
  </si>
  <si>
    <t>ANAXIS ASSET MANAGEMENT SAS</t>
  </si>
  <si>
    <t>Anaxis Bond Opportunity Short Duration</t>
  </si>
  <si>
    <t xml:space="preserve">Anaxis Income Advantage </t>
  </si>
  <si>
    <t>Anaxis Bond Opportunit US 2021</t>
  </si>
  <si>
    <t>Anaxis Bond Opportunit US 2022</t>
  </si>
  <si>
    <t>HOCHE COURCELLES</t>
  </si>
  <si>
    <t>ABN AMRO Investment Solutions</t>
  </si>
  <si>
    <t>ARCHITAS FRANCE</t>
  </si>
  <si>
    <t>CAREFOUR CAP</t>
  </si>
  <si>
    <t>MATIG ACT MONDE</t>
  </si>
  <si>
    <t>PAP021</t>
  </si>
  <si>
    <t>MAM ROSENBERG GLOBAL EQUITY</t>
  </si>
  <si>
    <t>PAP023</t>
  </si>
  <si>
    <t>MAM AB US CONCENTRATED EQUITY</t>
  </si>
  <si>
    <t>PAP024</t>
  </si>
  <si>
    <t>MAM OVERLAY</t>
  </si>
  <si>
    <t xml:space="preserve">IRP AUTO FLEXIBLE </t>
  </si>
  <si>
    <t>AMIRAL GESTION</t>
  </si>
  <si>
    <t>RSM PARIS</t>
  </si>
  <si>
    <t>FRANCE INVESTISSEMENT INDEXE</t>
  </si>
  <si>
    <t>BDF GESTION</t>
  </si>
  <si>
    <t>FRANCE INVESTISSEMENT INTL.</t>
  </si>
  <si>
    <t>FRCE PLACMT ACTIONS DE CROISSA</t>
  </si>
  <si>
    <t>FRCE INVEST ACTIONS DE CROISSA</t>
  </si>
  <si>
    <t>FRANCE INVESTISSEMENT MONETAIR</t>
  </si>
  <si>
    <t>FRANCE PLACEMENT INDEXE</t>
  </si>
  <si>
    <t>FRCE INVESTISSEMENT OBLIGATION</t>
  </si>
  <si>
    <t>FRCE INVESTISSEMT COURT TERME</t>
  </si>
  <si>
    <t>FRANCE TRESOR REVENUS TRIMEST</t>
  </si>
  <si>
    <t>FRCE PLACMT ACT CROISSA USA</t>
  </si>
  <si>
    <t>FRANCE INVESTISMT MONETAIRE US</t>
  </si>
  <si>
    <t>BDF FONDS S DIVERSIFIE SOLIDAI</t>
  </si>
  <si>
    <t>BDF FONDS E ACTIONS EUROPEENNE</t>
  </si>
  <si>
    <t>BDF FONDS B ACTIONS FRANCAISES</t>
  </si>
  <si>
    <t>FRANCE INV ACTIONS OPTIMISE</t>
  </si>
  <si>
    <t>FRANCE PLAC OBL USA</t>
  </si>
  <si>
    <t>France INVESTISSEMENT CAPITALISATIONS MOYENNES</t>
  </si>
  <si>
    <t>France PLACEMENT EUROZONE MOYEN TERME</t>
  </si>
  <si>
    <t>France PLACEMENT LONG TERME</t>
  </si>
  <si>
    <t>France INVESTISSEMENT CAPITALISATION US</t>
  </si>
  <si>
    <t>France PLACEMENT COURT TERME US</t>
  </si>
  <si>
    <t>France INVESTISSEMENT COURT TERME US</t>
  </si>
  <si>
    <t>LA BANQUE POSTALE ASSET MANAGEMENT</t>
  </si>
  <si>
    <t>LBPAM MM STRATIC</t>
  </si>
  <si>
    <t>LBPAM IRC AGGREGATE 1-5</t>
  </si>
  <si>
    <t>PBP012</t>
  </si>
  <si>
    <t>PRATIC N</t>
  </si>
  <si>
    <t>CARLTON SELECTION</t>
  </si>
  <si>
    <t>EURO FLEXIBLE SELECTION</t>
  </si>
  <si>
    <t>SELECT G COMMO ALPHA ENERGIE</t>
  </si>
  <si>
    <t xml:space="preserve"> FCM ASSET MONDE</t>
  </si>
  <si>
    <t>C &amp; M FINANCES</t>
  </si>
  <si>
    <t>CAPITAL ENTREPRISE 23</t>
  </si>
  <si>
    <t>CPR ASSET MANAGEMENT</t>
  </si>
  <si>
    <t>DNCA Finance</t>
  </si>
  <si>
    <t xml:space="preserve">DNCA ALPHA GOV
</t>
  </si>
  <si>
    <t>PDR001</t>
  </si>
  <si>
    <t>CNM EVOLUTION</t>
  </si>
  <si>
    <t>FEDERAL FINANCE GESTION</t>
  </si>
  <si>
    <t>ECOFI INVESTISSEMENTS</t>
  </si>
  <si>
    <t>EDMOND DE ROTHSCHILD ASSET MANAGEMENT</t>
  </si>
  <si>
    <t>Conseils Associés</t>
  </si>
  <si>
    <t>FINANCIERE DE L ECHIQUIER</t>
  </si>
  <si>
    <t>FCP ECHIQUIER USA</t>
  </si>
  <si>
    <t xml:space="preserve">ECHIQUIER ROBOTICS </t>
  </si>
  <si>
    <t xml:space="preserve">ECHIQUIER LUXURY </t>
  </si>
  <si>
    <t>LumX Asset Management</t>
  </si>
  <si>
    <t>PEI006</t>
  </si>
  <si>
    <t>CIMR DEVELOPPEMENT</t>
  </si>
  <si>
    <t>CARAC INVESTMENT FLEXIBLE</t>
  </si>
  <si>
    <t>EQUIGEST</t>
  </si>
  <si>
    <t>ERASMUS GESTION</t>
  </si>
  <si>
    <t>PER004</t>
  </si>
  <si>
    <t>ERASUMS PETRIMOINE</t>
  </si>
  <si>
    <t>ERASMUS Mid Cap Euro</t>
  </si>
  <si>
    <t>ERASMUS MCRO CAP EUR</t>
  </si>
  <si>
    <t xml:space="preserve">ROYANCE SELECTION INTERNATIONALE </t>
  </si>
  <si>
    <t>FINANCIERE DE L'ARC</t>
  </si>
  <si>
    <t>FINANCIERE DE LA CITE</t>
  </si>
  <si>
    <t>PFC003</t>
  </si>
  <si>
    <t>FDC RESSOURCES NATURELLES</t>
  </si>
  <si>
    <t>MONCEAU TRESORERIE</t>
  </si>
  <si>
    <t>PFC009</t>
  </si>
  <si>
    <t>MALESHERBES ACTIFS REELS</t>
  </si>
  <si>
    <t>PFC010</t>
  </si>
  <si>
    <t>MALESHERBES CONVERTIBLES</t>
  </si>
  <si>
    <t>PFC011</t>
  </si>
  <si>
    <t>MONCEAU PATRIMOINE</t>
  </si>
  <si>
    <t>PFC012</t>
  </si>
  <si>
    <t>MALESHERBES INFLATION</t>
  </si>
  <si>
    <t>PFC013</t>
  </si>
  <si>
    <t>MONCEAU PERFORMANCE</t>
  </si>
  <si>
    <t>PFC017</t>
  </si>
  <si>
    <t>GUIMET OBLIGATIONS</t>
  </si>
  <si>
    <t>PFC020</t>
  </si>
  <si>
    <t>ACTI 26</t>
  </si>
  <si>
    <t>MONCEAU SELECTION INTERNATLE</t>
  </si>
  <si>
    <t>PFC022</t>
  </si>
  <si>
    <t>MONCEAU INFLATION</t>
  </si>
  <si>
    <t>PFC023</t>
  </si>
  <si>
    <t>MUDETAF</t>
  </si>
  <si>
    <t>PFC024</t>
  </si>
  <si>
    <t>LMP D 163 AEU 96201 AND</t>
  </si>
  <si>
    <t>PFC026</t>
  </si>
  <si>
    <t>FDC BREXIT</t>
  </si>
  <si>
    <t>PFC027</t>
  </si>
  <si>
    <t>FDC SHORT TERM BONDS USD</t>
  </si>
  <si>
    <t>FEDERIS ISR AMERIQUE</t>
  </si>
  <si>
    <t>FIL GESTION</t>
  </si>
  <si>
    <t>CNP ACTIONS EUROPE FIDILITY</t>
  </si>
  <si>
    <t>LA FRANCAISE ASSET MANAGEMENT</t>
  </si>
  <si>
    <t>LFIP MULTI TRENDS</t>
  </si>
  <si>
    <t>CMNE PARTICIPATION ACTIONS</t>
  </si>
  <si>
    <t>LFIP AM League EURO 45</t>
  </si>
  <si>
    <t>KLESIA-S ACTIONS EURO</t>
  </si>
  <si>
    <t>PFP002</t>
  </si>
  <si>
    <t>LF PROFIL PERFORMANCE</t>
  </si>
  <si>
    <t>PFP003</t>
  </si>
  <si>
    <t>LF ACTIONS France PME</t>
  </si>
  <si>
    <t>PFP007</t>
  </si>
  <si>
    <t>LF ACTIONS MONDE</t>
  </si>
  <si>
    <t>LF PROTECTAUX</t>
  </si>
  <si>
    <t>LF CONVERTIBLES 2020</t>
  </si>
  <si>
    <t>LF CONVERTIBLES DYNAMIQUE</t>
  </si>
  <si>
    <t>LF SERENI FLEX</t>
  </si>
  <si>
    <t>LF RENDEMENT GLOBAL 2022</t>
  </si>
  <si>
    <t>PFP021</t>
  </si>
  <si>
    <t>LF PEA FLEX</t>
  </si>
  <si>
    <t>La Française Rendement Emergent 2023</t>
  </si>
  <si>
    <t>LF OBLIGATIONS LT</t>
  </si>
  <si>
    <t>LF ABSOLUTE EMERGING DEBT</t>
  </si>
  <si>
    <t>LF EURO SOUVERAINS</t>
  </si>
  <si>
    <t>LF EURO INFLATION</t>
  </si>
  <si>
    <t>LF MULTISTRATEGIES OBLIGATAIRES</t>
  </si>
  <si>
    <t>LF  ALLOCATION</t>
  </si>
  <si>
    <t>LF TRESORERIE</t>
  </si>
  <si>
    <t>PFP040</t>
  </si>
  <si>
    <t>LFP SPREAD EUROBLIG</t>
  </si>
  <si>
    <t>PFP041</t>
  </si>
  <si>
    <t>PATRIMOINE CROISSANCE</t>
  </si>
  <si>
    <t>LF PATRIMOINE FLEXIBLE</t>
  </si>
  <si>
    <t>PFP045</t>
  </si>
  <si>
    <t>CMNE PARTICIPATION FLEXIBLE</t>
  </si>
  <si>
    <t>CMNE Participation Actions Monde</t>
  </si>
  <si>
    <t>PFP048</t>
  </si>
  <si>
    <t>CMNE PARTICIPATION OBLIGATIONS</t>
  </si>
  <si>
    <t>FONDATION UNIVERSITE DE LILLE</t>
  </si>
  <si>
    <t>PFP052</t>
  </si>
  <si>
    <t>CMNE PARTICIPATION MONETAIRE</t>
  </si>
  <si>
    <t>PFP059</t>
  </si>
  <si>
    <t>ABRIFINANCE</t>
  </si>
  <si>
    <t>PFP062</t>
  </si>
  <si>
    <t>LA FRANCAISE OBJECTIF TP</t>
  </si>
  <si>
    <t>LF UNEO MULTISTRATEGIES OBLIG.</t>
  </si>
  <si>
    <t>Le Séculaire</t>
  </si>
  <si>
    <t>DELORME INFLATION</t>
  </si>
  <si>
    <t>LC LA FRANCAISE SUB FI</t>
  </si>
  <si>
    <t>PFP076</t>
  </si>
  <si>
    <t>CMNE PARTICIPATION PME France</t>
  </si>
  <si>
    <t>PFP080</t>
  </si>
  <si>
    <t>EOLE MAX JANVIER 2018 RESTRICTED</t>
  </si>
  <si>
    <t>Jean Paul Foucault</t>
  </si>
  <si>
    <t>PCA MODERE</t>
  </si>
  <si>
    <t>LF COUPOLE OBLIGATAIRE FLEXIBLE</t>
  </si>
  <si>
    <t>LFIP ACTIONS EURO</t>
  </si>
  <si>
    <t>LF MODERATE MULTIBONDS</t>
  </si>
  <si>
    <t>LF RENDEMENT GLOBAL 2025</t>
  </si>
  <si>
    <t>GLOBAL COCO</t>
  </si>
  <si>
    <t>LF OBLIGATIONS EUROPE SAI</t>
  </si>
  <si>
    <t>PFP098</t>
  </si>
  <si>
    <t>AVENIR CROISSANCE PATRIMOINE</t>
  </si>
  <si>
    <t>La Française Stratégies Obligataires</t>
  </si>
  <si>
    <t>La Financière Responsable</t>
  </si>
  <si>
    <t>PFR004</t>
  </si>
  <si>
    <t>LFR Inclusion Responsable</t>
  </si>
  <si>
    <t>GINJER AM</t>
  </si>
  <si>
    <t>GROUPAMA ASSET MANAGEMENT</t>
  </si>
  <si>
    <t>PHG001</t>
  </si>
  <si>
    <t>IDF PERFORMANCE 7</t>
  </si>
  <si>
    <t>HSBC Global Asset Management (France)</t>
  </si>
  <si>
    <t>FCP EPARINTER EURO BOND</t>
  </si>
  <si>
    <t>HUMANIS GESTION D'ACTIFS</t>
  </si>
  <si>
    <t xml:space="preserve">HUMANIS RETRAITE TAUX </t>
  </si>
  <si>
    <t>INDEP ACTIONS RENDEMENT</t>
  </si>
  <si>
    <t>INDEP'AM</t>
  </si>
  <si>
    <t>INDEP ACTIONS CROISSANCE</t>
  </si>
  <si>
    <t>MNRA COUVERTURES</t>
  </si>
  <si>
    <t>INDEP ISR ACTIONS BAS CARBONE</t>
  </si>
  <si>
    <t>INVESCO Asset Management SA</t>
  </si>
  <si>
    <t xml:space="preserve">INVESCO MULTI PATRIMOINE </t>
  </si>
  <si>
    <t>GIM GLOBAL CONVERTIBLES</t>
  </si>
  <si>
    <t>JPMORGAN ASSET MANAGEMENT (EUROPE) S.à .r.l.</t>
  </si>
  <si>
    <t>PKL007</t>
  </si>
  <si>
    <t xml:space="preserve">MUT CARCEPT LT KF </t>
  </si>
  <si>
    <t>KLESIA FINANCES</t>
  </si>
  <si>
    <t>PKL012</t>
  </si>
  <si>
    <t>KLESIA PREV LT KF</t>
  </si>
  <si>
    <t>PKL017</t>
  </si>
  <si>
    <t>MUTRAFER LT KF</t>
  </si>
  <si>
    <t>PKL018</t>
  </si>
  <si>
    <t>K P / M CARCEPT LT KF (fils 2)</t>
  </si>
  <si>
    <t>PKL019</t>
  </si>
  <si>
    <t xml:space="preserve">FMP LT KF </t>
  </si>
  <si>
    <t>PKL020</t>
  </si>
  <si>
    <t>FMP MUT ST GERMAIN LT KF</t>
  </si>
  <si>
    <t>KLESIA K ACTIONS EUROS</t>
  </si>
  <si>
    <t>PKL025</t>
  </si>
  <si>
    <t>KLESIA SA LT KF</t>
  </si>
  <si>
    <t>PKL028</t>
  </si>
  <si>
    <t>FMP MCP LT KF</t>
  </si>
  <si>
    <t>KLESIA K RETRAITE EURO</t>
  </si>
  <si>
    <t>Lazard Frères Gestion SAS</t>
  </si>
  <si>
    <t>PLA012</t>
  </si>
  <si>
    <t>STAR BRONGNIART</t>
  </si>
  <si>
    <t>PLF002</t>
  </si>
  <si>
    <t>LFPI Mandat Crédit Euro CT</t>
  </si>
  <si>
    <t>LFPI AM</t>
  </si>
  <si>
    <t>FCP SODIUM I</t>
  </si>
  <si>
    <t>MANDARINE GESTION</t>
  </si>
  <si>
    <t>MANDARINE EUROPE OPPORTUNITES</t>
  </si>
  <si>
    <t>MANDARINE EQUITY INCOME</t>
  </si>
  <si>
    <t>PMA011</t>
  </si>
  <si>
    <t>MANDARINE Alpha Value</t>
  </si>
  <si>
    <t>Meeschaert Asset Management</t>
  </si>
  <si>
    <t>FIDECA</t>
  </si>
  <si>
    <t>MAM Sustainable Investment Grade</t>
  </si>
  <si>
    <t>NOTRE DAME DE SION</t>
  </si>
  <si>
    <t>ARTYHRITIS SOLIDINVEST</t>
  </si>
  <si>
    <t>ASCOT-FIA</t>
  </si>
  <si>
    <t>MAUNOIR</t>
  </si>
  <si>
    <t>EthiCare</t>
  </si>
  <si>
    <t>SEVRES DIVERSIFIES 1</t>
  </si>
  <si>
    <t xml:space="preserve">UNIVERSITE DE STRASBOURG </t>
  </si>
  <si>
    <t>PMM002</t>
  </si>
  <si>
    <t>PORTEF PRIVE PAUL PARQUET</t>
  </si>
  <si>
    <t>ROTHSCHILD ASSET MANAGEMENT</t>
  </si>
  <si>
    <t>PMO004</t>
  </si>
  <si>
    <t>MONTMARTRE STRATEG COMMODITIES</t>
  </si>
  <si>
    <t xml:space="preserve">iM GLOBAL Partner </t>
  </si>
  <si>
    <t>IMDolandMcEniry US Corporate</t>
  </si>
  <si>
    <t>PMO006</t>
  </si>
  <si>
    <t>IMGP SELECT</t>
  </si>
  <si>
    <t>MASSENA PARTNERS - Succursale de Paris</t>
  </si>
  <si>
    <t>OSTRUM Asset Management</t>
  </si>
  <si>
    <t>PNA003</t>
  </si>
  <si>
    <t>STAR TOLBIAC CREDIT</t>
  </si>
  <si>
    <t>NATINVEST</t>
  </si>
  <si>
    <t>NEW ALPHA ASSET MANAGEMENT</t>
  </si>
  <si>
    <t>PNW003</t>
  </si>
  <si>
    <t>NEWALPHA OPPORTUNIT.ENTREPRE</t>
  </si>
  <si>
    <t xml:space="preserve">Oddo Meriten Asset Management SA </t>
  </si>
  <si>
    <t>S2IM SICAV COMP A</t>
  </si>
  <si>
    <t>OFI ASSET MANAGEMENT</t>
  </si>
  <si>
    <t>POF003</t>
  </si>
  <si>
    <t>MUTACTIONS 11</t>
  </si>
  <si>
    <t>Grant Thornton</t>
  </si>
  <si>
    <t>OLYMPIA CAPITAL MANAGEMENT</t>
  </si>
  <si>
    <t>ALTIPRO IIIsp</t>
  </si>
  <si>
    <t>ODDO BHF ASSET MANAGEMENT SAS</t>
  </si>
  <si>
    <t>PPP010</t>
  </si>
  <si>
    <t>GESTION DIVERSIFIE INTL SP</t>
  </si>
  <si>
    <t>SKYLAR FRANCE</t>
  </si>
  <si>
    <t>PPP011</t>
  </si>
  <si>
    <t>FP DYNAMIQUE SP</t>
  </si>
  <si>
    <t>ROCHE-BRUNE AM</t>
  </si>
  <si>
    <t>PRB003</t>
  </si>
  <si>
    <t>CAPITAL PRUDENCE</t>
  </si>
  <si>
    <t>RIVAGE EQUITY OPTIMIZED STRATEGY</t>
  </si>
  <si>
    <t>RIVAGE INVESTMENT</t>
  </si>
  <si>
    <t>RMA Asset Management</t>
  </si>
  <si>
    <t>Rothschild Asset Management</t>
  </si>
  <si>
    <t>RUSSELL INVESTMENTS FRANCE</t>
  </si>
  <si>
    <t>PRU003</t>
  </si>
  <si>
    <t>STAR IENA</t>
  </si>
  <si>
    <t>PRU004</t>
  </si>
  <si>
    <t>STAR IENA COULPNAD</t>
  </si>
  <si>
    <t>PRU010</t>
  </si>
  <si>
    <t>STAR IENAPOCHE LIQUIDITE</t>
  </si>
  <si>
    <t>PRU012</t>
  </si>
  <si>
    <t xml:space="preserve">RIF MANAGED EQUITY POCHE OVERLAY 1 </t>
  </si>
  <si>
    <t>PRU013</t>
  </si>
  <si>
    <t>RIF MANAGED EQUITY MULTIACTIFS 1</t>
  </si>
  <si>
    <t>PRU014</t>
  </si>
  <si>
    <t>RIF MANAGED EQUITY LIQUIDITY 1</t>
  </si>
  <si>
    <t>PRU015</t>
  </si>
  <si>
    <t>RIF MANAGED EQUITY 2 OVERLAY</t>
  </si>
  <si>
    <t>PRU016</t>
  </si>
  <si>
    <t>RIF MANAGED EQUITY 2 MULTIACTIF</t>
  </si>
  <si>
    <t>PRU017</t>
  </si>
  <si>
    <t>RIF MANAGED EQUITY LIQUIDITY 2</t>
  </si>
  <si>
    <t>PSF001</t>
  </si>
  <si>
    <t>EOLOS</t>
  </si>
  <si>
    <t>STRATEGE FINANCE</t>
  </si>
  <si>
    <t>Cabine Didier Kling &amp; Associes</t>
  </si>
  <si>
    <t>SOCIETE GENERALE GESTION</t>
  </si>
  <si>
    <t>FCP INVESTISSEMENT N° 5</t>
  </si>
  <si>
    <t>SELECT PORTEFEUILLE OPPORTUNIT</t>
  </si>
  <si>
    <t>Société Parisienne de Gestion</t>
  </si>
  <si>
    <t>Cabinet Lionel GUIBERT</t>
  </si>
  <si>
    <t>PSV001</t>
  </si>
  <si>
    <t>SOLEN CAP ACTIONS</t>
  </si>
  <si>
    <t>SOLEN VERSICHERUNGEN AG</t>
  </si>
  <si>
    <t>PSV002</t>
  </si>
  <si>
    <t>SOLEN RESERVE ACTIONS</t>
  </si>
  <si>
    <t>PSV005</t>
  </si>
  <si>
    <t>LDN SOLEN GBP RESERVE ACTIONS</t>
  </si>
  <si>
    <t>PSV006</t>
  </si>
  <si>
    <t>LDN SOLEN USD RESERVE ACTIONS</t>
  </si>
  <si>
    <t>PSV009</t>
  </si>
  <si>
    <t>SOLEN DK RESERVE ACTIONS DKK</t>
  </si>
  <si>
    <t>PSV010</t>
  </si>
  <si>
    <t>SOLEN USD RESERVE ACTIONS DKK</t>
  </si>
  <si>
    <t>PSV011</t>
  </si>
  <si>
    <t>SIL IRELAND</t>
  </si>
  <si>
    <t>PSV012</t>
  </si>
  <si>
    <t>SVAG IRELAND</t>
  </si>
  <si>
    <t>SYCOMORE ASSET MANAGEMENT</t>
  </si>
  <si>
    <t>SYCOMORE EUROPEAN GROWTH</t>
  </si>
  <si>
    <t>SYCOMORE ALLOCATION PATRIMOINE - ALL</t>
  </si>
  <si>
    <t>PSYCOMORE L/S MARKET NEUTRAL - ALL</t>
  </si>
  <si>
    <t>SYCOMORE L S OPPORTUNITIES</t>
  </si>
  <si>
    <t xml:space="preserve">SYCOMORE PARTNERS FUND </t>
  </si>
  <si>
    <t>PSY018</t>
  </si>
  <si>
    <t>NEXT GENERATION</t>
  </si>
  <si>
    <t xml:space="preserve">FCP SYCOMORE ESC CONVICT </t>
  </si>
  <si>
    <t xml:space="preserve">FCP DM CAPITAL  
</t>
  </si>
  <si>
    <t>PSY028</t>
  </si>
  <si>
    <t>FDNC ACTIONS EUROPE</t>
  </si>
  <si>
    <t xml:space="preserve">CGRP FLEX CROISSANCE </t>
  </si>
  <si>
    <t>PTO001</t>
  </si>
  <si>
    <t>TOCQUEVILLE ODYSSEE</t>
  </si>
  <si>
    <t>TOCQUEVILLE</t>
  </si>
  <si>
    <t>PTO003</t>
  </si>
  <si>
    <t>TOCQUEVILLE GOLD</t>
  </si>
  <si>
    <t>PTO009</t>
  </si>
  <si>
    <t>TOCQUEVILLE VALUE AMERIQUE</t>
  </si>
  <si>
    <t>TOCQUEVILLE FINANCE SA</t>
  </si>
  <si>
    <t>GLOBAL REACTIF</t>
  </si>
  <si>
    <t>VMP GESTION</t>
  </si>
  <si>
    <t>GLOBAL PATRIMOINE</t>
  </si>
  <si>
    <t xml:space="preserve">GLOBALE CHALLENGE
</t>
  </si>
  <si>
    <t>PUB001</t>
  </si>
  <si>
    <t>CNP ASSUR US CORPORATE BOND</t>
  </si>
  <si>
    <t>UBS LA MAISON DE GESTION</t>
  </si>
  <si>
    <t>UBS MICROCAP</t>
  </si>
  <si>
    <t>PUB004</t>
  </si>
  <si>
    <t>UBS OPPORTUNITES MONDE 100</t>
  </si>
  <si>
    <t>UBS OPPORTUNITES MONDE 50</t>
  </si>
  <si>
    <t>UBS FLEX PATRIMOINE</t>
  </si>
  <si>
    <t>UBS FLEX CROISSANCE</t>
  </si>
  <si>
    <t>MAGELLAN</t>
  </si>
  <si>
    <t>UBS FLEX COURT TERME</t>
  </si>
  <si>
    <t>PUB029</t>
  </si>
  <si>
    <t>THELIA</t>
  </si>
  <si>
    <t>GAMBARDELLA</t>
  </si>
  <si>
    <t>PUB037</t>
  </si>
  <si>
    <t>LMdG Dolan McEniry US Corporate 2022</t>
  </si>
  <si>
    <t>FCP DENIM</t>
  </si>
  <si>
    <t>VESTATHENA</t>
  </si>
  <si>
    <t>VEGA INVESTMENT MANAGERS</t>
  </si>
  <si>
    <t>PVI001</t>
  </si>
  <si>
    <t>AVIVA MANDAT CREDIT EURO 3-6</t>
  </si>
  <si>
    <t>Odyssée Venture</t>
  </si>
  <si>
    <t>P01054</t>
  </si>
  <si>
    <t>P01161</t>
  </si>
  <si>
    <t>BNP PARIBAS INDICE AMERIQUE DU NORD</t>
  </si>
  <si>
    <t>P01265</t>
  </si>
  <si>
    <t>BNP PARIBAS MOIS ISR</t>
  </si>
  <si>
    <t>P01208</t>
  </si>
  <si>
    <t>CARDIF BNPP IP SIGNATURES</t>
  </si>
  <si>
    <t>Priorité 3</t>
  </si>
  <si>
    <t>ASTASIE Yoane</t>
  </si>
  <si>
    <t>P01295</t>
  </si>
  <si>
    <t>P01027</t>
  </si>
  <si>
    <t>P01282</t>
  </si>
  <si>
    <t>P01094</t>
  </si>
  <si>
    <t>P01220</t>
  </si>
  <si>
    <t>P01318</t>
  </si>
  <si>
    <t>P01283</t>
  </si>
  <si>
    <t>P01093</t>
  </si>
  <si>
    <t>Suivi particulier</t>
  </si>
  <si>
    <t>Rapport associé</t>
  </si>
  <si>
    <t>Libellé</t>
  </si>
  <si>
    <t>Code Isin</t>
  </si>
  <si>
    <t>Date VL (Source Comptables)</t>
  </si>
  <si>
    <t>Catégorie</t>
  </si>
  <si>
    <t>Date de Valo</t>
  </si>
  <si>
    <t>Semaine livraison au CAC</t>
  </si>
  <si>
    <t>Société de gestion</t>
  </si>
  <si>
    <t>RESP COMPTABLES</t>
  </si>
  <si>
    <t>Numéro de compte</t>
  </si>
  <si>
    <t>P01024</t>
  </si>
  <si>
    <t>PARJET DYNAMIQUE</t>
  </si>
  <si>
    <t>1C | FR0007041496</t>
  </si>
  <si>
    <t>FCP</t>
  </si>
  <si>
    <t>J+1</t>
  </si>
  <si>
    <t>S28</t>
  </si>
  <si>
    <t>136 | BNP PARIBAS ASSET MANAGEMENT FRANCE</t>
  </si>
  <si>
    <t>PLOUVIEZ-VANRULLEN David</t>
  </si>
  <si>
    <t>0000743529C</t>
  </si>
  <si>
    <t>P01035</t>
  </si>
  <si>
    <t>BNP PARIBAS DEVELOPPEMENT HUMAIN</t>
  </si>
  <si>
    <t>1C | FR0010077412</t>
  </si>
  <si>
    <t>DEEPAK MALHOTRA Nitin</t>
  </si>
  <si>
    <t>0000720348H</t>
  </si>
  <si>
    <t>P01046</t>
  </si>
  <si>
    <t>MONTESQUIEU</t>
  </si>
  <si>
    <t>1C | FR0007023031</t>
  </si>
  <si>
    <t>0000592502V</t>
  </si>
  <si>
    <t>P01052</t>
  </si>
  <si>
    <t>RENTABILITE MOBILIERE</t>
  </si>
  <si>
    <t>1C | FR0007453477</t>
  </si>
  <si>
    <t>0000743132F</t>
  </si>
  <si>
    <t>P01056</t>
  </si>
  <si>
    <t>BNP PARIBAS EURO VALEURS DURABLES</t>
  </si>
  <si>
    <t>1C | FR0010137166</t>
  </si>
  <si>
    <t>0000743293X</t>
  </si>
  <si>
    <t>P01099</t>
  </si>
  <si>
    <t>TP DEFENSE</t>
  </si>
  <si>
    <t>1C | FR0007015060</t>
  </si>
  <si>
    <t>J+2</t>
  </si>
  <si>
    <t>0000743264X</t>
  </si>
  <si>
    <t>P01142</t>
  </si>
  <si>
    <t>ISIS EUROPE SMALLCAP 2020</t>
  </si>
  <si>
    <t>1C | FR0011653781</t>
  </si>
  <si>
    <t>0000779237Q</t>
  </si>
  <si>
    <t>P01147</t>
  </si>
  <si>
    <t>ISIS EUROPE VALUE 2020</t>
  </si>
  <si>
    <t>1C | FR0011882331</t>
  </si>
  <si>
    <t>0000779505M</t>
  </si>
  <si>
    <t>P01149</t>
  </si>
  <si>
    <t>FONDO USA MID CAP 100 OTTOBRE 2014</t>
  </si>
  <si>
    <t>1C | FR0011882315</t>
  </si>
  <si>
    <t>0000779532J</t>
  </si>
  <si>
    <t>P01156</t>
  </si>
  <si>
    <t>BNP PARIBAS TECHNOLOGIES EUROPE</t>
  </si>
  <si>
    <t>1C | FR0010077453</t>
  </si>
  <si>
    <t>0000747123S</t>
  </si>
  <si>
    <t>P01157</t>
  </si>
  <si>
    <t>BNP PARIBAS UTILITIES</t>
  </si>
  <si>
    <t>1C | FR0010261842</t>
  </si>
  <si>
    <t>0000748903H</t>
  </si>
  <si>
    <t>P01158</t>
  </si>
  <si>
    <t>BNP PARIBAS TELECOMS</t>
  </si>
  <si>
    <t>1C | FR0010325597</t>
  </si>
  <si>
    <t>0000749292H</t>
  </si>
  <si>
    <t>P01160</t>
  </si>
  <si>
    <t>BNP PARIBAS STRUCTURE COURT TERME</t>
  </si>
  <si>
    <t>72C | FR0010294959</t>
  </si>
  <si>
    <t>0000749087U</t>
  </si>
  <si>
    <t>P01163</t>
  </si>
  <si>
    <t>BNP PARIBAS FINANCE EUROPE</t>
  </si>
  <si>
    <t>1C | FR0010077321</t>
  </si>
  <si>
    <t>0000747122Y</t>
  </si>
  <si>
    <t>P01164</t>
  </si>
  <si>
    <t>BNP PARIBAS ENERGIE EUROPE</t>
  </si>
  <si>
    <t>1C | FR0010077461</t>
  </si>
  <si>
    <t>0000747120A</t>
  </si>
  <si>
    <t>P01180</t>
  </si>
  <si>
    <t>BNP PARIBAS COUPOLE OBLIGATIONS</t>
  </si>
  <si>
    <t>1D | FR0010045278</t>
  </si>
  <si>
    <t>S29</t>
  </si>
  <si>
    <t>22 | K P M G  Audit</t>
  </si>
  <si>
    <t>0000747582U</t>
  </si>
  <si>
    <t>P01202</t>
  </si>
  <si>
    <t>PERSEIS AVANTAGE CONVERTIBLES</t>
  </si>
  <si>
    <t>1C | FR0010052266</t>
  </si>
  <si>
    <t>0000749712D</t>
  </si>
  <si>
    <t>P01203</t>
  </si>
  <si>
    <t>NATIO - FONDS ATLANTIC</t>
  </si>
  <si>
    <t>1C | FR0007478953</t>
  </si>
  <si>
    <t>J</t>
  </si>
  <si>
    <t>DRYGALA Veronique</t>
  </si>
  <si>
    <t>0000744130J</t>
  </si>
  <si>
    <t>P01221</t>
  </si>
  <si>
    <t>BNP PARIBAS ACTIONS MONDE</t>
  </si>
  <si>
    <t>1C | FR0010108977</t>
  </si>
  <si>
    <t>0000744084N</t>
  </si>
  <si>
    <t>P01236</t>
  </si>
  <si>
    <t>SELINGA INVESTISSEMENTS</t>
  </si>
  <si>
    <t>1C | FR0007007877</t>
  </si>
  <si>
    <t>0000660480M</t>
  </si>
  <si>
    <t>P01278</t>
  </si>
  <si>
    <t>BNP PARIBAS CONVERTIBLES EUROPE</t>
  </si>
  <si>
    <t>13C | FR0010134106</t>
  </si>
  <si>
    <t>0000744024R</t>
  </si>
  <si>
    <t>P01281</t>
  </si>
  <si>
    <t>AGIPI MONDE DURABLE</t>
  </si>
  <si>
    <t>1C | FR0010500603</t>
  </si>
  <si>
    <t>SVC</t>
  </si>
  <si>
    <t>0000746903U</t>
  </si>
  <si>
    <t>P01288</t>
  </si>
  <si>
    <t>NATIO - FONDS COLLINE INTERNATIONAL</t>
  </si>
  <si>
    <t>1D | FR0007493358</t>
  </si>
  <si>
    <t>0000744507E</t>
  </si>
  <si>
    <t>P01338</t>
  </si>
  <si>
    <t>FONDO PROTETTO AQUA 90</t>
  </si>
  <si>
    <t>1C | FR0013237427</t>
  </si>
  <si>
    <t>0000298777B</t>
  </si>
  <si>
    <t>P01388</t>
  </si>
  <si>
    <t>BNP PARIBAS CEDOLA ITALIA II 2024</t>
  </si>
  <si>
    <t>1D | FR0013398286</t>
  </si>
  <si>
    <t>459029V</t>
  </si>
  <si>
    <t>P06020</t>
  </si>
  <si>
    <t>THEAM EURO LONG VOL</t>
  </si>
  <si>
    <t>24C | FR0010565424</t>
  </si>
  <si>
    <t>0000720632X</t>
  </si>
  <si>
    <t>P07011</t>
  </si>
  <si>
    <t>CAMGESTION ACTIVE 100</t>
  </si>
  <si>
    <t>1D | FR0007006929</t>
  </si>
  <si>
    <t>0000719137B</t>
  </si>
  <si>
    <t>P07012</t>
  </si>
  <si>
    <t>CAMGESTION ACTIVE CONVICTIONS</t>
  </si>
  <si>
    <t>1C | FR0007006911</t>
  </si>
  <si>
    <t>0000719138R</t>
  </si>
  <si>
    <t>P07016</t>
  </si>
  <si>
    <t>BNP PARIBAS DEEP VALUE</t>
  </si>
  <si>
    <t>1C | FR0010772020</t>
  </si>
  <si>
    <t>0000722352P</t>
  </si>
  <si>
    <t>P07018</t>
  </si>
  <si>
    <t>CAMGESTION EP</t>
  </si>
  <si>
    <t>1D | FR0007010632</t>
  </si>
  <si>
    <t>0000719125X</t>
  </si>
  <si>
    <t>P07022</t>
  </si>
  <si>
    <t>CAMGESTION OBLICYCLE INFLATION</t>
  </si>
  <si>
    <t>1C | FR0007494166</t>
  </si>
  <si>
    <t>0000719203C</t>
  </si>
  <si>
    <t>P07030</t>
  </si>
  <si>
    <t>CPI PERFORMANCE</t>
  </si>
  <si>
    <t>1D | FR0007016449</t>
  </si>
  <si>
    <t>0000719161X</t>
  </si>
  <si>
    <t>P07041</t>
  </si>
  <si>
    <t>SURVAL 35</t>
  </si>
  <si>
    <t>1D | FR0007494158</t>
  </si>
  <si>
    <t>0000719202H</t>
  </si>
  <si>
    <t>P07047</t>
  </si>
  <si>
    <t>CAMGESTION LR</t>
  </si>
  <si>
    <t>1D | FR0007035605</t>
  </si>
  <si>
    <t>0000719143A</t>
  </si>
  <si>
    <t>1D | FR0011355510</t>
  </si>
  <si>
    <t>SCV</t>
  </si>
  <si>
    <t>223 | ARCHITAS FRANCE</t>
  </si>
  <si>
    <t>0000778275L</t>
  </si>
  <si>
    <t>1D | FR0012711232</t>
  </si>
  <si>
    <t>0000782065D</t>
  </si>
  <si>
    <t>1C | FR0010323295</t>
  </si>
  <si>
    <t>0000724195K</t>
  </si>
  <si>
    <t>SELECTION G COMMO ALPHA ENERGIE</t>
  </si>
  <si>
    <t>10C | FR0011209949</t>
  </si>
  <si>
    <t>146 | CARLTON SELECTION</t>
  </si>
  <si>
    <t>0000724788X</t>
  </si>
  <si>
    <t>1C | FR0011440460</t>
  </si>
  <si>
    <t>115 | FINANCIERE DE L'ARC</t>
  </si>
  <si>
    <t>BERREHILI Sarah</t>
  </si>
  <si>
    <t>298683J</t>
  </si>
  <si>
    <t>1C | FR0007046446</t>
  </si>
  <si>
    <t>40 | FINANCIERE DE LA CITE</t>
  </si>
  <si>
    <t>0000778862Z</t>
  </si>
  <si>
    <t>1C | FR0010291161</t>
  </si>
  <si>
    <t>0000749241J</t>
  </si>
  <si>
    <t>1C | FR0011276229</t>
  </si>
  <si>
    <t>0000746540Q</t>
  </si>
  <si>
    <t>MONCEAU SELECTION INTERNATIONALE</t>
  </si>
  <si>
    <t>1C | FR0007016712</t>
  </si>
  <si>
    <t>0000778696U</t>
  </si>
  <si>
    <t>1C | FR0013125580</t>
  </si>
  <si>
    <t>0000719885L</t>
  </si>
  <si>
    <t>13C | FR0007072061</t>
  </si>
  <si>
    <t>60 | LA FRANCAISE ASSET MANAGEMENT</t>
  </si>
  <si>
    <t>0000747161Z</t>
  </si>
  <si>
    <t>13C | FR0011310283</t>
  </si>
  <si>
    <t>0000720190F</t>
  </si>
  <si>
    <t>1C | FR0010674978</t>
  </si>
  <si>
    <t>0000721667H</t>
  </si>
  <si>
    <t>DELORME INFLATION LF</t>
  </si>
  <si>
    <t>1D | FR0013252319</t>
  </si>
  <si>
    <t>0000444247T</t>
  </si>
  <si>
    <t>LA FRANCAISE INFLECTION POINT ACTIONS EURO</t>
  </si>
  <si>
    <t>16D | FR0011859198</t>
  </si>
  <si>
    <t>0000722795M</t>
  </si>
  <si>
    <t>LA FRANCAISE MODERATE MULTIBONDS</t>
  </si>
  <si>
    <t>1C | FR0007053640</t>
  </si>
  <si>
    <t>LA FRANCAISE RENDEMENT GLOBAL 2025</t>
  </si>
  <si>
    <t>44C | FR0013258647</t>
  </si>
  <si>
    <t>0000444539F</t>
  </si>
  <si>
    <t>LA FRANCAISE GOBAL COCO</t>
  </si>
  <si>
    <t>13C | FR0013175221</t>
  </si>
  <si>
    <t>0000298279R</t>
  </si>
  <si>
    <t>LA FRANCAISE OBLIGATIONS EUROPE SAI</t>
  </si>
  <si>
    <t>13C | FR0010934257</t>
  </si>
  <si>
    <t>0000723360P</t>
  </si>
  <si>
    <t>GIM Global Convertibles Fund</t>
  </si>
  <si>
    <t>1D | FR0013127347</t>
  </si>
  <si>
    <t>55 | JPMORGAN ASSET MANAGEMENT (EUROPE) S.à.r.l.</t>
  </si>
  <si>
    <t>782804K</t>
  </si>
  <si>
    <t>1C | FR0013263829</t>
  </si>
  <si>
    <t>J+n</t>
  </si>
  <si>
    <t>78 | OFI ASSET MANAGEMENT</t>
  </si>
  <si>
    <t>0000444473L</t>
  </si>
  <si>
    <t>1C | FR0010283838</t>
  </si>
  <si>
    <t>89 | ROCHE-BRUNE AM</t>
  </si>
  <si>
    <t>KINDERMAN Joanna</t>
  </si>
  <si>
    <t>0000779067S</t>
  </si>
  <si>
    <t>SYCOMORE SHARED GROWTH</t>
  </si>
  <si>
    <t>49C | FR0012413680</t>
  </si>
  <si>
    <t>102 | SYCOMORE ASSET MANAGEMENT SA</t>
  </si>
  <si>
    <t>0000748553J</t>
  </si>
  <si>
    <t>1D | FR0012758720</t>
  </si>
  <si>
    <t>0000748551P</t>
  </si>
  <si>
    <t>1D | FR0012758803</t>
  </si>
  <si>
    <t>0000748555R</t>
  </si>
  <si>
    <t>SYCOMORE L/S MARKET NEUTRAL</t>
  </si>
  <si>
    <t>13C | FR0010473876</t>
  </si>
  <si>
    <t>0000748562E</t>
  </si>
  <si>
    <t>1D | FR0012758787</t>
  </si>
  <si>
    <t>0000748563F</t>
  </si>
  <si>
    <t>CGRP FLEX CROISSANCE</t>
  </si>
  <si>
    <t>44C | FR0013154499</t>
  </si>
  <si>
    <t>0000460005N</t>
  </si>
  <si>
    <t>10C | FR0012881761</t>
  </si>
  <si>
    <t>110 | VESTATHENA</t>
  </si>
  <si>
    <t>0000779602D</t>
  </si>
  <si>
    <t>10C | FR0012881738</t>
  </si>
  <si>
    <t>0000779599K</t>
  </si>
  <si>
    <t>P01005</t>
  </si>
  <si>
    <t>RSE</t>
  </si>
  <si>
    <t>BORGHESE FINANCE</t>
  </si>
  <si>
    <t>1C | FR0007044698</t>
  </si>
  <si>
    <t>0000743560H</t>
  </si>
  <si>
    <t>P01006</t>
  </si>
  <si>
    <t>OBJECTIF PLUS</t>
  </si>
  <si>
    <t>1C | FR0007483219</t>
  </si>
  <si>
    <t>0000032020L</t>
  </si>
  <si>
    <t>P01007</t>
  </si>
  <si>
    <t>GF PATRIMOINE CONVICTIONS</t>
  </si>
  <si>
    <t>1C | FR0007056312</t>
  </si>
  <si>
    <t>0000743746C</t>
  </si>
  <si>
    <t>P01008</t>
  </si>
  <si>
    <t>PARIMETA I</t>
  </si>
  <si>
    <t>1D | FR0010416354</t>
  </si>
  <si>
    <t>0000722507Y</t>
  </si>
  <si>
    <t>P01012</t>
  </si>
  <si>
    <t>GESTION MODERATE INTERNATIONAL</t>
  </si>
  <si>
    <t>1C | FR0000977555</t>
  </si>
  <si>
    <t>0000778107L</t>
  </si>
  <si>
    <t>P01013</t>
  </si>
  <si>
    <t>VALENTIN HAÜY PATRIMOINE</t>
  </si>
  <si>
    <t>11D | FR0012584316</t>
  </si>
  <si>
    <t>0000779150V</t>
  </si>
  <si>
    <t>P01023</t>
  </si>
  <si>
    <t>PATRIMOINE PARTENAIRES</t>
  </si>
  <si>
    <t>1C | FR0000294035</t>
  </si>
  <si>
    <t>0000180369T</t>
  </si>
  <si>
    <t>P01026</t>
  </si>
  <si>
    <t>NATIO - FONDS ATHENES INVESTISSEMENT N°5</t>
  </si>
  <si>
    <t>1D | FR0007457866</t>
  </si>
  <si>
    <t>0000744014J</t>
  </si>
  <si>
    <t>P01028</t>
  </si>
  <si>
    <t>CARDIF BNPP IP SMID CAP EURO</t>
  </si>
  <si>
    <t>1D | FR0011069194</t>
  </si>
  <si>
    <t>0000723915G</t>
  </si>
  <si>
    <t>P01030</t>
  </si>
  <si>
    <t>NATIO - FONDS COLLINES INVESTISSEMENT N°3</t>
  </si>
  <si>
    <t>1D | FR0010076869</t>
  </si>
  <si>
    <t>0000747676T</t>
  </si>
  <si>
    <t>P01034</t>
  </si>
  <si>
    <t>AFER ACTIONS PME</t>
  </si>
  <si>
    <t>1D | FR0012033371</t>
  </si>
  <si>
    <t>0000779541K</t>
  </si>
  <si>
    <t>P01038</t>
  </si>
  <si>
    <t>BNP PARIBAS SOCIAL BUSINESS IMPACT FRANCE</t>
  </si>
  <si>
    <t>1C | FR0012261519</t>
  </si>
  <si>
    <t>0000780938A</t>
  </si>
  <si>
    <t>P01044</t>
  </si>
  <si>
    <t>COLLEGIALE SAINT - PIERRE</t>
  </si>
  <si>
    <t>1C | FR0010138388</t>
  </si>
  <si>
    <t>0000747922N</t>
  </si>
  <si>
    <t>P01048</t>
  </si>
  <si>
    <t>CARDIF BNPP IP EQUITY FRONTIER MARKETS</t>
  </si>
  <si>
    <t>1C | FR0012098499</t>
  </si>
  <si>
    <t>0000778736K</t>
  </si>
  <si>
    <t>P01050</t>
  </si>
  <si>
    <t>SICAV MONCEAU DUMAS</t>
  </si>
  <si>
    <t>1D | FR0012031680</t>
  </si>
  <si>
    <t>0000779673H</t>
  </si>
  <si>
    <t>P01075</t>
  </si>
  <si>
    <t>BNP PARIBAS PERFORMANCE RETRAITE</t>
  </si>
  <si>
    <t>1C | FR0011370329</t>
  </si>
  <si>
    <t>0000778264F</t>
  </si>
  <si>
    <t>P01080</t>
  </si>
  <si>
    <t>GESTION DYNAMIQUE INTERNATIONAL</t>
  </si>
  <si>
    <t>1C | FR0007046123</t>
  </si>
  <si>
    <t>0000778101P</t>
  </si>
  <si>
    <t>P01081</t>
  </si>
  <si>
    <t>GESTION EQUILIBRE INTERNATIONAL</t>
  </si>
  <si>
    <t>1C | FR0007045901</t>
  </si>
  <si>
    <t>0000778103J</t>
  </si>
  <si>
    <t>P01083</t>
  </si>
  <si>
    <t>SCAL</t>
  </si>
  <si>
    <t>1C | FR0010710459</t>
  </si>
  <si>
    <t>0000749774J</t>
  </si>
  <si>
    <t>P01084</t>
  </si>
  <si>
    <t>SCAO</t>
  </si>
  <si>
    <t>1C | FR0010710376</t>
  </si>
  <si>
    <t>0000749773Q</t>
  </si>
  <si>
    <t>P01085</t>
  </si>
  <si>
    <t>FUNDQUEST ETHISWORLD</t>
  </si>
  <si>
    <t>1D | FR0012686020</t>
  </si>
  <si>
    <t>0000781877Q</t>
  </si>
  <si>
    <t>P01086</t>
  </si>
  <si>
    <t>MULTIGERANTS EQUILIBRE</t>
  </si>
  <si>
    <t>1C | FR0007031588</t>
  </si>
  <si>
    <t>0000744120F</t>
  </si>
  <si>
    <t>P01087</t>
  </si>
  <si>
    <t>MULTIGERANTS DYNAMIQUE</t>
  </si>
  <si>
    <t>1C | FR0007031562</t>
  </si>
  <si>
    <t>0000744119B</t>
  </si>
  <si>
    <t>P01088</t>
  </si>
  <si>
    <t xml:space="preserve">FRANCE A </t>
  </si>
  <si>
    <t>1C | FR0010128025</t>
  </si>
  <si>
    <t>0000778120N</t>
  </si>
  <si>
    <t>P01089</t>
  </si>
  <si>
    <t>FRANCE D</t>
  </si>
  <si>
    <t>1D | FR0010681478</t>
  </si>
  <si>
    <t>0000778119J</t>
  </si>
  <si>
    <t>P01098</t>
  </si>
  <si>
    <t>CARREFOUR SELECTION</t>
  </si>
  <si>
    <t>1D | FR0000421802</t>
  </si>
  <si>
    <t>FDF</t>
  </si>
  <si>
    <t>000032303M</t>
  </si>
  <si>
    <t>P01100</t>
  </si>
  <si>
    <t>BNP PARIBAS AQUA</t>
  </si>
  <si>
    <t>1C | FR0010668145</t>
  </si>
  <si>
    <t>0000721498N</t>
  </si>
  <si>
    <t>P01102</t>
  </si>
  <si>
    <t>FONDO EMERGING TIGERS 90 GIUGNO 2015</t>
  </si>
  <si>
    <t>1C | FR0012383776</t>
  </si>
  <si>
    <t>0000780648A</t>
  </si>
  <si>
    <t>P01120</t>
  </si>
  <si>
    <t>BNP PARIBAS OBLI MONDE</t>
  </si>
  <si>
    <t>1C | FR0010133892</t>
  </si>
  <si>
    <t>0000744167W</t>
  </si>
  <si>
    <t>P01125</t>
  </si>
  <si>
    <t>BNP PARIBAS ACTIONS EMERGENTES</t>
  </si>
  <si>
    <t>1C | FR0012558815</t>
  </si>
  <si>
    <t>0000780761U</t>
  </si>
  <si>
    <t>P01134</t>
  </si>
  <si>
    <t>FONDO MID CAP EUROPA 90 FEBBRAIO 2015</t>
  </si>
  <si>
    <t>1C | FR0012097293</t>
  </si>
  <si>
    <t>0000779725E</t>
  </si>
  <si>
    <t>P01145</t>
  </si>
  <si>
    <t>BNP PARIBAS ECO- DEVELOPPEMENT 2021</t>
  </si>
  <si>
    <t>1C | FR0011681956</t>
  </si>
  <si>
    <t>0000779255R</t>
  </si>
  <si>
    <t>P01151</t>
  </si>
  <si>
    <t>ATHENA AOUT 2023</t>
  </si>
  <si>
    <t>1C | FR0012649275</t>
  </si>
  <si>
    <t>0000780993Q</t>
  </si>
  <si>
    <t>P01152</t>
  </si>
  <si>
    <t>ATHENA SEMI AIRBAG AOUT 2023</t>
  </si>
  <si>
    <t>1C | FR0012649283</t>
  </si>
  <si>
    <t>0000780992P</t>
  </si>
  <si>
    <t>P01159</t>
  </si>
  <si>
    <t>BNP PARIBAS INDICE EURO</t>
  </si>
  <si>
    <t>1D | FR0010536144</t>
  </si>
  <si>
    <t>0000307545Z</t>
  </si>
  <si>
    <t>1C | FR0011355528</t>
  </si>
  <si>
    <t>0000778280M</t>
  </si>
  <si>
    <t>P01165</t>
  </si>
  <si>
    <t>BNP PARIBAS FRANCE CREDIT</t>
  </si>
  <si>
    <t>1D | FR0011320183</t>
  </si>
  <si>
    <t>MARTIGNE Julien</t>
  </si>
  <si>
    <t>0000778055A</t>
  </si>
  <si>
    <t>P01166</t>
  </si>
  <si>
    <t>BNP PARIBAS GLOBAL SENIOR CORPORATE LOANS</t>
  </si>
  <si>
    <t>1D | FR0011365022</t>
  </si>
  <si>
    <t>0000778326U</t>
  </si>
  <si>
    <t>P01167</t>
  </si>
  <si>
    <t>BNP PARIBAS SENIOR CORPORATE LOANS EUROPE / US</t>
  </si>
  <si>
    <t>13C | FR0011759497</t>
  </si>
  <si>
    <t>0000778468H</t>
  </si>
  <si>
    <t>P01168</t>
  </si>
  <si>
    <t>GENERALI GLOBAL PRIVATE CORPORATE CREDIT FUND</t>
  </si>
  <si>
    <t>1D | FR0011685866</t>
  </si>
  <si>
    <t>18 | ERNST &amp; YOUNG AUDIT</t>
  </si>
  <si>
    <t>0000779235P</t>
  </si>
  <si>
    <t>P01169</t>
  </si>
  <si>
    <t>BNP PARIBAS FPS FPE</t>
  </si>
  <si>
    <t>13D | FR0012711950</t>
  </si>
  <si>
    <t>17 | Ernst &amp; Young &amp; Autres</t>
  </si>
  <si>
    <t>0000780999V</t>
  </si>
  <si>
    <t>P01177</t>
  </si>
  <si>
    <t>FONDO BNPP SEICEDOLE</t>
  </si>
  <si>
    <t>10D | FR0011319086</t>
  </si>
  <si>
    <t>0000778069B</t>
  </si>
  <si>
    <t>P01178</t>
  </si>
  <si>
    <t>BNPP ABC3</t>
  </si>
  <si>
    <t>10D | FR0011386499</t>
  </si>
  <si>
    <t>0000778269R</t>
  </si>
  <si>
    <t>P01179</t>
  </si>
  <si>
    <t>BNP PARIBAS SIGNATURE PLUS</t>
  </si>
  <si>
    <t>1C | FR0011576610</t>
  </si>
  <si>
    <t>0000778882T</t>
  </si>
  <si>
    <t>P01183</t>
  </si>
  <si>
    <t>BNP PARIBAS CREDIT ERSC</t>
  </si>
  <si>
    <t>1C | FR0010947531</t>
  </si>
  <si>
    <t>0000723413D</t>
  </si>
  <si>
    <t>P01184</t>
  </si>
  <si>
    <t>BNP PARIBAS FIXED INCOME MODERATE</t>
  </si>
  <si>
    <t>1C | FR0011534668</t>
  </si>
  <si>
    <t>0000778863U</t>
  </si>
  <si>
    <t>P01187</t>
  </si>
  <si>
    <t>BNP PARIBAS DYNAMIQUE 6 MOIS</t>
  </si>
  <si>
    <t>1C | FR0007035365</t>
  </si>
  <si>
    <t>0000304824D</t>
  </si>
  <si>
    <t>P01188</t>
  </si>
  <si>
    <t>BNP PARIBAS OBLI CT</t>
  </si>
  <si>
    <t>1C | FR0010112094</t>
  </si>
  <si>
    <t>0000747856W</t>
  </si>
  <si>
    <t>P01192</t>
  </si>
  <si>
    <t>BNP PARIBAS EURO FLEXI BOND INCOME</t>
  </si>
  <si>
    <t>10D | FR0011908078</t>
  </si>
  <si>
    <t>0000779547P</t>
  </si>
  <si>
    <t>P01194</t>
  </si>
  <si>
    <t>BNPPARIBAS LCR1</t>
  </si>
  <si>
    <t>1C | FR0012704856</t>
  </si>
  <si>
    <t>0000781880Q</t>
  </si>
  <si>
    <t>P01195</t>
  </si>
  <si>
    <t>NEUILLY PLACEMENTS</t>
  </si>
  <si>
    <t>1D | FR0007451398</t>
  </si>
  <si>
    <t>0000743129H</t>
  </si>
  <si>
    <t>P01201</t>
  </si>
  <si>
    <t>BNPP AM OBLICONVERTIBLES EURO</t>
  </si>
  <si>
    <t>1C | FR0007081765</t>
  </si>
  <si>
    <t>0000743396J</t>
  </si>
  <si>
    <t>P01204</t>
  </si>
  <si>
    <t>CLICHY PREMIERE</t>
  </si>
  <si>
    <t>1D | FR0007484142</t>
  </si>
  <si>
    <t>0000743158Q</t>
  </si>
  <si>
    <t>1D | FR0010811547</t>
  </si>
  <si>
    <t>0000722501Z</t>
  </si>
  <si>
    <t>P01211</t>
  </si>
  <si>
    <t>BNP PARIBAS MONE ETAT</t>
  </si>
  <si>
    <t>24C | FR0000299620</t>
  </si>
  <si>
    <t>000022019D</t>
  </si>
  <si>
    <t>P01216</t>
  </si>
  <si>
    <t>BNP PARIBAS OBLI ENTREPRISE</t>
  </si>
  <si>
    <t>1C | FR0011774686</t>
  </si>
  <si>
    <t>0000779457D</t>
  </si>
  <si>
    <t>P01223</t>
  </si>
  <si>
    <t>FONDO BNPP RENDITALIA 1 ANNO</t>
  </si>
  <si>
    <t>10C | FR0011322718</t>
  </si>
  <si>
    <t>0000778062U</t>
  </si>
  <si>
    <t>P01225</t>
  </si>
  <si>
    <t>BNP PARIBAS OBLI LONG TERME</t>
  </si>
  <si>
    <t>1C | FR0010098210</t>
  </si>
  <si>
    <t>0000747778K</t>
  </si>
  <si>
    <t>P01230</t>
  </si>
  <si>
    <t>BNP PARIBAS DOUBLE GARANTIE JUILLET 2020</t>
  </si>
  <si>
    <t>13C | FR0011182815</t>
  </si>
  <si>
    <t>0000724801N</t>
  </si>
  <si>
    <t>P01231</t>
  </si>
  <si>
    <t>HER INVEST LT</t>
  </si>
  <si>
    <t>1D | FR0012020642</t>
  </si>
  <si>
    <t>0000779684X</t>
  </si>
  <si>
    <t>P01234</t>
  </si>
  <si>
    <t>MAIF INVESTISSEMENT RESPONSABLE EUROPE</t>
  </si>
  <si>
    <t>13D | FR0010696815</t>
  </si>
  <si>
    <t>DACHICOURT Arnaud</t>
  </si>
  <si>
    <t>0000721723M</t>
  </si>
  <si>
    <t>P01235</t>
  </si>
  <si>
    <t>BOURSICAV</t>
  </si>
  <si>
    <t>1C | FR0000299570</t>
  </si>
  <si>
    <t>0000744089T</t>
  </si>
  <si>
    <t>P01238</t>
  </si>
  <si>
    <t>NATIO - FONDS COLLINES INVESTISSEMENT N°1</t>
  </si>
  <si>
    <t>1D | FR0007474861</t>
  </si>
  <si>
    <t>0000744015K</t>
  </si>
  <si>
    <t>P01241</t>
  </si>
  <si>
    <t>NF FALCON</t>
  </si>
  <si>
    <t>1C | FR0010616722</t>
  </si>
  <si>
    <t>0000778116A</t>
  </si>
  <si>
    <t>P01242</t>
  </si>
  <si>
    <t>FUNDQUEST PATRIMOINE</t>
  </si>
  <si>
    <t>1C | FR0010986497</t>
  </si>
  <si>
    <t>0000778108V</t>
  </si>
  <si>
    <t>P01251</t>
  </si>
  <si>
    <t>BNP PARIBAS LINUS FLEXI WORLD</t>
  </si>
  <si>
    <t>10C | FR0012443158</t>
  </si>
  <si>
    <t>0000780766Z</t>
  </si>
  <si>
    <t>P01252</t>
  </si>
  <si>
    <t>BNPP EUROPEAN FLEXIBLE INCOME</t>
  </si>
  <si>
    <t>10D | FR0012591600</t>
  </si>
  <si>
    <t>0000780972T</t>
  </si>
  <si>
    <t>13C | FR0007009808</t>
  </si>
  <si>
    <t>000032286M</t>
  </si>
  <si>
    <t>P01266</t>
  </si>
  <si>
    <t>BNP PARIBAS MONETAIRE ASSURANCE</t>
  </si>
  <si>
    <t>1C | FR0007031877</t>
  </si>
  <si>
    <t>0000744058C</t>
  </si>
  <si>
    <t>P01267</t>
  </si>
  <si>
    <t>FUNDQUEST EUROPE OPPORTUNITIES</t>
  </si>
  <si>
    <t>1C | FR0010376848</t>
  </si>
  <si>
    <t>0000778113C</t>
  </si>
  <si>
    <t>P01268</t>
  </si>
  <si>
    <t>FUNDQUEST BOND OPPORTUNITIES</t>
  </si>
  <si>
    <t>13C | FR0010376806</t>
  </si>
  <si>
    <t>0000778110L</t>
  </si>
  <si>
    <t>P01269</t>
  </si>
  <si>
    <t>BNP PARIBAS SELECTION FLEXIBLE</t>
  </si>
  <si>
    <t>1C | FR0011210129</t>
  </si>
  <si>
    <t>0000724804J</t>
  </si>
  <si>
    <t>P01275</t>
  </si>
  <si>
    <t>ZIRCONIUM 2019</t>
  </si>
  <si>
    <t>1D | FR0007004544</t>
  </si>
  <si>
    <t>15 | CONSTANTIN ASSOCIES</t>
  </si>
  <si>
    <t>0000720081N</t>
  </si>
  <si>
    <t>P01277</t>
  </si>
  <si>
    <t>CARDIF BNPP IP CONVERTIBLES WORLD</t>
  </si>
  <si>
    <t>1D | FR0011532803</t>
  </si>
  <si>
    <t>0000778685X</t>
  </si>
  <si>
    <t>P01286</t>
  </si>
  <si>
    <t>FUNDQUEST BALANCED</t>
  </si>
  <si>
    <t>1C | FR0010376798</t>
  </si>
  <si>
    <t>0000778109W</t>
  </si>
  <si>
    <t>P01287</t>
  </si>
  <si>
    <t>FUNDQUEST DYNAMIC</t>
  </si>
  <si>
    <t>1C | FR0010376822</t>
  </si>
  <si>
    <t>0000778111B</t>
  </si>
  <si>
    <t>P01293</t>
  </si>
  <si>
    <t>BNPP AM OPTIMEUROBLIG</t>
  </si>
  <si>
    <t>1C | FR0010889345</t>
  </si>
  <si>
    <t>0000722994D</t>
  </si>
  <si>
    <t>P01296</t>
  </si>
  <si>
    <t>MULTIGERANTS PATRIMOINE</t>
  </si>
  <si>
    <t>1C | FR0007031539</t>
  </si>
  <si>
    <t>0000744121V</t>
  </si>
  <si>
    <t>P01300</t>
  </si>
  <si>
    <t>FUNDQUEST OPTIMAL SELECTION</t>
  </si>
  <si>
    <t>10C | FR0012598530</t>
  </si>
  <si>
    <t>0000778114D</t>
  </si>
  <si>
    <t>P01302</t>
  </si>
  <si>
    <t>LITHIUM RENDEMENT</t>
  </si>
  <si>
    <t>1D | FR0010525147</t>
  </si>
  <si>
    <t>0000720087R</t>
  </si>
  <si>
    <t>P01303</t>
  </si>
  <si>
    <t>GARANCE JAPON 1</t>
  </si>
  <si>
    <t>1D | FR0010165134</t>
  </si>
  <si>
    <t>00/01/1900</t>
  </si>
  <si>
    <t>P01304</t>
  </si>
  <si>
    <t>ALLIANZ CREACTIONS 1</t>
  </si>
  <si>
    <t>1D | FR0007055330</t>
  </si>
  <si>
    <t>0000782282K</t>
  </si>
  <si>
    <t>P01307</t>
  </si>
  <si>
    <t>AUXIF AVENIR</t>
  </si>
  <si>
    <t>1C | FR0010583161</t>
  </si>
  <si>
    <t>0000778132P</t>
  </si>
  <si>
    <t>P01312</t>
  </si>
  <si>
    <t>FONDARCA B</t>
  </si>
  <si>
    <t>1C | FR0010125997</t>
  </si>
  <si>
    <t>0000778133Q</t>
  </si>
  <si>
    <t>P01314</t>
  </si>
  <si>
    <t>CARDIF COUNTRIES CONVICTIONS</t>
  </si>
  <si>
    <t>13D | FR0013058013</t>
  </si>
  <si>
    <t>0000782805R</t>
  </si>
  <si>
    <t>P01319</t>
  </si>
  <si>
    <t>BNPP EUROPEAN MULTI-ASSET MODERATE</t>
  </si>
  <si>
    <t>10C | FR0013127149</t>
  </si>
  <si>
    <t>0000298047U</t>
  </si>
  <si>
    <t>P01320</t>
  </si>
  <si>
    <t>BNP PARIBAS EUROPEAN HY 2022</t>
  </si>
  <si>
    <t>1C | FR0013153228</t>
  </si>
  <si>
    <t>0000298096P</t>
  </si>
  <si>
    <t>P01321</t>
  </si>
  <si>
    <t>BNP PARIBAS ASIAN BOND FIXED MATURITY PLAN</t>
  </si>
  <si>
    <t>60D | FR0013182573</t>
  </si>
  <si>
    <t>0000298257F</t>
  </si>
  <si>
    <t>P01325</t>
  </si>
  <si>
    <t>FONDO PROTETTO SMaRT FOOD 90</t>
  </si>
  <si>
    <t>1C | FR0013187481</t>
  </si>
  <si>
    <t>0000298421M</t>
  </si>
  <si>
    <t>P01326</t>
  </si>
  <si>
    <t>CARDIF BNPP IP GLOBAL SENIOR CORPORATE LOANS</t>
  </si>
  <si>
    <t>1D | FR0013185592</t>
  </si>
  <si>
    <t>0000298311P</t>
  </si>
  <si>
    <t>P01329</t>
  </si>
  <si>
    <t>BNP PARIBAS VALEURS HUMAINES PROTEGE 2022</t>
  </si>
  <si>
    <t>1C | FR0013197464</t>
  </si>
  <si>
    <t>0000298387J</t>
  </si>
  <si>
    <t>P01330</t>
  </si>
  <si>
    <t>BNP PARIBAS ASIAN BOND 2021</t>
  </si>
  <si>
    <t>1D | FR0013082674</t>
  </si>
  <si>
    <t>0000782868N</t>
  </si>
  <si>
    <t>P01331</t>
  </si>
  <si>
    <t>BNP PARIBAS CORE BOND RETURN ALPHA</t>
  </si>
  <si>
    <t>1D | FR0013084621</t>
  </si>
  <si>
    <t>0000782872M</t>
  </si>
  <si>
    <t>P01332</t>
  </si>
  <si>
    <t>BNPP EURO SENIOR CORPORATE LOANS</t>
  </si>
  <si>
    <t>1D | FR0013152964</t>
  </si>
  <si>
    <t>0000298097M</t>
  </si>
  <si>
    <t>P01333</t>
  </si>
  <si>
    <t>BNP PARIBAS NORDIC HY 2021</t>
  </si>
  <si>
    <t>1D | FR0013081684</t>
  </si>
  <si>
    <t>0000782873N</t>
  </si>
  <si>
    <t>P01334</t>
  </si>
  <si>
    <t>BNP PARIBAS SUSTAINABLE BOND EURO SHORT TERM</t>
  </si>
  <si>
    <t>1C | FR0013176336</t>
  </si>
  <si>
    <t>0000298328X</t>
  </si>
  <si>
    <t>P01335</t>
  </si>
  <si>
    <t>BNP PARIBAS DIVERSIFLEX</t>
  </si>
  <si>
    <t>1C | FR0013197456</t>
  </si>
  <si>
    <t>0000298348H</t>
  </si>
  <si>
    <t>P01336</t>
  </si>
  <si>
    <t>BNP PARIBAS CEDOLA SOSTENIBILE 2021</t>
  </si>
  <si>
    <t>1D | FR0013229937</t>
  </si>
  <si>
    <t>0000298750M</t>
  </si>
  <si>
    <t>P01340</t>
  </si>
  <si>
    <t xml:space="preserve">BNP PARIBAS MULTI-FACTOR BONDS LONG-SHORT </t>
  </si>
  <si>
    <t>13D | FR0013240520</t>
  </si>
  <si>
    <t>0000298766Y</t>
  </si>
  <si>
    <t>P01341</t>
  </si>
  <si>
    <t>BNPP MODERATE - FOCUS ITALIA</t>
  </si>
  <si>
    <t>1D | FR0013237385</t>
  </si>
  <si>
    <t>0000298753D</t>
  </si>
  <si>
    <t>P01343</t>
  </si>
  <si>
    <t>BNP PARIBAS PRE2MIUM</t>
  </si>
  <si>
    <t>1D | FR0013249422</t>
  </si>
  <si>
    <t>0000444287J</t>
  </si>
  <si>
    <t>P01346</t>
  </si>
  <si>
    <t>BNP PARIBAS HUMAN DEVELOPMENT 90</t>
  </si>
  <si>
    <t>1C | FR0013263076</t>
  </si>
  <si>
    <t>444394E</t>
  </si>
  <si>
    <t>P01347</t>
  </si>
  <si>
    <t>PREVIFRANCE - PIC DU MIDI</t>
  </si>
  <si>
    <t>1C | FR0011916527</t>
  </si>
  <si>
    <t>444495H</t>
  </si>
  <si>
    <t>P01348</t>
  </si>
  <si>
    <t>FILAO NOVEMBRE 2025</t>
  </si>
  <si>
    <t>1C | FR0013265147</t>
  </si>
  <si>
    <t>444500H</t>
  </si>
  <si>
    <t>P01349</t>
  </si>
  <si>
    <t>KANAHA</t>
  </si>
  <si>
    <t>1D | FR0013277357</t>
  </si>
  <si>
    <t>444501S</t>
  </si>
  <si>
    <t>P01350</t>
  </si>
  <si>
    <t>BNP PARIBAS EQUITY - FOCUS ITALIA</t>
  </si>
  <si>
    <t>1D | FR0013269354</t>
  </si>
  <si>
    <t>0000444524J</t>
  </si>
  <si>
    <t>P01354</t>
  </si>
  <si>
    <t>FOURMANTELLE</t>
  </si>
  <si>
    <t>1D | FR0013293156</t>
  </si>
  <si>
    <t>444630V</t>
  </si>
  <si>
    <t>P01360</t>
  </si>
  <si>
    <t>BNPP EUROPEAN DEBT FUND FRANCE</t>
  </si>
  <si>
    <t>13D | FR0013293453</t>
  </si>
  <si>
    <t>0000444730E</t>
  </si>
  <si>
    <t>P01361</t>
  </si>
  <si>
    <t>BNP PARIBAS GREEN BUSINESS</t>
  </si>
  <si>
    <t>1C | FR0013301447</t>
  </si>
  <si>
    <t>444961F</t>
  </si>
  <si>
    <t>P01363</t>
  </si>
  <si>
    <t>BNP PARIBAS DUO</t>
  </si>
  <si>
    <t>1C | FR0013294931</t>
  </si>
  <si>
    <t>J+3</t>
  </si>
  <si>
    <t>0000454134U</t>
  </si>
  <si>
    <t>P01370</t>
  </si>
  <si>
    <t>GF ETHIQUE CONVICTIONS</t>
  </si>
  <si>
    <t>1C | FR0013324654</t>
  </si>
  <si>
    <t>0000454630X</t>
  </si>
  <si>
    <t>P01376</t>
  </si>
  <si>
    <t>BNP PARIBAS ROBOTICS PROTETTO 90</t>
  </si>
  <si>
    <t>1C | FR0013347101</t>
  </si>
  <si>
    <t>0000457447P</t>
  </si>
  <si>
    <t>P01377</t>
  </si>
  <si>
    <t>BNP PARIBAS GESTION MIXTE</t>
  </si>
  <si>
    <t>1D | FR0013351293</t>
  </si>
  <si>
    <t>457446J</t>
  </si>
  <si>
    <t>P01380</t>
  </si>
  <si>
    <t>MAHONIA NOVEMBRE 2026</t>
  </si>
  <si>
    <t>1C | FR0013351798</t>
  </si>
  <si>
    <t>0000457574V</t>
  </si>
  <si>
    <t>P01382</t>
  </si>
  <si>
    <t>FLEURYVEST</t>
  </si>
  <si>
    <t>1C | FR0013369790</t>
  </si>
  <si>
    <t>0000457825F</t>
  </si>
  <si>
    <t>P01384</t>
  </si>
  <si>
    <t>BNP PARIBAS GREEN BUSINESS IMPACT</t>
  </si>
  <si>
    <t>44D | FR0013385200</t>
  </si>
  <si>
    <t>0000458670G</t>
  </si>
  <si>
    <t>P01385</t>
  </si>
  <si>
    <t>BNP PARIBAS LUXURY PROTETTO 90</t>
  </si>
  <si>
    <t>1C | FR0013381126</t>
  </si>
  <si>
    <t>0000458687N</t>
  </si>
  <si>
    <t>P01386</t>
  </si>
  <si>
    <t>BNP PARIBAS CEDOLA ITALIA 2024</t>
  </si>
  <si>
    <t>1D | FR0013381894</t>
  </si>
  <si>
    <t>0000458736G</t>
  </si>
  <si>
    <t>P01387</t>
  </si>
  <si>
    <t>LaPop</t>
  </si>
  <si>
    <t>1D | FR0013398328</t>
  </si>
  <si>
    <t>0000458718H</t>
  </si>
  <si>
    <t>P02001</t>
  </si>
  <si>
    <t>5 HYDROPLAN EPARGNE</t>
  </si>
  <si>
    <t>1C | QS0002105PH4</t>
  </si>
  <si>
    <t>FCPE</t>
  </si>
  <si>
    <t>0000744208K</t>
  </si>
  <si>
    <t>P02002</t>
  </si>
  <si>
    <t>ACTIONS BMS UPSA</t>
  </si>
  <si>
    <t>1C | QS0002105PU7</t>
  </si>
  <si>
    <t>0000744213S</t>
  </si>
  <si>
    <t>P02003</t>
  </si>
  <si>
    <t>ACTIONS FORESTIS</t>
  </si>
  <si>
    <t>1C | QS0002105PZ6</t>
  </si>
  <si>
    <t>0000747089U</t>
  </si>
  <si>
    <t>P02004</t>
  </si>
  <si>
    <t>ARCADE GESTION</t>
  </si>
  <si>
    <t>1C | QS0002105P64</t>
  </si>
  <si>
    <t>0000743958E</t>
  </si>
  <si>
    <t>P02005</t>
  </si>
  <si>
    <t>ORANO DIVERSIFIE DYNAMIQUE</t>
  </si>
  <si>
    <t>1C | QS0002117NP7</t>
  </si>
  <si>
    <t>0000723731X</t>
  </si>
  <si>
    <t>P02014</t>
  </si>
  <si>
    <t>CARREFOUR LONG TERME</t>
  </si>
  <si>
    <t>1C | QS0002105QT7</t>
  </si>
  <si>
    <t>0000743783W</t>
  </si>
  <si>
    <t>P02015</t>
  </si>
  <si>
    <t>CERES FONDS D'ACTIONS MONDE</t>
  </si>
  <si>
    <t>1C | QS0002104402</t>
  </si>
  <si>
    <t>0000779430N</t>
  </si>
  <si>
    <t>P02016</t>
  </si>
  <si>
    <t>DASSAULT AVIATION GESTION</t>
  </si>
  <si>
    <t>1C | QS0002102O68</t>
  </si>
  <si>
    <t>0000744222T</t>
  </si>
  <si>
    <t>P02017</t>
  </si>
  <si>
    <t>EDITIONS LEGISLATIVES/ELEGIA</t>
  </si>
  <si>
    <t>1C | QS0002105RF4</t>
  </si>
  <si>
    <t>0000744230M</t>
  </si>
  <si>
    <t>P02018</t>
  </si>
  <si>
    <t>ERICSSON EN FRANCE</t>
  </si>
  <si>
    <t>1C | QS0002105RJ6</t>
  </si>
  <si>
    <t>0000744247B</t>
  </si>
  <si>
    <t>P02019</t>
  </si>
  <si>
    <t>FCP 1 CERP RHIN RHONE MEDITERRANEE</t>
  </si>
  <si>
    <t>1C | QS0002105RL2</t>
  </si>
  <si>
    <t>0000744218D</t>
  </si>
  <si>
    <t>P02020</t>
  </si>
  <si>
    <t>FCPE DANONE.COMMUNITIES SOLIDAIRE</t>
  </si>
  <si>
    <t>1C | QS0002112462</t>
  </si>
  <si>
    <t>0000720028S</t>
  </si>
  <si>
    <t>P02022</t>
  </si>
  <si>
    <t>FCPE LINDE FRANCE</t>
  </si>
  <si>
    <t>1C | QS0002105R05</t>
  </si>
  <si>
    <t>0000744346S</t>
  </si>
  <si>
    <t>P02023</t>
  </si>
  <si>
    <t>Fonds Boehringer ISR Equilibre Solidaire</t>
  </si>
  <si>
    <t>1C | QS0002105R47</t>
  </si>
  <si>
    <t>0000744240P</t>
  </si>
  <si>
    <t>P02024</t>
  </si>
  <si>
    <t>FONDS DIVERSIFIE TEL 1</t>
  </si>
  <si>
    <t>1C | QS0002105R54</t>
  </si>
  <si>
    <t>0000748730S</t>
  </si>
  <si>
    <t>P02026</t>
  </si>
  <si>
    <t>GROUPE C.E.A MONETAIRE</t>
  </si>
  <si>
    <t>1C | QS0002105SJ4</t>
  </si>
  <si>
    <t>0000744352V</t>
  </si>
  <si>
    <t>P02027</t>
  </si>
  <si>
    <t>GROUPE FMC FRANCE DIVERSIFIE BNP</t>
  </si>
  <si>
    <t>1C | QS0002105SM8</t>
  </si>
  <si>
    <t>0000744387N</t>
  </si>
  <si>
    <t>P02028</t>
  </si>
  <si>
    <t>HARMONY</t>
  </si>
  <si>
    <t>1C | QS0002114XI8</t>
  </si>
  <si>
    <t>0000722589T</t>
  </si>
  <si>
    <t>P02029</t>
  </si>
  <si>
    <t>LACTALIS ACTIONS</t>
  </si>
  <si>
    <t>1C | QS0002105SW7</t>
  </si>
  <si>
    <t>0000719964Q</t>
  </si>
  <si>
    <t>P02030</t>
  </si>
  <si>
    <t>LACTALIS DIVERSIFIE ET SOLIDAIRE</t>
  </si>
  <si>
    <t>1C | QS0002105SV9</t>
  </si>
  <si>
    <t>0000744309G</t>
  </si>
  <si>
    <t>P02032</t>
  </si>
  <si>
    <t>LACTALIS OBLIGATIONS</t>
  </si>
  <si>
    <t>1C | QS0002116SZ7</t>
  </si>
  <si>
    <t>0000779723C</t>
  </si>
  <si>
    <t>P02033</t>
  </si>
  <si>
    <t>LIMACTIF</t>
  </si>
  <si>
    <t>1C | QS0002105S38</t>
  </si>
  <si>
    <t>0000744254B</t>
  </si>
  <si>
    <t>P02035</t>
  </si>
  <si>
    <t>MULTIMANAGERS ACTIONS EUROPE FRANKLIN TEMPLETON</t>
  </si>
  <si>
    <t>13C | QS0002103HV7</t>
  </si>
  <si>
    <t>0000720415P</t>
  </si>
  <si>
    <t>P02036</t>
  </si>
  <si>
    <t>MULTIMANAGERS ACTIONS EUROPE FIDELITY</t>
  </si>
  <si>
    <t>13C | QS0002103HR5</t>
  </si>
  <si>
    <t>0000720445V</t>
  </si>
  <si>
    <t>P02037</t>
  </si>
  <si>
    <t>MULTIMANAGERS ACTIONS INTERNATIONALES - CARMIGNAC</t>
  </si>
  <si>
    <t>13C | QS0002103H41</t>
  </si>
  <si>
    <t>0000720557C</t>
  </si>
  <si>
    <t>P02038</t>
  </si>
  <si>
    <t>MULTIMANAGERS ACTIONS TRICOLORE RENDEMENT- EDRAM</t>
  </si>
  <si>
    <t>13C | QS0002103HN4</t>
  </si>
  <si>
    <t>0000720413M</t>
  </si>
  <si>
    <t>P02039</t>
  </si>
  <si>
    <t>MULTIMANAGERS EQUILIBRE-CARMIGNAC PATRIMOINE</t>
  </si>
  <si>
    <t>13C | QS0011155213</t>
  </si>
  <si>
    <t>0000722224N</t>
  </si>
  <si>
    <t>P02040</t>
  </si>
  <si>
    <t>MULTIPAR EQUILIBRE SOCIALEMENT RESPONSABLE</t>
  </si>
  <si>
    <t>17C | QS0002104OU3</t>
  </si>
  <si>
    <t>0000747458G</t>
  </si>
  <si>
    <t>P02041</t>
  </si>
  <si>
    <t>MULTIMANAGERS ACTIONS EURO - SST</t>
  </si>
  <si>
    <t>13C | QS0002103II2</t>
  </si>
  <si>
    <t>0000720446Y</t>
  </si>
  <si>
    <t>P02042</t>
  </si>
  <si>
    <t>MULTIMANAGERS ACTIONS INTERNATIONALES DWS</t>
  </si>
  <si>
    <t>13C | QS0002114ZG7</t>
  </si>
  <si>
    <t>0000721554Y</t>
  </si>
  <si>
    <t>P02043</t>
  </si>
  <si>
    <t>MULTIPAR ACTIONS SOCIALEMENT RESPONSABLE</t>
  </si>
  <si>
    <t>17C | QS0002104OS7</t>
  </si>
  <si>
    <t>0000747389T</t>
  </si>
  <si>
    <t>P02047</t>
  </si>
  <si>
    <t>MULTIPAR DIVERSIFIE EQUILIBRE</t>
  </si>
  <si>
    <t>13C | QS0002117GQ9</t>
  </si>
  <si>
    <t>0000781802P</t>
  </si>
  <si>
    <t>P02048</t>
  </si>
  <si>
    <t>MULTIPAR DIVERSIFIE MODERE</t>
  </si>
  <si>
    <t>1C | QS0002101333</t>
  </si>
  <si>
    <t>0000779155P</t>
  </si>
  <si>
    <t>P02049</t>
  </si>
  <si>
    <t xml:space="preserve">MULTIPAR GLOBAL PATRIMOINE </t>
  </si>
  <si>
    <t>1C | QS0002104WL5</t>
  </si>
  <si>
    <t>0000781801N</t>
  </si>
  <si>
    <t>P02050</t>
  </si>
  <si>
    <t>MULTIPAR EUROPE DYNAMIQUE</t>
  </si>
  <si>
    <t>1C | QS0002105TP9</t>
  </si>
  <si>
    <t>0000744263X</t>
  </si>
  <si>
    <t>P02051</t>
  </si>
  <si>
    <t>MULTIPAR EUROPE EQUILIBRE</t>
  </si>
  <si>
    <t>1C | QS0002105TQ7</t>
  </si>
  <si>
    <t>0000744242E</t>
  </si>
  <si>
    <t>P02052</t>
  </si>
  <si>
    <t>MULTIPAR MONETAIRE SOCIALEMENT RESPONSABLE</t>
  </si>
  <si>
    <t>17C | QS0002104287</t>
  </si>
  <si>
    <t>0000747460T</t>
  </si>
  <si>
    <t>P02053</t>
  </si>
  <si>
    <t>MULTIPAR OBLIG COURT TERME</t>
  </si>
  <si>
    <t>1C | QS0011165386</t>
  </si>
  <si>
    <t>0000722295L</t>
  </si>
  <si>
    <t>P02054</t>
  </si>
  <si>
    <t>MULTIPAR OBLIG EURO</t>
  </si>
  <si>
    <t>1C | QS0002105TS3</t>
  </si>
  <si>
    <t>0000744400F</t>
  </si>
  <si>
    <t>P02055</t>
  </si>
  <si>
    <t>MULTIPAR OBLIG MONDE</t>
  </si>
  <si>
    <t>1C | QS0002105TG8</t>
  </si>
  <si>
    <t>0000744525T</t>
  </si>
  <si>
    <t>P02057</t>
  </si>
  <si>
    <t>MULTIPAR EUROPE MODERE</t>
  </si>
  <si>
    <t>1C | QS0002105TU9</t>
  </si>
  <si>
    <t>0000744262W</t>
  </si>
  <si>
    <t>P02058</t>
  </si>
  <si>
    <t>MULTIPAR MONETAIRE EURO</t>
  </si>
  <si>
    <t>1C | QS0002105TX3</t>
  </si>
  <si>
    <t>0000744401V</t>
  </si>
  <si>
    <t>P02060</t>
  </si>
  <si>
    <t>MULTIPAR SOLIDAIRE DYNAMIQUE SOCIALEMENT RESPONSABLE</t>
  </si>
  <si>
    <t>17C | QS0002104279</t>
  </si>
  <si>
    <t>0000747184V</t>
  </si>
  <si>
    <t>P02061</t>
  </si>
  <si>
    <t>MULTIPAR SOLIDAIRE OBLIG SOCIALEMENT RESPONSABLE</t>
  </si>
  <si>
    <t>17C | QS0002104295</t>
  </si>
  <si>
    <t>0000747459A</t>
  </si>
  <si>
    <t>P02062</t>
  </si>
  <si>
    <t>PARFUMS CHRISTIAN DIOR</t>
  </si>
  <si>
    <t>1C | QS0002105UE1</t>
  </si>
  <si>
    <t>0000720012K</t>
  </si>
  <si>
    <t>P02064</t>
  </si>
  <si>
    <t>FCPE DIVERSIFIE VERALLIA FRANCE</t>
  </si>
  <si>
    <t>1C | QS0002105UX1</t>
  </si>
  <si>
    <t>0000744237G</t>
  </si>
  <si>
    <t>P02065</t>
  </si>
  <si>
    <t>SAUR EPARGNE SOLIDAIRE ISR</t>
  </si>
  <si>
    <t>1C | QS0002105R13</t>
  </si>
  <si>
    <t>0000748839R</t>
  </si>
  <si>
    <t>P02066</t>
  </si>
  <si>
    <t>SCHNEIDER MONETAIRE</t>
  </si>
  <si>
    <t>1C | QS0002105U18</t>
  </si>
  <si>
    <t>0000744380Z</t>
  </si>
  <si>
    <t>P02067</t>
  </si>
  <si>
    <t>SEPR FONDS "A"</t>
  </si>
  <si>
    <t>1C | QS0002105U59</t>
  </si>
  <si>
    <t>0000744273H</t>
  </si>
  <si>
    <t>P02068</t>
  </si>
  <si>
    <t>SGD DIVERSIFIE</t>
  </si>
  <si>
    <t>1C | QS0002105U67</t>
  </si>
  <si>
    <t>0000744276G</t>
  </si>
  <si>
    <t>P02069</t>
  </si>
  <si>
    <t>LESAFFRE EQUILIBRE RESPONSABLE &amp; SOLIDAIRE</t>
  </si>
  <si>
    <t>1C | QS0002105VA7</t>
  </si>
  <si>
    <t>0000744244G</t>
  </si>
  <si>
    <t>P02070</t>
  </si>
  <si>
    <t>UEM EPARGNE 1</t>
  </si>
  <si>
    <t>1C | QS0002105VQ3</t>
  </si>
  <si>
    <t>0000744344V</t>
  </si>
  <si>
    <t>P02071</t>
  </si>
  <si>
    <t>ACTIONNARIAT NEXANS</t>
  </si>
  <si>
    <t>1C | QS0002105PR3</t>
  </si>
  <si>
    <t>0000747090S</t>
  </si>
  <si>
    <t>P02072</t>
  </si>
  <si>
    <t>ACTIONNARIAT PIERRE FABRE FRANCE</t>
  </si>
  <si>
    <t>1C | QS0002105PS1</t>
  </si>
  <si>
    <t>0000749693U</t>
  </si>
  <si>
    <t>P02073</t>
  </si>
  <si>
    <t>ACTIONNARIAT PIERRE FABRE INTERNATIONAL</t>
  </si>
  <si>
    <t>1C | QS0011127832</t>
  </si>
  <si>
    <t>0000721411A</t>
  </si>
  <si>
    <t>P02075</t>
  </si>
  <si>
    <t>UES GROUPE AGEAS EN FRANCE</t>
  </si>
  <si>
    <t>1C | FR0010258525</t>
  </si>
  <si>
    <t>0000749721E</t>
  </si>
  <si>
    <t>P02076</t>
  </si>
  <si>
    <t>ACTIONS LEGRAND</t>
  </si>
  <si>
    <t>1C | QS0002105P23</t>
  </si>
  <si>
    <t>0000719989Z</t>
  </si>
  <si>
    <t>P02077</t>
  </si>
  <si>
    <t>ACTIONS SCOR</t>
  </si>
  <si>
    <t>1C | QS000212ACS2</t>
  </si>
  <si>
    <t>0000780868X</t>
  </si>
  <si>
    <t>P02078</t>
  </si>
  <si>
    <t>ACTIONS UNILEVER</t>
  </si>
  <si>
    <t>1C | QS0002114QL6</t>
  </si>
  <si>
    <t>0000722573T</t>
  </si>
  <si>
    <t>P02079</t>
  </si>
  <si>
    <t>ALSTOM SHARING CLASSIC</t>
  </si>
  <si>
    <t>1C | QS0002105P56</t>
  </si>
  <si>
    <t>0000747750L</t>
  </si>
  <si>
    <t>P02080</t>
  </si>
  <si>
    <t>BASF EPARGNE</t>
  </si>
  <si>
    <t>1C | QS0002105QB5</t>
  </si>
  <si>
    <t>0000744337V</t>
  </si>
  <si>
    <t>P02081</t>
  </si>
  <si>
    <t>BAYER ACTIONNARIAT</t>
  </si>
  <si>
    <t>1C | QS0002119YG9</t>
  </si>
  <si>
    <t>0000778185H</t>
  </si>
  <si>
    <t>P02082</t>
  </si>
  <si>
    <t>BNP PARIBAS ESOP</t>
  </si>
  <si>
    <t>1D | QS0002105QM2</t>
  </si>
  <si>
    <t>0000747645Z</t>
  </si>
  <si>
    <t>P02083</t>
  </si>
  <si>
    <t>BNP PARIBAS ESOPAD</t>
  </si>
  <si>
    <t>1C | QS0002105QN0</t>
  </si>
  <si>
    <t>0000747643S</t>
  </si>
  <si>
    <t>P02084</t>
  </si>
  <si>
    <t>BNP PARIBAS ACTIONNARIAT FRANCE</t>
  </si>
  <si>
    <t>1C | QS0002101U04</t>
  </si>
  <si>
    <t>0000747632W</t>
  </si>
  <si>
    <t>P02086</t>
  </si>
  <si>
    <t>CNIM ACTIONNARIAT SALARIES</t>
  </si>
  <si>
    <t>1C | QS0002105QZ4</t>
  </si>
  <si>
    <t>0000744216W</t>
  </si>
  <si>
    <t>P02087</t>
  </si>
  <si>
    <t>DAIMLER-ACTIONNARIAT</t>
  </si>
  <si>
    <t>1C | QS0002105Q22</t>
  </si>
  <si>
    <t>0000744399T</t>
  </si>
  <si>
    <t>P02088</t>
  </si>
  <si>
    <t>EPARGNE DIVERSIFIEE KINGFISHER</t>
  </si>
  <si>
    <t>1C | QS000212BQI1</t>
  </si>
  <si>
    <t>0000779087Y</t>
  </si>
  <si>
    <t>P02089</t>
  </si>
  <si>
    <t>FONDS COMMUN DU PERSONNEL DU SEUIL-FCPS</t>
  </si>
  <si>
    <t>1C | QS0002105RK4</t>
  </si>
  <si>
    <t>0000744412J</t>
  </si>
  <si>
    <t>P02090</t>
  </si>
  <si>
    <t>FCP ALTEN</t>
  </si>
  <si>
    <t>1C | QS0002105RM0</t>
  </si>
  <si>
    <t>0000747430G</t>
  </si>
  <si>
    <t>P02091</t>
  </si>
  <si>
    <t>FCP APTAR</t>
  </si>
  <si>
    <t>1C | QS0002105RN8</t>
  </si>
  <si>
    <t>0000744183T</t>
  </si>
  <si>
    <t>P02092</t>
  </si>
  <si>
    <t>FCP ROTHSCHILD &amp; CO</t>
  </si>
  <si>
    <t>1C | QS0002105RS7</t>
  </si>
  <si>
    <t>0000744185U</t>
  </si>
  <si>
    <t>P02094</t>
  </si>
  <si>
    <t>FCPE GROUPE SANDVIK FRANCE</t>
  </si>
  <si>
    <t>1C | QS0002105RY5</t>
  </si>
  <si>
    <t>0000748766G</t>
  </si>
  <si>
    <t>P02095</t>
  </si>
  <si>
    <t>FONDS ACTIONS PHILIPS</t>
  </si>
  <si>
    <t>1C | QS0002105R39</t>
  </si>
  <si>
    <t>0000744398S</t>
  </si>
  <si>
    <t>P02096</t>
  </si>
  <si>
    <t>FONDS DANONE</t>
  </si>
  <si>
    <t>1C | QS0002101VK5</t>
  </si>
  <si>
    <t>0000744186X</t>
  </si>
  <si>
    <t>P02098</t>
  </si>
  <si>
    <t>GROUPE LIMAGRAIN</t>
  </si>
  <si>
    <t>1C | QS0002105SL0</t>
  </si>
  <si>
    <t>0000744373Y</t>
  </si>
  <si>
    <t>P02099</t>
  </si>
  <si>
    <t>GTT ACTIONNARIAT</t>
  </si>
  <si>
    <t>1C | QS00021045D9</t>
  </si>
  <si>
    <t>0000779429A</t>
  </si>
  <si>
    <t>P02100</t>
  </si>
  <si>
    <t>IMERYS ACTIONS</t>
  </si>
  <si>
    <t>1C | QS0002105SP1</t>
  </si>
  <si>
    <t>0000719763W</t>
  </si>
  <si>
    <t>P02101</t>
  </si>
  <si>
    <t>LAGARDERE ACTIONNARIAT</t>
  </si>
  <si>
    <t>1C | QS0002105SY3</t>
  </si>
  <si>
    <t>0000744447Z</t>
  </si>
  <si>
    <t>P02102</t>
  </si>
  <si>
    <t>LECTRA INVESTISSEMENT</t>
  </si>
  <si>
    <t>1C | QS0002105S12</t>
  </si>
  <si>
    <t>0000744396K</t>
  </si>
  <si>
    <t>P02103</t>
  </si>
  <si>
    <t>LEGRAND OBLIGATIONS PRIVEES</t>
  </si>
  <si>
    <t>1C | QS0002105S20</t>
  </si>
  <si>
    <t>0000747677Y</t>
  </si>
  <si>
    <t>P02106</t>
  </si>
  <si>
    <t>NEXANS PLUS 2014 A</t>
  </si>
  <si>
    <t>1C | QS0002113TI8</t>
  </si>
  <si>
    <t>0000779839Q</t>
  </si>
  <si>
    <t>P02107</t>
  </si>
  <si>
    <t>NEXANS PLUS 2014 B</t>
  </si>
  <si>
    <t>1C | QS0002113TL2</t>
  </si>
  <si>
    <t>0000779840M</t>
  </si>
  <si>
    <t>P02109</t>
  </si>
  <si>
    <t>PARTICIPATION  EURIAL</t>
  </si>
  <si>
    <t>1C | QS0002105UG6</t>
  </si>
  <si>
    <t>0000744408H</t>
  </si>
  <si>
    <t>P02110</t>
  </si>
  <si>
    <t>PEA TIMKEN</t>
  </si>
  <si>
    <t>1C | QS0002105UH4</t>
  </si>
  <si>
    <t>0000744201C</t>
  </si>
  <si>
    <t>P02111</t>
  </si>
  <si>
    <t>REXEL ACTIONNARIAT CLASSIQUE FRANCE</t>
  </si>
  <si>
    <t>1C | QS0002105UQ5</t>
  </si>
  <si>
    <t>0000720042Y</t>
  </si>
  <si>
    <t>P02112</t>
  </si>
  <si>
    <t>REXEL ACTIONNARIAT CLASSIQUE INTERNATIONAL</t>
  </si>
  <si>
    <t>1C | QS0002105UT9</t>
  </si>
  <si>
    <t>0000720045Z</t>
  </si>
  <si>
    <t>P02113</t>
  </si>
  <si>
    <t>S.I.I. ACTIONS</t>
  </si>
  <si>
    <t>1C | QS0002105UY9</t>
  </si>
  <si>
    <t>0000744206H</t>
  </si>
  <si>
    <t>P02118</t>
  </si>
  <si>
    <t>THYSSENKRUPP ACTION</t>
  </si>
  <si>
    <t>1C | QS0002105VJ8</t>
  </si>
  <si>
    <t>0000747994M</t>
  </si>
  <si>
    <t>P02121</t>
  </si>
  <si>
    <t>ACTIONS KONE</t>
  </si>
  <si>
    <t>1C | QS000212B830</t>
  </si>
  <si>
    <t>0000782908S</t>
  </si>
  <si>
    <t>P02123</t>
  </si>
  <si>
    <t>ACTIONS RENAULT</t>
  </si>
  <si>
    <t>1C | QS000212CG34</t>
  </si>
  <si>
    <t>0000782998R</t>
  </si>
  <si>
    <t>P02125</t>
  </si>
  <si>
    <t>NEXANS PLUS 2016 A</t>
  </si>
  <si>
    <t>1C | QS0002119J09</t>
  </si>
  <si>
    <t>0000782932R</t>
  </si>
  <si>
    <t>P02126</t>
  </si>
  <si>
    <t>NEXANS PLUS 2016 B</t>
  </si>
  <si>
    <t>1C | QS0002119KM6</t>
  </si>
  <si>
    <t>0000782933L</t>
  </si>
  <si>
    <t>P02127</t>
  </si>
  <si>
    <t>RENAULT SHARES</t>
  </si>
  <si>
    <t>1C | QS000212C119</t>
  </si>
  <si>
    <t>0000298393Q</t>
  </si>
  <si>
    <t>P02129</t>
  </si>
  <si>
    <t>MULTIPAR EQUILIBRE INTERNATIONAL</t>
  </si>
  <si>
    <t>13C | QS000212C8Y0</t>
  </si>
  <si>
    <t>0000298542E</t>
  </si>
  <si>
    <t>P02133</t>
  </si>
  <si>
    <t>SPIE FOR YOU</t>
  </si>
  <si>
    <t>1C | QS000212GE08</t>
  </si>
  <si>
    <t>0000454626B</t>
  </si>
  <si>
    <t>P02134</t>
  </si>
  <si>
    <t>NEXANS PLUS 2018 A</t>
  </si>
  <si>
    <t>1C | QS000212GSR7</t>
  </si>
  <si>
    <t>0000454591M</t>
  </si>
  <si>
    <t>P02135</t>
  </si>
  <si>
    <t>NEXANS PLUS 2018 B</t>
  </si>
  <si>
    <t>1C | QS000212GSS5</t>
  </si>
  <si>
    <t>0000454592N</t>
  </si>
  <si>
    <t>P02137</t>
  </si>
  <si>
    <t>RENAULT ACTIONS</t>
  </si>
  <si>
    <t>1C | QS000212HHK3</t>
  </si>
  <si>
    <t>0000457749A</t>
  </si>
  <si>
    <t>P02138</t>
  </si>
  <si>
    <t>SHARE PLUS FRANCE 2018</t>
  </si>
  <si>
    <t>1C | QS000212HHL1</t>
  </si>
  <si>
    <t>0000457750E</t>
  </si>
  <si>
    <t>P02139</t>
  </si>
  <si>
    <t>SHARE ORIGINAL</t>
  </si>
  <si>
    <t>1C | QS000212HHM9</t>
  </si>
  <si>
    <t>0000457751U</t>
  </si>
  <si>
    <t>P02140</t>
  </si>
  <si>
    <t>SHARE PLUS INTERNATIONAL 2018</t>
  </si>
  <si>
    <t>1C | QS000212HHN7</t>
  </si>
  <si>
    <t>0000457752V</t>
  </si>
  <si>
    <t>P02141</t>
  </si>
  <si>
    <t>ES ACTIONS EUROPEENNES</t>
  </si>
  <si>
    <t>1C | QS0004089593</t>
  </si>
  <si>
    <t>459032S</t>
  </si>
  <si>
    <t>P02143</t>
  </si>
  <si>
    <t>INITIATIVE EN ACTIONS</t>
  </si>
  <si>
    <t>1C | QS000212IIV6</t>
  </si>
  <si>
    <t>0000459825J</t>
  </si>
  <si>
    <t>P02144</t>
  </si>
  <si>
    <t>RELAIS RUSCUS 2019</t>
  </si>
  <si>
    <t>1C | QS000212IIY0</t>
  </si>
  <si>
    <t>0000459826L</t>
  </si>
  <si>
    <t>BNPP CP CARDIF PRIVATE DEBT</t>
  </si>
  <si>
    <t>1C | FR0011524826</t>
  </si>
  <si>
    <t>139 | BNP PARIBAS CAPITAL PARTNERS</t>
  </si>
  <si>
    <t>0000778706R</t>
  </si>
  <si>
    <t>BNPP CP CARDIF ALTERNATIVE</t>
  </si>
  <si>
    <t>1C | FR0010601476</t>
  </si>
  <si>
    <t>0000720767W</t>
  </si>
  <si>
    <t>P05003</t>
  </si>
  <si>
    <t>PROTECTED TREND FUND</t>
  </si>
  <si>
    <t>10C | FR0011102805</t>
  </si>
  <si>
    <t>0000724191N</t>
  </si>
  <si>
    <t>P05006</t>
  </si>
  <si>
    <t>PROTECTED TARGET ALPHA FUND</t>
  </si>
  <si>
    <t>10C | FR0011150010</t>
  </si>
  <si>
    <t>0000724393A</t>
  </si>
  <si>
    <t>BNPP CP Infrastructure</t>
  </si>
  <si>
    <t>1D | FR0010627083</t>
  </si>
  <si>
    <t>0000721322G</t>
  </si>
  <si>
    <t>P05011</t>
  </si>
  <si>
    <t>THEAM QUANT DYNAMIC RAW MATERIALS</t>
  </si>
  <si>
    <t>31C | FR0011742568</t>
  </si>
  <si>
    <t>0000779448L</t>
  </si>
  <si>
    <t>P05017</t>
  </si>
  <si>
    <t>WRAP STRATEGY FUND</t>
  </si>
  <si>
    <t>1C | FR0011572718</t>
  </si>
  <si>
    <t>0000778899B</t>
  </si>
  <si>
    <t>P05018</t>
  </si>
  <si>
    <t>WRAP STRATEGY FUND II</t>
  </si>
  <si>
    <t>1C | FR0011858307</t>
  </si>
  <si>
    <t>0000779570Y</t>
  </si>
  <si>
    <t>P05023</t>
  </si>
  <si>
    <t>BNPP AM INTERNATIONAL HEDGED STRATEGIES</t>
  </si>
  <si>
    <t>1C | FR0013066685</t>
  </si>
  <si>
    <t>0000782843K</t>
  </si>
  <si>
    <t>P05024</t>
  </si>
  <si>
    <t>THEAM QUANT DISPERSION US</t>
  </si>
  <si>
    <t>13C | FR0013292281</t>
  </si>
  <si>
    <t>0000444964B</t>
  </si>
  <si>
    <t>P05026</t>
  </si>
  <si>
    <t>BNPP AM Hedged Strategies</t>
  </si>
  <si>
    <t>1C | FR0013101425</t>
  </si>
  <si>
    <t>0000782931K</t>
  </si>
  <si>
    <t>P05028</t>
  </si>
  <si>
    <t>THEAM QUANT EUROPE CLIMATE CARBON OFFSET PLAN</t>
  </si>
  <si>
    <t>13C | FR0013397734</t>
  </si>
  <si>
    <t>0000459340B</t>
  </si>
  <si>
    <t>P06007</t>
  </si>
  <si>
    <t>C-QUADRAT NACHHALTIGKEIT GARANT 80</t>
  </si>
  <si>
    <t>10C | FR0012208742</t>
  </si>
  <si>
    <t>0000779805E</t>
  </si>
  <si>
    <t>P06034</t>
  </si>
  <si>
    <t>THEAM QUANT FI HIGH VOL</t>
  </si>
  <si>
    <t>13C | FR0011882372</t>
  </si>
  <si>
    <t>0000779597G</t>
  </si>
  <si>
    <t>P06041</t>
  </si>
  <si>
    <t>BNP Paribas Easy S&amp;P 500 UCITS ETF</t>
  </si>
  <si>
    <t>1C | FR0011550185</t>
  </si>
  <si>
    <t>0000778845E</t>
  </si>
  <si>
    <t>P06042</t>
  </si>
  <si>
    <t>BNP Paribas Easy Stoxx Europe 600 UCITS ETF</t>
  </si>
  <si>
    <t>1C | FR0011550193</t>
  </si>
  <si>
    <t>0000778844D</t>
  </si>
  <si>
    <t>P06046</t>
  </si>
  <si>
    <t>BNP Paribas Easy EURO STOXX 50 UCITS ETF</t>
  </si>
  <si>
    <t>1C | FR0012739431</t>
  </si>
  <si>
    <t>0000781849W</t>
  </si>
  <si>
    <t>P07001</t>
  </si>
  <si>
    <t>HORIZON EPARGNE ACTIONS</t>
  </si>
  <si>
    <t>1C | QS0345917ATT</t>
  </si>
  <si>
    <t>0000719177G</t>
  </si>
  <si>
    <t>P07006</t>
  </si>
  <si>
    <t>BNP PARIBAS FLEXI EUROPE OFFENSIF</t>
  </si>
  <si>
    <t>1C | FR0010732693</t>
  </si>
  <si>
    <t>0000722256Y</t>
  </si>
  <si>
    <t>P07007</t>
  </si>
  <si>
    <t>BNP PARIBAS FLEXI EUROPE EQUILIBRE</t>
  </si>
  <si>
    <t>1C | FR0010732701</t>
  </si>
  <si>
    <t>0000722258F</t>
  </si>
  <si>
    <t>P07008</t>
  </si>
  <si>
    <t>BNP PARIBAS FLEXI EUROPE MODERE</t>
  </si>
  <si>
    <t>1C | FR0010732719</t>
  </si>
  <si>
    <t>0000722257W</t>
  </si>
  <si>
    <t>P07023</t>
  </si>
  <si>
    <t>CAMGESTION OBLIFLEXIBLE</t>
  </si>
  <si>
    <t>1D | FR0012553659</t>
  </si>
  <si>
    <t>0000780897P</t>
  </si>
  <si>
    <t>P07028</t>
  </si>
  <si>
    <t>BNP PARIBAS VALEURS EURO</t>
  </si>
  <si>
    <t>49D | FR0007441795</t>
  </si>
  <si>
    <t>0000719192S</t>
  </si>
  <si>
    <t>P07034</t>
  </si>
  <si>
    <t>IDR MSD</t>
  </si>
  <si>
    <t>1C | FR0010036582</t>
  </si>
  <si>
    <t>0000719179K</t>
  </si>
  <si>
    <t>P07043</t>
  </si>
  <si>
    <t>VALRETRAITE 2</t>
  </si>
  <si>
    <t>1D | FR0007459805</t>
  </si>
  <si>
    <t>0000719219C</t>
  </si>
  <si>
    <t>P07044</t>
  </si>
  <si>
    <t>VALRETRAITE 3</t>
  </si>
  <si>
    <t>1D | FR0007457825</t>
  </si>
  <si>
    <t>0000719220A</t>
  </si>
  <si>
    <t>P07045</t>
  </si>
  <si>
    <t>VALTITRES FCP</t>
  </si>
  <si>
    <t>1D | FR0011274943</t>
  </si>
  <si>
    <t>0000778036G</t>
  </si>
  <si>
    <t>P07049</t>
  </si>
  <si>
    <t>BNP PARIBAS ACTIONS EURO</t>
  </si>
  <si>
    <t>44C | FR0007074232</t>
  </si>
  <si>
    <t>0000719115V</t>
  </si>
  <si>
    <t>P07060</t>
  </si>
  <si>
    <t>CNP ACTIONS EUROPE PIONEER</t>
  </si>
  <si>
    <t>10D | FR0010250050</t>
  </si>
  <si>
    <t>0000748898D</t>
  </si>
  <si>
    <t>P07061</t>
  </si>
  <si>
    <t>CNP ACTIONS EUROPE SCHRODERS</t>
  </si>
  <si>
    <t>10D | FR0010248310</t>
  </si>
  <si>
    <t>0000748872H</t>
  </si>
  <si>
    <t>P07062</t>
  </si>
  <si>
    <t>EPARGNE EUROPE DYNAMIQUE</t>
  </si>
  <si>
    <t>1C | FR0010284489</t>
  </si>
  <si>
    <t>0000749071C</t>
  </si>
  <si>
    <t>P07064</t>
  </si>
  <si>
    <t>FRANCE B</t>
  </si>
  <si>
    <t>1D | FR0010128009</t>
  </si>
  <si>
    <t>P07069</t>
  </si>
  <si>
    <t>FRANCE C</t>
  </si>
  <si>
    <t>1D | FR0010127993</t>
  </si>
  <si>
    <t>0000744983Q</t>
  </si>
  <si>
    <t>P07073</t>
  </si>
  <si>
    <t>MUNICH RE PLACEMENT</t>
  </si>
  <si>
    <t>1C | FR0007436654</t>
  </si>
  <si>
    <t>0000747668V</t>
  </si>
  <si>
    <t>P07076</t>
  </si>
  <si>
    <t>FDNC ACTIONS US</t>
  </si>
  <si>
    <t>1D | FR0012915635</t>
  </si>
  <si>
    <t>0000782173U</t>
  </si>
  <si>
    <t>ABERDEEN OBLICONVERTIBLES EURO</t>
  </si>
  <si>
    <t>1C | FR0000980682</t>
  </si>
  <si>
    <t>32 | ABERDEEN GLOBAL SERVICES S.A</t>
  </si>
  <si>
    <t>0000747063Q</t>
  </si>
  <si>
    <t>ABERDEEN CS WACTIONS</t>
  </si>
  <si>
    <t>1C | FR0007056924</t>
  </si>
  <si>
    <t>0000743778P</t>
  </si>
  <si>
    <t>1D | FR0010786806</t>
  </si>
  <si>
    <t>0000722385F</t>
  </si>
  <si>
    <t>1D | FR0011412683</t>
  </si>
  <si>
    <t>0000778480E</t>
  </si>
  <si>
    <t>ABERDEEN CS EUROBLIG ALTINDEX</t>
  </si>
  <si>
    <t>1C | FR0000989378</t>
  </si>
  <si>
    <t>0000719954T</t>
  </si>
  <si>
    <t>1D | FR0010629378</t>
  </si>
  <si>
    <t>0000720890S</t>
  </si>
  <si>
    <t>1C | FR0007070909</t>
  </si>
  <si>
    <t xml:space="preserve">33 | AG2R LA MONDIALE GESTION D'ACTIFS </t>
  </si>
  <si>
    <t>0000747148J</t>
  </si>
  <si>
    <t>1C | FR0007016357</t>
  </si>
  <si>
    <t>0000747756A</t>
  </si>
  <si>
    <t>1C | FR0007071006</t>
  </si>
  <si>
    <t>0000747149K</t>
  </si>
  <si>
    <t>1C | FR0007082284</t>
  </si>
  <si>
    <t>13 | Compagnie des Techniques Financières</t>
  </si>
  <si>
    <t>0000749007C</t>
  </si>
  <si>
    <t>1C | FR0010563759</t>
  </si>
  <si>
    <t>0000749314Z</t>
  </si>
  <si>
    <t>1C | FR0010563734</t>
  </si>
  <si>
    <t>0000749316X</t>
  </si>
  <si>
    <t>1C | FR0010563726</t>
  </si>
  <si>
    <t>0000749313T</t>
  </si>
  <si>
    <t>13C | FR0007494703</t>
  </si>
  <si>
    <t>0000749035B</t>
  </si>
  <si>
    <t>ALM ACTIONS ZONE EURO ISR</t>
  </si>
  <si>
    <t>13C | FR0000984346</t>
  </si>
  <si>
    <t>0000749037H</t>
  </si>
  <si>
    <t>ALM OBLIG EURO ISR</t>
  </si>
  <si>
    <t>13C | FR0007021324</t>
  </si>
  <si>
    <t>0000749031E</t>
  </si>
  <si>
    <t>ALM PATRIMOINE</t>
  </si>
  <si>
    <t>1C | FR0010962936</t>
  </si>
  <si>
    <t>0000778704P</t>
  </si>
  <si>
    <t>ALM ACTIONS MONDE</t>
  </si>
  <si>
    <t>1D | FR0007045554</t>
  </si>
  <si>
    <t>0000778730V</t>
  </si>
  <si>
    <t>1D | FR0007025192</t>
  </si>
  <si>
    <t>0000778729Q</t>
  </si>
  <si>
    <t>1D | FR0007025184</t>
  </si>
  <si>
    <t>0000778731R</t>
  </si>
  <si>
    <t>1D | FR0007044797</t>
  </si>
  <si>
    <t>0000778732L</t>
  </si>
  <si>
    <t>1D | FR0013256740</t>
  </si>
  <si>
    <t>0000778733M</t>
  </si>
  <si>
    <t>1C | FR0013305109</t>
  </si>
  <si>
    <t>454544X</t>
  </si>
  <si>
    <t>13C | FR0013410271</t>
  </si>
  <si>
    <t>0000460598Y</t>
  </si>
  <si>
    <t>1C | FR0010549360</t>
  </si>
  <si>
    <t>130 | ATHYMIS GESTION S.A</t>
  </si>
  <si>
    <t>0000721472L</t>
  </si>
  <si>
    <t>1C | FR0010772129</t>
  </si>
  <si>
    <t>6 | FIDORG Audit</t>
  </si>
  <si>
    <t>0000721474N</t>
  </si>
  <si>
    <t>1C | FR0010959718</t>
  </si>
  <si>
    <t>0000723481G</t>
  </si>
  <si>
    <t>1C | FR0010097691</t>
  </si>
  <si>
    <t>0000779833H</t>
  </si>
  <si>
    <t>ATHYMIS MILLENNIAL</t>
  </si>
  <si>
    <t>24C | FR0013173374</t>
  </si>
  <si>
    <t>0000298208M</t>
  </si>
  <si>
    <t>24C | FR0013196722</t>
  </si>
  <si>
    <t>289416K</t>
  </si>
  <si>
    <t>1C | FR0013261765</t>
  </si>
  <si>
    <t>0000444376M</t>
  </si>
  <si>
    <t>ATHYMIS ACG INDUSTRIE 4.0</t>
  </si>
  <si>
    <t>24C | FR0013358793</t>
  </si>
  <si>
    <t>0000457967G</t>
  </si>
  <si>
    <t>1D | FR0007013164</t>
  </si>
  <si>
    <t>132 | AXA INVESTMENT MANAGERS</t>
  </si>
  <si>
    <t>0000720092J</t>
  </si>
  <si>
    <t>AXA-IM COUPOLE LONG TERME</t>
  </si>
  <si>
    <t>1D | FR0010049080</t>
  </si>
  <si>
    <t>0000749860A</t>
  </si>
  <si>
    <t>1D | FR0007005947</t>
  </si>
  <si>
    <t>0000778960G</t>
  </si>
  <si>
    <t>1D | FR0007490925</t>
  </si>
  <si>
    <t>0000778956F</t>
  </si>
  <si>
    <t>PAI009</t>
  </si>
  <si>
    <t>AXA IM EUROPEAN LOAN FUND</t>
  </si>
  <si>
    <t>16C | FR0012382091</t>
  </si>
  <si>
    <t>0000779436H</t>
  </si>
  <si>
    <t>PAI010</t>
  </si>
  <si>
    <t>SOGECAP DIVERSIFIED LOANS FUND</t>
  </si>
  <si>
    <t>1D | FR0012486306</t>
  </si>
  <si>
    <t>0000780785X</t>
  </si>
  <si>
    <t>PAI012</t>
  </si>
  <si>
    <t>ACM US LOANS FUND</t>
  </si>
  <si>
    <t>1D | FR0013128790</t>
  </si>
  <si>
    <t>0000298002X</t>
  </si>
  <si>
    <t>PAI013</t>
  </si>
  <si>
    <t>COLUMBUS DIVERSIFIED LEVERAGE LOANS FUND</t>
  </si>
  <si>
    <t>1D | FR0013150018</t>
  </si>
  <si>
    <t>0000298101H</t>
  </si>
  <si>
    <t>PAI014</t>
  </si>
  <si>
    <t>AXA GERMANY LEVERAGED LOANS FUND</t>
  </si>
  <si>
    <t>1D | FR0013079514</t>
  </si>
  <si>
    <t>0000298033X</t>
  </si>
  <si>
    <t>PAI015</t>
  </si>
  <si>
    <t>COLUMBUS GLOBAL DEBT FUND</t>
  </si>
  <si>
    <t>1D | FR0013154150</t>
  </si>
  <si>
    <t>0000298102C</t>
  </si>
  <si>
    <t>PAI018</t>
  </si>
  <si>
    <t>AXA UK LEVERAGED LOANS FUND</t>
  </si>
  <si>
    <t>1D | FR0013201498</t>
  </si>
  <si>
    <t>0000298487M</t>
  </si>
  <si>
    <t>1D | FR0010357202</t>
  </si>
  <si>
    <t>0000298728H</t>
  </si>
  <si>
    <t>PAI027</t>
  </si>
  <si>
    <t>FDNC US SENIOR LOANS</t>
  </si>
  <si>
    <t>10D | FR0013358892</t>
  </si>
  <si>
    <t>SIF</t>
  </si>
  <si>
    <t>0000457929N</t>
  </si>
  <si>
    <t>PAI028</t>
  </si>
  <si>
    <t>AXA UK GPS LEVERAGED LOAN FUND</t>
  </si>
  <si>
    <t>10D | FR0013358983</t>
  </si>
  <si>
    <t>0000457904M</t>
  </si>
  <si>
    <t>AXA AA DIVERSIFIE INDICIEL 1</t>
  </si>
  <si>
    <t>1D | FR0007075635</t>
  </si>
  <si>
    <t>0000746726V</t>
  </si>
  <si>
    <t>10C | FR0010716316</t>
  </si>
  <si>
    <t>148 | SANSO INVESTMENT SOLUTIONS</t>
  </si>
  <si>
    <t>0000721823B</t>
  </si>
  <si>
    <t>1D | FR0007490958</t>
  </si>
  <si>
    <t>35 | Allianz Global Investors GmbH</t>
  </si>
  <si>
    <t>CREACTIF OBLIGATIONS CORPORATES INTERNATIONALES</t>
  </si>
  <si>
    <t>1D | FR0010766501</t>
  </si>
  <si>
    <t>0000722264K</t>
  </si>
  <si>
    <t>1D | FR0007486535</t>
  </si>
  <si>
    <t>000032055L</t>
  </si>
  <si>
    <t>1D | FR0010929133</t>
  </si>
  <si>
    <t>0000723387A</t>
  </si>
  <si>
    <t>1D | FR0010556944</t>
  </si>
  <si>
    <t>0000744528C</t>
  </si>
  <si>
    <t>1D | FR0010556191</t>
  </si>
  <si>
    <t>0000724398M</t>
  </si>
  <si>
    <t>IRCOM RETRAITE DIVERSIFIE</t>
  </si>
  <si>
    <t>1D | FR0011311133</t>
  </si>
  <si>
    <t>0000458729E</t>
  </si>
  <si>
    <t>1D | FR0007473228</t>
  </si>
  <si>
    <t>1D | FR0013018025</t>
  </si>
  <si>
    <t>122 | AMUNDI</t>
  </si>
  <si>
    <t>0000782770A</t>
  </si>
  <si>
    <t>1D | FR0010556209</t>
  </si>
  <si>
    <t>0000444876N</t>
  </si>
  <si>
    <t>1D | FR0010557348</t>
  </si>
  <si>
    <t>163 | BFT Investment Managers</t>
  </si>
  <si>
    <t>0000444980Q</t>
  </si>
  <si>
    <t>ANAXIS BOND OPPORTUNITY EM 2020</t>
  </si>
  <si>
    <t>10D | FR0012767051</t>
  </si>
  <si>
    <t>123 | ANAXIS ASSET MANAGEMENT SAS</t>
  </si>
  <si>
    <t>0000782084H</t>
  </si>
  <si>
    <t>ANAXIS SHORT DURATION</t>
  </si>
  <si>
    <t>10C | FR0011272160</t>
  </si>
  <si>
    <t>0000723548H</t>
  </si>
  <si>
    <t>17C | FR0011911189</t>
  </si>
  <si>
    <t>0000779638J</t>
  </si>
  <si>
    <t>ANAXIS INCOME ADVANTAGE</t>
  </si>
  <si>
    <t>17C | FR0013196169</t>
  </si>
  <si>
    <t>0000298503E</t>
  </si>
  <si>
    <t>US BOND OPP 2021</t>
  </si>
  <si>
    <t>58C | FR0013233863</t>
  </si>
  <si>
    <t>0000298962R</t>
  </si>
  <si>
    <t>EUROPEAN BOND OPP. 2022</t>
  </si>
  <si>
    <t>58C | FR0013221058</t>
  </si>
  <si>
    <t>0000444295K</t>
  </si>
  <si>
    <t>58C | FR0013330719</t>
  </si>
  <si>
    <t>0000458143G</t>
  </si>
  <si>
    <t>HOCHE-COURCELLES</t>
  </si>
  <si>
    <t>1D | FR0010170514</t>
  </si>
  <si>
    <t>224 | ABN AMRO Investment Solutions</t>
  </si>
  <si>
    <t>0000744979B</t>
  </si>
  <si>
    <t>1C | FR0007010129</t>
  </si>
  <si>
    <t>0000745002V</t>
  </si>
  <si>
    <t>1C | FR0007475827</t>
  </si>
  <si>
    <t>0000745003W</t>
  </si>
  <si>
    <t>1C | FR0000985749</t>
  </si>
  <si>
    <t>0000746635Z</t>
  </si>
  <si>
    <t>1C | FR0011161272</t>
  </si>
  <si>
    <t>0000724342P</t>
  </si>
  <si>
    <t>10C | FR0010188334</t>
  </si>
  <si>
    <t>0000749920A</t>
  </si>
  <si>
    <t>1C | FR0010607150</t>
  </si>
  <si>
    <t>0000721353P</t>
  </si>
  <si>
    <t>CARREFOUR CAP</t>
  </si>
  <si>
    <t>1C | FR0000951469</t>
  </si>
  <si>
    <t>0000745060X</t>
  </si>
  <si>
    <t>1C | FR0007023817</t>
  </si>
  <si>
    <t>0000723609W</t>
  </si>
  <si>
    <t>1C | FR0007026067</t>
  </si>
  <si>
    <t>0000723794M</t>
  </si>
  <si>
    <t>1C | FR0011220268</t>
  </si>
  <si>
    <t>0000724582N</t>
  </si>
  <si>
    <t>1C | FR0007081393</t>
  </si>
  <si>
    <t>33 | RSM Paris</t>
  </si>
  <si>
    <t>266 | LA FINANCIERE DE L'ECHIQUIER</t>
  </si>
  <si>
    <t>0000458464N</t>
  </si>
  <si>
    <t>FRANCE INVESTISSEMENT INDEXÉ</t>
  </si>
  <si>
    <t>1D | FR0010682765</t>
  </si>
  <si>
    <t>135 | BDF GESTION</t>
  </si>
  <si>
    <t>0000298618Y</t>
  </si>
  <si>
    <t>FRANCE INVESTISSEMENT INTERNATIONAL</t>
  </si>
  <si>
    <t>1C | FR0007005954</t>
  </si>
  <si>
    <t>0000747664K</t>
  </si>
  <si>
    <t>FRANCE PLACEMENT ACTIONS DE CROISSANCE</t>
  </si>
  <si>
    <t>1D | FR0011274190</t>
  </si>
  <si>
    <t>0000746665M</t>
  </si>
  <si>
    <t>1C | FR0010044263</t>
  </si>
  <si>
    <t>0000747604S</t>
  </si>
  <si>
    <t>1C | FR0010044255</t>
  </si>
  <si>
    <t>0000747603Y</t>
  </si>
  <si>
    <t>FRANCE INVESTISSEMENT ACTIONS DE CROISSANCE</t>
  </si>
  <si>
    <t>1D | FR0010962969</t>
  </si>
  <si>
    <t>0000723608V</t>
  </si>
  <si>
    <t>1D | FR0010689109</t>
  </si>
  <si>
    <t>0000298617P</t>
  </si>
  <si>
    <t>1C | FR0007020540</t>
  </si>
  <si>
    <t>0000782901R</t>
  </si>
  <si>
    <t>1D | FR0007468764</t>
  </si>
  <si>
    <t>0000298592X</t>
  </si>
  <si>
    <t>1C | FR0000400921</t>
  </si>
  <si>
    <t>0000298591W</t>
  </si>
  <si>
    <t>FRANCE INVESTISSEMENT MONETAIRE</t>
  </si>
  <si>
    <t>1C | FR0010044271</t>
  </si>
  <si>
    <t>0000298616J</t>
  </si>
  <si>
    <t>1C | FR0007004254</t>
  </si>
  <si>
    <t>0000298615N</t>
  </si>
  <si>
    <t>FRANCE PLACEMENT INDEXÉ</t>
  </si>
  <si>
    <t>1D | FR0011530575</t>
  </si>
  <si>
    <t>0000298614M</t>
  </si>
  <si>
    <t>1D | FR0010716704</t>
  </si>
  <si>
    <t>0000298613L</t>
  </si>
  <si>
    <t>FRANCE INVESTISSEMENT OBLIGATIONS</t>
  </si>
  <si>
    <t>1C | FR0007030846</t>
  </si>
  <si>
    <t>0000298612R</t>
  </si>
  <si>
    <t>1C | FR0007028337</t>
  </si>
  <si>
    <t>0000298611K</t>
  </si>
  <si>
    <t>1D | FR0012829398</t>
  </si>
  <si>
    <t>0000298610U</t>
  </si>
  <si>
    <t>FRANCE INVESTISSEMENT COURT TERME</t>
  </si>
  <si>
    <t>1D | FR0011679034</t>
  </si>
  <si>
    <t>0000298609E</t>
  </si>
  <si>
    <t>1D | FR0007004239</t>
  </si>
  <si>
    <t>0000298608D</t>
  </si>
  <si>
    <t>FRANCE TRESOR REVENUS TRIMESTRIELS</t>
  </si>
  <si>
    <t>1D | FR0000400566</t>
  </si>
  <si>
    <t>0000298589H</t>
  </si>
  <si>
    <t>1C | FR0000400558</t>
  </si>
  <si>
    <t>0000298588B</t>
  </si>
  <si>
    <t>FRANCE PLACEMENT  ACTIONS DE CROISSANCE USA</t>
  </si>
  <si>
    <t>1D | FR0011519875</t>
  </si>
  <si>
    <t>0000778715H</t>
  </si>
  <si>
    <t>1D | FR0011370667</t>
  </si>
  <si>
    <t>0000778362T</t>
  </si>
  <si>
    <t>FRANCE INVESTISSEMENT MONETAIRE US</t>
  </si>
  <si>
    <t>1D | FR0011726769</t>
  </si>
  <si>
    <t>0000779279Y</t>
  </si>
  <si>
    <t>1D | FR0012447084</t>
  </si>
  <si>
    <t>0000780854W</t>
  </si>
  <si>
    <t>BDF - FONDS S DIVERSIFIE- SOLIDAIRE</t>
  </si>
  <si>
    <t>1C | QS0354435ATT</t>
  </si>
  <si>
    <t>0000298622M</t>
  </si>
  <si>
    <t>BDF - FONDS E ACTIONS EUROPEENNES</t>
  </si>
  <si>
    <t>1C | QS0354436ATT</t>
  </si>
  <si>
    <t>0000032386B</t>
  </si>
  <si>
    <t>1C | QS0354437ATT</t>
  </si>
  <si>
    <t>0000298621L</t>
  </si>
  <si>
    <t>BDF - FONDS B ACTIONS FRANCAISES</t>
  </si>
  <si>
    <t>1C | QS0354438ATT</t>
  </si>
  <si>
    <t>0000298620W</t>
  </si>
  <si>
    <t>1C | QS0354439ATT</t>
  </si>
  <si>
    <t>0000298619S</t>
  </si>
  <si>
    <t>1D | FR0012634566</t>
  </si>
  <si>
    <t>0000781804J</t>
  </si>
  <si>
    <t>FRANCE INVESTISSEMENTS ACTIONS OPTIMISE</t>
  </si>
  <si>
    <t>1D | FR0013184223</t>
  </si>
  <si>
    <t>0000298286W</t>
  </si>
  <si>
    <t>FRANCE PLACEMENT OBLIGATIONS USA</t>
  </si>
  <si>
    <t>1D | FR0013202272</t>
  </si>
  <si>
    <t>0000298385Q</t>
  </si>
  <si>
    <t xml:space="preserve"> FRANCE INVESTISSEMENT CAPITALISATIONS MOYENNES</t>
  </si>
  <si>
    <t>1C | FR0013311404</t>
  </si>
  <si>
    <t>454576X</t>
  </si>
  <si>
    <t>FRANCE PLACEMENT EUROZONE MOYEN TERME</t>
  </si>
  <si>
    <t>1D | FR0013346855</t>
  </si>
  <si>
    <t>0000457440U</t>
  </si>
  <si>
    <t>FRANCE PLACEMENT LONG TERME</t>
  </si>
  <si>
    <t>1D | FR0013346699</t>
  </si>
  <si>
    <t>0000457441K</t>
  </si>
  <si>
    <t>FRANCE INVESTISSEMENT CAPITALISATIONS US</t>
  </si>
  <si>
    <t>10D | FR0013386588</t>
  </si>
  <si>
    <t>0000458982L</t>
  </si>
  <si>
    <t>FRANCE PLACEMENT COURT TERME US</t>
  </si>
  <si>
    <t>10D | FR0013386638</t>
  </si>
  <si>
    <t>0000458984N</t>
  </si>
  <si>
    <t>FRANCE INVESTISSEMENT COURT TERME US</t>
  </si>
  <si>
    <t>10D | FR0013386604</t>
  </si>
  <si>
    <t>0000458983M</t>
  </si>
  <si>
    <t>1D | FR0007040084</t>
  </si>
  <si>
    <t>57 | LA BANQUE POSTALE ASSET MANAGEMENT</t>
  </si>
  <si>
    <t>0000724527P</t>
  </si>
  <si>
    <t>13D | FR0011525534</t>
  </si>
  <si>
    <t>0000782978W</t>
  </si>
  <si>
    <t>ECHIQUIER LUXURY</t>
  </si>
  <si>
    <t>13C | FR0010458265</t>
  </si>
  <si>
    <t>0000458467Q</t>
  </si>
  <si>
    <t>1D | FR0011334408</t>
  </si>
  <si>
    <t>0000298352Y</t>
  </si>
  <si>
    <t>LBPAM IRC AGGREGATE 1-5 ANS</t>
  </si>
  <si>
    <t>1D | FR0013253747</t>
  </si>
  <si>
    <t>0000444375K</t>
  </si>
  <si>
    <t>1D | FR0013267648</t>
  </si>
  <si>
    <t>444581J</t>
  </si>
  <si>
    <t>1D | FR0013287026</t>
  </si>
  <si>
    <t>454017D</t>
  </si>
  <si>
    <t>72D | FR0013365129</t>
  </si>
  <si>
    <t>0000458119F</t>
  </si>
  <si>
    <t>13C | FR0010876870</t>
  </si>
  <si>
    <t>0000743853W</t>
  </si>
  <si>
    <t>CARLTON EURO FLEXIBLE SELECTION</t>
  </si>
  <si>
    <t>1C | FR0010876888</t>
  </si>
  <si>
    <t>0000743897Q</t>
  </si>
  <si>
    <t>PCH001</t>
  </si>
  <si>
    <t xml:space="preserve"> CHEYNE FRENCH FUNDING</t>
  </si>
  <si>
    <t>10D | FR0013323292</t>
  </si>
  <si>
    <t>246 | CHEYNE CAPITAL MANAGEMENT</t>
  </si>
  <si>
    <t>0000454924G</t>
  </si>
  <si>
    <t>PCH002</t>
  </si>
  <si>
    <t>CHEYNE FR FUND SUBFUND2</t>
  </si>
  <si>
    <t>10D | FR0013397783</t>
  </si>
  <si>
    <t>0000459351T</t>
  </si>
  <si>
    <t>ECHIQUIER ROBOTICS</t>
  </si>
  <si>
    <t>13C | FR0012413722</t>
  </si>
  <si>
    <t>458466K</t>
  </si>
  <si>
    <t>CAPITAL ENTREPRISE N°23</t>
  </si>
  <si>
    <t>1D | FR0007452396</t>
  </si>
  <si>
    <t>150 | CPR ASSET MANAGEMENT</t>
  </si>
  <si>
    <t>0000720080Y</t>
  </si>
  <si>
    <t>1D | FR0007013198</t>
  </si>
  <si>
    <t>0000720090T</t>
  </si>
  <si>
    <t>10C | FR0010567453</t>
  </si>
  <si>
    <t>26 | Pierre Henri SCACCHI ET ASSOCIES</t>
  </si>
  <si>
    <t>92 | SAS Diamant Bleu Gestion</t>
  </si>
  <si>
    <t>0000722516M</t>
  </si>
  <si>
    <t>24C | FR0010821934</t>
  </si>
  <si>
    <t>0000722650Z</t>
  </si>
  <si>
    <t>13D | FR0010516542</t>
  </si>
  <si>
    <t>0000723497F</t>
  </si>
  <si>
    <t>1C | FR0013192457</t>
  </si>
  <si>
    <t>0000298396M</t>
  </si>
  <si>
    <t>1C | FR0013256245</t>
  </si>
  <si>
    <t>0000444385D</t>
  </si>
  <si>
    <t>1C | FR0010923805</t>
  </si>
  <si>
    <t>152 | DNCA FINANCE</t>
  </si>
  <si>
    <t>0000723389R</t>
  </si>
  <si>
    <t>1D | FR0010961441</t>
  </si>
  <si>
    <t>0000723526Q</t>
  </si>
  <si>
    <t>1C | FR0013278330</t>
  </si>
  <si>
    <t>444636K</t>
  </si>
  <si>
    <t>DNCA ALPHA GOV</t>
  </si>
  <si>
    <t>16D | FR0013299724</t>
  </si>
  <si>
    <t>444963A</t>
  </si>
  <si>
    <t>1C | QS0002114203</t>
  </si>
  <si>
    <t>154 | ECOFI INVESTISSEMENTS</t>
  </si>
  <si>
    <t>0000722957Q</t>
  </si>
  <si>
    <t>1D | FR0007047782</t>
  </si>
  <si>
    <t>14 | Conseils Associés</t>
  </si>
  <si>
    <t>155 | EDMOND DE ROTHSCHILD ASSET MANAGEMENT</t>
  </si>
  <si>
    <t>0000298718A</t>
  </si>
  <si>
    <t>ECHIQUIER USA</t>
  </si>
  <si>
    <t>1C | FR0007043427</t>
  </si>
  <si>
    <t>0000458465P</t>
  </si>
  <si>
    <t>FCM ASSET MONDE</t>
  </si>
  <si>
    <t>1C | FR0010922377</t>
  </si>
  <si>
    <t>143 | C &amp; M Finances</t>
  </si>
  <si>
    <t>0000723335P</t>
  </si>
  <si>
    <t>1D | FR0007021936</t>
  </si>
  <si>
    <t>0000743856Z</t>
  </si>
  <si>
    <t>IRP AUTO FLEXIBLE 2</t>
  </si>
  <si>
    <t>1D | FR0012536480</t>
  </si>
  <si>
    <t>226 | AMIRAL GESTION</t>
  </si>
  <si>
    <t>0000298719B</t>
  </si>
  <si>
    <t>1C | FR0010040899</t>
  </si>
  <si>
    <t>156 | LumX Asset Management</t>
  </si>
  <si>
    <t>0000747571G</t>
  </si>
  <si>
    <t>1C | FR0010241299</t>
  </si>
  <si>
    <t>0000748893S</t>
  </si>
  <si>
    <t>1C | FR0010281576</t>
  </si>
  <si>
    <t>0000749040K</t>
  </si>
  <si>
    <t>1C | FR0010196402</t>
  </si>
  <si>
    <t>0000748795E</t>
  </si>
  <si>
    <t>CARAC INVESTISSEMENT FLEXIBLE</t>
  </si>
  <si>
    <t>1D | FR0010786343</t>
  </si>
  <si>
    <t>157 | EQUIGEST</t>
  </si>
  <si>
    <t>0000722432P</t>
  </si>
  <si>
    <t>ERASMUS MID CAP EURO</t>
  </si>
  <si>
    <t>13C | FR0010914564</t>
  </si>
  <si>
    <t>9 | Cabinet FIDUS</t>
  </si>
  <si>
    <t>158 | ERASMUS GESTION</t>
  </si>
  <si>
    <t>0000782251U</t>
  </si>
  <si>
    <t>ERASMUS MICRO CAP EURO</t>
  </si>
  <si>
    <t>44C | FR0013294964</t>
  </si>
  <si>
    <t>454311P</t>
  </si>
  <si>
    <t>ROYANCE SELECTION INTERNATIONALE</t>
  </si>
  <si>
    <t>1C | FR0010550194</t>
  </si>
  <si>
    <t>0000458919V</t>
  </si>
  <si>
    <t>10C | FR0007028063</t>
  </si>
  <si>
    <t>0000782069Q</t>
  </si>
  <si>
    <t>1C | FR0011513522</t>
  </si>
  <si>
    <t>0000298309H</t>
  </si>
  <si>
    <t>1C | FR0011092436</t>
  </si>
  <si>
    <t>0000298308B</t>
  </si>
  <si>
    <t>1C | FR0010010876</t>
  </si>
  <si>
    <t>0000298307S</t>
  </si>
  <si>
    <t>1C | FR0012202471</t>
  </si>
  <si>
    <t>0000780590H</t>
  </si>
  <si>
    <t>1C | FR0012287324</t>
  </si>
  <si>
    <t>0000779795H</t>
  </si>
  <si>
    <t>MONCEAU OBLIGATIONS COURT TERME</t>
  </si>
  <si>
    <t>1C | FR0007072087</t>
  </si>
  <si>
    <t>0000778697T</t>
  </si>
  <si>
    <t>1C | FR0011125426</t>
  </si>
  <si>
    <t>0000724249G</t>
  </si>
  <si>
    <t>1C | FR0010758854</t>
  </si>
  <si>
    <t>0000722232W</t>
  </si>
  <si>
    <t>1C | FR0012262418</t>
  </si>
  <si>
    <t>0000779779S</t>
  </si>
  <si>
    <t>1C | FR0007070636</t>
  </si>
  <si>
    <t>444824B</t>
  </si>
  <si>
    <t>1D | FR0007003520</t>
  </si>
  <si>
    <t>455120T</t>
  </si>
  <si>
    <t>1D | FR0007002605</t>
  </si>
  <si>
    <t>455119V</t>
  </si>
  <si>
    <t>1D | FR0007079330</t>
  </si>
  <si>
    <t>0000747312P</t>
  </si>
  <si>
    <t>1D | FR0010030031</t>
  </si>
  <si>
    <t>0000748400K</t>
  </si>
  <si>
    <t>1D | FR0010027458</t>
  </si>
  <si>
    <t>0000748401G</t>
  </si>
  <si>
    <t>1D | FR0007044532</t>
  </si>
  <si>
    <t>0000748445D</t>
  </si>
  <si>
    <t>1D | FR0007022793</t>
  </si>
  <si>
    <t>0000748446G</t>
  </si>
  <si>
    <t>1D | FR0010140251</t>
  </si>
  <si>
    <t>0000747903T</t>
  </si>
  <si>
    <t>1D | FR0010140244</t>
  </si>
  <si>
    <t>0000747904Z</t>
  </si>
  <si>
    <t>FEDERIS ISR ACTIONS AMERIQUE</t>
  </si>
  <si>
    <t>1D | FR0010193235</t>
  </si>
  <si>
    <t>0000748456B</t>
  </si>
  <si>
    <t>13C | FR0010250597</t>
  </si>
  <si>
    <t>0000743858B</t>
  </si>
  <si>
    <t>1C | FR0010250720</t>
  </si>
  <si>
    <t>0000748461S</t>
  </si>
  <si>
    <t>44C | FR0010258251</t>
  </si>
  <si>
    <t>0000743747B</t>
  </si>
  <si>
    <t>1C | FR0010251082</t>
  </si>
  <si>
    <t>0000748460H</t>
  </si>
  <si>
    <t>72D | FR0011304278</t>
  </si>
  <si>
    <t>0000298545A</t>
  </si>
  <si>
    <t>1C | FR0007031653</t>
  </si>
  <si>
    <t>0000719894M</t>
  </si>
  <si>
    <t>1C | FR0010775437</t>
  </si>
  <si>
    <t>0000722351N</t>
  </si>
  <si>
    <t>72D | FR0007045950</t>
  </si>
  <si>
    <t>0000749091S</t>
  </si>
  <si>
    <t>44D | FR0010263806</t>
  </si>
  <si>
    <t>0000747311N</t>
  </si>
  <si>
    <t>72D | FR0011152925</t>
  </si>
  <si>
    <t>0000724291K</t>
  </si>
  <si>
    <t>13D | FR0011409887</t>
  </si>
  <si>
    <t>0000778449L</t>
  </si>
  <si>
    <t>13D | FR0011441591</t>
  </si>
  <si>
    <t>0000778622S</t>
  </si>
  <si>
    <t>72D | FR0007074166</t>
  </si>
  <si>
    <t>0000719893L</t>
  </si>
  <si>
    <t>13D | FR0011527951</t>
  </si>
  <si>
    <t>0000779092W</t>
  </si>
  <si>
    <t>13D | FR0011758036</t>
  </si>
  <si>
    <t>0000778885V</t>
  </si>
  <si>
    <t>1D | FR0007012182</t>
  </si>
  <si>
    <t>0000743857S</t>
  </si>
  <si>
    <t>1D | FR0000984643</t>
  </si>
  <si>
    <t>0000747170J</t>
  </si>
  <si>
    <t>1C | FR0007057674</t>
  </si>
  <si>
    <t>0000743821N</t>
  </si>
  <si>
    <t>1D | FR0000984668</t>
  </si>
  <si>
    <t>0000747169B</t>
  </si>
  <si>
    <t>1D | FR0000984650</t>
  </si>
  <si>
    <t>0000747171F</t>
  </si>
  <si>
    <t>MM STRATIC</t>
  </si>
  <si>
    <t>1D | FR0011662014</t>
  </si>
  <si>
    <t>0000298287U</t>
  </si>
  <si>
    <t>1C | FR0000989279</t>
  </si>
  <si>
    <t>0000719608G</t>
  </si>
  <si>
    <t>1C | FR0000989287</t>
  </si>
  <si>
    <t>0000719626N</t>
  </si>
  <si>
    <t>1C | FR0000989295</t>
  </si>
  <si>
    <t>0000719607X</t>
  </si>
  <si>
    <t>1C | FR0010404731</t>
  </si>
  <si>
    <t>0000719967K</t>
  </si>
  <si>
    <t>1C | QS0002105O24</t>
  </si>
  <si>
    <t>0000748435H</t>
  </si>
  <si>
    <t>1C | QS0002105O57</t>
  </si>
  <si>
    <t>0000748436E</t>
  </si>
  <si>
    <t>1C | QS0002105O65</t>
  </si>
  <si>
    <t>0000748437C</t>
  </si>
  <si>
    <t>1C | QS0002105O73</t>
  </si>
  <si>
    <t>0000748430J</t>
  </si>
  <si>
    <t>1C | QS0002105O81</t>
  </si>
  <si>
    <t>0000748403B</t>
  </si>
  <si>
    <t>1C | QS0002105PA9</t>
  </si>
  <si>
    <t>0000748414W</t>
  </si>
  <si>
    <t>1C | QS0002105PF8</t>
  </si>
  <si>
    <t>0000748418A</t>
  </si>
  <si>
    <t>1C | QS0011128038</t>
  </si>
  <si>
    <t>0000721415D</t>
  </si>
  <si>
    <t>1C | QS0011128053</t>
  </si>
  <si>
    <t>0000721315A</t>
  </si>
  <si>
    <t>1C | QS0011128020</t>
  </si>
  <si>
    <t>0000721316C</t>
  </si>
  <si>
    <t>1C | QS0011128046</t>
  </si>
  <si>
    <t>0000721416G</t>
  </si>
  <si>
    <t>1C | FR0010444836</t>
  </si>
  <si>
    <t>0000298012K</t>
  </si>
  <si>
    <t>1C | FR0000008674</t>
  </si>
  <si>
    <t>114 | FIL Gestion</t>
  </si>
  <si>
    <t>0000747054Z</t>
  </si>
  <si>
    <t>CNP ACTIONS EUROPE FIDELITY</t>
  </si>
  <si>
    <t>1D | FR0010241059</t>
  </si>
  <si>
    <t>0000748889C</t>
  </si>
  <si>
    <t>1C | FR0012686350</t>
  </si>
  <si>
    <t>0000781848V</t>
  </si>
  <si>
    <t>1D | FR0010165050</t>
  </si>
  <si>
    <t>0000782269S</t>
  </si>
  <si>
    <t>PFG006</t>
  </si>
  <si>
    <t>PASTEUR ACTIONS INTERNATIONALES HAUT RENDEMENT</t>
  </si>
  <si>
    <t>1D | FR0010556217</t>
  </si>
  <si>
    <t>0000460440X</t>
  </si>
  <si>
    <t>La Française Inflection Point Multi Trends</t>
  </si>
  <si>
    <t>1C | FR0010834390</t>
  </si>
  <si>
    <t>0000722956K</t>
  </si>
  <si>
    <t>CMNE PARTICIPATION ACTIONS EURO</t>
  </si>
  <si>
    <t>1C | QS0339111ATT</t>
  </si>
  <si>
    <t>0000749529J</t>
  </si>
  <si>
    <t>La Française amLeague Euro 45</t>
  </si>
  <si>
    <t>13C | FR0013245461</t>
  </si>
  <si>
    <t>0000298759K</t>
  </si>
  <si>
    <t>KLESIA - LF ACTIONS EURO</t>
  </si>
  <si>
    <t>1D | FR0010537787</t>
  </si>
  <si>
    <t>444548G</t>
  </si>
  <si>
    <t>1C | FR0007470984</t>
  </si>
  <si>
    <t>0000779716F</t>
  </si>
  <si>
    <t>LA FRANCAISE PROTECTAUX</t>
  </si>
  <si>
    <t>13C | FR0010107953</t>
  </si>
  <si>
    <t>0000747353Y</t>
  </si>
  <si>
    <t>LA FRANCAISE CONVERTIBLES 2020</t>
  </si>
  <si>
    <t>1C | FR0010684282</t>
  </si>
  <si>
    <t>0000721738H</t>
  </si>
  <si>
    <t>LA FRANCAISE CONVERTIBLES DYNAMIQUE</t>
  </si>
  <si>
    <t>13C | FR0007053269</t>
  </si>
  <si>
    <t>0000743694Q</t>
  </si>
  <si>
    <t>LA FRANCAISE SERENI FLEX</t>
  </si>
  <si>
    <t>44C | FR0007016704</t>
  </si>
  <si>
    <t>0000722841M</t>
  </si>
  <si>
    <t>LA FRANCAISE RENDEMENT GLOBAL 2022</t>
  </si>
  <si>
    <t>13C | FR0012020659</t>
  </si>
  <si>
    <t>0000779758W</t>
  </si>
  <si>
    <t>LF RENDEMENT EMERGENT 2023</t>
  </si>
  <si>
    <t>13C | FR0011203223</t>
  </si>
  <si>
    <t>0000724584Q</t>
  </si>
  <si>
    <t>LA FRANCAISE OBLIGATIONS LT</t>
  </si>
  <si>
    <t>13C | FR0000425241</t>
  </si>
  <si>
    <t>0000722845J</t>
  </si>
  <si>
    <t>La Française Absolute Emerging Debt</t>
  </si>
  <si>
    <t>13C | FR0010909150</t>
  </si>
  <si>
    <t>0000723359W</t>
  </si>
  <si>
    <t>LA FRANCAISE EURO INFLATION</t>
  </si>
  <si>
    <t>13C | FR0007076047</t>
  </si>
  <si>
    <t>0000747264T</t>
  </si>
  <si>
    <t>LA FRANCAISE MULTISTRATEGIES OBLIGATAIRES</t>
  </si>
  <si>
    <t>13C | FR0007053657</t>
  </si>
  <si>
    <t>0000743695J</t>
  </si>
  <si>
    <t>1C | FR0010231027</t>
  </si>
  <si>
    <t>0000748886U</t>
  </si>
  <si>
    <t>LA FRANCAISE ALLOCATION</t>
  </si>
  <si>
    <t>13C | FR0010158220</t>
  </si>
  <si>
    <t>0000747451T</t>
  </si>
  <si>
    <t>1C | FR0010171736</t>
  </si>
  <si>
    <t>0000748774Q</t>
  </si>
  <si>
    <t>44C | FR0010575571</t>
  </si>
  <si>
    <t>0000779666U</t>
  </si>
  <si>
    <t>1C | QS0355579ATT</t>
  </si>
  <si>
    <t>0000719818S</t>
  </si>
  <si>
    <t xml:space="preserve">CMNE PARTICIPATION ACTIONS MONDE </t>
  </si>
  <si>
    <t>1C | QS0343541ATT</t>
  </si>
  <si>
    <t>0000749648P</t>
  </si>
  <si>
    <t>1C | QS0355576ATT</t>
  </si>
  <si>
    <t>0000749547R</t>
  </si>
  <si>
    <t>1C | FR0012843266</t>
  </si>
  <si>
    <t>0000782196N</t>
  </si>
  <si>
    <t>FONDATION UNIVERSITE DE LILLE - GESTION</t>
  </si>
  <si>
    <t>1C | FR0012658524</t>
  </si>
  <si>
    <t>0000781816G</t>
  </si>
  <si>
    <t>1C | FR0011375633</t>
  </si>
  <si>
    <t>0000778204N</t>
  </si>
  <si>
    <t>1C | FR0011296300</t>
  </si>
  <si>
    <t>0000778018H</t>
  </si>
  <si>
    <t>1C | FR0012649713</t>
  </si>
  <si>
    <t>0000780979G</t>
  </si>
  <si>
    <t>1D | FR0013003803</t>
  </si>
  <si>
    <t>0000782739G</t>
  </si>
  <si>
    <t>UNEO MULTISTRATEGIES OBLIGATAIRES</t>
  </si>
  <si>
    <t>1C | FR0013128832</t>
  </si>
  <si>
    <t>0000298039C</t>
  </si>
  <si>
    <t>LE SECULAIRE</t>
  </si>
  <si>
    <t>1C | FR0013196326</t>
  </si>
  <si>
    <t>0000298384P</t>
  </si>
  <si>
    <t>1C | FR0013258340</t>
  </si>
  <si>
    <t>0000444381A</t>
  </si>
  <si>
    <t>LC La Française Sub Fi</t>
  </si>
  <si>
    <t>10D | FR0013277241</t>
  </si>
  <si>
    <t>444547X</t>
  </si>
  <si>
    <t>1C | QS0384119ATT</t>
  </si>
  <si>
    <t>0000444289Z</t>
  </si>
  <si>
    <t>1C | QS0401084ATT</t>
  </si>
  <si>
    <t>454998Q</t>
  </si>
  <si>
    <t>1C | FR0013339520</t>
  </si>
  <si>
    <t>34 | Jean-Paul FOUCAULT</t>
  </si>
  <si>
    <t>457167K</t>
  </si>
  <si>
    <t>PCA PRUDENT</t>
  </si>
  <si>
    <t>1C | FR0013339512</t>
  </si>
  <si>
    <t>457169U</t>
  </si>
  <si>
    <t>1C | FR0013339538</t>
  </si>
  <si>
    <t>457168Z</t>
  </si>
  <si>
    <t>1D | FR0013344595</t>
  </si>
  <si>
    <t>455910N</t>
  </si>
  <si>
    <t>LA FRANCAISE COUPOLE OBLIGATAIRE FLEXIBLE</t>
  </si>
  <si>
    <t>1D | FR0010051649</t>
  </si>
  <si>
    <t>0000457466A</t>
  </si>
  <si>
    <t>1C | FR0013366952</t>
  </si>
  <si>
    <t>1C | FR0013375201</t>
  </si>
  <si>
    <t>0000458537B</t>
  </si>
  <si>
    <t>LA FRANCAISE STRATEGIES OBLIGATAIRES</t>
  </si>
  <si>
    <t xml:space="preserve">1C | </t>
  </si>
  <si>
    <t>0000460417C</t>
  </si>
  <si>
    <t>13C | FR0010610386</t>
  </si>
  <si>
    <t>58 | La Financière Responsable</t>
  </si>
  <si>
    <t>0000721330Z</t>
  </si>
  <si>
    <t>13C | FR0010526079</t>
  </si>
  <si>
    <t>0000721329N</t>
  </si>
  <si>
    <t>1C | FR0010993014</t>
  </si>
  <si>
    <t>44 | GEFIP</t>
  </si>
  <si>
    <t>0000779785A</t>
  </si>
  <si>
    <t>1C | FR0000974685</t>
  </si>
  <si>
    <t>0000722502U</t>
  </si>
  <si>
    <t>GEFIP PATRIMONIAL</t>
  </si>
  <si>
    <t>1C | FR0000975252</t>
  </si>
  <si>
    <t>0000747503D</t>
  </si>
  <si>
    <t>13C | FR0011152990</t>
  </si>
  <si>
    <t>47 | GINJER AM</t>
  </si>
  <si>
    <t>0000724194J</t>
  </si>
  <si>
    <t>1C | FR0007020201</t>
  </si>
  <si>
    <t>000054667B</t>
  </si>
  <si>
    <t>10D | FR0010034892</t>
  </si>
  <si>
    <t>46 | GENERALI SGR S.p.A.</t>
  </si>
  <si>
    <t>000054741W</t>
  </si>
  <si>
    <t>1C | FR0007025341</t>
  </si>
  <si>
    <t>000054718W</t>
  </si>
  <si>
    <t>Generali France Future Leaders</t>
  </si>
  <si>
    <t>1C | FR0007064324</t>
  </si>
  <si>
    <t>000054729S</t>
  </si>
  <si>
    <t>1C | FR0007064357</t>
  </si>
  <si>
    <t>000054728Y</t>
  </si>
  <si>
    <t>GENERALI OBLIGATIONS INTERNATIONALES</t>
  </si>
  <si>
    <t>1C | FR0007064472</t>
  </si>
  <si>
    <t>000054732V</t>
  </si>
  <si>
    <t>1C | FR0007475959</t>
  </si>
  <si>
    <t>000054721K</t>
  </si>
  <si>
    <t>13C | FR0010607689</t>
  </si>
  <si>
    <t>000054725N</t>
  </si>
  <si>
    <t>13C | FR0010607713</t>
  </si>
  <si>
    <t>000054734X</t>
  </si>
  <si>
    <t>13C | FR0010607697</t>
  </si>
  <si>
    <t>000054726J</t>
  </si>
  <si>
    <t>24C | FR0010113894</t>
  </si>
  <si>
    <t>000054738B</t>
  </si>
  <si>
    <t>1C | FR0007057070</t>
  </si>
  <si>
    <t>000054668R</t>
  </si>
  <si>
    <t>1C | FR0010762955</t>
  </si>
  <si>
    <t>000054672K</t>
  </si>
  <si>
    <t>13C | FR0010420133</t>
  </si>
  <si>
    <t>000054733W</t>
  </si>
  <si>
    <t>13C | FR0010420117</t>
  </si>
  <si>
    <t>000054731U</t>
  </si>
  <si>
    <t>1D | FR0010491613</t>
  </si>
  <si>
    <t>000054674L</t>
  </si>
  <si>
    <t>1D | FR0011061829</t>
  </si>
  <si>
    <t>000054665A</t>
  </si>
  <si>
    <t>1D | FR0012663243</t>
  </si>
  <si>
    <t>113 | Generali Investments Luxembourg S.A.</t>
  </si>
  <si>
    <t>000054699M</t>
  </si>
  <si>
    <t>1D | FR0013258274</t>
  </si>
  <si>
    <t>48 | Groupama Asset Management</t>
  </si>
  <si>
    <t>SOULADIE Thibault</t>
  </si>
  <si>
    <t>0000444288T</t>
  </si>
  <si>
    <t>PGR004</t>
  </si>
  <si>
    <t>GROUPAMA TIKEHAU DIVERSIFIED DEBT FUND</t>
  </si>
  <si>
    <t>10D | FR0013365509</t>
  </si>
  <si>
    <t>0000457755Y</t>
  </si>
  <si>
    <t>1D | FR0010527267</t>
  </si>
  <si>
    <t>51 | HSBC Global Asset Management (France)</t>
  </si>
  <si>
    <t>0000720088U</t>
  </si>
  <si>
    <t>1D | FR0012100303</t>
  </si>
  <si>
    <t>0000779741N</t>
  </si>
  <si>
    <t>1D | FR0010557322</t>
  </si>
  <si>
    <t>0000719884R</t>
  </si>
  <si>
    <t>EPARINTER - EURO BOND</t>
  </si>
  <si>
    <t>1D | FR0013263415</t>
  </si>
  <si>
    <t>0000444390M</t>
  </si>
  <si>
    <t>1D | FR0007042882</t>
  </si>
  <si>
    <t>247 | Humanis Gestion d'Actifs</t>
  </si>
  <si>
    <t>0000781071L</t>
  </si>
  <si>
    <t>1C | FR0007042973</t>
  </si>
  <si>
    <t>0000781070W</t>
  </si>
  <si>
    <t>1C | FR0007020979</t>
  </si>
  <si>
    <t>0000781075Q</t>
  </si>
  <si>
    <t>1C | FR0010590927</t>
  </si>
  <si>
    <t>0000781038U</t>
  </si>
  <si>
    <t>1C | FR0007476387</t>
  </si>
  <si>
    <t>0000781037R</t>
  </si>
  <si>
    <t>HUMANIS RETRAITE TAUX</t>
  </si>
  <si>
    <t>1C | FR0007392105</t>
  </si>
  <si>
    <t>0000781040T</t>
  </si>
  <si>
    <t>INDEP ACTIONS PME</t>
  </si>
  <si>
    <t>1D | FR0010305177</t>
  </si>
  <si>
    <t>53 | INDEP'AM</t>
  </si>
  <si>
    <t>0000719695Q</t>
  </si>
  <si>
    <t>1D | FR0010305185</t>
  </si>
  <si>
    <t>0000719694P</t>
  </si>
  <si>
    <t>INDEP ACTIONS EURO</t>
  </si>
  <si>
    <t>1D | FR0010365254</t>
  </si>
  <si>
    <t>0000719691L</t>
  </si>
  <si>
    <t>1D | FR0010305193</t>
  </si>
  <si>
    <t>0000719696R</t>
  </si>
  <si>
    <t>1D | FR0010313007</t>
  </si>
  <si>
    <t>0000719773B</t>
  </si>
  <si>
    <t>1D | FR0010313015</t>
  </si>
  <si>
    <t>0000719774H</t>
  </si>
  <si>
    <t>1D | FR0010466425</t>
  </si>
  <si>
    <t>0000720221U</t>
  </si>
  <si>
    <t>1D | FR0012559037</t>
  </si>
  <si>
    <t>0000780919W</t>
  </si>
  <si>
    <t>GARANCE COUVERTURES</t>
  </si>
  <si>
    <t>1D | FR0013066024</t>
  </si>
  <si>
    <t>0000782756U</t>
  </si>
  <si>
    <t>13D | FR0013202306</t>
  </si>
  <si>
    <t>0000298736E</t>
  </si>
  <si>
    <t>INDEP ACTIONS ISR BAS CARBONE</t>
  </si>
  <si>
    <t>13D | FR0013382223</t>
  </si>
  <si>
    <t>0000459755B</t>
  </si>
  <si>
    <t>1C | FR0013301306</t>
  </si>
  <si>
    <t>62 | LA FRANCAISE INVESTMENT SOLUTIONS</t>
  </si>
  <si>
    <t>454099N</t>
  </si>
  <si>
    <t>1C | FR0010144626</t>
  </si>
  <si>
    <t>117 | INVESCO Asset Management SA</t>
  </si>
  <si>
    <t>0000747932Y</t>
  </si>
  <si>
    <t>INVESCO MULTI PATRIMOINE</t>
  </si>
  <si>
    <t>1C | FR0010146043</t>
  </si>
  <si>
    <t>0000747930A</t>
  </si>
  <si>
    <t>Klesia-K Actions Euro</t>
  </si>
  <si>
    <t>1D | FR0013057098</t>
  </si>
  <si>
    <t>160 | KLESIA FINANCES</t>
  </si>
  <si>
    <t>Klesia-K Retraite Euro</t>
  </si>
  <si>
    <t>1D | FR0013371812</t>
  </si>
  <si>
    <t>0000457511Q</t>
  </si>
  <si>
    <t>1C | FR0010641779</t>
  </si>
  <si>
    <t>64 | Lazard Frères Gestion SAS</t>
  </si>
  <si>
    <t>0000779746M</t>
  </si>
  <si>
    <t>1D | FR0013054103</t>
  </si>
  <si>
    <t>0000782809W</t>
  </si>
  <si>
    <t>1D | FR0011945989</t>
  </si>
  <si>
    <t>0000782176S</t>
  </si>
  <si>
    <t>1D | FR0007476817</t>
  </si>
  <si>
    <t>0000778958N</t>
  </si>
  <si>
    <t>QAI M + CANTONNEMENT</t>
  </si>
  <si>
    <t>1C | FR0010720078</t>
  </si>
  <si>
    <t>284 | QUAMVEST S.A</t>
  </si>
  <si>
    <t>0000721809T</t>
  </si>
  <si>
    <t>SODIUM I</t>
  </si>
  <si>
    <t>1D | FR0007012893</t>
  </si>
  <si>
    <t>65 | LYXOR INTERNATIONAL ASSET MANAGEMENT</t>
  </si>
  <si>
    <t>0000720091Q</t>
  </si>
  <si>
    <t>13C | FR0010558841</t>
  </si>
  <si>
    <t>66 | Mandarine Gestion</t>
  </si>
  <si>
    <t>0000720771D</t>
  </si>
  <si>
    <t>13C | FR0010659797</t>
  </si>
  <si>
    <t>0000720774G</t>
  </si>
  <si>
    <t>13C | FR0010756544</t>
  </si>
  <si>
    <t>0000720775A</t>
  </si>
  <si>
    <t>MANDARINE ACTIVE</t>
  </si>
  <si>
    <t>13C | FR0011352160</t>
  </si>
  <si>
    <t>13C | FR0012221992</t>
  </si>
  <si>
    <t>0000779747R</t>
  </si>
  <si>
    <t>44C | FR0013280849</t>
  </si>
  <si>
    <t>0000454278A</t>
  </si>
  <si>
    <t xml:space="preserve"> MANDARINE EQUITY INCOME</t>
  </si>
  <si>
    <t>72D | FR0010147728</t>
  </si>
  <si>
    <t>0000454261P</t>
  </si>
  <si>
    <t>1C | FR0000970980</t>
  </si>
  <si>
    <t>31 | Xavier Lhote</t>
  </si>
  <si>
    <t>70 | Meeschaert Asset Management</t>
  </si>
  <si>
    <t>0000779296D</t>
  </si>
  <si>
    <t>1C | FR0000981946</t>
  </si>
  <si>
    <t>0000779297H</t>
  </si>
  <si>
    <t>1C | FR0000971806</t>
  </si>
  <si>
    <t>0000779298L</t>
  </si>
  <si>
    <t>1C | FR0000988933</t>
  </si>
  <si>
    <t>0000779310E</t>
  </si>
  <si>
    <t>1C | FR0000978090</t>
  </si>
  <si>
    <t>0000779309Q</t>
  </si>
  <si>
    <t>1C | FR0010416321</t>
  </si>
  <si>
    <t>0000779308P</t>
  </si>
  <si>
    <t>1C | FR0000971863</t>
  </si>
  <si>
    <t>0000779311U</t>
  </si>
  <si>
    <t>1C | FR0010916171</t>
  </si>
  <si>
    <t>0000779312V</t>
  </si>
  <si>
    <t>1C | FR0000448953</t>
  </si>
  <si>
    <t>0000779313W</t>
  </si>
  <si>
    <t>1C | FR0000970923</t>
  </si>
  <si>
    <t>0000779314X</t>
  </si>
  <si>
    <t>1C | FR0000970881</t>
  </si>
  <si>
    <t>0000779315Y</t>
  </si>
  <si>
    <t>1C | FR0000971764</t>
  </si>
  <si>
    <t>0000779317S</t>
  </si>
  <si>
    <t>1C | FR0000971913</t>
  </si>
  <si>
    <t>0000779318B</t>
  </si>
  <si>
    <t>MAM SUSTAINABLE INVESTMENT GRADE</t>
  </si>
  <si>
    <t>1C | FR0000971822</t>
  </si>
  <si>
    <t>0000779319H</t>
  </si>
  <si>
    <t>1C | FR0000982035</t>
  </si>
  <si>
    <t>0000779320G</t>
  </si>
  <si>
    <t>1C | FR0000448987</t>
  </si>
  <si>
    <t>0000779321W</t>
  </si>
  <si>
    <t>1D | FR0000970899</t>
  </si>
  <si>
    <t>0000779322X</t>
  </si>
  <si>
    <t>1C | FR0000970949</t>
  </si>
  <si>
    <t>0000779323Y</t>
  </si>
  <si>
    <t>1C | FR0000970972</t>
  </si>
  <si>
    <t>0000779324S</t>
  </si>
  <si>
    <t>1C | FR0007070669</t>
  </si>
  <si>
    <t>0000779333B</t>
  </si>
  <si>
    <t>1C | FR0007070644</t>
  </si>
  <si>
    <t>0000779332A</t>
  </si>
  <si>
    <t>1C | FR0011025246</t>
  </si>
  <si>
    <t>0000779349J</t>
  </si>
  <si>
    <t>NOTRE DAME DE SION - CONGRÉGATION</t>
  </si>
  <si>
    <t>1C | FR0011136522</t>
  </si>
  <si>
    <t>0000779350N</t>
  </si>
  <si>
    <t>1C | FR0007029707</t>
  </si>
  <si>
    <t>0000779339P</t>
  </si>
  <si>
    <t>1C | FR0007059704</t>
  </si>
  <si>
    <t>0000779326V</t>
  </si>
  <si>
    <t>1C | FR0007061783</t>
  </si>
  <si>
    <t>0000779327Z</t>
  </si>
  <si>
    <t>1C | FR0007062898</t>
  </si>
  <si>
    <t>0000779329D</t>
  </si>
  <si>
    <t>1C | FR0007062880</t>
  </si>
  <si>
    <t>0000779328C</t>
  </si>
  <si>
    <t>1C | FR0007063821</t>
  </si>
  <si>
    <t>0000779330K</t>
  </si>
  <si>
    <t>1C | FR0007016811</t>
  </si>
  <si>
    <t>0000779331G</t>
  </si>
  <si>
    <t>1C | FR0007077615</t>
  </si>
  <si>
    <t>0000779334H</t>
  </si>
  <si>
    <t>1C | FR0007080338</t>
  </si>
  <si>
    <t>0000779335C</t>
  </si>
  <si>
    <t>1C | FR0010028811</t>
  </si>
  <si>
    <t>0000779337D</t>
  </si>
  <si>
    <t>1C | FR0010057273</t>
  </si>
  <si>
    <t>0000779338N</t>
  </si>
  <si>
    <t>1C | FR0010225086</t>
  </si>
  <si>
    <t>0000779342H</t>
  </si>
  <si>
    <t>1C | FR0010348755</t>
  </si>
  <si>
    <t>0000779343C</t>
  </si>
  <si>
    <t>1C | FR0010586453</t>
  </si>
  <si>
    <t>0000779344D</t>
  </si>
  <si>
    <t>1C | FR0010830786</t>
  </si>
  <si>
    <t>0000779345E</t>
  </si>
  <si>
    <t>1C | FR0010971085</t>
  </si>
  <si>
    <t>0000779346A</t>
  </si>
  <si>
    <t>1C | FR0011224849</t>
  </si>
  <si>
    <t>0000779352D</t>
  </si>
  <si>
    <t>1C | FR0011250273</t>
  </si>
  <si>
    <t>0000779353E</t>
  </si>
  <si>
    <t>1C | FR0011250323</t>
  </si>
  <si>
    <t>0000779354F</t>
  </si>
  <si>
    <t>1C | FR0011272046</t>
  </si>
  <si>
    <t>0000779355G</t>
  </si>
  <si>
    <t>1C | FR0011459221</t>
  </si>
  <si>
    <t>0000779357A</t>
  </si>
  <si>
    <t>1C | FR0011507185</t>
  </si>
  <si>
    <t>0000779359R</t>
  </si>
  <si>
    <t>1C | FR0011576537</t>
  </si>
  <si>
    <t>0000779362Z</t>
  </si>
  <si>
    <t>1C | FR0012383800</t>
  </si>
  <si>
    <t>0000779854G</t>
  </si>
  <si>
    <t>1C | FR0012517217</t>
  </si>
  <si>
    <t>0000780867N</t>
  </si>
  <si>
    <t>1C | FR0012820777</t>
  </si>
  <si>
    <t>0000782254X</t>
  </si>
  <si>
    <t>1C | FR0012820785</t>
  </si>
  <si>
    <t>0000782255Y</t>
  </si>
  <si>
    <t>1C | FR0013122215</t>
  </si>
  <si>
    <t>0000782968K</t>
  </si>
  <si>
    <t>1C | FR0013123809</t>
  </si>
  <si>
    <t>0000782969R</t>
  </si>
  <si>
    <t>1C | FR0013179009</t>
  </si>
  <si>
    <t>0000298233G</t>
  </si>
  <si>
    <t>1C | FR0013165719</t>
  </si>
  <si>
    <t>0000298212Z</t>
  </si>
  <si>
    <t>ARTHRITIS SOLIDINVEST</t>
  </si>
  <si>
    <t>1C | FR0013251816</t>
  </si>
  <si>
    <t>0000444270H</t>
  </si>
  <si>
    <t>1C | FR0013254232</t>
  </si>
  <si>
    <t>0000444271S</t>
  </si>
  <si>
    <t>1C | FR0013265121</t>
  </si>
  <si>
    <t>0000444446M</t>
  </si>
  <si>
    <t>ASCOT - FIA</t>
  </si>
  <si>
    <t>1C | FR0013267945</t>
  </si>
  <si>
    <t>0000444448U</t>
  </si>
  <si>
    <t>FCP MAUNOIR</t>
  </si>
  <si>
    <t>1C | FR0013279585</t>
  </si>
  <si>
    <t>0000444560U</t>
  </si>
  <si>
    <t>Ethicare</t>
  </si>
  <si>
    <t>1C | FR0013299674</t>
  </si>
  <si>
    <t>444889J</t>
  </si>
  <si>
    <t>1C | FR0013300423</t>
  </si>
  <si>
    <t>0000455305Q</t>
  </si>
  <si>
    <t>1C | FR0013300555</t>
  </si>
  <si>
    <t>444890N</t>
  </si>
  <si>
    <t>1C | FR0013314903</t>
  </si>
  <si>
    <t>454470W</t>
  </si>
  <si>
    <t>SÈVRES DIVERSIFIÉ 1</t>
  </si>
  <si>
    <t>1C | FR0013319845</t>
  </si>
  <si>
    <t>0000454526P</t>
  </si>
  <si>
    <t>1C | FR0013330206</t>
  </si>
  <si>
    <t>0000455755X</t>
  </si>
  <si>
    <t>1C | FR0013333549</t>
  </si>
  <si>
    <t>0000457191N</t>
  </si>
  <si>
    <t>UNIVERSITE DE STRASBOURG</t>
  </si>
  <si>
    <t>1C | FR0013356433</t>
  </si>
  <si>
    <t>000457850Z</t>
  </si>
  <si>
    <t>1C | FR0013373636</t>
  </si>
  <si>
    <t>0000458401T</t>
  </si>
  <si>
    <t>1C | FR0011136563</t>
  </si>
  <si>
    <t>0000779325T</t>
  </si>
  <si>
    <t>IMDolanMcEniry US Corporate</t>
  </si>
  <si>
    <t>27C | FR0013291218</t>
  </si>
  <si>
    <t xml:space="preserve">72 | iM GLOBAL Partner </t>
  </si>
  <si>
    <t>444722R</t>
  </si>
  <si>
    <t>1C | FR0010086603</t>
  </si>
  <si>
    <t>199 | MASSENA PARTNERS - Succursale de Paris</t>
  </si>
  <si>
    <t>0000747682P</t>
  </si>
  <si>
    <t>1C | FR0010298513</t>
  </si>
  <si>
    <t>0000723846M</t>
  </si>
  <si>
    <t>1D | FR0011030642</t>
  </si>
  <si>
    <t>73 | NATIXIS INVESTMENT MANAGERS INTERNATIONAL</t>
  </si>
  <si>
    <t>0000723832M</t>
  </si>
  <si>
    <t>OSTRUM NATINVEST</t>
  </si>
  <si>
    <t>1C | FR0012719540</t>
  </si>
  <si>
    <t>0000781897D</t>
  </si>
  <si>
    <t>10D | FR0011009976</t>
  </si>
  <si>
    <t>75 | NEW ALPHA ASSET MANAGEMENT</t>
  </si>
  <si>
    <t>0000778514E</t>
  </si>
  <si>
    <t>10C | FR0000988669</t>
  </si>
  <si>
    <t>76 | ODDO BHF Asset Management SAS</t>
  </si>
  <si>
    <t>0000747288C</t>
  </si>
  <si>
    <t>1D | FR0007014733</t>
  </si>
  <si>
    <t>0000778961W</t>
  </si>
  <si>
    <t>S2IEM SICAV COMP A</t>
  </si>
  <si>
    <t>1D | FR0011914720</t>
  </si>
  <si>
    <t>0000782977M</t>
  </si>
  <si>
    <t>1C | FR0013184686</t>
  </si>
  <si>
    <t>0000298313J</t>
  </si>
  <si>
    <t>1C | FR0010689570</t>
  </si>
  <si>
    <t>79 | OLYMPIA CAPITAL MANAGEMENT</t>
  </si>
  <si>
    <t>0000723393G</t>
  </si>
  <si>
    <t>1C | FR0007059308</t>
  </si>
  <si>
    <t>0000723395B</t>
  </si>
  <si>
    <t>1C | FR0010745125</t>
  </si>
  <si>
    <t>0000723397H</t>
  </si>
  <si>
    <t>1C | FR0010745133</t>
  </si>
  <si>
    <t>0000723398L</t>
  </si>
  <si>
    <t>ALTIPRO III SP</t>
  </si>
  <si>
    <t>1C | FR0010745141</t>
  </si>
  <si>
    <t>0000723399M</t>
  </si>
  <si>
    <t>1C | FR0010745117</t>
  </si>
  <si>
    <t>0000723400T</t>
  </si>
  <si>
    <t>10C | FR0010744037</t>
  </si>
  <si>
    <t>0000723396D</t>
  </si>
  <si>
    <t>10C | FR0010745091</t>
  </si>
  <si>
    <t>0000723401Q</t>
  </si>
  <si>
    <t>1D | FR0012759553</t>
  </si>
  <si>
    <t>245 | EnTrustPermal SAS</t>
  </si>
  <si>
    <t>0000782044L</t>
  </si>
  <si>
    <t>PERMAL CARDIF CO_INVESTMENT FUND</t>
  </si>
  <si>
    <t>1D | FR0012914984</t>
  </si>
  <si>
    <t>0000782191P</t>
  </si>
  <si>
    <t>1D | FR0013223591</t>
  </si>
  <si>
    <t>0000298652Z</t>
  </si>
  <si>
    <t>1D | FR0011334903</t>
  </si>
  <si>
    <t>0000778130Y</t>
  </si>
  <si>
    <t xml:space="preserve"> GLOBAL ABSOLUTE RETURN FUND 2</t>
  </si>
  <si>
    <t>1D | FR0011334911</t>
  </si>
  <si>
    <t>0000778131N</t>
  </si>
  <si>
    <t>1D | FR0010533042</t>
  </si>
  <si>
    <t xml:space="preserve">231 | ODDO BHF Asset Management SAS </t>
  </si>
  <si>
    <t>0000444317A</t>
  </si>
  <si>
    <t>1C | QS0002105RX7</t>
  </si>
  <si>
    <t>275 | EQUITIS GESTION</t>
  </si>
  <si>
    <t>0000460457L</t>
  </si>
  <si>
    <t>13C | FR0011659945</t>
  </si>
  <si>
    <t>0000779274L</t>
  </si>
  <si>
    <t>R GLOBAL OPPORTUNITIES MASTER SP</t>
  </si>
  <si>
    <t>1C | FR0013223104</t>
  </si>
  <si>
    <t xml:space="preserve">268 | Rothschild and Co Asset Management Europe </t>
  </si>
  <si>
    <t>0000298637Z</t>
  </si>
  <si>
    <t>1D | FR0011995299</t>
  </si>
  <si>
    <t>0000298716T</t>
  </si>
  <si>
    <t>1D | FR0011995307</t>
  </si>
  <si>
    <t>0000298717Y</t>
  </si>
  <si>
    <t>PRI003</t>
  </si>
  <si>
    <t>PUBLIC LAW FINANCE FUND</t>
  </si>
  <si>
    <t>1D | FR0012979300</t>
  </si>
  <si>
    <t>86 | RIVAGE INVESTMENT</t>
  </si>
  <si>
    <t>0000782166M</t>
  </si>
  <si>
    <t>PRI004</t>
  </si>
  <si>
    <t>FCP ASTORG INFRASTRUCTURE</t>
  </si>
  <si>
    <t>10D | FR0011661750</t>
  </si>
  <si>
    <t>0000779151R</t>
  </si>
  <si>
    <t>PRI005</t>
  </si>
  <si>
    <t>FCP PROJETS-INFRA</t>
  </si>
  <si>
    <t>10D | FR0011844653</t>
  </si>
  <si>
    <t>0000779497U</t>
  </si>
  <si>
    <t>PRI006</t>
  </si>
  <si>
    <t>RIVAGE EURO DETTE INFRASTRUCTURE 1</t>
  </si>
  <si>
    <t>10D | FR0012000859</t>
  </si>
  <si>
    <t>0000779649L</t>
  </si>
  <si>
    <t>PRI007</t>
  </si>
  <si>
    <t>AGRICOLE RIVAGE DETTE INFRA</t>
  </si>
  <si>
    <t>10D | FR0012891448</t>
  </si>
  <si>
    <t>0000782167R</t>
  </si>
  <si>
    <t>PRI008</t>
  </si>
  <si>
    <t>ARGUIN INFRASTRUCTURE</t>
  </si>
  <si>
    <t>10D | FR0012950517</t>
  </si>
  <si>
    <t>0000782380Q</t>
  </si>
  <si>
    <t>PRI009</t>
  </si>
  <si>
    <t>RIVAGE EURO DEBT INFRASTRUCTURE 2</t>
  </si>
  <si>
    <t>10D | FR0013215381</t>
  </si>
  <si>
    <t>0000298537G</t>
  </si>
  <si>
    <t>PRI010</t>
  </si>
  <si>
    <t>RIVAGE HORIZONS INFRASTRUCTURE FUND</t>
  </si>
  <si>
    <t>10D | FR0013222635</t>
  </si>
  <si>
    <t>0000298654V</t>
  </si>
  <si>
    <t>RIVAGE EQUITY OPTIMIZED STRATEGY (REOS)</t>
  </si>
  <si>
    <t>18C | FR0013230570</t>
  </si>
  <si>
    <t>0000298735H</t>
  </si>
  <si>
    <t>PRI012</t>
  </si>
  <si>
    <t>RIVAGE EURO DEBT INFRASTRUCTURE HIGH RETURN</t>
  </si>
  <si>
    <t>10D | FR0013245180</t>
  </si>
  <si>
    <t>0000298950E</t>
  </si>
  <si>
    <t>PRI013</t>
  </si>
  <si>
    <t>AG SECTEUR PUBLIC FRANCE S.L.P</t>
  </si>
  <si>
    <t>10D | FR0013255874</t>
  </si>
  <si>
    <t>0000444294J</t>
  </si>
  <si>
    <t>PRI014</t>
  </si>
  <si>
    <t xml:space="preserve"> RIVAGE EURO PUBLIC FRANCE</t>
  </si>
  <si>
    <t>10D | FR0013300142</t>
  </si>
  <si>
    <t>454024D</t>
  </si>
  <si>
    <t>PRI015</t>
  </si>
  <si>
    <t>SECTEUR PUBLIC FRANCE C4 S.L.P</t>
  </si>
  <si>
    <t>10D | FR0013336930</t>
  </si>
  <si>
    <t>457122K</t>
  </si>
  <si>
    <t>PRI016</t>
  </si>
  <si>
    <t>VBR PUBLIC SECTOR France</t>
  </si>
  <si>
    <t>10D | FR0013371994</t>
  </si>
  <si>
    <t>0000458506D</t>
  </si>
  <si>
    <t>PRI017</t>
  </si>
  <si>
    <t>ROYALE EURO DETTE SECTEUR PUBLIC L'HEXAGONE</t>
  </si>
  <si>
    <t>10D | FR0013412590</t>
  </si>
  <si>
    <t>0000460402M</t>
  </si>
  <si>
    <t>24C | FR0011527183</t>
  </si>
  <si>
    <t>87 | RMA Asset Management</t>
  </si>
  <si>
    <t>0000778792F</t>
  </si>
  <si>
    <t>1D | FR0007478193</t>
  </si>
  <si>
    <t>0000782165K</t>
  </si>
  <si>
    <t>1D | FR0011521822</t>
  </si>
  <si>
    <t>0000779811V</t>
  </si>
  <si>
    <t>1D | FR0007047915</t>
  </si>
  <si>
    <t>0000298715X</t>
  </si>
  <si>
    <t>1D | FR0013176047</t>
  </si>
  <si>
    <t>209 | RUSSELL INVESTMENTS FRANCE</t>
  </si>
  <si>
    <t>1D | FR0013275260</t>
  </si>
  <si>
    <t>0000444507W</t>
  </si>
  <si>
    <t xml:space="preserve">LMG Convertibles Euro </t>
  </si>
  <si>
    <t>1D | FR0013277399</t>
  </si>
  <si>
    <t>210 | SCHELCHER PRINCE GESTION</t>
  </si>
  <si>
    <t>444553W</t>
  </si>
  <si>
    <t>1D | FR0000972218</t>
  </si>
  <si>
    <t>95 | SOCIETE GENERALE GESTION</t>
  </si>
  <si>
    <t>0000782175W</t>
  </si>
  <si>
    <t>INVESTISSEMENT N°5</t>
  </si>
  <si>
    <t>1D | FR0007411475</t>
  </si>
  <si>
    <t>0000720085K</t>
  </si>
  <si>
    <t>10D | FR0013415684</t>
  </si>
  <si>
    <t>276 | SCHRODERS AM</t>
  </si>
  <si>
    <t>0000459618Z</t>
  </si>
  <si>
    <t>SELECT-PORTEFEUILLES OPPORTUNITES</t>
  </si>
  <si>
    <t>10C | FR0010408872</t>
  </si>
  <si>
    <t>10 | Cabinet Lionel GUIBERT</t>
  </si>
  <si>
    <t>96 | Société Parisienne de Gestion</t>
  </si>
  <si>
    <t>0000719985Q</t>
  </si>
  <si>
    <t>1C | FR0011336437</t>
  </si>
  <si>
    <t>0000778143K</t>
  </si>
  <si>
    <t>1C | FR0012881696</t>
  </si>
  <si>
    <t>0000782280Z</t>
  </si>
  <si>
    <t>1C | FR0000009995</t>
  </si>
  <si>
    <t>0000748554K</t>
  </si>
  <si>
    <t>1D | FR0010556183</t>
  </si>
  <si>
    <t>0000779775N</t>
  </si>
  <si>
    <t>1D | FR0012758712</t>
  </si>
  <si>
    <t>0000748558V</t>
  </si>
  <si>
    <t>SYCOMORE ALLOCATION PATRIMOINE</t>
  </si>
  <si>
    <t>13C | FR0010474015</t>
  </si>
  <si>
    <t>0000748552Q</t>
  </si>
  <si>
    <t>SYCOMORE L/S OPPORTUNITIES</t>
  </si>
  <si>
    <t>1D | FR0012758761</t>
  </si>
  <si>
    <t>0000748556N</t>
  </si>
  <si>
    <t>44C | FR0011003391</t>
  </si>
  <si>
    <t>0000723712L</t>
  </si>
  <si>
    <t>13C | FR0011288489</t>
  </si>
  <si>
    <t>0000778034C</t>
  </si>
  <si>
    <t>44C | FR0010878306</t>
  </si>
  <si>
    <t>0000780589E</t>
  </si>
  <si>
    <t>24C | FR0011276302</t>
  </si>
  <si>
    <t>44C | FR0013170909</t>
  </si>
  <si>
    <t>0000298263T</t>
  </si>
  <si>
    <t>44C | FR0013220431</t>
  </si>
  <si>
    <t>0000298673W</t>
  </si>
  <si>
    <t>13C | FR0013236890</t>
  </si>
  <si>
    <t>0000298798G</t>
  </si>
  <si>
    <t>1D | FR0007066618</t>
  </si>
  <si>
    <t>0000444864E</t>
  </si>
  <si>
    <t>44C | FR0013331022</t>
  </si>
  <si>
    <t>0000455960L</t>
  </si>
  <si>
    <t>ESC CONVICTIONS</t>
  </si>
  <si>
    <t>44C | FR0013344322</t>
  </si>
  <si>
    <t>0000457579A</t>
  </si>
  <si>
    <t>DM CAPITAL</t>
  </si>
  <si>
    <t>44C | FR0013346376</t>
  </si>
  <si>
    <t>0000457772X</t>
  </si>
  <si>
    <t>13C | FR0007005368</t>
  </si>
  <si>
    <t>457450W</t>
  </si>
  <si>
    <t>44C | FR0013373859</t>
  </si>
  <si>
    <t>0000458715S</t>
  </si>
  <si>
    <t>44C | FR0013402336</t>
  </si>
  <si>
    <t>0000460312C</t>
  </si>
  <si>
    <t>44C | FR0013404738</t>
  </si>
  <si>
    <t>0000460295J</t>
  </si>
  <si>
    <t>13D | FR0013410842</t>
  </si>
  <si>
    <t>0000460396A</t>
  </si>
  <si>
    <t>1C | FR0010751446</t>
  </si>
  <si>
    <t>0000722824C</t>
  </si>
  <si>
    <t>1C | FR0010363242</t>
  </si>
  <si>
    <t>0000722806R</t>
  </si>
  <si>
    <t>1D | FR0010650101</t>
  </si>
  <si>
    <t>0000721454L</t>
  </si>
  <si>
    <t>10C | FR0000976573</t>
  </si>
  <si>
    <t>0000743956X</t>
  </si>
  <si>
    <t>PTI001</t>
  </si>
  <si>
    <t>GF PRIVATE DEBT EUROPE</t>
  </si>
  <si>
    <t>1D | FR0012420487</t>
  </si>
  <si>
    <t>120 | Tikehau Investment Management</t>
  </si>
  <si>
    <t>0000780935X</t>
  </si>
  <si>
    <t>PTI003</t>
  </si>
  <si>
    <t>TIKEHAU BRENNUS</t>
  </si>
  <si>
    <t>1D | FR0013312618</t>
  </si>
  <si>
    <t>0000454520T</t>
  </si>
  <si>
    <t>PTI004</t>
  </si>
  <si>
    <t>TIKEHAU SENIOR LOAN III - FLAGSHIP</t>
  </si>
  <si>
    <t>1D | FR0013323425</t>
  </si>
  <si>
    <t>0000455779C</t>
  </si>
  <si>
    <t>PTI005</t>
  </si>
  <si>
    <t>TIKEHAU SENIOR LOAN III -SL</t>
  </si>
  <si>
    <t>1D | FR0013323409</t>
  </si>
  <si>
    <t>0000455778H</t>
  </si>
  <si>
    <t>PTI006</t>
  </si>
  <si>
    <t>TIKEHAU SENIOR LOAN III - O</t>
  </si>
  <si>
    <t>1D | FR0013323417</t>
  </si>
  <si>
    <t>0000455780T</t>
  </si>
  <si>
    <t>1C | FR0010546929</t>
  </si>
  <si>
    <t>215 | Tocqueville Finance SA</t>
  </si>
  <si>
    <t>0000458195Z</t>
  </si>
  <si>
    <t>1C | FR0010546945</t>
  </si>
  <si>
    <t>0000458187T</t>
  </si>
  <si>
    <t>24C | FR0010565515</t>
  </si>
  <si>
    <t>KITTANE RAMEGOWDA Krishnamurthy</t>
  </si>
  <si>
    <t>0000458190A</t>
  </si>
  <si>
    <t>44C | FR0012686202</t>
  </si>
  <si>
    <t>0000458196W</t>
  </si>
  <si>
    <t>24C | FR0011608421</t>
  </si>
  <si>
    <t>0000458189C</t>
  </si>
  <si>
    <t>1C | FR0010546903</t>
  </si>
  <si>
    <t>0000458191X</t>
  </si>
  <si>
    <t>24C | FR0010547067</t>
  </si>
  <si>
    <t>0000458193S</t>
  </si>
  <si>
    <t>44C | FR0013127867</t>
  </si>
  <si>
    <t>0000458194T</t>
  </si>
  <si>
    <t>MM TOCQUEVILLE CONVICTIONS</t>
  </si>
  <si>
    <t>1C | FR0013384252</t>
  </si>
  <si>
    <t>0000458902U</t>
  </si>
  <si>
    <t>GLOBALE HARMONIE</t>
  </si>
  <si>
    <t>1C | FR0011516848</t>
  </si>
  <si>
    <t>104 | VMP GESTION</t>
  </si>
  <si>
    <t>0000779250S</t>
  </si>
  <si>
    <t>GLOBALE SERENITE</t>
  </si>
  <si>
    <t>1C | FR0011516830</t>
  </si>
  <si>
    <t>0000779251P</t>
  </si>
  <si>
    <t>GLOBALE CHALLENGE</t>
  </si>
  <si>
    <t>1C | FR0013291937</t>
  </si>
  <si>
    <t>444861H</t>
  </si>
  <si>
    <t>LMdG SMID CAP (EUR)</t>
  </si>
  <si>
    <t>86C | FR0011308170</t>
  </si>
  <si>
    <t>216 | UBS LA MAISON DE GESTION</t>
  </si>
  <si>
    <t>0000778175Q</t>
  </si>
  <si>
    <t>10D | FR0010222182</t>
  </si>
  <si>
    <t>0000748866V</t>
  </si>
  <si>
    <t>LMdG OPPORTUNITES MONDE 50 (EUR)</t>
  </si>
  <si>
    <t>44C | FR0010172437</t>
  </si>
  <si>
    <t>0000722318L</t>
  </si>
  <si>
    <t>LMdG FLEX PATRIMOINE (EUR)</t>
  </si>
  <si>
    <t>44D | FR0010626291</t>
  </si>
  <si>
    <t>0000722315B</t>
  </si>
  <si>
    <t>LMdG FLEX CROISSANCE (EUR)</t>
  </si>
  <si>
    <t>44C | FR0010626853</t>
  </si>
  <si>
    <t>0000722314A</t>
  </si>
  <si>
    <t>1D | FR0000973042</t>
  </si>
  <si>
    <t>0000743772B</t>
  </si>
  <si>
    <t>1C | FR0012658029</t>
  </si>
  <si>
    <t>0000781883G</t>
  </si>
  <si>
    <t>1C | FR0012330082</t>
  </si>
  <si>
    <t>0000780683L</t>
  </si>
  <si>
    <t>1C | FR0011285535</t>
  </si>
  <si>
    <t>0000780622Q</t>
  </si>
  <si>
    <t>1C | FR0012060044</t>
  </si>
  <si>
    <t>0000779750T</t>
  </si>
  <si>
    <t>1C | FR0011819028</t>
  </si>
  <si>
    <t>0000779513E</t>
  </si>
  <si>
    <t>1C | FR0011060847</t>
  </si>
  <si>
    <t>0000723990M</t>
  </si>
  <si>
    <t>1C | FR0010975524</t>
  </si>
  <si>
    <t>0000723625G</t>
  </si>
  <si>
    <t>1C | FR0010329342</t>
  </si>
  <si>
    <t>0000747242G</t>
  </si>
  <si>
    <t>72C | FR0010370437</t>
  </si>
  <si>
    <t>0000719496L</t>
  </si>
  <si>
    <t>1C | FR0010354548</t>
  </si>
  <si>
    <t>0000719658H</t>
  </si>
  <si>
    <t>1C | FR0010312157</t>
  </si>
  <si>
    <t>0000749260R</t>
  </si>
  <si>
    <t>1C | FR0000001513</t>
  </si>
  <si>
    <t>0000743760F</t>
  </si>
  <si>
    <t>1C | FR0013276854</t>
  </si>
  <si>
    <t>444504U</t>
  </si>
  <si>
    <t>1C | FR0013275211</t>
  </si>
  <si>
    <t>0000444506Y</t>
  </si>
  <si>
    <t xml:space="preserve"> GAMBARDELLA</t>
  </si>
  <si>
    <t>1C | FR0013299385</t>
  </si>
  <si>
    <t>0000444960J</t>
  </si>
  <si>
    <t>1C | FR0013302411</t>
  </si>
  <si>
    <t>454110X</t>
  </si>
  <si>
    <t>1C | FR0013294329</t>
  </si>
  <si>
    <t>454027F</t>
  </si>
  <si>
    <t>1C | FR0013307584</t>
  </si>
  <si>
    <t>10C | FR0013127123</t>
  </si>
  <si>
    <t>782844R</t>
  </si>
  <si>
    <t>1C | FR0011045160</t>
  </si>
  <si>
    <t>225 | VEGA INVESTMENT MANAGERS</t>
  </si>
  <si>
    <t>298524U</t>
  </si>
  <si>
    <t>1C | FR0013411287</t>
  </si>
  <si>
    <t>0000460845N</t>
  </si>
  <si>
    <t>BNP PARIBAS MIDCAP EURO</t>
  </si>
  <si>
    <t>1C | FR0010077172</t>
  </si>
  <si>
    <t>000032035Q</t>
  </si>
  <si>
    <t>P01029</t>
  </si>
  <si>
    <t>BNP PARIBAS EUROPE DIVIDENDE RESPONSABLE</t>
  </si>
  <si>
    <t>1C | FR0010077362</t>
  </si>
  <si>
    <t>0000747293T</t>
  </si>
  <si>
    <t>P01033</t>
  </si>
  <si>
    <t>CNP ASSUR SMID CAP EUROPE</t>
  </si>
  <si>
    <t>1D | FR0007044706</t>
  </si>
  <si>
    <t>0000743553D</t>
  </si>
  <si>
    <t>P01042</t>
  </si>
  <si>
    <t>BNP PARIBAS ACTIONS EUROPE</t>
  </si>
  <si>
    <t>1C | FR0010028910</t>
  </si>
  <si>
    <t>000AIAAALEO</t>
  </si>
  <si>
    <t>P01053</t>
  </si>
  <si>
    <t>BNP PARIBAS VALEURS FRANCAISES</t>
  </si>
  <si>
    <t>1C | FR0010028902</t>
  </si>
  <si>
    <t>0000720320Z</t>
  </si>
  <si>
    <t>BNP PARIBAS BEST SELECTION ACTIONS EURO</t>
  </si>
  <si>
    <t>1C | FR0010115410</t>
  </si>
  <si>
    <t>0000744085P</t>
  </si>
  <si>
    <t>P01055</t>
  </si>
  <si>
    <t>BNP PARIBAS MIDCAP FRANCE</t>
  </si>
  <si>
    <t>1C | FR0010616177</t>
  </si>
  <si>
    <t>0000747678A</t>
  </si>
  <si>
    <t>P01070</t>
  </si>
  <si>
    <t>ACTIONS MONDE BNPP AM</t>
  </si>
  <si>
    <t>1D | FR0007471198</t>
  </si>
  <si>
    <t>000032046M</t>
  </si>
  <si>
    <t>P01071</t>
  </si>
  <si>
    <t>ECLAIR</t>
  </si>
  <si>
    <t>1D | FR0007016738</t>
  </si>
  <si>
    <t>0000000</t>
  </si>
  <si>
    <t>P01072</t>
  </si>
  <si>
    <t>BNP PARIBAS SELECTION DYNAMIQUE PEA</t>
  </si>
  <si>
    <t>1C | FR0010076430</t>
  </si>
  <si>
    <t>0000744023K</t>
  </si>
  <si>
    <t>P01090</t>
  </si>
  <si>
    <t>BNP PARIBAS PERSPECTIVES 2022-2024</t>
  </si>
  <si>
    <t>13C | FR0000174591</t>
  </si>
  <si>
    <t>0000747489W</t>
  </si>
  <si>
    <t>P01091</t>
  </si>
  <si>
    <t>BNP PARIBAS PERSPECTIVES 2019-2021</t>
  </si>
  <si>
    <t>13C | FR0000174575</t>
  </si>
  <si>
    <t>0000747488V</t>
  </si>
  <si>
    <t>BNP PARIBAS PERSPECTIVES COURT TERME</t>
  </si>
  <si>
    <t>13C | FR0000174567</t>
  </si>
  <si>
    <t>0000747483J</t>
  </si>
  <si>
    <t>BNP PARIBAS PERSPECTIVES LONG TERME</t>
  </si>
  <si>
    <t>13C | FR0000174617</t>
  </si>
  <si>
    <t>0000747480S</t>
  </si>
  <si>
    <t>P01095</t>
  </si>
  <si>
    <t>NATIO FONDS AMPERE 1</t>
  </si>
  <si>
    <t>1D | FR0007040308</t>
  </si>
  <si>
    <t>0000744026P</t>
  </si>
  <si>
    <t>P01101</t>
  </si>
  <si>
    <t>BNP PARIBAS BEST SELECTION EURO</t>
  </si>
  <si>
    <t>1D | FR0011333780</t>
  </si>
  <si>
    <t>0000778060D</t>
  </si>
  <si>
    <t>P01128</t>
  </si>
  <si>
    <t>BNP PARIBAS MULTISTRATEGIES PROTECTION 80</t>
  </si>
  <si>
    <t>1C | FR0010077255</t>
  </si>
  <si>
    <t>00009590E</t>
  </si>
  <si>
    <t>P01186</t>
  </si>
  <si>
    <t>BNP PARIBAS OBLI ETAT</t>
  </si>
  <si>
    <t>13C | FR0010077156</t>
  </si>
  <si>
    <t>0000744129C</t>
  </si>
  <si>
    <t>P01189</t>
  </si>
  <si>
    <t>BNP PARIBAS OBLI RESPONSABLE</t>
  </si>
  <si>
    <t>1C | FR0010076893</t>
  </si>
  <si>
    <t>0000747526X</t>
  </si>
  <si>
    <t>P01196</t>
  </si>
  <si>
    <t>BNP PARIBAS OBLI REVENUS</t>
  </si>
  <si>
    <t>1D | FR0010093872</t>
  </si>
  <si>
    <t>0000747779R</t>
  </si>
  <si>
    <t>P01210</t>
  </si>
  <si>
    <t>BNP PARIBAS INVEST 3 MOIS</t>
  </si>
  <si>
    <t>1C | FR0010209916</t>
  </si>
  <si>
    <t>0000748834F</t>
  </si>
  <si>
    <t>P01212</t>
  </si>
  <si>
    <t>BNP PARIBAS MONEY 3M</t>
  </si>
  <si>
    <t>13C | FR0000287716</t>
  </si>
  <si>
    <t>0000719119G</t>
  </si>
  <si>
    <t>P01213</t>
  </si>
  <si>
    <t>BNP PARIBAS BOND 6M</t>
  </si>
  <si>
    <t>1C | FR0010116343</t>
  </si>
  <si>
    <t>000010573X</t>
  </si>
  <si>
    <t>BNP PARIBAS PERSPECTIVES MOYEN TERME</t>
  </si>
  <si>
    <t>24D | FR0010021576</t>
  </si>
  <si>
    <t>0000744088S</t>
  </si>
  <si>
    <t>P01226</t>
  </si>
  <si>
    <t>BNP PARIBAS OBLI FLEXIBLE</t>
  </si>
  <si>
    <t>1C | FR0010112615</t>
  </si>
  <si>
    <t>0000744156B</t>
  </si>
  <si>
    <t>P01229</t>
  </si>
  <si>
    <t>BNP PARIBAS SOCIAL BUSINESS FRANCE</t>
  </si>
  <si>
    <t>1C | FR0011870997</t>
  </si>
  <si>
    <t>0000779549S</t>
  </si>
  <si>
    <t>P01233</t>
  </si>
  <si>
    <t xml:space="preserve">BNP PARIBAS MULTIGESTION ISR ACTIONS EUROPE </t>
  </si>
  <si>
    <t>1C | FR0012538098</t>
  </si>
  <si>
    <t>0000780892R</t>
  </si>
  <si>
    <t>P01256</t>
  </si>
  <si>
    <t>BNP PARIBAS 1 AN PROTECTION 99</t>
  </si>
  <si>
    <t>13C | FR0010169946</t>
  </si>
  <si>
    <t>0000744134B</t>
  </si>
  <si>
    <t>P01261</t>
  </si>
  <si>
    <t>BNP PARIBAS CASH INVEST</t>
  </si>
  <si>
    <t>1C | FR0007496047</t>
  </si>
  <si>
    <t>0000304821B</t>
  </si>
  <si>
    <t>P01262</t>
  </si>
  <si>
    <t>KLE EONIA PRIME</t>
  </si>
  <si>
    <t>43C | FR0010208900</t>
  </si>
  <si>
    <t>0000748826S</t>
  </si>
  <si>
    <t>P01270</t>
  </si>
  <si>
    <t>BNP PARIBAS SELECTION DYNAMIQUE MONDE</t>
  </si>
  <si>
    <t>1C | FR0010076547</t>
  </si>
  <si>
    <t>0000744053Y</t>
  </si>
  <si>
    <t>BNP PARIBAS PERSPECTIVES 2025-2027</t>
  </si>
  <si>
    <t>13C | FR0010397307</t>
  </si>
  <si>
    <t>0000719842T</t>
  </si>
  <si>
    <t>BNP PARIBAS PERSPECTIVES 2028-2030</t>
  </si>
  <si>
    <t>13C | FR0010841593</t>
  </si>
  <si>
    <t>0000722993C</t>
  </si>
  <si>
    <t>P01290</t>
  </si>
  <si>
    <t>BNP PARIBAS PROTECTION MONDE</t>
  </si>
  <si>
    <t>1C | FR0010315093</t>
  </si>
  <si>
    <t>0000749176Q</t>
  </si>
  <si>
    <t>P01297</t>
  </si>
  <si>
    <t>BNP PARIBAS CONVICTIONS</t>
  </si>
  <si>
    <t>10C | FR0012088870</t>
  </si>
  <si>
    <t>0000779715C</t>
  </si>
  <si>
    <t>P01299</t>
  </si>
  <si>
    <t>BNP PARIBAS IMMOBILIER RESPONSABLE</t>
  </si>
  <si>
    <t>1D | FR0010144550</t>
  </si>
  <si>
    <t>0000744086K</t>
  </si>
  <si>
    <t>P01306</t>
  </si>
  <si>
    <t>BNP PARIBAS SMALLCAP EUROLAND</t>
  </si>
  <si>
    <t>1C | FR0010128587</t>
  </si>
  <si>
    <t>0000743810W</t>
  </si>
  <si>
    <t>P01353</t>
  </si>
  <si>
    <t>AMBROSIA MARS 2026</t>
  </si>
  <si>
    <t>1C | FR0013286929</t>
  </si>
  <si>
    <t>0000454079S</t>
  </si>
  <si>
    <t>P01372</t>
  </si>
  <si>
    <t>AMBROSIA JUILLET 2026</t>
  </si>
  <si>
    <t>1C | FR0013324217</t>
  </si>
  <si>
    <t>0000455216J</t>
  </si>
  <si>
    <t>P01373</t>
  </si>
  <si>
    <t>BNP PARIBAS GLOBAL STRATEGIC BOND</t>
  </si>
  <si>
    <t>1D | FR0013332822</t>
  </si>
  <si>
    <t>455852J</t>
  </si>
  <si>
    <t>P05021</t>
  </si>
  <si>
    <t>FONDO PROTETTO SMaRT FOOD 90 II</t>
  </si>
  <si>
    <t>1C | FR0013222734</t>
  </si>
  <si>
    <t>0000298600A</t>
  </si>
  <si>
    <t>P06047</t>
  </si>
  <si>
    <t>AMBROSIA AVRIL 2025</t>
  </si>
  <si>
    <t>1C | FR0013219664</t>
  </si>
  <si>
    <t>0000298579Q</t>
  </si>
  <si>
    <t>P07005</t>
  </si>
  <si>
    <t>BNP PARIBAS ACTIONS PME</t>
  </si>
  <si>
    <t>1C | FR0011693100</t>
  </si>
  <si>
    <t>0000723708E</t>
  </si>
  <si>
    <t>P07009</t>
  </si>
  <si>
    <t>BNP PARIBAS ACTIONS CROISSANCE</t>
  </si>
  <si>
    <t>1C | FR0010319434</t>
  </si>
  <si>
    <t>0000719269B</t>
  </si>
  <si>
    <t>P07019</t>
  </si>
  <si>
    <t>BNP Paribas Actions Entrepreneurs</t>
  </si>
  <si>
    <t>1C | FR0010217588</t>
  </si>
  <si>
    <t>0000719157E</t>
  </si>
  <si>
    <t>P07020</t>
  </si>
  <si>
    <t>CAMGESTION EUROBLIG</t>
  </si>
  <si>
    <t>1C | FR0010712729</t>
  </si>
  <si>
    <t>0000721405K</t>
  </si>
  <si>
    <t>P07021</t>
  </si>
  <si>
    <t>CAMGESTION OBLICYCLE CREDIT</t>
  </si>
  <si>
    <t>1C | FR0010693168</t>
  </si>
  <si>
    <t>0000721731V</t>
  </si>
  <si>
    <t>P07025</t>
  </si>
  <si>
    <t>BNP PARIBAS RENDACTIS</t>
  </si>
  <si>
    <t>1D | FR0010102095</t>
  </si>
  <si>
    <t>0000719154C</t>
  </si>
  <si>
    <t>P07046</t>
  </si>
  <si>
    <t>CAMGESTION AVENIR INVESTISSEMT</t>
  </si>
  <si>
    <t>1C | FR0010177527</t>
  </si>
  <si>
    <t>0000307848W</t>
  </si>
  <si>
    <t>P07052</t>
  </si>
  <si>
    <t>CAMGESTION GENERATION 2026-30</t>
  </si>
  <si>
    <t>1C | FR0010997858</t>
  </si>
  <si>
    <t>0000723561M</t>
  </si>
  <si>
    <t>P07054</t>
  </si>
  <si>
    <t>CAMGESTION GENERATION 2021-25</t>
  </si>
  <si>
    <t>1C | FR0010716217</t>
  </si>
  <si>
    <t>0000720503E</t>
  </si>
  <si>
    <t>P07055</t>
  </si>
  <si>
    <t>CAMGESTION GENERATION AVENIR</t>
  </si>
  <si>
    <t>1C | FR0010715326</t>
  </si>
  <si>
    <t>0000720504F</t>
  </si>
  <si>
    <t>P07057</t>
  </si>
  <si>
    <t>CAMGESTION CONVERTIBLES EUROPE</t>
  </si>
  <si>
    <t>1D | FR0000285629</t>
  </si>
  <si>
    <t>0000719124W</t>
  </si>
  <si>
    <t>P07058</t>
  </si>
  <si>
    <t>CAMGESTION OBLIGATIONS EUROPE</t>
  </si>
  <si>
    <t>1C | FR0010652743</t>
  </si>
  <si>
    <t>0000719147C</t>
  </si>
  <si>
    <t>P07075</t>
  </si>
  <si>
    <t>CAMGESTION GENERATION 2031-35</t>
  </si>
  <si>
    <t>44C | FR0013057122</t>
  </si>
  <si>
    <t>0000782737W</t>
  </si>
  <si>
    <t>ABERDEEN MONCEAU</t>
  </si>
  <si>
    <t>1D | FR0007040530</t>
  </si>
  <si>
    <t>0000721661E</t>
  </si>
  <si>
    <t>1C | FR0000990756</t>
  </si>
  <si>
    <t>0000745027N</t>
  </si>
  <si>
    <t>10D | FR0011802669</t>
  </si>
  <si>
    <t>0000779501J</t>
  </si>
  <si>
    <t>MATIGNON ACTIONS MONDE</t>
  </si>
  <si>
    <t>1D | FR0007474648</t>
  </si>
  <si>
    <t>X</t>
  </si>
  <si>
    <t>13C | FR0011640895</t>
  </si>
  <si>
    <t>0000779187D</t>
  </si>
  <si>
    <t>LA FRANCAISE EURO SOUVERAINS</t>
  </si>
  <si>
    <t>1C | FR0010729632</t>
  </si>
  <si>
    <t>0000721977J</t>
  </si>
  <si>
    <t>LA FRANCAISE TRESORERIE</t>
  </si>
  <si>
    <t>10C | FR0000991390</t>
  </si>
  <si>
    <t>0000722853J</t>
  </si>
  <si>
    <t>LA FRANCAISE PATRIMOINE FLEXIBLE</t>
  </si>
  <si>
    <t>13C | FR0010920983</t>
  </si>
  <si>
    <t>0000747640A</t>
  </si>
  <si>
    <t>1D | FR0010168757</t>
  </si>
  <si>
    <t>000054736Z</t>
  </si>
  <si>
    <t>1C | FR0010086652</t>
  </si>
  <si>
    <t>000054727P</t>
  </si>
  <si>
    <t>10C | FR0011363639</t>
  </si>
  <si>
    <t>000054745T</t>
  </si>
  <si>
    <t>1D | FR0007477047</t>
  </si>
  <si>
    <t>000054664G</t>
  </si>
  <si>
    <t>1C | FR0010237503</t>
  </si>
  <si>
    <t>0000779070K</t>
  </si>
  <si>
    <t>SYCOMORE PARTNERS</t>
  </si>
  <si>
    <t>13C | FR0010601898</t>
  </si>
  <si>
    <t>0000748584F</t>
  </si>
  <si>
    <t>10C | FR0013076452</t>
  </si>
  <si>
    <t>0000782904N</t>
  </si>
  <si>
    <t>LA FRANCAISE TAGES STRATEGIE ACTIONS</t>
  </si>
  <si>
    <t>1C | FR0007068861</t>
  </si>
  <si>
    <t>0000722827E</t>
  </si>
  <si>
    <t>1C | FR0010361642</t>
  </si>
  <si>
    <t>0000722805Q</t>
  </si>
  <si>
    <t>LMdG FLEX COURT TERME (EUR)</t>
  </si>
  <si>
    <t>44C | FR0010748723</t>
  </si>
  <si>
    <t>0000722310Q</t>
  </si>
  <si>
    <t>DENIM</t>
  </si>
  <si>
    <t>10C | FR0012881746</t>
  </si>
  <si>
    <t>0000779600N</t>
  </si>
  <si>
    <t>BNP PARIBAS PERSPECTIVES 2031-2033</t>
  </si>
  <si>
    <t>13C | FR0011351667</t>
  </si>
  <si>
    <t>0000778416W</t>
  </si>
  <si>
    <t>BNP PARIBAS PERSPECTIVES 2034-2036</t>
  </si>
  <si>
    <t>24C | FR0013049426</t>
  </si>
  <si>
    <t>0000782982C</t>
  </si>
  <si>
    <t>P01001</t>
  </si>
  <si>
    <t>BNP PARIBAS MULTIGESTION ISR ACTIONS MONDE</t>
  </si>
  <si>
    <t>1C | FR0012538130</t>
  </si>
  <si>
    <t>0000780895N</t>
  </si>
  <si>
    <t>P07053</t>
  </si>
  <si>
    <t>CAMGESTION GENERATION 2016-20</t>
  </si>
  <si>
    <t>44C | FR0010716456</t>
  </si>
  <si>
    <t>0000720502D</t>
  </si>
  <si>
    <t>P02116</t>
  </si>
  <si>
    <t>SPIR REUSSITE</t>
  </si>
  <si>
    <t>1C | QS0002105VF6</t>
  </si>
  <si>
    <t>0000744207A</t>
  </si>
  <si>
    <t>1C | FR0010250589</t>
  </si>
  <si>
    <t>0000748892Y</t>
  </si>
  <si>
    <t>P01263</t>
  </si>
  <si>
    <t>BNP PARIBAS SIGNATURE</t>
  </si>
  <si>
    <t>1C | FR0011046085</t>
  </si>
  <si>
    <t>0000723824D</t>
  </si>
  <si>
    <t>P01362</t>
  </si>
  <si>
    <t>BNP PARIBAS CYBER SECURITY PROTETTO 90</t>
  </si>
  <si>
    <t>Yoane ASTASIE</t>
  </si>
  <si>
    <t>GLOBAL</t>
  </si>
  <si>
    <t>&gt;11</t>
  </si>
  <si>
    <t>Nbre de jour ouvert</t>
  </si>
  <si>
    <t>Nbre de demandes</t>
  </si>
  <si>
    <t>Moyenne</t>
  </si>
  <si>
    <t>Ouvert</t>
  </si>
  <si>
    <t xml:space="preserve"> &lt; 6 jours</t>
  </si>
  <si>
    <t>Entre 7 et 10 jours</t>
  </si>
  <si>
    <t xml:space="preserve"> &gt; 11 jours</t>
  </si>
  <si>
    <t>STATUT DEMANDES OUVERTES GLOBAL</t>
  </si>
  <si>
    <t xml:space="preserve">Moyenne nbre de jour </t>
  </si>
  <si>
    <t>STATUT DEMANDE OUVERTES MUMBAI</t>
  </si>
  <si>
    <t>STATUT DEMANDES OUVERTES CHENNAI</t>
  </si>
  <si>
    <t>STATUT DEMANDES OUVERTES WARSAW</t>
  </si>
  <si>
    <t>STATUT DEMANDES OUVERTES YOANE ASTASIE</t>
  </si>
  <si>
    <t>Deloitte</t>
  </si>
  <si>
    <t>EY</t>
  </si>
  <si>
    <t>Autres CAC</t>
  </si>
  <si>
    <t>STATUT DEMANDES OUVERTES
PWC</t>
  </si>
  <si>
    <t>STATUT DEMANDE OUVERTES DELOITTE</t>
  </si>
  <si>
    <t>STATUT DEMANDES OUVERTES
KPMG</t>
  </si>
  <si>
    <t>STATUT DEMANDES OUVERTES
EY</t>
  </si>
  <si>
    <t>STATUT DEMANDES OUVERTES
AUTRES CAC</t>
  </si>
  <si>
    <t>FA</t>
  </si>
  <si>
    <t>DELOITTE</t>
  </si>
  <si>
    <t>DEL 1</t>
  </si>
  <si>
    <t>JUSTIFICATIFS SUSPENS RAPPRO TITRES</t>
  </si>
  <si>
    <t>OPEN</t>
  </si>
  <si>
    <t>CF EMAIL DU CAC LE 03/07/2019 18/07</t>
  </si>
  <si>
    <t>DEL 2</t>
  </si>
  <si>
    <t>DEL 3</t>
  </si>
  <si>
    <t>KPMG 1</t>
  </si>
  <si>
    <t>CASH RECONCILIATION</t>
  </si>
  <si>
    <t xml:space="preserve">Conseils Associés </t>
  </si>
  <si>
    <t>CA 1</t>
  </si>
  <si>
    <t>* Les relevés bancaires du 01/01/2019 au 28/06/2019 
* Inventaire hors bilan au 28/06/2019 
* Un justificatif des taux de change utilisés pour la valorisation du portefeuille au  28/06/2019 
* L’IFU au 28/06/2019 ainsi que le  rapprochement coupon au 28/0</t>
  </si>
  <si>
    <t>KPMG 2</t>
  </si>
  <si>
    <t>* Les soldes bancaires au 28.06.2019
* Les relevés dépositaires au 28.06.2019 
* Les rapprochements titres au 28.06.2019</t>
  </si>
  <si>
    <t>KPMG 3</t>
  </si>
  <si>
    <t>* Les soldes bancaires au 28.06.2019
* Les relevés dépositaires au 28.06.2019 
* Les rapprochements titres au 28.06.2019 
* Inventaire PDF au 28.06.2019</t>
  </si>
  <si>
    <t>DEL 4</t>
  </si>
  <si>
    <t xml:space="preserve">* Attestation nombre de parts 
* Rapprochement bancaire 
* Rapprochement titres </t>
  </si>
  <si>
    <t>MAZARS</t>
  </si>
  <si>
    <t>MAZ 1</t>
  </si>
  <si>
    <t>* Justification des frais dépositaires négatifs en balance</t>
  </si>
  <si>
    <t>CA 2</t>
  </si>
  <si>
    <t>* La balance sous format pdf au 28/06/2019 (celle disponible sur l’espace CAC du portail ne cadre pas avec l’inventaire au 28/06/2019)
* Le GL du 01/06/2018 au 28/06/2019 en pdf correspondant à la balance au 28/06/2019 (demandée ci-dessus)
* Un inventaire</t>
  </si>
  <si>
    <t>FIDORG</t>
  </si>
  <si>
    <t>FID 1</t>
  </si>
  <si>
    <t xml:space="preserve">* Justificatifs de la valeur FR0013428539 au 24/05/2019 à 1 539,19 </t>
  </si>
  <si>
    <t>CA 3</t>
  </si>
  <si>
    <t xml:space="preserve">* Le grand livre en format excel et PDF du 01/01/2019 au 28/06/2019
* La balance en format PDF au 28/06/2019
</t>
  </si>
  <si>
    <t>RSM</t>
  </si>
  <si>
    <t>RSM 1</t>
  </si>
  <si>
    <t>* Attestation nombre de parts 28/06/2019
* Etat clearer concordant avec l'inventaire au 28/06 (écart sur les états du 28/06 et 01/07) =&gt; demande de l'inventaire au CAC le 25/07 à 15h01</t>
  </si>
  <si>
    <t>KPMG 4</t>
  </si>
  <si>
    <t>* Rapprochement bancaire au 28/06/2019 
* Relevé bancaire du mois de juin 2019</t>
  </si>
  <si>
    <t>KPMG 5</t>
  </si>
  <si>
    <t>* Balance équilibrée au 28/06/2019 (PDF et Excel)</t>
  </si>
  <si>
    <t>KPMG 6</t>
  </si>
  <si>
    <t>* Demande éléments au 28/06 et non 21/06, si non possible donner la raison 
* Le fichier quick valo de valorisation des swaps en portefeuille au 21.06.2019 
* Le relevé de positions SWAP au 21.06.2019
* Le justificatif du cours XS0953337887 au 21/06/2019</t>
  </si>
  <si>
    <t>DEL 5</t>
  </si>
  <si>
    <t>* Rapprochement bancaire équilibré au  28/06/2019 (total comptable = total banque)</t>
  </si>
  <si>
    <t>DEL 6</t>
  </si>
  <si>
    <t>DEL 7</t>
  </si>
  <si>
    <t>* Fichier de calcul des FDGV</t>
  </si>
  <si>
    <t xml:space="preserve">RSM 2 </t>
  </si>
  <si>
    <t>* Etat futures 24/06/2019</t>
  </si>
  <si>
    <t/>
  </si>
  <si>
    <t>Open</t>
  </si>
  <si>
    <t>Délai de prise en charge</t>
  </si>
  <si>
    <t>Point en traitement depuis X jours</t>
  </si>
  <si>
    <t>Point ouvert depuis X jours</t>
  </si>
  <si>
    <t>&lt;3</t>
  </si>
  <si>
    <t>&gt;5</t>
  </si>
  <si>
    <t>&lt;6</t>
  </si>
  <si>
    <t>&lt;10</t>
  </si>
  <si>
    <t>&gt;10</t>
  </si>
  <si>
    <t>&gt;20</t>
  </si>
  <si>
    <t>&lt;=20</t>
  </si>
  <si>
    <t>&lt;=10</t>
  </si>
  <si>
    <t>&lt;=5</t>
  </si>
  <si>
    <t>Moyenne nombre de jours d'ouverture depuis la demande</t>
  </si>
  <si>
    <t>Moyenne nombre de jours d'ouverture depuis la prise en charge</t>
  </si>
  <si>
    <t>CPT1-1</t>
  </si>
  <si>
    <t>* Justif rétrocessions FDG N-1 pour 210 136,60€</t>
  </si>
  <si>
    <t>URGENCE</t>
  </si>
  <si>
    <t>* Supporting document of retrocession fees N-1 for 210 136,60 euros</t>
  </si>
  <si>
    <t>CPT1-2</t>
  </si>
  <si>
    <t>* Historique des frais de gestion de Janvier, Février, Mars sous Excel
* Histo VL du 31/12/2018 au 31/03/2019 sous Excel
* Inventaire au 31/01/2019 et 28/02/2019 sous Excel
* Balance au 31/01/2019 et 28/02/2019 sous Excel</t>
  </si>
  <si>
    <t xml:space="preserve">* History of Management fees January, February and March (Excel) 
* History VL from 31/12/2018 to 31/03/2019 (Excel) 
*Inventory as of 31/01/2019 and 28/02/2019 (Excel) 
*Balance as of 31/01/2019 and 28/02/2019 (Excel) </t>
  </si>
  <si>
    <t>CPT1-3</t>
  </si>
  <si>
    <t>* Rapprochement banque EUR à corriger: solde banque au 28/06/2019 = 82 069,53</t>
  </si>
  <si>
    <t>* Cash reconciliation in Euro corrected : bank balance as of 28/06/2019 = 82 069,53 euros</t>
  </si>
  <si>
    <t>CPT1-4</t>
  </si>
  <si>
    <t>* Rappro banque à corriger: solde banque en compta au 28/06/19 : 269 878,71 $</t>
  </si>
  <si>
    <t>* Cash reconciliation in USD corrected : bank balance as of 28/06/2019 = 269 878,71 usd</t>
  </si>
  <si>
    <t>CPT1-5</t>
  </si>
  <si>
    <t>* Relevé titres dépositaire sous PDF
* Relevé banque dépositaire au 28/06/19 sous PDF
* Histo FDG 06/19 sous excel</t>
  </si>
  <si>
    <t>* Securities statement Neolink in PDF 
* Bank cash statement Neolink in PDF 
* History of Management fees of June (in Excel)</t>
  </si>
  <si>
    <t>CPT2-1</t>
  </si>
  <si>
    <t>CA</t>
  </si>
  <si>
    <t>Justiificatif des cours forcés (mail d'origine de la SDG)
Justificiatf le coupon couru à O de titres XS1577950154 ARENA LUX FIN 17-01/11/2023 FRN</t>
  </si>
  <si>
    <t xml:space="preserve">* Email from pricing justifying forced prices (mail of SDG) 
* Justification of the interest XS1577950154 ARENA LUX FIN 17-01/11/2023 FRN priced at 0 </t>
  </si>
  <si>
    <t>CPT2-2</t>
  </si>
  <si>
    <t xml:space="preserve">Justificatif des cours forcés (mail d'origine de la SDG)
Corriger la classification de titres IE00BG0RC282 : L'OPC IE00BG0RC282 est classé comme une action sur l'inventaire comptable </t>
  </si>
  <si>
    <t>* Email from pricing justifying forced prices (mail of SDG) 
* Correct the classification of the securitie IE00BG0RC282 (OPC is classified as an action on the inventory)</t>
  </si>
  <si>
    <t>CPT2-3</t>
  </si>
  <si>
    <t>PTF 28/03/2019 en pdf 
Justificatif le cours forcé à forte antériorité 
Historique des VL en pdf du mois Avril (01/04/2019 - 18/04/2019)</t>
  </si>
  <si>
    <t xml:space="preserve">* Inventory as of 28/03/2019 (PDF)  
* Email from pricing justifying forced prices (old price) 
* History VL from 01/04/2019 to 18/04/2019 (PDF) </t>
  </si>
  <si>
    <t>Unsupported Request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</si>
</sst>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\ mmm\ yy"/>
    <numFmt numFmtId="165" formatCode="_(* #,##0_);_(* \(#,##0\);_(* &quot;-&quot;_);_(@_)"/>
    <numFmt numFmtId="166" formatCode="_(* #,##0.00_);_(* \(#,##0.00\);_(* &quot;-&quot;??_);_(@_)"/>
    <numFmt numFmtId="167" formatCode="_-* #,##0.00\ [$€]_-;\-* #,##0.00\ [$€]_-;_-* &quot;-&quot;??\ [$€]_-;_-@_-"/>
    <numFmt numFmtId="168" formatCode="_-* #,##0.00\ _F_-;\-* #,##0.00\ _F_-;_-* &quot;-&quot;??\ _F_-;_-@_-"/>
    <numFmt numFmtId="169" formatCode="_-* #,##0.00_-;\-* #,##0.00_-;_-* &quot;-&quot;??_-;_-@_-"/>
    <numFmt numFmtId="170" formatCode="[$-40C]d\ mmmm\ yyyy;@"/>
    <numFmt numFmtId="171" formatCode="0.00%;[Red]\-0.00%"/>
    <numFmt numFmtId="172" formatCode="0.00%;\-0.00%;"/>
    <numFmt numFmtId="173" formatCode="_(&quot;kr&quot;\ * #,##0.00_);_(&quot;kr&quot;\ * \(#,##0.00\);_(&quot;kr&quot;\ * &quot;-&quot;??_);_(@_)"/>
    <numFmt numFmtId="174" formatCode="_(&quot;$&quot;* #,##0_);_(&quot;$&quot;* \(#,##0\);_(&quot;$&quot;* &quot;-&quot;_);_(@_)"/>
    <numFmt numFmtId="175" formatCode="_(&quot;$&quot;* #,##0.00_);_(&quot;$&quot;* \(#,##0.00\);_(&quot;$&quot;* &quot;-&quot;??_);_(@_)"/>
    <numFmt numFmtId="176" formatCode="#,##0&quot; &quot;;\-#,##0&quot; &quot;;"/>
    <numFmt numFmtId="177" formatCode="#,##0.00&quot; &quot;;\-#,##0.00&quot; &quot;;"/>
    <numFmt numFmtId="178" formatCode="_-* #,##0.00000\ _€_-;\-* #,##0.00000\ _€_-;_-* &quot;-&quot;??\ _€_-;_-@_-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2"/>
      <name val="Arial"/>
      <family val="2"/>
    </font>
    <font>
      <sz val="11"/>
      <color indexed="20"/>
      <name val="Calibri"/>
      <family val="2"/>
    </font>
    <font>
      <sz val="10"/>
      <color indexed="56"/>
      <name val="Arial"/>
      <family val="2"/>
    </font>
    <font>
      <u/>
      <sz val="11"/>
      <color theme="10"/>
      <name val="Calibri"/>
      <family val="2"/>
      <scheme val="minor"/>
    </font>
    <font>
      <b/>
      <u/>
      <sz val="8"/>
      <color theme="9" tint="-0.499984740745262"/>
      <name val="Arial Narrow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 Narrow"/>
      <family val="2"/>
    </font>
    <font>
      <sz val="8"/>
      <color theme="1"/>
      <name val="Arial Narrow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0"/>
      <name val="Arial Unicode MS"/>
      <family val="2"/>
    </font>
    <font>
      <sz val="11"/>
      <color indexed="8"/>
      <name val="Calibri"/>
      <family val="2"/>
      <scheme val="minor"/>
    </font>
    <font>
      <sz val="8"/>
      <color theme="1"/>
      <name val="Arial"/>
      <family val="2"/>
    </font>
    <font>
      <sz val="11"/>
      <name val="Calibri"/>
      <family val="2"/>
    </font>
    <font>
      <sz val="10"/>
      <name val="MS Sans Serif"/>
      <family val="2"/>
    </font>
    <font>
      <sz val="11"/>
      <color rgb="FF000000"/>
      <name val="Calibri"/>
      <family val="2"/>
      <charset val="134"/>
    </font>
    <font>
      <b/>
      <sz val="10"/>
      <name val="Times New Roman"/>
      <family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name val="Helv"/>
    </font>
    <font>
      <b/>
      <sz val="11"/>
      <color rgb="FFFFFFFF"/>
      <name val="Calibri"/>
      <family val="2"/>
      <charset val="134"/>
    </font>
    <font>
      <i/>
      <sz val="11"/>
      <color indexed="23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Courier"/>
      <family val="3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MS Sans Serif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charset val="134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4F81BD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</patternFill>
    </fill>
    <fill>
      <patternFill patternType="solid">
        <fgColor rgb="FF969696"/>
        <bgColor rgb="FF808080"/>
      </patternFill>
    </fill>
    <fill>
      <patternFill patternType="solid">
        <fgColor indexed="55"/>
      </patternFill>
    </fill>
    <fill>
      <patternFill patternType="gray0625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8" tint="0.59999389629810485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bgColor theme="0" tint="-0.1499984740745262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9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" fillId="10" borderId="0" applyNumberFormat="0" applyBorder="0" applyAlignment="0" applyProtection="0"/>
    <xf numFmtId="0" fontId="19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9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9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9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9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9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11" borderId="0" applyNumberFormat="0" applyBorder="0" applyAlignment="0" applyProtection="0"/>
    <xf numFmtId="0" fontId="19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9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9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9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9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7" fillId="12" borderId="0" applyNumberFormat="0" applyBorder="0" applyAlignment="0" applyProtection="0"/>
    <xf numFmtId="0" fontId="20" fillId="43" borderId="0" applyNumberFormat="0" applyBorder="0" applyAlignment="0" applyProtection="0"/>
    <xf numFmtId="0" fontId="17" fillId="16" borderId="0" applyNumberFormat="0" applyBorder="0" applyAlignment="0" applyProtection="0"/>
    <xf numFmtId="0" fontId="20" fillId="40" borderId="0" applyNumberFormat="0" applyBorder="0" applyAlignment="0" applyProtection="0"/>
    <xf numFmtId="0" fontId="17" fillId="20" borderId="0" applyNumberFormat="0" applyBorder="0" applyAlignment="0" applyProtection="0"/>
    <xf numFmtId="0" fontId="20" fillId="41" borderId="0" applyNumberFormat="0" applyBorder="0" applyAlignment="0" applyProtection="0"/>
    <xf numFmtId="0" fontId="17" fillId="24" borderId="0" applyNumberFormat="0" applyBorder="0" applyAlignment="0" applyProtection="0"/>
    <xf numFmtId="0" fontId="20" fillId="44" borderId="0" applyNumberFormat="0" applyBorder="0" applyAlignment="0" applyProtection="0"/>
    <xf numFmtId="0" fontId="17" fillId="28" borderId="0" applyNumberFormat="0" applyBorder="0" applyAlignment="0" applyProtection="0"/>
    <xf numFmtId="0" fontId="20" fillId="45" borderId="0" applyNumberFormat="0" applyBorder="0" applyAlignment="0" applyProtection="0"/>
    <xf numFmtId="0" fontId="17" fillId="32" borderId="0" applyNumberFormat="0" applyBorder="0" applyAlignment="0" applyProtection="0"/>
    <xf numFmtId="0" fontId="20" fillId="46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17" fillId="9" borderId="0" applyNumberFormat="0" applyBorder="0" applyAlignment="0" applyProtection="0"/>
    <xf numFmtId="0" fontId="20" fillId="47" borderId="0" applyNumberFormat="0" applyBorder="0" applyAlignment="0" applyProtection="0"/>
    <xf numFmtId="0" fontId="17" fillId="13" borderId="0" applyNumberFormat="0" applyBorder="0" applyAlignment="0" applyProtection="0"/>
    <xf numFmtId="0" fontId="20" fillId="48" borderId="0" applyNumberFormat="0" applyBorder="0" applyAlignment="0" applyProtection="0"/>
    <xf numFmtId="0" fontId="17" fillId="17" borderId="0" applyNumberFormat="0" applyBorder="0" applyAlignment="0" applyProtection="0"/>
    <xf numFmtId="0" fontId="20" fillId="49" borderId="0" applyNumberFormat="0" applyBorder="0" applyAlignment="0" applyProtection="0"/>
    <xf numFmtId="0" fontId="17" fillId="21" borderId="0" applyNumberFormat="0" applyBorder="0" applyAlignment="0" applyProtection="0"/>
    <xf numFmtId="0" fontId="20" fillId="44" borderId="0" applyNumberFormat="0" applyBorder="0" applyAlignment="0" applyProtection="0"/>
    <xf numFmtId="0" fontId="17" fillId="25" borderId="0" applyNumberFormat="0" applyBorder="0" applyAlignment="0" applyProtection="0"/>
    <xf numFmtId="0" fontId="20" fillId="45" borderId="0" applyNumberFormat="0" applyBorder="0" applyAlignment="0" applyProtection="0"/>
    <xf numFmtId="0" fontId="17" fillId="29" borderId="0" applyNumberFormat="0" applyBorder="0" applyAlignment="0" applyProtection="0"/>
    <xf numFmtId="0" fontId="20" fillId="50" borderId="0" applyNumberFormat="0" applyBorder="0" applyAlignment="0" applyProtection="0"/>
    <xf numFmtId="0" fontId="1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22" fillId="51" borderId="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23" fillId="52" borderId="10"/>
    <xf numFmtId="0" fontId="11" fillId="6" borderId="4" applyNumberFormat="0" applyAlignment="0" applyProtection="0"/>
    <xf numFmtId="0" fontId="24" fillId="53" borderId="11" applyNumberFormat="0" applyAlignment="0" applyProtection="0"/>
    <xf numFmtId="0" fontId="24" fillId="53" borderId="11" applyNumberFormat="0" applyAlignment="0" applyProtection="0"/>
    <xf numFmtId="0" fontId="12" fillId="0" borderId="6" applyNumberFormat="0" applyFill="0" applyAlignment="0" applyProtection="0"/>
    <xf numFmtId="0" fontId="25" fillId="0" borderId="12" applyNumberFormat="0" applyFill="0" applyAlignment="0" applyProtection="0"/>
    <xf numFmtId="0" fontId="13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13" applyNumberFormat="0" applyFont="0" applyAlignment="0" applyProtection="0"/>
    <xf numFmtId="0" fontId="18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9" fillId="5" borderId="4" applyNumberFormat="0" applyAlignment="0" applyProtection="0"/>
    <xf numFmtId="0" fontId="26" fillId="38" borderId="11" applyNumberFormat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38" fontId="23" fillId="55" borderId="0" applyNumberFormat="0" applyBorder="0" applyAlignment="0" applyProtection="0"/>
    <xf numFmtId="0" fontId="27" fillId="0" borderId="14" applyNumberFormat="0" applyAlignment="0" applyProtection="0">
      <alignment horizontal="left" vertical="center"/>
    </xf>
    <xf numFmtId="0" fontId="27" fillId="0" borderId="15">
      <alignment horizontal="left" vertical="center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6" fillId="38" borderId="11" applyNumberFormat="0" applyAlignment="0" applyProtection="0"/>
    <xf numFmtId="10" fontId="23" fillId="56" borderId="16" applyNumberFormat="0" applyBorder="0" applyAlignment="0" applyProtection="0"/>
    <xf numFmtId="0" fontId="26" fillId="38" borderId="11" applyNumberFormat="0" applyAlignment="0" applyProtection="0"/>
    <xf numFmtId="0" fontId="26" fillId="38" borderId="11" applyNumberFormat="0" applyAlignment="0" applyProtection="0"/>
    <xf numFmtId="0" fontId="26" fillId="38" borderId="11" applyNumberFormat="0" applyAlignment="0" applyProtection="0"/>
    <xf numFmtId="0" fontId="7" fillId="3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9" fillId="57" borderId="0" applyNumberFormat="0" applyFill="0" applyBorder="0" applyAlignment="0">
      <protection locked="0"/>
    </xf>
    <xf numFmtId="49" fontId="31" fillId="58" borderId="0" applyBorder="0" applyProtection="0">
      <alignment horizontal="center" vertical="top" shrinkToFit="1"/>
      <protection locked="0"/>
    </xf>
    <xf numFmtId="49" fontId="31" fillId="58" borderId="0" applyBorder="0" applyProtection="0">
      <alignment horizontal="center" vertical="top"/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4" fontId="35" fillId="58" borderId="0" applyNumberFormat="0" applyBorder="0" applyProtection="0">
      <alignment horizontal="center" shrinkToFit="1"/>
    </xf>
    <xf numFmtId="0" fontId="33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49" fontId="31" fillId="58" borderId="0" applyBorder="0" applyProtection="0">
      <alignment horizontal="center" vertical="top"/>
      <protection locked="0"/>
    </xf>
    <xf numFmtId="0" fontId="25" fillId="0" borderId="1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7" fillId="59" borderId="0" applyNumberFormat="0" applyBorder="0" applyAlignment="0" applyProtection="0"/>
    <xf numFmtId="0" fontId="37" fillId="59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8" fillId="0" borderId="0"/>
    <xf numFmtId="0" fontId="1" fillId="0" borderId="0"/>
    <xf numFmtId="0" fontId="18" fillId="0" borderId="0">
      <alignment vertical="center"/>
    </xf>
    <xf numFmtId="0" fontId="18" fillId="0" borderId="0"/>
    <xf numFmtId="0" fontId="1" fillId="0" borderId="0"/>
    <xf numFmtId="0" fontId="18" fillId="0" borderId="0"/>
    <xf numFmtId="0" fontId="18" fillId="0" borderId="0">
      <alignment vertical="center"/>
    </xf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>
      <alignment vertical="center"/>
    </xf>
    <xf numFmtId="0" fontId="1" fillId="0" borderId="0"/>
    <xf numFmtId="0" fontId="39" fillId="0" borderId="0"/>
    <xf numFmtId="0" fontId="39" fillId="0" borderId="0"/>
    <xf numFmtId="0" fontId="18" fillId="0" borderId="0">
      <alignment vertical="center"/>
    </xf>
    <xf numFmtId="0" fontId="40" fillId="0" borderId="0"/>
    <xf numFmtId="0" fontId="18" fillId="0" borderId="0">
      <alignment vertical="center"/>
    </xf>
    <xf numFmtId="0" fontId="1" fillId="0" borderId="0"/>
    <xf numFmtId="0" fontId="4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40" fillId="0" borderId="0"/>
    <xf numFmtId="0" fontId="18" fillId="0" borderId="0"/>
    <xf numFmtId="0" fontId="1" fillId="0" borderId="0"/>
    <xf numFmtId="0" fontId="43" fillId="0" borderId="0"/>
    <xf numFmtId="0" fontId="18" fillId="0" borderId="0"/>
    <xf numFmtId="0" fontId="43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4" fontId="36" fillId="0" borderId="0">
      <alignment shrinkToFit="1"/>
    </xf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>
      <alignment horizontal="left" wrapText="1"/>
    </xf>
    <xf numFmtId="0" fontId="1" fillId="0" borderId="0"/>
    <xf numFmtId="17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38" fillId="0" borderId="0"/>
    <xf numFmtId="0" fontId="18" fillId="0" borderId="0"/>
    <xf numFmtId="4" fontId="36" fillId="0" borderId="0">
      <alignment shrinkToFit="1"/>
    </xf>
    <xf numFmtId="0" fontId="1" fillId="0" borderId="0"/>
    <xf numFmtId="0" fontId="18" fillId="0" borderId="0"/>
    <xf numFmtId="0" fontId="18" fillId="0" borderId="0"/>
    <xf numFmtId="0" fontId="44" fillId="0" borderId="0">
      <alignment vertical="center"/>
    </xf>
    <xf numFmtId="0" fontId="40" fillId="0" borderId="0"/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0" fillId="0" borderId="0"/>
    <xf numFmtId="0" fontId="1" fillId="0" borderId="0"/>
    <xf numFmtId="0" fontId="40" fillId="0" borderId="0"/>
    <xf numFmtId="0" fontId="18" fillId="8" borderId="8" applyNumberFormat="0" applyFont="0" applyAlignment="0" applyProtection="0"/>
    <xf numFmtId="0" fontId="19" fillId="54" borderId="13" applyNumberFormat="0" applyFont="0" applyAlignment="0" applyProtection="0"/>
    <xf numFmtId="0" fontId="10" fillId="6" borderId="5" applyNumberFormat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71" fontId="45" fillId="55" borderId="0" applyAlignment="0">
      <alignment horizontal="right"/>
    </xf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6" fillId="2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10" fillId="6" borderId="5" applyNumberFormat="0" applyAlignment="0" applyProtection="0"/>
    <xf numFmtId="0" fontId="47" fillId="53" borderId="17" applyNumberFormat="0" applyAlignment="0" applyProtection="0"/>
    <xf numFmtId="0" fontId="47" fillId="53" borderId="17" applyNumberFormat="0" applyAlignment="0" applyProtection="0"/>
    <xf numFmtId="0" fontId="18" fillId="0" borderId="0"/>
    <xf numFmtId="0" fontId="48" fillId="0" borderId="0"/>
    <xf numFmtId="0" fontId="49" fillId="60" borderId="18" applyProtection="0">
      <alignment vertical="center"/>
    </xf>
    <xf numFmtId="0" fontId="15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53" fillId="0" borderId="19" applyNumberFormat="0" applyFill="0" applyAlignment="0" applyProtection="0"/>
    <xf numFmtId="0" fontId="53" fillId="0" borderId="19" applyNumberFormat="0" applyFill="0" applyAlignment="0" applyProtection="0"/>
    <xf numFmtId="0" fontId="4" fillId="0" borderId="2" applyNumberFormat="0" applyFill="0" applyAlignment="0" applyProtection="0"/>
    <xf numFmtId="0" fontId="54" fillId="0" borderId="20" applyNumberFormat="0" applyFill="0" applyAlignment="0" applyProtection="0"/>
    <xf numFmtId="0" fontId="54" fillId="0" borderId="20" applyNumberFormat="0" applyFill="0" applyAlignment="0" applyProtection="0"/>
    <xf numFmtId="0" fontId="5" fillId="0" borderId="3" applyNumberFormat="0" applyFill="0" applyAlignment="0" applyProtection="0"/>
    <xf numFmtId="0" fontId="55" fillId="0" borderId="21" applyNumberFormat="0" applyFill="0" applyAlignment="0" applyProtection="0"/>
    <xf numFmtId="0" fontId="55" fillId="0" borderId="21" applyNumberFormat="0" applyFill="0" applyAlignment="0" applyProtection="0"/>
    <xf numFmtId="0" fontId="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56" fillId="0" borderId="22" applyNumberFormat="0" applyFill="0" applyAlignment="0" applyProtection="0"/>
    <xf numFmtId="0" fontId="57" fillId="0" borderId="0"/>
    <xf numFmtId="173" fontId="18" fillId="0" borderId="0" applyFont="0" applyFill="0" applyBorder="0" applyAlignment="0" applyProtection="0"/>
    <xf numFmtId="0" fontId="13" fillId="7" borderId="7" applyNumberFormat="0" applyAlignment="0" applyProtection="0"/>
    <xf numFmtId="0" fontId="22" fillId="61" borderId="23" applyNumberFormat="0" applyAlignment="0" applyProtection="0"/>
    <xf numFmtId="0" fontId="22" fillId="61" borderId="23" applyNumberFormat="0" applyAlignment="0" applyProtection="0"/>
    <xf numFmtId="174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76" fontId="18" fillId="0" borderId="0" applyFont="0" applyFill="0" applyBorder="0" applyAlignment="0" applyProtection="0">
      <alignment horizontal="right"/>
    </xf>
    <xf numFmtId="176" fontId="18" fillId="0" borderId="0" applyFont="0" applyFill="0" applyBorder="0" applyAlignment="0" applyProtection="0">
      <alignment horizontal="right"/>
    </xf>
    <xf numFmtId="177" fontId="18" fillId="0" borderId="0" applyFont="0" applyFill="0" applyBorder="0" applyProtection="0">
      <alignment horizontal="right"/>
    </xf>
    <xf numFmtId="177" fontId="18" fillId="0" borderId="0" applyFont="0" applyFill="0" applyBorder="0" applyProtection="0">
      <alignment horizontal="right"/>
    </xf>
    <xf numFmtId="0" fontId="18" fillId="0" borderId="0"/>
    <xf numFmtId="0" fontId="26" fillId="38" borderId="38" applyNumberFormat="0" applyAlignment="0" applyProtection="0"/>
  </cellStyleXfs>
  <cellXfs count="19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62" fillId="68" borderId="33" xfId="0" applyFont="1" applyFill="1" applyBorder="1" applyAlignment="1">
      <alignment horizontal="center" vertical="center" wrapText="1"/>
    </xf>
    <xf numFmtId="0" fontId="62" fillId="69" borderId="33" xfId="0" applyFont="1" applyFill="1" applyBorder="1" applyAlignment="1">
      <alignment horizontal="center" vertical="center" wrapText="1"/>
    </xf>
    <xf numFmtId="0" fontId="62" fillId="68" borderId="33" xfId="47" applyNumberFormat="1" applyFont="1" applyFill="1" applyBorder="1" applyAlignment="1">
      <alignment horizontal="center" vertical="center" wrapText="1"/>
    </xf>
    <xf numFmtId="0" fontId="66" fillId="0" borderId="16" xfId="0" applyFont="1" applyFill="1" applyBorder="1" applyAlignment="1">
      <alignment horizontal="left" vertical="center"/>
    </xf>
    <xf numFmtId="0" fontId="68" fillId="64" borderId="16" xfId="0" applyFont="1" applyFill="1" applyBorder="1" applyAlignment="1">
      <alignment horizontal="center" vertical="center" wrapText="1"/>
    </xf>
    <xf numFmtId="0" fontId="69" fillId="64" borderId="16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6" xfId="0" applyBorder="1" applyAlignment="1">
      <alignment horizontal="center"/>
    </xf>
    <xf numFmtId="10" fontId="71" fillId="0" borderId="35" xfId="2" applyNumberFormat="1" applyFont="1" applyBorder="1" applyAlignment="1">
      <alignment horizontal="center" vertical="center"/>
    </xf>
    <xf numFmtId="0" fontId="72" fillId="73" borderId="35" xfId="0" applyFont="1" applyFill="1" applyBorder="1" applyAlignment="1">
      <alignment horizontal="center" vertical="center"/>
    </xf>
    <xf numFmtId="43" fontId="0" fillId="0" borderId="35" xfId="1" applyNumberFormat="1" applyFont="1" applyBorder="1" applyAlignment="1">
      <alignment horizontal="center" vertical="center"/>
    </xf>
    <xf numFmtId="43" fontId="1" fillId="0" borderId="0" xfId="1" applyNumberFormat="1" applyFont="1" applyBorder="1"/>
    <xf numFmtId="43" fontId="70" fillId="0" borderId="0" xfId="1" applyFont="1" applyFill="1" applyBorder="1" applyAlignment="1">
      <alignment horizontal="center" vertical="center"/>
    </xf>
    <xf numFmtId="0" fontId="16" fillId="72" borderId="27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10" fontId="70" fillId="0" borderId="0" xfId="2" applyNumberFormat="1" applyFont="1" applyFill="1" applyBorder="1" applyAlignment="1">
      <alignment horizontal="center" vertical="center"/>
    </xf>
    <xf numFmtId="43" fontId="0" fillId="0" borderId="35" xfId="1" applyFont="1" applyBorder="1" applyAlignment="1">
      <alignment horizontal="center" vertical="center"/>
    </xf>
    <xf numFmtId="0" fontId="70" fillId="73" borderId="35" xfId="0" applyFont="1" applyFill="1" applyBorder="1" applyAlignment="1">
      <alignment horizontal="center"/>
    </xf>
    <xf numFmtId="0" fontId="16" fillId="71" borderId="27" xfId="0" applyFont="1" applyFill="1" applyBorder="1" applyAlignment="1">
      <alignment horizontal="center" vertical="center" wrapText="1"/>
    </xf>
    <xf numFmtId="43" fontId="1" fillId="0" borderId="34" xfId="1" applyFont="1" applyBorder="1"/>
    <xf numFmtId="10" fontId="1" fillId="0" borderId="29" xfId="2" applyNumberFormat="1" applyFont="1" applyBorder="1" applyAlignment="1">
      <alignment horizontal="center"/>
    </xf>
    <xf numFmtId="0" fontId="70" fillId="73" borderId="35" xfId="0" applyFont="1" applyFill="1" applyBorder="1" applyAlignment="1">
      <alignment horizontal="center" vertical="center"/>
    </xf>
    <xf numFmtId="10" fontId="70" fillId="73" borderId="35" xfId="2" applyNumberFormat="1" applyFont="1" applyFill="1" applyBorder="1" applyAlignment="1">
      <alignment horizontal="center" vertical="center"/>
    </xf>
    <xf numFmtId="43" fontId="70" fillId="73" borderId="35" xfId="1" applyFont="1" applyFill="1" applyBorder="1" applyAlignment="1">
      <alignment horizontal="center" vertical="center"/>
    </xf>
    <xf numFmtId="0" fontId="70" fillId="73" borderId="35" xfId="0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left" vertical="center"/>
    </xf>
    <xf numFmtId="43" fontId="16" fillId="0" borderId="29" xfId="1" applyFont="1" applyBorder="1"/>
    <xf numFmtId="43" fontId="0" fillId="0" borderId="35" xfId="1" applyFont="1" applyBorder="1" applyAlignment="1">
      <alignment horizontal="center" vertical="center"/>
    </xf>
    <xf numFmtId="0" fontId="0" fillId="0" borderId="0" xfId="0"/>
    <xf numFmtId="0" fontId="42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63" fillId="0" borderId="16" xfId="0" applyFont="1" applyFill="1" applyBorder="1" applyAlignment="1">
      <alignment horizontal="center" vertical="center"/>
    </xf>
    <xf numFmtId="0" fontId="67" fillId="0" borderId="16" xfId="0" applyFont="1" applyFill="1" applyBorder="1" applyAlignment="1">
      <alignment horizontal="left" vertical="center"/>
    </xf>
    <xf numFmtId="0" fontId="66" fillId="0" borderId="16" xfId="0" applyFont="1" applyFill="1" applyBorder="1" applyAlignment="1">
      <alignment horizontal="left" vertical="center"/>
    </xf>
    <xf numFmtId="0" fontId="44" fillId="0" borderId="16" xfId="658" applyFont="1" applyFill="1" applyBorder="1" applyAlignment="1">
      <alignment horizontal="center" vertical="center"/>
    </xf>
    <xf numFmtId="0" fontId="64" fillId="0" borderId="16" xfId="0" applyFont="1" applyFill="1" applyBorder="1" applyAlignment="1">
      <alignment horizontal="center" vertical="center"/>
    </xf>
    <xf numFmtId="0" fontId="65" fillId="0" borderId="16" xfId="658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16" xfId="0" applyFont="1" applyFill="1" applyBorder="1" applyAlignment="1">
      <alignment horizontal="center" vertical="center"/>
    </xf>
    <xf numFmtId="0" fontId="16" fillId="70" borderId="27" xfId="0" applyFont="1" applyFill="1" applyBorder="1" applyAlignment="1">
      <alignment horizontal="center" vertical="center" wrapText="1"/>
    </xf>
    <xf numFmtId="0" fontId="16" fillId="73" borderId="25" xfId="2" applyNumberFormat="1" applyFont="1" applyFill="1" applyBorder="1"/>
    <xf numFmtId="0" fontId="16" fillId="73" borderId="26" xfId="0" applyNumberFormat="1" applyFont="1" applyFill="1" applyBorder="1"/>
    <xf numFmtId="0" fontId="16" fillId="73" borderId="28" xfId="0" applyNumberFormat="1" applyFont="1" applyFill="1" applyBorder="1"/>
    <xf numFmtId="0" fontId="16" fillId="0" borderId="30" xfId="0" applyNumberFormat="1" applyFont="1" applyBorder="1"/>
    <xf numFmtId="0" fontId="16" fillId="73" borderId="24" xfId="0" applyNumberFormat="1" applyFont="1" applyFill="1" applyBorder="1"/>
    <xf numFmtId="10" fontId="1" fillId="0" borderId="30" xfId="2" applyNumberFormat="1" applyFont="1" applyBorder="1" applyAlignment="1">
      <alignment horizontal="center"/>
    </xf>
    <xf numFmtId="10" fontId="1" fillId="0" borderId="28" xfId="2" applyNumberFormat="1" applyFont="1" applyBorder="1" applyAlignment="1">
      <alignment horizontal="center"/>
    </xf>
    <xf numFmtId="43" fontId="1" fillId="0" borderId="32" xfId="1" applyFont="1" applyBorder="1"/>
    <xf numFmtId="43" fontId="1" fillId="0" borderId="0" xfId="1" applyFont="1" applyBorder="1"/>
    <xf numFmtId="0" fontId="67" fillId="0" borderId="0" xfId="0" applyFont="1"/>
    <xf numFmtId="0" fontId="0" fillId="0" borderId="0" xfId="0"/>
    <xf numFmtId="0" fontId="0" fillId="0" borderId="0" xfId="0" applyFill="1"/>
    <xf numFmtId="0" fontId="0" fillId="0" borderId="0" xfId="0"/>
    <xf numFmtId="0" fontId="61" fillId="0" borderId="0" xfId="0" applyNumberFormat="1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60" fillId="64" borderId="35" xfId="0" applyFont="1" applyFill="1" applyBorder="1" applyAlignment="1">
      <alignment horizontal="center" vertical="center" wrapText="1"/>
    </xf>
    <xf numFmtId="14" fontId="60" fillId="64" borderId="35" xfId="0" applyNumberFormat="1" applyFont="1" applyFill="1" applyBorder="1" applyAlignment="1">
      <alignment horizontal="center" vertical="center" wrapText="1"/>
    </xf>
    <xf numFmtId="0" fontId="60" fillId="65" borderId="35" xfId="0" applyFont="1" applyFill="1" applyBorder="1" applyAlignment="1">
      <alignment horizontal="center" vertical="center" wrapText="1"/>
    </xf>
    <xf numFmtId="14" fontId="60" fillId="65" borderId="35" xfId="0" applyNumberFormat="1" applyFont="1" applyFill="1" applyBorder="1" applyAlignment="1">
      <alignment horizontal="center" vertical="center" wrapText="1"/>
    </xf>
    <xf numFmtId="0" fontId="60" fillId="66" borderId="35" xfId="0" applyFont="1" applyFill="1" applyBorder="1" applyAlignment="1">
      <alignment horizontal="center" vertical="center" wrapText="1"/>
    </xf>
    <xf numFmtId="0" fontId="60" fillId="67" borderId="35" xfId="0" applyFont="1" applyFill="1" applyBorder="1" applyAlignment="1">
      <alignment horizontal="center" vertical="center" wrapText="1"/>
    </xf>
    <xf numFmtId="0" fontId="16" fillId="63" borderId="35" xfId="0" applyFont="1" applyFill="1" applyBorder="1" applyAlignment="1">
      <alignment horizontal="center" vertical="center" wrapText="1"/>
    </xf>
    <xf numFmtId="43" fontId="0" fillId="0" borderId="35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/>
    <xf numFmtId="0" fontId="61" fillId="0" borderId="0" xfId="0" applyNumberFormat="1" applyFont="1" applyFill="1" applyBorder="1" applyAlignment="1">
      <alignment horizontal="center" vertical="center" wrapText="1"/>
    </xf>
    <xf numFmtId="0" fontId="16" fillId="63" borderId="35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43" fontId="16" fillId="0" borderId="35" xfId="1" applyFont="1" applyBorder="1" applyAlignment="1">
      <alignment horizontal="center" vertical="center" wrapText="1"/>
    </xf>
    <xf numFmtId="43" fontId="16" fillId="0" borderId="35" xfId="1" applyFont="1" applyBorder="1" applyAlignment="1">
      <alignment horizontal="center" vertical="center"/>
    </xf>
    <xf numFmtId="43" fontId="16" fillId="0" borderId="35" xfId="1" applyFont="1" applyFill="1" applyBorder="1" applyAlignment="1">
      <alignment vertical="center"/>
    </xf>
    <xf numFmtId="0" fontId="0" fillId="0" borderId="35" xfId="0" applyFont="1" applyFill="1" applyBorder="1"/>
    <xf numFmtId="0" fontId="0" fillId="0" borderId="35" xfId="0" applyFont="1" applyFill="1" applyBorder="1" applyAlignment="1">
      <alignment horizontal="center" vertical="center" wrapText="1"/>
    </xf>
    <xf numFmtId="0" fontId="0" fillId="76" borderId="35" xfId="0" applyFont="1" applyFill="1" applyBorder="1" applyAlignment="1">
      <alignment horizontal="center" vertical="center" wrapText="1"/>
    </xf>
    <xf numFmtId="0" fontId="0" fillId="76" borderId="35" xfId="0" applyFont="1" applyFill="1" applyBorder="1" applyAlignment="1">
      <alignment vertical="center" wrapText="1"/>
    </xf>
    <xf numFmtId="0" fontId="0" fillId="0" borderId="35" xfId="0" applyFont="1" applyBorder="1" applyAlignment="1">
      <alignment vertical="center"/>
    </xf>
    <xf numFmtId="14" fontId="0" fillId="76" borderId="35" xfId="0" applyNumberFormat="1" applyFont="1" applyFill="1" applyBorder="1" applyAlignment="1">
      <alignment vertical="center"/>
    </xf>
    <xf numFmtId="0" fontId="0" fillId="76" borderId="35" xfId="0" quotePrefix="1" applyFont="1" applyFill="1" applyBorder="1" applyAlignment="1">
      <alignment vertical="center" wrapText="1"/>
    </xf>
    <xf numFmtId="14" fontId="0" fillId="76" borderId="35" xfId="0" applyNumberFormat="1" applyFont="1" applyFill="1" applyBorder="1" applyAlignment="1">
      <alignment horizontal="center" vertical="center" wrapText="1"/>
    </xf>
    <xf numFmtId="14" fontId="0" fillId="0" borderId="35" xfId="0" applyNumberFormat="1" applyFont="1" applyFill="1" applyBorder="1" applyAlignment="1">
      <alignment horizontal="center" vertical="center"/>
    </xf>
    <xf numFmtId="14" fontId="0" fillId="0" borderId="35" xfId="0" applyNumberFormat="1" applyFont="1" applyFill="1" applyBorder="1" applyAlignment="1">
      <alignment vertical="center" wrapText="1"/>
    </xf>
    <xf numFmtId="43" fontId="0" fillId="0" borderId="35" xfId="1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 wrapText="1"/>
    </xf>
    <xf numFmtId="0" fontId="77" fillId="0" borderId="35" xfId="0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/>
    </xf>
    <xf numFmtId="0" fontId="13" fillId="64" borderId="35" xfId="0" applyFont="1" applyFill="1" applyBorder="1" applyAlignment="1">
      <alignment horizontal="center" vertical="center" wrapText="1"/>
    </xf>
    <xf numFmtId="14" fontId="13" fillId="65" borderId="35" xfId="0" applyNumberFormat="1" applyFont="1" applyFill="1" applyBorder="1" applyAlignment="1">
      <alignment horizontal="center" vertical="center" wrapText="1"/>
    </xf>
    <xf numFmtId="14" fontId="13" fillId="64" borderId="35" xfId="0" applyNumberFormat="1" applyFont="1" applyFill="1" applyBorder="1" applyAlignment="1">
      <alignment horizontal="center" vertical="center" wrapText="1"/>
    </xf>
    <xf numFmtId="0" fontId="13" fillId="65" borderId="35" xfId="0" applyFont="1" applyFill="1" applyBorder="1" applyAlignment="1">
      <alignment horizontal="center" vertical="center" wrapText="1"/>
    </xf>
    <xf numFmtId="0" fontId="13" fillId="77" borderId="35" xfId="0" applyFont="1" applyFill="1" applyBorder="1" applyAlignment="1">
      <alignment horizontal="center" vertical="center" wrapText="1"/>
    </xf>
    <xf numFmtId="0" fontId="13" fillId="67" borderId="35" xfId="0" applyFont="1" applyFill="1" applyBorder="1" applyAlignment="1">
      <alignment horizontal="center" vertical="center" wrapText="1"/>
    </xf>
    <xf numFmtId="43" fontId="0" fillId="0" borderId="35" xfId="1" applyFont="1" applyBorder="1" applyAlignment="1">
      <alignment horizontal="center" vertical="center"/>
    </xf>
    <xf numFmtId="14" fontId="0" fillId="0" borderId="35" xfId="0" applyNumberFormat="1" applyFont="1" applyFill="1" applyBorder="1"/>
    <xf numFmtId="0" fontId="0" fillId="0" borderId="0" xfId="0" applyFont="1" applyFill="1" applyBorder="1"/>
    <xf numFmtId="0" fontId="0" fillId="0" borderId="0" xfId="0"/>
    <xf numFmtId="0" fontId="61" fillId="0" borderId="0" xfId="0" applyNumberFormat="1" applyFont="1" applyFill="1" applyBorder="1" applyAlignment="1">
      <alignment horizontal="center" vertical="center" wrapText="1"/>
    </xf>
    <xf numFmtId="0" fontId="16" fillId="63" borderId="35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43" fontId="16" fillId="0" borderId="35" xfId="1" applyFont="1" applyFill="1" applyBorder="1" applyAlignment="1">
      <alignment vertical="center"/>
    </xf>
    <xf numFmtId="43" fontId="16" fillId="0" borderId="35" xfId="1" applyFont="1" applyBorder="1" applyAlignment="1">
      <alignment horizontal="center" vertical="center"/>
    </xf>
    <xf numFmtId="43" fontId="16" fillId="0" borderId="35" xfId="1" applyFont="1" applyBorder="1" applyAlignment="1">
      <alignment horizontal="center" vertical="center" wrapText="1"/>
    </xf>
    <xf numFmtId="43" fontId="75" fillId="76" borderId="35" xfId="1" quotePrefix="1" applyFont="1" applyFill="1" applyBorder="1" applyAlignment="1">
      <alignment vertical="center" wrapText="1"/>
    </xf>
    <xf numFmtId="0" fontId="60" fillId="64" borderId="35" xfId="0" applyFont="1" applyFill="1" applyBorder="1" applyAlignment="1">
      <alignment horizontal="center" vertical="center" wrapText="1"/>
    </xf>
    <xf numFmtId="14" fontId="60" fillId="64" borderId="35" xfId="0" applyNumberFormat="1" applyFont="1" applyFill="1" applyBorder="1" applyAlignment="1">
      <alignment horizontal="center" vertical="center" wrapText="1"/>
    </xf>
    <xf numFmtId="0" fontId="60" fillId="65" borderId="35" xfId="0" applyFont="1" applyFill="1" applyBorder="1" applyAlignment="1">
      <alignment horizontal="center" vertical="center" wrapText="1"/>
    </xf>
    <xf numFmtId="14" fontId="60" fillId="65" borderId="35" xfId="0" applyNumberFormat="1" applyFont="1" applyFill="1" applyBorder="1" applyAlignment="1">
      <alignment horizontal="center" vertical="center" wrapText="1"/>
    </xf>
    <xf numFmtId="0" fontId="60" fillId="66" borderId="35" xfId="0" applyFont="1" applyFill="1" applyBorder="1" applyAlignment="1">
      <alignment horizontal="center" vertical="center" wrapText="1"/>
    </xf>
    <xf numFmtId="0" fontId="60" fillId="67" borderId="35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75" fillId="0" borderId="35" xfId="0" applyFont="1" applyFill="1" applyBorder="1" applyAlignment="1">
      <alignment horizontal="center" vertical="center" wrapText="1"/>
    </xf>
    <xf numFmtId="0" fontId="75" fillId="76" borderId="35" xfId="0" applyFont="1" applyFill="1" applyBorder="1" applyAlignment="1">
      <alignment horizontal="center" vertical="center" wrapText="1"/>
    </xf>
    <xf numFmtId="0" fontId="75" fillId="76" borderId="35" xfId="0" applyFont="1" applyFill="1" applyBorder="1" applyAlignment="1">
      <alignment vertical="center" wrapText="1"/>
    </xf>
    <xf numFmtId="0" fontId="75" fillId="0" borderId="35" xfId="0" applyFont="1" applyBorder="1" applyAlignment="1">
      <alignment vertical="center"/>
    </xf>
    <xf numFmtId="14" fontId="75" fillId="76" borderId="35" xfId="0" applyNumberFormat="1" applyFont="1" applyFill="1" applyBorder="1" applyAlignment="1">
      <alignment vertical="center"/>
    </xf>
    <xf numFmtId="0" fontId="75" fillId="76" borderId="35" xfId="0" quotePrefix="1" applyFont="1" applyFill="1" applyBorder="1" applyAlignment="1">
      <alignment vertical="center" wrapText="1"/>
    </xf>
    <xf numFmtId="14" fontId="75" fillId="76" borderId="35" xfId="0" applyNumberFormat="1" applyFont="1" applyFill="1" applyBorder="1" applyAlignment="1">
      <alignment horizontal="center" vertical="center" wrapText="1"/>
    </xf>
    <xf numFmtId="14" fontId="75" fillId="0" borderId="35" xfId="0" applyNumberFormat="1" applyFont="1" applyFill="1" applyBorder="1" applyAlignment="1">
      <alignment horizontal="center" vertical="center"/>
    </xf>
    <xf numFmtId="14" fontId="75" fillId="0" borderId="35" xfId="0" applyNumberFormat="1" applyFont="1" applyFill="1" applyBorder="1" applyAlignment="1">
      <alignment vertical="center" wrapText="1"/>
    </xf>
    <xf numFmtId="0" fontId="75" fillId="0" borderId="35" xfId="0" applyFont="1" applyFill="1" applyBorder="1" applyAlignment="1">
      <alignment vertical="center" wrapText="1"/>
    </xf>
    <xf numFmtId="0" fontId="76" fillId="0" borderId="35" xfId="0" applyFont="1" applyFill="1" applyBorder="1" applyAlignment="1">
      <alignment vertical="center" wrapText="1"/>
    </xf>
    <xf numFmtId="0" fontId="75" fillId="0" borderId="35" xfId="0" applyFont="1" applyFill="1" applyBorder="1" applyAlignment="1">
      <alignment vertical="center"/>
    </xf>
    <xf numFmtId="14" fontId="0" fillId="0" borderId="35" xfId="0" applyNumberFormat="1" applyBorder="1" applyAlignment="1">
      <alignment vertical="center"/>
    </xf>
    <xf numFmtId="0" fontId="60" fillId="75" borderId="35" xfId="0" applyFont="1" applyFill="1" applyBorder="1" applyAlignment="1">
      <alignment horizontal="center" vertical="center" wrapText="1"/>
    </xf>
    <xf numFmtId="43" fontId="75" fillId="0" borderId="35" xfId="1" applyFont="1" applyFill="1" applyBorder="1" applyAlignment="1">
      <alignment vertical="center" wrapText="1"/>
    </xf>
    <xf numFmtId="0" fontId="74" fillId="0" borderId="0" xfId="0" applyFont="1" applyAlignment="1">
      <alignment horizontal="center" vertical="center"/>
    </xf>
    <xf numFmtId="0" fontId="75" fillId="0" borderId="35" xfId="0" applyFont="1" applyFill="1" applyBorder="1" applyAlignment="1">
      <alignment horizontal="center" vertical="center"/>
    </xf>
    <xf numFmtId="0" fontId="78" fillId="0" borderId="35" xfId="0" applyFont="1" applyFill="1" applyBorder="1" applyAlignment="1">
      <alignment vertical="center"/>
    </xf>
    <xf numFmtId="14" fontId="75" fillId="0" borderId="35" xfId="0" applyNumberFormat="1" applyFont="1" applyFill="1" applyBorder="1" applyAlignment="1">
      <alignment vertical="center"/>
    </xf>
    <xf numFmtId="0" fontId="75" fillId="0" borderId="35" xfId="0" quotePrefix="1" applyFont="1" applyFill="1" applyBorder="1" applyAlignment="1">
      <alignment vertical="center" wrapText="1"/>
    </xf>
    <xf numFmtId="178" fontId="75" fillId="76" borderId="35" xfId="1" applyNumberFormat="1" applyFont="1" applyFill="1" applyBorder="1" applyAlignment="1">
      <alignment vertical="center" wrapText="1"/>
    </xf>
    <xf numFmtId="0" fontId="78" fillId="0" borderId="35" xfId="0" applyFont="1" applyFill="1" applyBorder="1" applyAlignment="1">
      <alignment horizontal="center" vertical="center"/>
    </xf>
    <xf numFmtId="0" fontId="75" fillId="0" borderId="35" xfId="0" applyFont="1" applyFill="1" applyBorder="1" applyAlignment="1">
      <alignment vertical="top" wrapText="1"/>
    </xf>
    <xf numFmtId="14" fontId="75" fillId="76" borderId="35" xfId="0" applyNumberFormat="1" applyFont="1" applyFill="1" applyBorder="1" applyAlignment="1">
      <alignment vertical="center" wrapText="1"/>
    </xf>
    <xf numFmtId="0" fontId="0" fillId="0" borderId="0" xfId="0"/>
    <xf numFmtId="0" fontId="16" fillId="63" borderId="35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0" xfId="0" applyBorder="1"/>
    <xf numFmtId="0" fontId="16" fillId="63" borderId="43" xfId="0" applyFont="1" applyFill="1" applyBorder="1" applyAlignment="1">
      <alignment horizontal="center" vertical="center" wrapText="1"/>
    </xf>
    <xf numFmtId="0" fontId="16" fillId="63" borderId="4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63" borderId="26" xfId="0" applyFont="1" applyFill="1" applyBorder="1" applyAlignment="1">
      <alignment horizontal="center" vertical="center" wrapText="1"/>
    </xf>
    <xf numFmtId="0" fontId="0" fillId="0" borderId="35" xfId="0" applyBorder="1"/>
    <xf numFmtId="43" fontId="1" fillId="79" borderId="35" xfId="1" applyFont="1" applyFill="1" applyBorder="1"/>
    <xf numFmtId="0" fontId="0" fillId="72" borderId="35" xfId="0" applyFill="1" applyBorder="1"/>
    <xf numFmtId="0" fontId="0" fillId="71" borderId="35" xfId="0" applyFill="1" applyBorder="1"/>
    <xf numFmtId="0" fontId="0" fillId="70" borderId="35" xfId="0" applyFill="1" applyBorder="1"/>
    <xf numFmtId="43" fontId="1" fillId="0" borderId="35" xfId="1" applyFont="1" applyBorder="1"/>
    <xf numFmtId="0" fontId="0" fillId="0" borderId="0" xfId="0" quotePrefix="1"/>
    <xf numFmtId="43" fontId="0" fillId="0" borderId="35" xfId="1" applyFont="1" applyBorder="1" applyAlignment="1">
      <alignment horizontal="center" vertical="center"/>
    </xf>
    <xf numFmtId="43" fontId="1" fillId="79" borderId="35" xfId="1" applyFont="1" applyFill="1" applyBorder="1"/>
    <xf numFmtId="43" fontId="1" fillId="0" borderId="35" xfId="1" applyFont="1" applyBorder="1"/>
    <xf numFmtId="0" fontId="0" fillId="0" borderId="0" xfId="0" applyAlignment="1">
      <alignment horizontal="center" vertical="center"/>
    </xf>
    <xf numFmtId="0" fontId="58" fillId="74" borderId="39" xfId="0" applyFont="1" applyFill="1" applyBorder="1" applyAlignment="1">
      <alignment horizontal="center" vertical="center"/>
    </xf>
    <xf numFmtId="0" fontId="58" fillId="74" borderId="15" xfId="0" applyFont="1" applyFill="1" applyBorder="1" applyAlignment="1">
      <alignment horizontal="center" vertical="center"/>
    </xf>
    <xf numFmtId="0" fontId="58" fillId="74" borderId="40" xfId="0" applyFont="1" applyFill="1" applyBorder="1" applyAlignment="1">
      <alignment horizontal="center" vertical="center"/>
    </xf>
    <xf numFmtId="0" fontId="58" fillId="74" borderId="39" xfId="0" applyFont="1" applyFill="1" applyBorder="1" applyAlignment="1">
      <alignment horizontal="center" vertical="center" wrapText="1"/>
    </xf>
    <xf numFmtId="0" fontId="58" fillId="62" borderId="39" xfId="0" applyFont="1" applyFill="1" applyBorder="1" applyAlignment="1">
      <alignment horizontal="center" vertical="center"/>
    </xf>
    <xf numFmtId="0" fontId="58" fillId="62" borderId="15" xfId="0" applyFont="1" applyFill="1" applyBorder="1" applyAlignment="1">
      <alignment horizontal="center" vertical="center"/>
    </xf>
    <xf numFmtId="0" fontId="58" fillId="62" borderId="40" xfId="0" applyFont="1" applyFill="1" applyBorder="1" applyAlignment="1">
      <alignment horizontal="center" vertical="center"/>
    </xf>
    <xf numFmtId="0" fontId="58" fillId="62" borderId="35" xfId="0" applyFont="1" applyFill="1" applyBorder="1" applyAlignment="1">
      <alignment horizontal="center" vertical="center"/>
    </xf>
    <xf numFmtId="0" fontId="58" fillId="74" borderId="33" xfId="0" applyFont="1" applyFill="1" applyBorder="1" applyAlignment="1">
      <alignment horizontal="center" vertical="center" wrapText="1"/>
    </xf>
    <xf numFmtId="0" fontId="58" fillId="74" borderId="41" xfId="0" applyFont="1" applyFill="1" applyBorder="1" applyAlignment="1">
      <alignment horizontal="center" vertical="center" wrapText="1"/>
    </xf>
    <xf numFmtId="0" fontId="58" fillId="74" borderId="42" xfId="0" applyFont="1" applyFill="1" applyBorder="1" applyAlignment="1">
      <alignment horizontal="center" vertical="center" wrapText="1"/>
    </xf>
    <xf numFmtId="0" fontId="58" fillId="74" borderId="45" xfId="0" applyFont="1" applyFill="1" applyBorder="1" applyAlignment="1">
      <alignment horizontal="center" vertical="center" wrapText="1"/>
    </xf>
    <xf numFmtId="0" fontId="58" fillId="74" borderId="46" xfId="0" applyFont="1" applyFill="1" applyBorder="1" applyAlignment="1">
      <alignment horizontal="center" vertical="center" wrapText="1"/>
    </xf>
    <xf numFmtId="0" fontId="58" fillId="74" borderId="47" xfId="0" applyFont="1" applyFill="1" applyBorder="1" applyAlignment="1">
      <alignment horizontal="center" vertical="center" wrapText="1"/>
    </xf>
    <xf numFmtId="0" fontId="58" fillId="74" borderId="35" xfId="0" applyFont="1" applyFill="1" applyBorder="1" applyAlignment="1">
      <alignment horizontal="center" vertical="center"/>
    </xf>
    <xf numFmtId="0" fontId="58" fillId="62" borderId="39" xfId="0" applyFont="1" applyFill="1" applyBorder="1" applyAlignment="1">
      <alignment horizontal="center" vertical="center" wrapText="1"/>
    </xf>
    <xf numFmtId="0" fontId="58" fillId="62" borderId="15" xfId="0" applyFont="1" applyFill="1" applyBorder="1" applyAlignment="1">
      <alignment horizontal="center" vertical="center" wrapText="1"/>
    </xf>
    <xf numFmtId="0" fontId="58" fillId="62" borderId="40" xfId="0" applyFont="1" applyFill="1" applyBorder="1" applyAlignment="1">
      <alignment horizontal="center" vertical="center" wrapText="1"/>
    </xf>
    <xf numFmtId="0" fontId="58" fillId="62" borderId="33" xfId="0" applyFont="1" applyFill="1" applyBorder="1" applyAlignment="1">
      <alignment horizontal="center" vertical="center" wrapText="1"/>
    </xf>
    <xf numFmtId="0" fontId="58" fillId="62" borderId="41" xfId="0" applyFont="1" applyFill="1" applyBorder="1" applyAlignment="1">
      <alignment horizontal="center" vertical="center"/>
    </xf>
    <xf numFmtId="0" fontId="58" fillId="62" borderId="42" xfId="0" applyFont="1" applyFill="1" applyBorder="1" applyAlignment="1">
      <alignment horizontal="center" vertical="center"/>
    </xf>
    <xf numFmtId="0" fontId="70" fillId="73" borderId="36" xfId="0" applyFont="1" applyFill="1" applyBorder="1" applyAlignment="1">
      <alignment horizontal="center" vertical="center" wrapText="1"/>
    </xf>
    <xf numFmtId="0" fontId="70" fillId="73" borderId="31" xfId="0" applyFont="1" applyFill="1" applyBorder="1" applyAlignment="1">
      <alignment horizontal="center" vertical="center" wrapText="1"/>
    </xf>
    <xf numFmtId="0" fontId="70" fillId="73" borderId="37" xfId="0" applyFont="1" applyFill="1" applyBorder="1" applyAlignment="1">
      <alignment horizontal="center" vertical="center" wrapText="1"/>
    </xf>
    <xf numFmtId="0" fontId="73" fillId="73" borderId="24" xfId="0" applyFont="1" applyFill="1" applyBorder="1" applyAlignment="1">
      <alignment horizontal="center" vertical="center" wrapText="1"/>
    </xf>
    <xf numFmtId="0" fontId="73" fillId="73" borderId="25" xfId="0" applyFont="1" applyFill="1" applyBorder="1" applyAlignment="1">
      <alignment horizontal="center" vertical="center" wrapText="1"/>
    </xf>
    <xf numFmtId="0" fontId="73" fillId="73" borderId="26" xfId="0" applyFont="1" applyFill="1" applyBorder="1" applyAlignment="1">
      <alignment horizontal="center" vertical="center" wrapText="1"/>
    </xf>
    <xf numFmtId="0" fontId="73" fillId="73" borderId="28" xfId="0" applyFont="1" applyFill="1" applyBorder="1" applyAlignment="1">
      <alignment horizontal="center" vertical="center" wrapText="1"/>
    </xf>
    <xf numFmtId="0" fontId="73" fillId="73" borderId="29" xfId="0" applyFont="1" applyFill="1" applyBorder="1" applyAlignment="1">
      <alignment horizontal="center" vertical="center" wrapText="1"/>
    </xf>
    <xf numFmtId="0" fontId="73" fillId="73" borderId="30" xfId="0" applyFont="1" applyFill="1" applyBorder="1" applyAlignment="1">
      <alignment horizontal="center" vertical="center" wrapText="1"/>
    </xf>
    <xf numFmtId="43" fontId="70" fillId="73" borderId="35" xfId="1" applyFont="1" applyFill="1" applyBorder="1" applyAlignment="1">
      <alignment horizontal="center" vertical="center"/>
    </xf>
    <xf numFmtId="43" fontId="0" fillId="0" borderId="35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/>
    </xf>
    <xf numFmtId="0" fontId="70" fillId="73" borderId="35" xfId="0" applyFont="1" applyFill="1" applyBorder="1" applyAlignment="1">
      <alignment horizontal="center" vertical="center"/>
    </xf>
    <xf numFmtId="0" fontId="0" fillId="78" borderId="35" xfId="0" applyFill="1" applyBorder="1" applyAlignment="1">
      <alignment horizontal="center" vertical="center"/>
    </xf>
  </cellXfs>
  <cellStyles count="735">
    <cellStyle name="%" xfId="43"/>
    <cellStyle name="% 2" xfId="44"/>
    <cellStyle name="% 2 2" xfId="45"/>
    <cellStyle name="% 3" xfId="46"/>
    <cellStyle name="=C:\WINNT35\SYSTEM32\COMMAND.COM" xfId="47"/>
    <cellStyle name="20 % - Accent1" xfId="20" builtinId="30" customBuiltin="1"/>
    <cellStyle name="20 % - Accent1 2" xfId="48"/>
    <cellStyle name="20 % - Accent1 3" xfId="49"/>
    <cellStyle name="20 % - Accent1 4" xfId="50"/>
    <cellStyle name="20 % - Accent1 5" xfId="51"/>
    <cellStyle name="20 % - Accent1 6" xfId="52"/>
    <cellStyle name="20 % - Accent1 7" xfId="53"/>
    <cellStyle name="20 % - Accent1 8" xfId="54"/>
    <cellStyle name="20 % - Accent2" xfId="24" builtinId="34" customBuiltin="1"/>
    <cellStyle name="20 % - Accent2 2" xfId="55"/>
    <cellStyle name="20 % - Accent2 3" xfId="56"/>
    <cellStyle name="20 % - Accent2 4" xfId="57"/>
    <cellStyle name="20 % - Accent2 5" xfId="58"/>
    <cellStyle name="20 % - Accent2 6" xfId="59"/>
    <cellStyle name="20 % - Accent2 7" xfId="60"/>
    <cellStyle name="20 % - Accent2 8" xfId="61"/>
    <cellStyle name="20 % - Accent3" xfId="28" builtinId="38" customBuiltin="1"/>
    <cellStyle name="20 % - Accent3 2" xfId="62"/>
    <cellStyle name="20 % - Accent3 3" xfId="63"/>
    <cellStyle name="20 % - Accent3 4" xfId="64"/>
    <cellStyle name="20 % - Accent3 5" xfId="65"/>
    <cellStyle name="20 % - Accent3 6" xfId="66"/>
    <cellStyle name="20 % - Accent3 7" xfId="67"/>
    <cellStyle name="20 % - Accent3 8" xfId="68"/>
    <cellStyle name="20 % - Accent4" xfId="32" builtinId="42" customBuiltin="1"/>
    <cellStyle name="20 % - Accent4 2" xfId="69"/>
    <cellStyle name="20 % - Accent4 3" xfId="70"/>
    <cellStyle name="20 % - Accent4 4" xfId="71"/>
    <cellStyle name="20 % - Accent4 5" xfId="72"/>
    <cellStyle name="20 % - Accent4 6" xfId="73"/>
    <cellStyle name="20 % - Accent4 7" xfId="74"/>
    <cellStyle name="20 % - Accent4 8" xfId="75"/>
    <cellStyle name="20 % - Accent5" xfId="36" builtinId="46" customBuiltin="1"/>
    <cellStyle name="20 % - Accent5 2" xfId="76"/>
    <cellStyle name="20 % - Accent5 3" xfId="77"/>
    <cellStyle name="20 % - Accent5 4" xfId="78"/>
    <cellStyle name="20 % - Accent5 5" xfId="79"/>
    <cellStyle name="20 % - Accent5 6" xfId="80"/>
    <cellStyle name="20 % - Accent5 7" xfId="81"/>
    <cellStyle name="20 % - Accent5 8" xfId="82"/>
    <cellStyle name="20 % - Accent6" xfId="40" builtinId="50" customBuiltin="1"/>
    <cellStyle name="20 % - Accent6 2" xfId="83"/>
    <cellStyle name="20 % - Accent6 3" xfId="84"/>
    <cellStyle name="20 % - Accent6 4" xfId="85"/>
    <cellStyle name="20 % - Accent6 5" xfId="86"/>
    <cellStyle name="20 % - Accent6 6" xfId="87"/>
    <cellStyle name="20 % - Accent6 7" xfId="88"/>
    <cellStyle name="20 % - Accent6 8" xfId="89"/>
    <cellStyle name="20% - Accent1 2" xfId="90"/>
    <cellStyle name="20% - Accent2 2" xfId="91"/>
    <cellStyle name="20% - Accent3 2" xfId="92"/>
    <cellStyle name="20% - Accent4 2" xfId="93"/>
    <cellStyle name="20% - Accent5 2" xfId="94"/>
    <cellStyle name="20% - Accent6 2" xfId="95"/>
    <cellStyle name="40 % - Accent1" xfId="21" builtinId="31" customBuiltin="1"/>
    <cellStyle name="40 % - Accent1 2" xfId="96"/>
    <cellStyle name="40 % - Accent1 3" xfId="97"/>
    <cellStyle name="40 % - Accent1 4" xfId="98"/>
    <cellStyle name="40 % - Accent1 5" xfId="99"/>
    <cellStyle name="40 % - Accent1 6" xfId="100"/>
    <cellStyle name="40 % - Accent1 7" xfId="101"/>
    <cellStyle name="40 % - Accent1 8" xfId="102"/>
    <cellStyle name="40 % - Accent2" xfId="25" builtinId="35" customBuiltin="1"/>
    <cellStyle name="40 % - Accent2 2" xfId="103"/>
    <cellStyle name="40 % - Accent2 3" xfId="104"/>
    <cellStyle name="40 % - Accent2 4" xfId="105"/>
    <cellStyle name="40 % - Accent2 5" xfId="106"/>
    <cellStyle name="40 % - Accent2 6" xfId="107"/>
    <cellStyle name="40 % - Accent2 7" xfId="108"/>
    <cellStyle name="40 % - Accent2 8" xfId="109"/>
    <cellStyle name="40 % - Accent3" xfId="29" builtinId="39" customBuiltin="1"/>
    <cellStyle name="40 % - Accent3 2" xfId="110"/>
    <cellStyle name="40 % - Accent3 3" xfId="111"/>
    <cellStyle name="40 % - Accent3 4" xfId="112"/>
    <cellStyle name="40 % - Accent3 5" xfId="113"/>
    <cellStyle name="40 % - Accent3 6" xfId="114"/>
    <cellStyle name="40 % - Accent3 7" xfId="115"/>
    <cellStyle name="40 % - Accent3 8" xfId="116"/>
    <cellStyle name="40 % - Accent4" xfId="33" builtinId="43" customBuiltin="1"/>
    <cellStyle name="40 % - Accent4 2" xfId="117"/>
    <cellStyle name="40 % - Accent4 3" xfId="118"/>
    <cellStyle name="40 % - Accent4 4" xfId="119"/>
    <cellStyle name="40 % - Accent4 5" xfId="120"/>
    <cellStyle name="40 % - Accent4 6" xfId="121"/>
    <cellStyle name="40 % - Accent4 7" xfId="122"/>
    <cellStyle name="40 % - Accent4 8" xfId="123"/>
    <cellStyle name="40 % - Accent5" xfId="37" builtinId="47" customBuiltin="1"/>
    <cellStyle name="40 % - Accent5 2" xfId="124"/>
    <cellStyle name="40 % - Accent5 3" xfId="125"/>
    <cellStyle name="40 % - Accent5 4" xfId="126"/>
    <cellStyle name="40 % - Accent5 5" xfId="127"/>
    <cellStyle name="40 % - Accent5 6" xfId="128"/>
    <cellStyle name="40 % - Accent5 7" xfId="129"/>
    <cellStyle name="40 % - Accent5 8" xfId="130"/>
    <cellStyle name="40 % - Accent6" xfId="41" builtinId="51" customBuiltin="1"/>
    <cellStyle name="40 % - Accent6 2" xfId="131"/>
    <cellStyle name="40 % - Accent6 3" xfId="132"/>
    <cellStyle name="40 % - Accent6 4" xfId="133"/>
    <cellStyle name="40 % - Accent6 5" xfId="134"/>
    <cellStyle name="40 % - Accent6 6" xfId="135"/>
    <cellStyle name="40 % - Accent6 7" xfId="136"/>
    <cellStyle name="40 % - Accent6 8" xfId="137"/>
    <cellStyle name="40% - Accent1 2" xfId="138"/>
    <cellStyle name="40% - Accent2 2" xfId="139"/>
    <cellStyle name="40% - Accent3 2" xfId="140"/>
    <cellStyle name="40% - Accent4 2" xfId="141"/>
    <cellStyle name="40% - Accent5 2" xfId="142"/>
    <cellStyle name="40% - Accent6 2" xfId="143"/>
    <cellStyle name="60 % - Accent1" xfId="22" builtinId="32" customBuiltin="1"/>
    <cellStyle name="60 % - Accent1 2" xfId="144"/>
    <cellStyle name="60 % - Accent1 3" xfId="145"/>
    <cellStyle name="60 % - Accent2" xfId="26" builtinId="36" customBuiltin="1"/>
    <cellStyle name="60 % - Accent2 2" xfId="146"/>
    <cellStyle name="60 % - Accent2 3" xfId="147"/>
    <cellStyle name="60 % - Accent3" xfId="30" builtinId="40" customBuiltin="1"/>
    <cellStyle name="60 % - Accent3 2" xfId="148"/>
    <cellStyle name="60 % - Accent3 3" xfId="149"/>
    <cellStyle name="60 % - Accent4" xfId="34" builtinId="44" customBuiltin="1"/>
    <cellStyle name="60 % - Accent4 2" xfId="150"/>
    <cellStyle name="60 % - Accent4 3" xfId="151"/>
    <cellStyle name="60 % - Accent5" xfId="38" builtinId="48" customBuiltin="1"/>
    <cellStyle name="60 % - Accent5 2" xfId="152"/>
    <cellStyle name="60 % - Accent5 3" xfId="153"/>
    <cellStyle name="60 % - Accent6" xfId="42" builtinId="52" customBuiltin="1"/>
    <cellStyle name="60 % - Accent6 2" xfId="154"/>
    <cellStyle name="60 % - Accent6 3" xfId="155"/>
    <cellStyle name="60% - Accent1 2" xfId="156"/>
    <cellStyle name="60% - Accent2 2" xfId="157"/>
    <cellStyle name="60% - Accent3 2" xfId="158"/>
    <cellStyle name="60% - Accent4 2" xfId="159"/>
    <cellStyle name="60% - Accent5 2" xfId="160"/>
    <cellStyle name="60% - Accent6 2" xfId="161"/>
    <cellStyle name="Accent1" xfId="19" builtinId="29" customBuiltin="1"/>
    <cellStyle name="Accent1 2" xfId="162"/>
    <cellStyle name="Accent1 3" xfId="163"/>
    <cellStyle name="Accent2" xfId="23" builtinId="33" customBuiltin="1"/>
    <cellStyle name="Accent2 2" xfId="164"/>
    <cellStyle name="Accent2 3" xfId="165"/>
    <cellStyle name="Accent3" xfId="27" builtinId="37" customBuiltin="1"/>
    <cellStyle name="Accent3 2" xfId="166"/>
    <cellStyle name="Accent3 3" xfId="167"/>
    <cellStyle name="Accent4" xfId="31" builtinId="41" customBuiltin="1"/>
    <cellStyle name="Accent4 2" xfId="168"/>
    <cellStyle name="Accent4 3" xfId="169"/>
    <cellStyle name="Accent5" xfId="35" builtinId="45" customBuiltin="1"/>
    <cellStyle name="Accent5 2" xfId="170"/>
    <cellStyle name="Accent5 3" xfId="171"/>
    <cellStyle name="Accent6" xfId="39" builtinId="49" customBuiltin="1"/>
    <cellStyle name="Accent6 2" xfId="172"/>
    <cellStyle name="Accent6 3" xfId="173"/>
    <cellStyle name="Avertissement" xfId="15" builtinId="11" customBuiltin="1"/>
    <cellStyle name="Avertissement 2" xfId="174"/>
    <cellStyle name="Avertissement 3" xfId="175"/>
    <cellStyle name="Bad 2" xfId="176"/>
    <cellStyle name="blp_column_header" xfId="177"/>
    <cellStyle name="Brianna" xfId="178"/>
    <cellStyle name="Brianna 10" xfId="179"/>
    <cellStyle name="Brianna 11" xfId="180"/>
    <cellStyle name="Brianna 12" xfId="181"/>
    <cellStyle name="Brianna 13" xfId="182"/>
    <cellStyle name="Brianna 14" xfId="183"/>
    <cellStyle name="Brianna 15" xfId="184"/>
    <cellStyle name="Brianna 16" xfId="185"/>
    <cellStyle name="Brianna 17" xfId="186"/>
    <cellStyle name="Brianna 18" xfId="187"/>
    <cellStyle name="Brianna 19" xfId="188"/>
    <cellStyle name="Brianna 2" xfId="189"/>
    <cellStyle name="Brianna 2 10" xfId="190"/>
    <cellStyle name="Brianna 2 11" xfId="191"/>
    <cellStyle name="Brianna 2 12" xfId="192"/>
    <cellStyle name="Brianna 2 13" xfId="193"/>
    <cellStyle name="Brianna 2 14" xfId="194"/>
    <cellStyle name="Brianna 2 15" xfId="195"/>
    <cellStyle name="Brianna 2 16" xfId="196"/>
    <cellStyle name="Brianna 2 17" xfId="197"/>
    <cellStyle name="Brianna 2 18" xfId="198"/>
    <cellStyle name="Brianna 2 19" xfId="199"/>
    <cellStyle name="Brianna 2 2" xfId="200"/>
    <cellStyle name="Brianna 2 2 10" xfId="201"/>
    <cellStyle name="Brianna 2 2 11" xfId="202"/>
    <cellStyle name="Brianna 2 2 12" xfId="203"/>
    <cellStyle name="Brianna 2 2 13" xfId="204"/>
    <cellStyle name="Brianna 2 2 14" xfId="205"/>
    <cellStyle name="Brianna 2 2 15" xfId="206"/>
    <cellStyle name="Brianna 2 2 16" xfId="207"/>
    <cellStyle name="Brianna 2 2 17" xfId="208"/>
    <cellStyle name="Brianna 2 2 18" xfId="209"/>
    <cellStyle name="Brianna 2 2 19" xfId="210"/>
    <cellStyle name="Brianna 2 2 2" xfId="211"/>
    <cellStyle name="Brianna 2 2 20" xfId="212"/>
    <cellStyle name="Brianna 2 2 21" xfId="213"/>
    <cellStyle name="Brianna 2 2 22" xfId="214"/>
    <cellStyle name="Brianna 2 2 23" xfId="215"/>
    <cellStyle name="Brianna 2 2 24" xfId="216"/>
    <cellStyle name="Brianna 2 2 25" xfId="217"/>
    <cellStyle name="Brianna 2 2 26" xfId="218"/>
    <cellStyle name="Brianna 2 2 27" xfId="219"/>
    <cellStyle name="Brianna 2 2 28" xfId="220"/>
    <cellStyle name="Brianna 2 2 29" xfId="221"/>
    <cellStyle name="Brianna 2 2 3" xfId="222"/>
    <cellStyle name="Brianna 2 2 30" xfId="223"/>
    <cellStyle name="Brianna 2 2 31" xfId="224"/>
    <cellStyle name="Brianna 2 2 32" xfId="225"/>
    <cellStyle name="Brianna 2 2 33" xfId="226"/>
    <cellStyle name="Brianna 2 2 4" xfId="227"/>
    <cellStyle name="Brianna 2 2 5" xfId="228"/>
    <cellStyle name="Brianna 2 2 6" xfId="229"/>
    <cellStyle name="Brianna 2 2 7" xfId="230"/>
    <cellStyle name="Brianna 2 2 8" xfId="231"/>
    <cellStyle name="Brianna 2 2 9" xfId="232"/>
    <cellStyle name="Brianna 2 2_Dashboard" xfId="233"/>
    <cellStyle name="Brianna 2 20" xfId="234"/>
    <cellStyle name="Brianna 2 21" xfId="235"/>
    <cellStyle name="Brianna 2 22" xfId="236"/>
    <cellStyle name="Brianna 2 23" xfId="237"/>
    <cellStyle name="Brianna 2 24" xfId="238"/>
    <cellStyle name="Brianna 2 25" xfId="239"/>
    <cellStyle name="Brianna 2 26" xfId="240"/>
    <cellStyle name="Brianna 2 27" xfId="241"/>
    <cellStyle name="Brianna 2 28" xfId="242"/>
    <cellStyle name="Brianna 2 29" xfId="243"/>
    <cellStyle name="Brianna 2 3" xfId="244"/>
    <cellStyle name="Brianna 2 3 10" xfId="245"/>
    <cellStyle name="Brianna 2 3 11" xfId="246"/>
    <cellStyle name="Brianna 2 3 12" xfId="247"/>
    <cellStyle name="Brianna 2 3 13" xfId="248"/>
    <cellStyle name="Brianna 2 3 14" xfId="249"/>
    <cellStyle name="Brianna 2 3 15" xfId="250"/>
    <cellStyle name="Brianna 2 3 16" xfId="251"/>
    <cellStyle name="Brianna 2 3 17" xfId="252"/>
    <cellStyle name="Brianna 2 3 18" xfId="253"/>
    <cellStyle name="Brianna 2 3 19" xfId="254"/>
    <cellStyle name="Brianna 2 3 2" xfId="255"/>
    <cellStyle name="Brianna 2 3 20" xfId="256"/>
    <cellStyle name="Brianna 2 3 21" xfId="257"/>
    <cellStyle name="Brianna 2 3 22" xfId="258"/>
    <cellStyle name="Brianna 2 3 23" xfId="259"/>
    <cellStyle name="Brianna 2 3 24" xfId="260"/>
    <cellStyle name="Brianna 2 3 25" xfId="261"/>
    <cellStyle name="Brianna 2 3 26" xfId="262"/>
    <cellStyle name="Brianna 2 3 27" xfId="263"/>
    <cellStyle name="Brianna 2 3 28" xfId="264"/>
    <cellStyle name="Brianna 2 3 29" xfId="265"/>
    <cellStyle name="Brianna 2 3 3" xfId="266"/>
    <cellStyle name="Brianna 2 3 30" xfId="267"/>
    <cellStyle name="Brianna 2 3 31" xfId="268"/>
    <cellStyle name="Brianna 2 3 32" xfId="269"/>
    <cellStyle name="Brianna 2 3 33" xfId="270"/>
    <cellStyle name="Brianna 2 3 4" xfId="271"/>
    <cellStyle name="Brianna 2 3 5" xfId="272"/>
    <cellStyle name="Brianna 2 3 6" xfId="273"/>
    <cellStyle name="Brianna 2 3 7" xfId="274"/>
    <cellStyle name="Brianna 2 3 8" xfId="275"/>
    <cellStyle name="Brianna 2 3 9" xfId="276"/>
    <cellStyle name="Brianna 2 3_Dashboard" xfId="277"/>
    <cellStyle name="Brianna 2 30" xfId="278"/>
    <cellStyle name="Brianna 2 31" xfId="279"/>
    <cellStyle name="Brianna 2 32" xfId="280"/>
    <cellStyle name="Brianna 2 33" xfId="281"/>
    <cellStyle name="Brianna 2 34" xfId="282"/>
    <cellStyle name="Brianna 2 35" xfId="283"/>
    <cellStyle name="Brianna 2 4" xfId="284"/>
    <cellStyle name="Brianna 2 5" xfId="285"/>
    <cellStyle name="Brianna 2 6" xfId="286"/>
    <cellStyle name="Brianna 2 7" xfId="287"/>
    <cellStyle name="Brianna 2 8" xfId="288"/>
    <cellStyle name="Brianna 2 9" xfId="289"/>
    <cellStyle name="Brianna 2_Dashboard" xfId="290"/>
    <cellStyle name="Brianna 20" xfId="291"/>
    <cellStyle name="Brianna 21" xfId="292"/>
    <cellStyle name="Brianna 22" xfId="293"/>
    <cellStyle name="Brianna 23" xfId="294"/>
    <cellStyle name="Brianna 24" xfId="295"/>
    <cellStyle name="Brianna 25" xfId="296"/>
    <cellStyle name="Brianna 26" xfId="297"/>
    <cellStyle name="Brianna 27" xfId="298"/>
    <cellStyle name="Brianna 28" xfId="299"/>
    <cellStyle name="Brianna 29" xfId="300"/>
    <cellStyle name="Brianna 3" xfId="301"/>
    <cellStyle name="Brianna 3 10" xfId="302"/>
    <cellStyle name="Brianna 3 11" xfId="303"/>
    <cellStyle name="Brianna 3 12" xfId="304"/>
    <cellStyle name="Brianna 3 13" xfId="305"/>
    <cellStyle name="Brianna 3 14" xfId="306"/>
    <cellStyle name="Brianna 3 15" xfId="307"/>
    <cellStyle name="Brianna 3 16" xfId="308"/>
    <cellStyle name="Brianna 3 17" xfId="309"/>
    <cellStyle name="Brianna 3 18" xfId="310"/>
    <cellStyle name="Brianna 3 19" xfId="311"/>
    <cellStyle name="Brianna 3 2" xfId="312"/>
    <cellStyle name="Brianna 3 2 10" xfId="313"/>
    <cellStyle name="Brianna 3 2 11" xfId="314"/>
    <cellStyle name="Brianna 3 2 12" xfId="315"/>
    <cellStyle name="Brianna 3 2 13" xfId="316"/>
    <cellStyle name="Brianna 3 2 14" xfId="317"/>
    <cellStyle name="Brianna 3 2 15" xfId="318"/>
    <cellStyle name="Brianna 3 2 16" xfId="319"/>
    <cellStyle name="Brianna 3 2 17" xfId="320"/>
    <cellStyle name="Brianna 3 2 18" xfId="321"/>
    <cellStyle name="Brianna 3 2 19" xfId="322"/>
    <cellStyle name="Brianna 3 2 2" xfId="323"/>
    <cellStyle name="Brianna 3 2 20" xfId="324"/>
    <cellStyle name="Brianna 3 2 21" xfId="325"/>
    <cellStyle name="Brianna 3 2 22" xfId="326"/>
    <cellStyle name="Brianna 3 2 23" xfId="327"/>
    <cellStyle name="Brianna 3 2 24" xfId="328"/>
    <cellStyle name="Brianna 3 2 25" xfId="329"/>
    <cellStyle name="Brianna 3 2 26" xfId="330"/>
    <cellStyle name="Brianna 3 2 27" xfId="331"/>
    <cellStyle name="Brianna 3 2 28" xfId="332"/>
    <cellStyle name="Brianna 3 2 29" xfId="333"/>
    <cellStyle name="Brianna 3 2 3" xfId="334"/>
    <cellStyle name="Brianna 3 2 30" xfId="335"/>
    <cellStyle name="Brianna 3 2 31" xfId="336"/>
    <cellStyle name="Brianna 3 2 32" xfId="337"/>
    <cellStyle name="Brianna 3 2 33" xfId="338"/>
    <cellStyle name="Brianna 3 2 4" xfId="339"/>
    <cellStyle name="Brianna 3 2 5" xfId="340"/>
    <cellStyle name="Brianna 3 2 6" xfId="341"/>
    <cellStyle name="Brianna 3 2 7" xfId="342"/>
    <cellStyle name="Brianna 3 2 8" xfId="343"/>
    <cellStyle name="Brianna 3 2 9" xfId="344"/>
    <cellStyle name="Brianna 3 2_Dashboard" xfId="345"/>
    <cellStyle name="Brianna 3 20" xfId="346"/>
    <cellStyle name="Brianna 3 21" xfId="347"/>
    <cellStyle name="Brianna 3 22" xfId="348"/>
    <cellStyle name="Brianna 3 23" xfId="349"/>
    <cellStyle name="Brianna 3 24" xfId="350"/>
    <cellStyle name="Brianna 3 25" xfId="351"/>
    <cellStyle name="Brianna 3 26" xfId="352"/>
    <cellStyle name="Brianna 3 27" xfId="353"/>
    <cellStyle name="Brianna 3 28" xfId="354"/>
    <cellStyle name="Brianna 3 29" xfId="355"/>
    <cellStyle name="Brianna 3 3" xfId="356"/>
    <cellStyle name="Brianna 3 3 10" xfId="357"/>
    <cellStyle name="Brianna 3 3 11" xfId="358"/>
    <cellStyle name="Brianna 3 3 12" xfId="359"/>
    <cellStyle name="Brianna 3 3 13" xfId="360"/>
    <cellStyle name="Brianna 3 3 14" xfId="361"/>
    <cellStyle name="Brianna 3 3 15" xfId="362"/>
    <cellStyle name="Brianna 3 3 16" xfId="363"/>
    <cellStyle name="Brianna 3 3 17" xfId="364"/>
    <cellStyle name="Brianna 3 3 18" xfId="365"/>
    <cellStyle name="Brianna 3 3 19" xfId="366"/>
    <cellStyle name="Brianna 3 3 2" xfId="367"/>
    <cellStyle name="Brianna 3 3 20" xfId="368"/>
    <cellStyle name="Brianna 3 3 21" xfId="369"/>
    <cellStyle name="Brianna 3 3 22" xfId="370"/>
    <cellStyle name="Brianna 3 3 23" xfId="371"/>
    <cellStyle name="Brianna 3 3 24" xfId="372"/>
    <cellStyle name="Brianna 3 3 25" xfId="373"/>
    <cellStyle name="Brianna 3 3 26" xfId="374"/>
    <cellStyle name="Brianna 3 3 27" xfId="375"/>
    <cellStyle name="Brianna 3 3 28" xfId="376"/>
    <cellStyle name="Brianna 3 3 29" xfId="377"/>
    <cellStyle name="Brianna 3 3 3" xfId="378"/>
    <cellStyle name="Brianna 3 3 30" xfId="379"/>
    <cellStyle name="Brianna 3 3 31" xfId="380"/>
    <cellStyle name="Brianna 3 3 32" xfId="381"/>
    <cellStyle name="Brianna 3 3 33" xfId="382"/>
    <cellStyle name="Brianna 3 3 4" xfId="383"/>
    <cellStyle name="Brianna 3 3 5" xfId="384"/>
    <cellStyle name="Brianna 3 3 6" xfId="385"/>
    <cellStyle name="Brianna 3 3 7" xfId="386"/>
    <cellStyle name="Brianna 3 3 8" xfId="387"/>
    <cellStyle name="Brianna 3 3 9" xfId="388"/>
    <cellStyle name="Brianna 3 3_Dashboard" xfId="389"/>
    <cellStyle name="Brianna 3 30" xfId="390"/>
    <cellStyle name="Brianna 3 31" xfId="391"/>
    <cellStyle name="Brianna 3 32" xfId="392"/>
    <cellStyle name="Brianna 3 33" xfId="393"/>
    <cellStyle name="Brianna 3 34" xfId="394"/>
    <cellStyle name="Brianna 3 35" xfId="395"/>
    <cellStyle name="Brianna 3 4" xfId="396"/>
    <cellStyle name="Brianna 3 5" xfId="397"/>
    <cellStyle name="Brianna 3 6" xfId="398"/>
    <cellStyle name="Brianna 3 7" xfId="399"/>
    <cellStyle name="Brianna 3 8" xfId="400"/>
    <cellStyle name="Brianna 3 9" xfId="401"/>
    <cellStyle name="Brianna 3_Dashboard" xfId="402"/>
    <cellStyle name="Brianna 30" xfId="403"/>
    <cellStyle name="Brianna 31" xfId="404"/>
    <cellStyle name="Brianna 32" xfId="405"/>
    <cellStyle name="Brianna 33" xfId="406"/>
    <cellStyle name="Brianna 34" xfId="407"/>
    <cellStyle name="Brianna 35" xfId="408"/>
    <cellStyle name="Brianna 36" xfId="409"/>
    <cellStyle name="Brianna 37" xfId="410"/>
    <cellStyle name="Brianna 4" xfId="411"/>
    <cellStyle name="Brianna 4 10" xfId="412"/>
    <cellStyle name="Brianna 4 11" xfId="413"/>
    <cellStyle name="Brianna 4 12" xfId="414"/>
    <cellStyle name="Brianna 4 13" xfId="415"/>
    <cellStyle name="Brianna 4 14" xfId="416"/>
    <cellStyle name="Brianna 4 15" xfId="417"/>
    <cellStyle name="Brianna 4 16" xfId="418"/>
    <cellStyle name="Brianna 4 17" xfId="419"/>
    <cellStyle name="Brianna 4 18" xfId="420"/>
    <cellStyle name="Brianna 4 19" xfId="421"/>
    <cellStyle name="Brianna 4 2" xfId="422"/>
    <cellStyle name="Brianna 4 20" xfId="423"/>
    <cellStyle name="Brianna 4 21" xfId="424"/>
    <cellStyle name="Brianna 4 22" xfId="425"/>
    <cellStyle name="Brianna 4 23" xfId="426"/>
    <cellStyle name="Brianna 4 24" xfId="427"/>
    <cellStyle name="Brianna 4 25" xfId="428"/>
    <cellStyle name="Brianna 4 26" xfId="429"/>
    <cellStyle name="Brianna 4 27" xfId="430"/>
    <cellStyle name="Brianna 4 28" xfId="431"/>
    <cellStyle name="Brianna 4 29" xfId="432"/>
    <cellStyle name="Brianna 4 3" xfId="433"/>
    <cellStyle name="Brianna 4 30" xfId="434"/>
    <cellStyle name="Brianna 4 31" xfId="435"/>
    <cellStyle name="Brianna 4 32" xfId="436"/>
    <cellStyle name="Brianna 4 33" xfId="437"/>
    <cellStyle name="Brianna 4 4" xfId="438"/>
    <cellStyle name="Brianna 4 5" xfId="439"/>
    <cellStyle name="Brianna 4 6" xfId="440"/>
    <cellStyle name="Brianna 4 7" xfId="441"/>
    <cellStyle name="Brianna 4 8" xfId="442"/>
    <cellStyle name="Brianna 4 9" xfId="443"/>
    <cellStyle name="Brianna 4_Dashboard" xfId="444"/>
    <cellStyle name="Brianna 5" xfId="445"/>
    <cellStyle name="Brianna 5 10" xfId="446"/>
    <cellStyle name="Brianna 5 11" xfId="447"/>
    <cellStyle name="Brianna 5 12" xfId="448"/>
    <cellStyle name="Brianna 5 13" xfId="449"/>
    <cellStyle name="Brianna 5 14" xfId="450"/>
    <cellStyle name="Brianna 5 15" xfId="451"/>
    <cellStyle name="Brianna 5 16" xfId="452"/>
    <cellStyle name="Brianna 5 17" xfId="453"/>
    <cellStyle name="Brianna 5 18" xfId="454"/>
    <cellStyle name="Brianna 5 19" xfId="455"/>
    <cellStyle name="Brianna 5 2" xfId="456"/>
    <cellStyle name="Brianna 5 20" xfId="457"/>
    <cellStyle name="Brianna 5 21" xfId="458"/>
    <cellStyle name="Brianna 5 22" xfId="459"/>
    <cellStyle name="Brianna 5 23" xfId="460"/>
    <cellStyle name="Brianna 5 24" xfId="461"/>
    <cellStyle name="Brianna 5 25" xfId="462"/>
    <cellStyle name="Brianna 5 26" xfId="463"/>
    <cellStyle name="Brianna 5 27" xfId="464"/>
    <cellStyle name="Brianna 5 28" xfId="465"/>
    <cellStyle name="Brianna 5 29" xfId="466"/>
    <cellStyle name="Brianna 5 3" xfId="467"/>
    <cellStyle name="Brianna 5 30" xfId="468"/>
    <cellStyle name="Brianna 5 31" xfId="469"/>
    <cellStyle name="Brianna 5 32" xfId="470"/>
    <cellStyle name="Brianna 5 33" xfId="471"/>
    <cellStyle name="Brianna 5 4" xfId="472"/>
    <cellStyle name="Brianna 5 5" xfId="473"/>
    <cellStyle name="Brianna 5 6" xfId="474"/>
    <cellStyle name="Brianna 5 7" xfId="475"/>
    <cellStyle name="Brianna 5 8" xfId="476"/>
    <cellStyle name="Brianna 5 9" xfId="477"/>
    <cellStyle name="Brianna 5_Dashboard" xfId="478"/>
    <cellStyle name="Brianna 6" xfId="479"/>
    <cellStyle name="Brianna 7" xfId="480"/>
    <cellStyle name="Brianna 8" xfId="481"/>
    <cellStyle name="Brianna 9" xfId="482"/>
    <cellStyle name="Brianna_Dashboard" xfId="483"/>
    <cellStyle name="Calcul" xfId="12" builtinId="22" customBuiltin="1"/>
    <cellStyle name="Calcul 2" xfId="484"/>
    <cellStyle name="Calcul 3" xfId="485"/>
    <cellStyle name="Calculation 2" xfId="486"/>
    <cellStyle name="Cellule liée" xfId="13" builtinId="24" customBuiltin="1"/>
    <cellStyle name="Cellule liée 2" xfId="487"/>
    <cellStyle name="Cellule liée 3" xfId="488"/>
    <cellStyle name="Check Cell 2" xfId="489"/>
    <cellStyle name="Comma" xfId="490"/>
    <cellStyle name="Comma 2" xfId="491"/>
    <cellStyle name="Comma 3" xfId="492"/>
    <cellStyle name="Comma 4" xfId="493"/>
    <cellStyle name="Commentaire" xfId="16" builtinId="10" customBuiltin="1"/>
    <cellStyle name="Commentaire 2" xfId="494"/>
    <cellStyle name="Commentaire 2 2" xfId="495"/>
    <cellStyle name="Commentaire 3" xfId="496"/>
    <cellStyle name="Commentaire 3 2" xfId="497"/>
    <cellStyle name="Commentaire 3 3" xfId="498"/>
    <cellStyle name="Commentaire 4" xfId="499"/>
    <cellStyle name="Commentaire 5" xfId="500"/>
    <cellStyle name="Commentaire 6" xfId="501"/>
    <cellStyle name="Commentaire 7" xfId="502"/>
    <cellStyle name="Commentaire 8" xfId="503"/>
    <cellStyle name="Date" xfId="504"/>
    <cellStyle name="Date 2" xfId="505"/>
    <cellStyle name="Dezimal [0]_2004 SD Scorecard Rüsch GmbH" xfId="506"/>
    <cellStyle name="Dezimal_2004 SD Scorecard Rüsch GmbH" xfId="507"/>
    <cellStyle name="Entrée" xfId="10" builtinId="20" customBuiltin="1"/>
    <cellStyle name="Entrée 2" xfId="508"/>
    <cellStyle name="Entrée 3" xfId="509"/>
    <cellStyle name="Euro" xfId="510"/>
    <cellStyle name="Euro 2" xfId="511"/>
    <cellStyle name="Explanatory Text 2" xfId="512"/>
    <cellStyle name="Good 2" xfId="513"/>
    <cellStyle name="Grey" xfId="514"/>
    <cellStyle name="Header1" xfId="515"/>
    <cellStyle name="Header2" xfId="516"/>
    <cellStyle name="Heading 1 2" xfId="517"/>
    <cellStyle name="Heading 2 2" xfId="518"/>
    <cellStyle name="Heading 3 2" xfId="519"/>
    <cellStyle name="Heading 4 2" xfId="520"/>
    <cellStyle name="Input" xfId="521"/>
    <cellStyle name="Input [yellow]" xfId="522"/>
    <cellStyle name="Input 2" xfId="523"/>
    <cellStyle name="Input 3" xfId="524"/>
    <cellStyle name="Input 4" xfId="525"/>
    <cellStyle name="Input_Alerte KPI EQUIPES" xfId="734"/>
    <cellStyle name="Insatisfaisant" xfId="8" builtinId="27" customBuiltin="1"/>
    <cellStyle name="Insatisfaisant 2" xfId="526"/>
    <cellStyle name="Insatisfaisant 3" xfId="527"/>
    <cellStyle name="Insatisfaisant 4" xfId="528"/>
    <cellStyle name="Libre" xfId="529"/>
    <cellStyle name="Lien hypertexte 2" xfId="530"/>
    <cellStyle name="Lien hypertexte 2 2" xfId="531"/>
    <cellStyle name="Lien hypertexte 2 2 2" xfId="532"/>
    <cellStyle name="Lien hypertexte 2 3" xfId="533"/>
    <cellStyle name="Lien hypertexte 2 4" xfId="534"/>
    <cellStyle name="Lien hypertexte 3" xfId="535"/>
    <cellStyle name="Lien hypertexte 3 2" xfId="536"/>
    <cellStyle name="Lien hypertexte 4" xfId="537"/>
    <cellStyle name="Lien hypertexte 5" xfId="538"/>
    <cellStyle name="Linked Cell 2" xfId="539"/>
    <cellStyle name="Milliers" xfId="1" builtinId="3"/>
    <cellStyle name="Milliers 2" xfId="540"/>
    <cellStyle name="Milliers 2 2" xfId="541"/>
    <cellStyle name="Milliers 2 2 2" xfId="542"/>
    <cellStyle name="Milliers 2 2 3" xfId="543"/>
    <cellStyle name="Milliers 2 3" xfId="544"/>
    <cellStyle name="Milliers 2 4" xfId="545"/>
    <cellStyle name="Milliers 2 4 2" xfId="546"/>
    <cellStyle name="Milliers 2 5" xfId="547"/>
    <cellStyle name="Milliers 2 6" xfId="548"/>
    <cellStyle name="Milliers 2 7" xfId="549"/>
    <cellStyle name="Milliers 3" xfId="550"/>
    <cellStyle name="Milliers 3 2" xfId="551"/>
    <cellStyle name="Milliers 3 2 2" xfId="552"/>
    <cellStyle name="Milliers 3 3" xfId="553"/>
    <cellStyle name="Milliers 3 4" xfId="554"/>
    <cellStyle name="Milliers 3 5" xfId="555"/>
    <cellStyle name="Milliers 4" xfId="556"/>
    <cellStyle name="Milliers 4 2" xfId="557"/>
    <cellStyle name="Milliers 5" xfId="558"/>
    <cellStyle name="Milliers 6" xfId="559"/>
    <cellStyle name="Milliers 7" xfId="560"/>
    <cellStyle name="Milliers 8" xfId="561"/>
    <cellStyle name="Milliers 9" xfId="562"/>
    <cellStyle name="Monétaire 2" xfId="563"/>
    <cellStyle name="Neutral 2" xfId="564"/>
    <cellStyle name="Neutre" xfId="9" builtinId="28" customBuiltin="1"/>
    <cellStyle name="Neutre 2" xfId="565"/>
    <cellStyle name="Neutre 3" xfId="566"/>
    <cellStyle name="Neutre 4" xfId="567"/>
    <cellStyle name="Nor}al" xfId="568"/>
    <cellStyle name="Nor}al 2" xfId="569"/>
    <cellStyle name="Normal" xfId="0" builtinId="0"/>
    <cellStyle name="Normal - Style1" xfId="570"/>
    <cellStyle name="Normal - Style1 2" xfId="571"/>
    <cellStyle name="Normal 10" xfId="572"/>
    <cellStyle name="Normal 10 2" xfId="573"/>
    <cellStyle name="Normal 10 3" xfId="574"/>
    <cellStyle name="Normal 104" xfId="575"/>
    <cellStyle name="Normal 11" xfId="576"/>
    <cellStyle name="Normal 11 2" xfId="577"/>
    <cellStyle name="Normal 12" xfId="578"/>
    <cellStyle name="Normal 13" xfId="579"/>
    <cellStyle name="Normal 14" xfId="580"/>
    <cellStyle name="Normal 15" xfId="581"/>
    <cellStyle name="Normal 16" xfId="582"/>
    <cellStyle name="Normal 17" xfId="583"/>
    <cellStyle name="Normal 18" xfId="584"/>
    <cellStyle name="Normal 19" xfId="585"/>
    <cellStyle name="Normal 2" xfId="586"/>
    <cellStyle name="Normal 2 2" xfId="587"/>
    <cellStyle name="Normal 2 2 2" xfId="588"/>
    <cellStyle name="Normal 2 2 2 2" xfId="589"/>
    <cellStyle name="Normal 2 2 3" xfId="590"/>
    <cellStyle name="Normal 2 2 3 2" xfId="591"/>
    <cellStyle name="Normal 2 2 4" xfId="592"/>
    <cellStyle name="Normal 2 2 5" xfId="593"/>
    <cellStyle name="Normal 2 3" xfId="594"/>
    <cellStyle name="Normal 2 3 2" xfId="595"/>
    <cellStyle name="Normal 2 3 2 2" xfId="596"/>
    <cellStyle name="Normal 2 3 3" xfId="597"/>
    <cellStyle name="Normal 2 3 3 2" xfId="598"/>
    <cellStyle name="Normal 2 3 4" xfId="599"/>
    <cellStyle name="Normal 2 3 4 2" xfId="600"/>
    <cellStyle name="Normal 2 4" xfId="601"/>
    <cellStyle name="Normal 2 4 2" xfId="602"/>
    <cellStyle name="Normal 2 4 2 2" xfId="603"/>
    <cellStyle name="Normal 2 4 3" xfId="604"/>
    <cellStyle name="Normal 2 5" xfId="605"/>
    <cellStyle name="Normal 2 5 2" xfId="606"/>
    <cellStyle name="Normal 2 6" xfId="607"/>
    <cellStyle name="Normal 2 6 2" xfId="608"/>
    <cellStyle name="Normal 2 6 3" xfId="609"/>
    <cellStyle name="Normal 2 6 4" xfId="610"/>
    <cellStyle name="Normal 2 7" xfId="611"/>
    <cellStyle name="Normal 2 7 2" xfId="612"/>
    <cellStyle name="Normal 2 8" xfId="613"/>
    <cellStyle name="Normal 2 9" xfId="614"/>
    <cellStyle name="Normal 20" xfId="615"/>
    <cellStyle name="Normal 21" xfId="616"/>
    <cellStyle name="Normal 22" xfId="617"/>
    <cellStyle name="Normal 23" xfId="618"/>
    <cellStyle name="Normal 23 2" xfId="619"/>
    <cellStyle name="Normal 24" xfId="620"/>
    <cellStyle name="Normal 24 2" xfId="621"/>
    <cellStyle name="Normal 24 2 2" xfId="622"/>
    <cellStyle name="Normal 25" xfId="623"/>
    <cellStyle name="Normal 26" xfId="624"/>
    <cellStyle name="Normal 27" xfId="625"/>
    <cellStyle name="Normal 3" xfId="626"/>
    <cellStyle name="Normal 3 2" xfId="627"/>
    <cellStyle name="Normal 3 2 2" xfId="628"/>
    <cellStyle name="Normal 3 2 3" xfId="629"/>
    <cellStyle name="Normal 3 2 4" xfId="630"/>
    <cellStyle name="Normal 3 3" xfId="631"/>
    <cellStyle name="Normal 3 3 2" xfId="632"/>
    <cellStyle name="Normal 3 4" xfId="633"/>
    <cellStyle name="Normal 36" xfId="634"/>
    <cellStyle name="Normal 4" xfId="635"/>
    <cellStyle name="Normal 4 2" xfId="636"/>
    <cellStyle name="Normal 4 2 2" xfId="637"/>
    <cellStyle name="Normal 4 2 3" xfId="638"/>
    <cellStyle name="Normal 4 3" xfId="639"/>
    <cellStyle name="Normal 4 3 2" xfId="640"/>
    <cellStyle name="Normal 4 4" xfId="641"/>
    <cellStyle name="Normal 4 5" xfId="642"/>
    <cellStyle name="Normal 4 6" xfId="643"/>
    <cellStyle name="Normal 48" xfId="644"/>
    <cellStyle name="Normal 5" xfId="645"/>
    <cellStyle name="Normal 5 2" xfId="646"/>
    <cellStyle name="Normal 5 2 2" xfId="647"/>
    <cellStyle name="Normal 5 3" xfId="648"/>
    <cellStyle name="Normal 5 4" xfId="649"/>
    <cellStyle name="Normal 5 5" xfId="650"/>
    <cellStyle name="Normal 6" xfId="651"/>
    <cellStyle name="Normal 6 2" xfId="652"/>
    <cellStyle name="Normal 6 3" xfId="653"/>
    <cellStyle name="Normal 7" xfId="654"/>
    <cellStyle name="Normal 7 2" xfId="655"/>
    <cellStyle name="Normal 7 3" xfId="656"/>
    <cellStyle name="Normal 8" xfId="657"/>
    <cellStyle name="Normal 9" xfId="658"/>
    <cellStyle name="Normal 9 2" xfId="659"/>
    <cellStyle name="Normal 9 2 4" xfId="660"/>
    <cellStyle name="Normal 9 3" xfId="661"/>
    <cellStyle name="Normal 9 3 2" xfId="662"/>
    <cellStyle name="Normal 9 4" xfId="663"/>
    <cellStyle name="Normal 9 5" xfId="664"/>
    <cellStyle name="Normal 9 6" xfId="665"/>
    <cellStyle name="Note 2" xfId="666"/>
    <cellStyle name="Note 3" xfId="667"/>
    <cellStyle name="Output 2" xfId="668"/>
    <cellStyle name="Percent [2]" xfId="669"/>
    <cellStyle name="Percent [2] 2" xfId="670"/>
    <cellStyle name="Percent 2" xfId="671"/>
    <cellStyle name="Percent Gray" xfId="672"/>
    <cellStyle name="PercentZ" xfId="673"/>
    <cellStyle name="PercentZ 2" xfId="674"/>
    <cellStyle name="Pourcentage" xfId="2" builtinId="5"/>
    <cellStyle name="Pourcentage 2" xfId="675"/>
    <cellStyle name="Pourcentage 2 2" xfId="676"/>
    <cellStyle name="Pourcentage 2 2 2" xfId="677"/>
    <cellStyle name="Pourcentage 2 3" xfId="678"/>
    <cellStyle name="Pourcentage 2 3 2" xfId="679"/>
    <cellStyle name="Pourcentage 2 4" xfId="680"/>
    <cellStyle name="Pourcentage 2 5" xfId="681"/>
    <cellStyle name="Pourcentage 2 5 2" xfId="682"/>
    <cellStyle name="Pourcentage 3" xfId="683"/>
    <cellStyle name="Pourcentage 3 2" xfId="684"/>
    <cellStyle name="Pourcentage 3 3" xfId="685"/>
    <cellStyle name="Pourcentage 4" xfId="686"/>
    <cellStyle name="Pourcentage 4 2" xfId="687"/>
    <cellStyle name="Pourcentage 5" xfId="688"/>
    <cellStyle name="Pourcentage 6" xfId="689"/>
    <cellStyle name="Satisfaisant" xfId="7" builtinId="26" customBuiltin="1"/>
    <cellStyle name="Satisfaisant 2" xfId="690"/>
    <cellStyle name="Satisfaisant 3" xfId="691"/>
    <cellStyle name="Satisfaisant 4" xfId="692"/>
    <cellStyle name="Sortie" xfId="11" builtinId="21" customBuiltin="1"/>
    <cellStyle name="Sortie 2" xfId="693"/>
    <cellStyle name="Sortie 3" xfId="694"/>
    <cellStyle name="Sortie 4" xfId="695"/>
    <cellStyle name="Standard_2004 Organisation Structure" xfId="696"/>
    <cellStyle name="Style 1" xfId="697"/>
    <cellStyle name="Texte explicatif" xfId="17" builtinId="53" customBuiltin="1"/>
    <cellStyle name="Texte explicatif 2" xfId="698"/>
    <cellStyle name="Texte explicatif 2 2" xfId="699"/>
    <cellStyle name="Texte explicatif 3" xfId="700"/>
    <cellStyle name="Texte explicatif 4" xfId="701"/>
    <cellStyle name="Title 2" xfId="702"/>
    <cellStyle name="Titre 2" xfId="703"/>
    <cellStyle name="Titre 2 2" xfId="704"/>
    <cellStyle name="Titre 3" xfId="705"/>
    <cellStyle name="Titre 4" xfId="706"/>
    <cellStyle name="Titre 1" xfId="3" builtinId="16" customBuiltin="1"/>
    <cellStyle name="Titre 1 2" xfId="707"/>
    <cellStyle name="Titre 1 3" xfId="708"/>
    <cellStyle name="Titre 1 4" xfId="709"/>
    <cellStyle name="Titre 2" xfId="4" builtinId="17" customBuiltin="1"/>
    <cellStyle name="Titre 2 2" xfId="710"/>
    <cellStyle name="Titre 2 3" xfId="711"/>
    <cellStyle name="Titre 2 4" xfId="712"/>
    <cellStyle name="Titre 3" xfId="5" builtinId="18" customBuiltin="1"/>
    <cellStyle name="Titre 3 2" xfId="713"/>
    <cellStyle name="Titre 3 3" xfId="714"/>
    <cellStyle name="Titre 3 4" xfId="715"/>
    <cellStyle name="Titre 4" xfId="6" builtinId="19" customBuiltin="1"/>
    <cellStyle name="Titre 4 2" xfId="716"/>
    <cellStyle name="Titre 4 3" xfId="717"/>
    <cellStyle name="Titre 4 4" xfId="718"/>
    <cellStyle name="Total" xfId="18" builtinId="25" customBuiltin="1"/>
    <cellStyle name="Total 2" xfId="719"/>
    <cellStyle name="Total 3" xfId="720"/>
    <cellStyle name="Undefiniert" xfId="721"/>
    <cellStyle name="Valuta_PLDT" xfId="722"/>
    <cellStyle name="Vérification" xfId="14" builtinId="23" customBuiltin="1"/>
    <cellStyle name="Vérification 2" xfId="723"/>
    <cellStyle name="Vérification 3" xfId="724"/>
    <cellStyle name="Vérification 4" xfId="725"/>
    <cellStyle name="Währung [0]_2004 SD Scorecard Rüsch GmbH" xfId="726"/>
    <cellStyle name="Währung_2004 SD Scorecard Rüsch GmbH" xfId="727"/>
    <cellStyle name="Warning Text 2" xfId="728"/>
    <cellStyle name="X0Z" xfId="729"/>
    <cellStyle name="X0Z 2" xfId="730"/>
    <cellStyle name="X2Z" xfId="731"/>
    <cellStyle name="X2Z 2" xfId="732"/>
    <cellStyle name="標準_SampleFormula" xfId="733"/>
  </cellStyles>
  <dxfs count="8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C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 patternType="solid">
          <bgColor theme="0"/>
        </patternFill>
      </fill>
    </dxf>
    <dxf>
      <border>
        <left style="thin">
          <color theme="8"/>
        </left>
      </border>
    </dxf>
    <dxf>
      <border>
        <left style="thin">
          <color theme="8"/>
        </left>
      </border>
    </dxf>
    <dxf>
      <border>
        <top style="thin">
          <color theme="8"/>
        </top>
      </border>
    </dxf>
    <dxf>
      <fill>
        <patternFill>
          <bgColor theme="8" tint="0.79998168889431442"/>
        </patternFill>
      </fill>
      <border>
        <top style="thin">
          <color theme="8"/>
        </top>
      </border>
    </dxf>
    <dxf>
      <font>
        <b/>
        <color theme="1"/>
      </font>
    </dxf>
    <dxf>
      <font>
        <b/>
        <color theme="1"/>
      </font>
      <fill>
        <patternFill>
          <bgColor theme="0"/>
        </patternFill>
      </fill>
    </dxf>
    <dxf>
      <font>
        <b/>
        <color theme="1"/>
      </font>
      <border>
        <top style="double">
          <color theme="8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</dxfs>
  <tableStyles count="1" defaultTableStyle="TableStyleMedium2" defaultPivotStyle="PivotStyleLight16">
    <tableStyle name="TableStyleLight13 2" pivot="0" count="9">
      <tableStyleElement type="wholeTable" dxfId="85"/>
      <tableStyleElement type="headerRow" dxfId="84"/>
      <tableStyleElement type="totalRow" dxfId="83"/>
      <tableStyleElement type="firstColumn" dxfId="82"/>
      <tableStyleElement type="lastColumn" dxfId="81"/>
      <tableStyleElement type="firstRowStripe" dxfId="80"/>
      <tableStyleElement type="secondRowStripe" dxfId="79"/>
      <tableStyleElement type="firstColumnStripe" dxfId="78"/>
      <tableStyleElement type="secondColumnStripe" dxfId="7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EQUIPES'!$B$18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EQUIPES'!$B$20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EQUIPES'!$C$18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EQUIPES'!$C$20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EQUIPES'!$D$18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EQUIPES'!$D$20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4917504"/>
        <c:axId val="344919040"/>
        <c:axId val="0"/>
      </c:bar3DChart>
      <c:catAx>
        <c:axId val="344917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4919040"/>
        <c:crosses val="autoZero"/>
        <c:auto val="1"/>
        <c:lblAlgn val="ctr"/>
        <c:lblOffset val="100"/>
        <c:noMultiLvlLbl val="0"/>
      </c:catAx>
      <c:valAx>
        <c:axId val="34491904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49175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EQUIPES'!$F$18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EQUIPES'!$F$20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EQUIPES'!$G$18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EQUIPES'!$G$20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EQUIPES'!$H$18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EQUIPES'!$H$20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4965888"/>
        <c:axId val="344967424"/>
        <c:axId val="0"/>
      </c:bar3DChart>
      <c:catAx>
        <c:axId val="344965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4967424"/>
        <c:crosses val="autoZero"/>
        <c:auto val="1"/>
        <c:lblAlgn val="ctr"/>
        <c:lblOffset val="100"/>
        <c:noMultiLvlLbl val="0"/>
      </c:catAx>
      <c:valAx>
        <c:axId val="3449674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496588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EQUIPES'!$J$18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EQUIPES'!$J$20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EQUIPES'!$K$18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EQUIPES'!$K$20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EQUIPES'!$L$18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EQUIPES'!$L$20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583040"/>
        <c:axId val="346584576"/>
        <c:axId val="0"/>
      </c:bar3DChart>
      <c:catAx>
        <c:axId val="346583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584576"/>
        <c:crosses val="autoZero"/>
        <c:auto val="1"/>
        <c:lblAlgn val="ctr"/>
        <c:lblOffset val="100"/>
        <c:noMultiLvlLbl val="0"/>
      </c:catAx>
      <c:valAx>
        <c:axId val="34658457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5830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EQUIPES'!$N$18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EQUIPES'!$N$20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EQUIPES'!$O$18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EQUIPES'!$O$20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EQUIPES'!$P$18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EQUIPES'!$P$20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604288"/>
        <c:axId val="346605824"/>
        <c:axId val="0"/>
      </c:bar3DChart>
      <c:catAx>
        <c:axId val="34660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605824"/>
        <c:crosses val="autoZero"/>
        <c:auto val="1"/>
        <c:lblAlgn val="ctr"/>
        <c:lblOffset val="100"/>
        <c:noMultiLvlLbl val="0"/>
      </c:catAx>
      <c:valAx>
        <c:axId val="3466058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60428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EQUIPES'!$R$18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EQUIPES'!$R$20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EQUIPES'!$S$18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EQUIPES'!$S$20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EQUIPES'!$T$18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EQUIPES'!$T$20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694016"/>
        <c:axId val="346695552"/>
        <c:axId val="0"/>
      </c:bar3DChart>
      <c:catAx>
        <c:axId val="34669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695552"/>
        <c:crosses val="autoZero"/>
        <c:auto val="1"/>
        <c:lblAlgn val="ctr"/>
        <c:lblOffset val="100"/>
        <c:noMultiLvlLbl val="0"/>
      </c:catAx>
      <c:valAx>
        <c:axId val="346695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69401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CAC'!$B$20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CAC'!$B$22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CAC'!$C$20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CAC'!$C$22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CAC'!$D$20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CAC'!$D$22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784128"/>
        <c:axId val="346785664"/>
        <c:axId val="0"/>
      </c:bar3DChart>
      <c:catAx>
        <c:axId val="346784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785664"/>
        <c:crosses val="autoZero"/>
        <c:auto val="1"/>
        <c:lblAlgn val="ctr"/>
        <c:lblOffset val="100"/>
        <c:noMultiLvlLbl val="0"/>
      </c:catAx>
      <c:valAx>
        <c:axId val="3467856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78412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CAC'!$F$20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CAC'!$F$22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CAC'!$G$20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CAC'!$G$22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CAC'!$H$20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CAC'!$H$22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797568"/>
        <c:axId val="346799104"/>
        <c:axId val="0"/>
      </c:bar3DChart>
      <c:catAx>
        <c:axId val="346797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799104"/>
        <c:crosses val="autoZero"/>
        <c:auto val="1"/>
        <c:lblAlgn val="ctr"/>
        <c:lblOffset val="100"/>
        <c:noMultiLvlLbl val="0"/>
      </c:catAx>
      <c:valAx>
        <c:axId val="34679910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7975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CAC'!$J$20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CAC'!$J$22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CAC'!$K$20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CAC'!$K$22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CAC'!$L$20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CAC'!$L$22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854144"/>
        <c:axId val="346855680"/>
        <c:axId val="0"/>
      </c:bar3DChart>
      <c:catAx>
        <c:axId val="346854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855680"/>
        <c:crosses val="autoZero"/>
        <c:auto val="1"/>
        <c:lblAlgn val="ctr"/>
        <c:lblOffset val="100"/>
        <c:noMultiLvlLbl val="0"/>
      </c:catAx>
      <c:valAx>
        <c:axId val="34685568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8541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CAC'!$N$20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CAC'!$N$22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CAC'!$O$20</c:f>
              <c:strCache>
                <c:ptCount val="1"/>
                <c:pt idx="0">
                  <c:v>Entre 7 et 10 jours</c:v>
                </c:pt>
              </c:strCache>
            </c:strRef>
          </c:tx>
          <c:invertIfNegative val="0"/>
          <c:val>
            <c:numRef>
              <c:f>'Alerte KPI CAC'!$O$22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CAC'!$P$20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CAC'!$P$22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292224"/>
        <c:axId val="346293760"/>
        <c:axId val="0"/>
      </c:bar3DChart>
      <c:catAx>
        <c:axId val="346292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293760"/>
        <c:crosses val="autoZero"/>
        <c:auto val="1"/>
        <c:lblAlgn val="ctr"/>
        <c:lblOffset val="100"/>
        <c:noMultiLvlLbl val="0"/>
      </c:catAx>
      <c:valAx>
        <c:axId val="34629376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629222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'Alerte KPI CAC'!$R$20</c:f>
              <c:strCache>
                <c:ptCount val="1"/>
                <c:pt idx="0">
                  <c:v> &lt; 6 jours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'Alerte KPI CAC'!$R$22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'Alerte KPI CAC'!$S$20</c:f>
              <c:strCache>
                <c:ptCount val="1"/>
                <c:pt idx="0">
                  <c:v>Entre 7 et 10 jours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'Alerte KPI CAC'!$S$22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'Alerte KPI CAC'!$T$20</c:f>
              <c:strCache>
                <c:ptCount val="1"/>
                <c:pt idx="0">
                  <c:v> &gt; 11 jours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'Alerte KPI CAC'!$T$22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4632320"/>
        <c:axId val="346325760"/>
        <c:axId val="0"/>
      </c:bar3DChart>
      <c:catAx>
        <c:axId val="34463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6325760"/>
        <c:crosses val="autoZero"/>
        <c:auto val="1"/>
        <c:lblAlgn val="ctr"/>
        <c:lblOffset val="100"/>
        <c:noMultiLvlLbl val="0"/>
      </c:catAx>
      <c:valAx>
        <c:axId val="34632576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463232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0110409752499945E-2"/>
          <c:y val="0.84673724824254359"/>
          <c:w val="0.9"/>
          <c:h val="5.8927392626871959E-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0</xdr:rowOff>
    </xdr:from>
    <xdr:to>
      <xdr:col>4</xdr:col>
      <xdr:colOff>19050</xdr:colOff>
      <xdr:row>42</xdr:row>
      <xdr:rowOff>138113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25</xdr:row>
      <xdr:rowOff>0</xdr:rowOff>
    </xdr:from>
    <xdr:to>
      <xdr:col>8</xdr:col>
      <xdr:colOff>19050</xdr:colOff>
      <xdr:row>42</xdr:row>
      <xdr:rowOff>138113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25</xdr:row>
      <xdr:rowOff>0</xdr:rowOff>
    </xdr:from>
    <xdr:to>
      <xdr:col>12</xdr:col>
      <xdr:colOff>19050</xdr:colOff>
      <xdr:row>42</xdr:row>
      <xdr:rowOff>138113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25</xdr:row>
      <xdr:rowOff>0</xdr:rowOff>
    </xdr:from>
    <xdr:to>
      <xdr:col>16</xdr:col>
      <xdr:colOff>19050</xdr:colOff>
      <xdr:row>42</xdr:row>
      <xdr:rowOff>138113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25</xdr:row>
      <xdr:rowOff>0</xdr:rowOff>
    </xdr:from>
    <xdr:to>
      <xdr:col>20</xdr:col>
      <xdr:colOff>19050</xdr:colOff>
      <xdr:row>42</xdr:row>
      <xdr:rowOff>138113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19050</xdr:colOff>
      <xdr:row>44</xdr:row>
      <xdr:rowOff>138113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27</xdr:row>
      <xdr:rowOff>0</xdr:rowOff>
    </xdr:from>
    <xdr:to>
      <xdr:col>8</xdr:col>
      <xdr:colOff>19050</xdr:colOff>
      <xdr:row>44</xdr:row>
      <xdr:rowOff>138113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27</xdr:row>
      <xdr:rowOff>0</xdr:rowOff>
    </xdr:from>
    <xdr:to>
      <xdr:col>12</xdr:col>
      <xdr:colOff>19050</xdr:colOff>
      <xdr:row>44</xdr:row>
      <xdr:rowOff>138113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27</xdr:row>
      <xdr:rowOff>0</xdr:rowOff>
    </xdr:from>
    <xdr:to>
      <xdr:col>16</xdr:col>
      <xdr:colOff>19050</xdr:colOff>
      <xdr:row>44</xdr:row>
      <xdr:rowOff>138113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27</xdr:row>
      <xdr:rowOff>0</xdr:rowOff>
    </xdr:from>
    <xdr:to>
      <xdr:col>20</xdr:col>
      <xdr:colOff>19050</xdr:colOff>
      <xdr:row>44</xdr:row>
      <xdr:rowOff>138113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y.tahar@fao-consult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Z10"/>
  <sheetViews>
    <sheetView workbookViewId="0">
      <selection activeCell="D12" sqref="D12"/>
    </sheetView>
  </sheetViews>
  <sheetFormatPr baseColWidth="10" defaultRowHeight="15"/>
  <cols>
    <col min="4" max="4" width="23" bestFit="1" customWidth="1"/>
    <col min="5" max="5" width="16.7109375" bestFit="1" customWidth="1"/>
    <col min="8" max="8" width="40" customWidth="1"/>
    <col min="16" max="16" width="43.28515625" customWidth="1"/>
    <col min="20" max="20" width="13.140625" customWidth="1"/>
    <col min="21" max="21" width="13.28515625" bestFit="1" customWidth="1"/>
    <col min="23" max="23" width="20.28515625" customWidth="1"/>
  </cols>
  <sheetData>
    <row r="1" spans="1:26" s="67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 t="s">
        <v>4546</v>
      </c>
      <c r="Q1" s="159"/>
      <c r="R1" s="159"/>
      <c r="S1" s="159"/>
      <c r="T1" s="159"/>
      <c r="U1" s="159"/>
      <c r="V1" s="160"/>
      <c r="W1" s="158" t="s">
        <v>5</v>
      </c>
      <c r="X1" s="159"/>
      <c r="Y1" s="160"/>
      <c r="Z1" s="70"/>
    </row>
    <row r="2" spans="1:26" s="67" customFormat="1" ht="78.75">
      <c r="A2" s="107" t="s">
        <v>28</v>
      </c>
      <c r="B2" s="107" t="s">
        <v>21</v>
      </c>
      <c r="C2" s="107" t="s">
        <v>22</v>
      </c>
      <c r="D2" s="107" t="s">
        <v>23</v>
      </c>
      <c r="E2" s="107" t="s">
        <v>49</v>
      </c>
      <c r="F2" s="108" t="s">
        <v>24</v>
      </c>
      <c r="G2" s="108" t="s">
        <v>25</v>
      </c>
      <c r="H2" s="107" t="s">
        <v>26</v>
      </c>
      <c r="I2" s="109" t="s">
        <v>31</v>
      </c>
      <c r="J2" s="109" t="s">
        <v>27</v>
      </c>
      <c r="K2" s="110" t="s">
        <v>32</v>
      </c>
      <c r="L2" s="110" t="s">
        <v>33</v>
      </c>
      <c r="M2" s="110" t="s">
        <v>34</v>
      </c>
      <c r="N2" s="109" t="s">
        <v>29</v>
      </c>
      <c r="O2" s="109" t="s">
        <v>30</v>
      </c>
      <c r="P2" s="111" t="s">
        <v>45</v>
      </c>
      <c r="Q2" s="112" t="s">
        <v>46</v>
      </c>
      <c r="R2" s="112" t="s">
        <v>44</v>
      </c>
      <c r="S2" s="112" t="s">
        <v>50</v>
      </c>
      <c r="T2" s="112" t="s">
        <v>36</v>
      </c>
      <c r="U2" s="128" t="s">
        <v>35</v>
      </c>
      <c r="V2" s="128" t="s">
        <v>37</v>
      </c>
      <c r="W2" s="100" t="s">
        <v>39</v>
      </c>
      <c r="X2" s="100" t="s">
        <v>40</v>
      </c>
      <c r="Y2" s="100" t="s">
        <v>41</v>
      </c>
      <c r="Z2" s="68"/>
    </row>
    <row r="3" spans="1:26" ht="22.5">
      <c r="A3" s="115" t="s">
        <v>4</v>
      </c>
      <c r="B3" s="115" t="s">
        <v>4607</v>
      </c>
      <c r="C3" s="116" t="s">
        <v>6</v>
      </c>
      <c r="D3" s="117"/>
      <c r="E3" s="118"/>
      <c r="F3" s="119">
        <v>43644</v>
      </c>
      <c r="G3" s="117" t="s">
        <v>2</v>
      </c>
      <c r="H3" s="120" t="s">
        <v>4608</v>
      </c>
      <c r="I3" s="121" t="s">
        <v>4550</v>
      </c>
      <c r="J3" s="122">
        <v>43670</v>
      </c>
      <c r="K3" s="123"/>
      <c r="L3" s="129"/>
      <c r="M3" s="124"/>
      <c r="N3" s="125" t="s">
        <v>4609</v>
      </c>
      <c r="O3" s="126"/>
      <c r="P3" s="106" t="str">
        <f ca="1">IF(IFERROR(IF($A3="","",OFFSET(INDEX('OLD PWC'!$A:$AC,MATCH(PWC!$C3&amp;$B3,'OLD PWC'!$AC:$AC,0),17),0,-1)),"")=0,"",IFERROR(IF($A3="","",OFFSET(INDEX('OLD PWC'!$A:$AC,MATCH(PWC!$C3&amp;$B3,'OLD PWC'!$AC:$AC,0),17),0,-1)),""))</f>
        <v>* Supporting document of retrocession fees N-1 for 210 136,60 euros</v>
      </c>
      <c r="Q3" s="127">
        <f ca="1">IF(IFERROR(IF($A3="","",OFFSET(INDEX('OLD PWC'!$A:$AC,MATCH(PWC!$C3&amp;$B3,'OLD PWC'!$AC:$AC,0),18),0,-1)),"")=0,"",IFERROR(IF($A3="","",OFFSET(INDEX('OLD PWC'!$A:$AC,MATCH(PWC!$C3&amp;$B3,'OLD PWC'!$AC:$AC,0),18),0,-1)),""))</f>
        <v>43678</v>
      </c>
      <c r="R3" s="114" t="str">
        <f ca="1">IF(IFERROR(IF($A3="","",OFFSET(INDEX('OLD PWC'!$A:$AC,MATCH(PWC!$C3&amp;$B3,'OLD PWC'!$AC:$AC,0),19),0,-1)),"")=0,"",IFERROR(IF($A3="","",OFFSET(INDEX('OLD PWC'!$A:$AC,MATCH(PWC!$C3&amp;$B3,'OLD PWC'!$AC:$AC,0),19),0,-1)),""))</f>
        <v/>
      </c>
      <c r="S3" s="114" t="str">
        <f ca="1">IF(IFERROR(IF($A3="","",OFFSET(INDEX('OLD PWC'!$A:$AC,MATCH(PWC!$C3&amp;$B3,'OLD PWC'!$AC:$AC,0),20),0,-1)),"")=0,"",IFERROR(IF($A3="","",OFFSET(INDEX('OLD PWC'!$A:$AC,MATCH(PWC!$C3&amp;$B3,'OLD PWC'!$AC:$AC,0),20),0,-1)),""))</f>
        <v/>
      </c>
      <c r="T3" s="114" t="str">
        <f ca="1">IF(IFERROR(IF($A3="","",OFFSET(INDEX('OLD PWC'!$A:$AC,MATCH(PWC!$C3&amp;$B3,'OLD PWC'!$AC:$AC,0),21),0,-1)),"")=0,"",IFERROR(IF($A3="","",OFFSET(INDEX('OLD PWC'!$A:$AC,MATCH(PWC!$C3&amp;$B3,'OLD PWC'!$AC:$AC,0),21),0,-1)),""))</f>
        <v/>
      </c>
      <c r="U3" s="113" t="str">
        <f>IFERROR(IF($A3="","",VLOOKUP(PWC!$C3,Repartition!$A:$F,5,FALSE)),"")</f>
        <v>Mumbai</v>
      </c>
      <c r="V3" s="113" t="str">
        <f ca="1">IFERROR(IF($A3="","",OFFSET(INDEX(Priorité!$A:$F,MATCH(PWC!$C3,Priorité!$B:$B,0),2),0,-1)),"")</f>
        <v>Priorité 1</v>
      </c>
      <c r="W3" s="105">
        <f ca="1">IFERROR(IF(IF(OR(B3="",I3="Fermé",I3="Closed"),"",IF(AND(OR(I3="Ouvert",I3="Open")),Q3="")),"Unsupported Request",IF(AND(OR(I3="Ouvert",I3="Open"),Q3&lt;&gt;""),(Q3-J3-+SUMPRODUCT(--(WEEKDAY(ROW(INDIRECT(J3&amp;":"&amp;Q3)),2)&gt;=6))))),"")</f>
        <v>6</v>
      </c>
      <c r="X3" s="104">
        <f t="shared" ref="X3:X10" ca="1" si="0">IFERROR(IF($B3="","",IF(OR($J3="",$I3="Fermé",$I3="Closed"),"",VALUE(TODAY()-VALUE($J3)-SUMPRODUCT(--(WEEKDAY(ROW(INDIRECT(J3 &amp;":"&amp; TODAY())),2)&gt;=6))))-1),"")</f>
        <v>32</v>
      </c>
      <c r="Y3" s="103">
        <f t="shared" ref="Y3:Y10" ca="1" si="1">IFERROR(IF($B3="","",IF($Q3="","",IF(OR($I3="Fermé",$I3="Closed"),"",VALUE(TODAY())-VALUE($Q3)--SUMPRODUCT(-(WEEKDAY(ROW(INDIRECT(J3 &amp;":"&amp; TODAY())),2)&gt;=6))))),"")</f>
        <v>25</v>
      </c>
    </row>
    <row r="4" spans="1:26" ht="56.25">
      <c r="A4" s="115" t="s">
        <v>4</v>
      </c>
      <c r="B4" s="115" t="s">
        <v>4611</v>
      </c>
      <c r="C4" s="131" t="s">
        <v>17</v>
      </c>
      <c r="D4" s="132"/>
      <c r="E4" s="132"/>
      <c r="F4" s="133">
        <v>43644</v>
      </c>
      <c r="G4" s="124" t="s">
        <v>1</v>
      </c>
      <c r="H4" s="134" t="s">
        <v>4612</v>
      </c>
      <c r="I4" s="131" t="s">
        <v>4550</v>
      </c>
      <c r="J4" s="122">
        <v>43670</v>
      </c>
      <c r="K4" s="123"/>
      <c r="L4" s="123"/>
      <c r="M4" s="124"/>
      <c r="N4" s="125" t="s">
        <v>4609</v>
      </c>
      <c r="O4" s="126"/>
      <c r="P4" s="106" t="str">
        <f ca="1">IF(IFERROR(IF($A4="","",OFFSET(INDEX('OLD PWC'!$A:$AC,MATCH(PWC!$C4&amp;$B4,'OLD PWC'!$AC:$AC,0),17),0,-1)),"")=0,"",IFERROR(IF($A4="","",OFFSET(INDEX('OLD PWC'!$A:$AC,MATCH(PWC!$C4&amp;$B4,'OLD PWC'!$AC:$AC,0),17),0,-1)),""))</f>
        <v xml:space="preserve">* History of Management fees January, February and March (Excel) 
* History VL from 31/12/2018 to 31/03/2019 (Excel) 
*Inventory as of 31/01/2019 and 28/02/2019 (Excel) 
*Balance as of 31/01/2019 and 28/02/2019 (Excel) </v>
      </c>
      <c r="Q4" s="127" t="str">
        <f ca="1">IF(IFERROR(IF($A4="","",OFFSET(INDEX('OLD PWC'!$A:$AC,MATCH(PWC!$C4&amp;$B4,'OLD PWC'!$AC:$AC,0),18),0,-1)),"")=0,"",IFERROR(IF($A4="","",OFFSET(INDEX('OLD PWC'!$A:$AC,MATCH(PWC!$C4&amp;$B4,'OLD PWC'!$AC:$AC,0),18),0,-1)),""))</f>
        <v/>
      </c>
      <c r="R4" s="114" t="str">
        <f ca="1">IF(IFERROR(IF($A4="","",OFFSET(INDEX('OLD PWC'!$A:$AC,MATCH(PWC!$C4&amp;$B4,'OLD PWC'!$AC:$AC,0),19),0,-1)),"")=0,"",IFERROR(IF($A4="","",OFFSET(INDEX('OLD PWC'!$A:$AC,MATCH(PWC!$C4&amp;$B4,'OLD PWC'!$AC:$AC,0),19),0,-1)),""))</f>
        <v/>
      </c>
      <c r="S4" s="114" t="str">
        <f ca="1">IF(IFERROR(IF($A4="","",OFFSET(INDEX('OLD PWC'!$A:$AC,MATCH(PWC!$C4&amp;$B4,'OLD PWC'!$AC:$AC,0),20),0,-1)),"")=0,"",IFERROR(IF($A4="","",OFFSET(INDEX('OLD PWC'!$A:$AC,MATCH(PWC!$C4&amp;$B4,'OLD PWC'!$AC:$AC,0),20),0,-1)),""))</f>
        <v/>
      </c>
      <c r="T4" s="114" t="str">
        <f ca="1">IF(IFERROR(IF($A4="","",OFFSET(INDEX('OLD PWC'!$A:$AC,MATCH(PWC!$C4&amp;$B4,'OLD PWC'!$AC:$AC,0),21),0,-1)),"")=0,"",IFERROR(IF($A4="","",OFFSET(INDEX('OLD PWC'!$A:$AC,MATCH(PWC!$C4&amp;$B4,'OLD PWC'!$AC:$AC,0),21),0,-1)),""))</f>
        <v/>
      </c>
      <c r="U4" s="113" t="str">
        <f>IFERROR(IF($A4="","",VLOOKUP(PWC!$C4,Repartition!$A:$F,5,FALSE)),"")</f>
        <v>Mumbai</v>
      </c>
      <c r="V4" s="113" t="str">
        <f ca="1">IFERROR(IF($A4="","",OFFSET(INDEX(Priorité!$A:$F,MATCH(PWC!$C4,Priorité!$B:$B,0),2),0,-1)),"")</f>
        <v>Priorité 1</v>
      </c>
      <c r="W4" s="105" t="str">
        <f t="shared" ref="W4:W10" ca="1" si="2">IFERROR(IF(IF(OR(B4="",I4="Fermé",I4="Closed"),"",IF(AND(OR(I4="Ouvert",I4="Open")),Q4="")),"Unsupported Request",IF(AND(OR(I4="Ouvert",I4="Open"),Q4&lt;&gt;""),(Q4-J4-+SUMPRODUCT(--(WEEKDAY(ROW(INDIRECT(J4&amp;":"&amp;Q4)),2)&gt;=6))))),"")</f>
        <v>Unsupported Request</v>
      </c>
      <c r="X4" s="104">
        <f t="shared" ca="1" si="0"/>
        <v>32</v>
      </c>
      <c r="Y4" s="103" t="str">
        <f t="shared" ca="1" si="1"/>
        <v/>
      </c>
    </row>
    <row r="5" spans="1:26" ht="30">
      <c r="A5" s="115" t="s">
        <v>4</v>
      </c>
      <c r="B5" s="115" t="s">
        <v>4614</v>
      </c>
      <c r="C5" s="131" t="s">
        <v>8</v>
      </c>
      <c r="D5" s="132"/>
      <c r="E5" s="132"/>
      <c r="F5" s="133">
        <v>43644</v>
      </c>
      <c r="G5" s="124" t="s">
        <v>2</v>
      </c>
      <c r="H5" s="134" t="s">
        <v>4615</v>
      </c>
      <c r="I5" s="131" t="s">
        <v>4550</v>
      </c>
      <c r="J5" s="122">
        <v>43670</v>
      </c>
      <c r="K5" s="123"/>
      <c r="L5" s="123"/>
      <c r="M5" s="124"/>
      <c r="N5" s="125" t="s">
        <v>4609</v>
      </c>
      <c r="O5" s="126"/>
      <c r="P5" s="106" t="str">
        <f ca="1">IF(IFERROR(IF($A5="","",OFFSET(INDEX('OLD PWC'!$A:$AC,MATCH(PWC!$C5&amp;$B5,'OLD PWC'!$AC:$AC,0),17),0,-1)),"")=0,"",IFERROR(IF($A5="","",OFFSET(INDEX('OLD PWC'!$A:$AC,MATCH(PWC!$C5&amp;$B5,'OLD PWC'!$AC:$AC,0),17),0,-1)),""))</f>
        <v>* Cash reconciliation in Euro corrected : bank balance as of 28/06/2019 = 82 069,53 euros</v>
      </c>
      <c r="Q5" s="127" t="str">
        <f ca="1">IF(IFERROR(IF($A5="","",OFFSET(INDEX('OLD PWC'!$A:$AC,MATCH(PWC!$C5&amp;$B5,'OLD PWC'!$AC:$AC,0),18),0,-1)),"")=0,"",IFERROR(IF($A5="","",OFFSET(INDEX('OLD PWC'!$A:$AC,MATCH(PWC!$C5&amp;$B5,'OLD PWC'!$AC:$AC,0),18),0,-1)),""))</f>
        <v/>
      </c>
      <c r="R5" s="114" t="str">
        <f ca="1">IF(IFERROR(IF($A5="","",OFFSET(INDEX('OLD PWC'!$A:$AC,MATCH(PWC!$C5&amp;$B5,'OLD PWC'!$AC:$AC,0),19),0,-1)),"")=0,"",IFERROR(IF($A5="","",OFFSET(INDEX('OLD PWC'!$A:$AC,MATCH(PWC!$C5&amp;$B5,'OLD PWC'!$AC:$AC,0),19),0,-1)),""))</f>
        <v/>
      </c>
      <c r="S5" s="114" t="str">
        <f ca="1">IF(IFERROR(IF($A5="","",OFFSET(INDEX('OLD PWC'!$A:$AC,MATCH(PWC!$C5&amp;$B5,'OLD PWC'!$AC:$AC,0),20),0,-1)),"")=0,"",IFERROR(IF($A5="","",OFFSET(INDEX('OLD PWC'!$A:$AC,MATCH(PWC!$C5&amp;$B5,'OLD PWC'!$AC:$AC,0),20),0,-1)),""))</f>
        <v/>
      </c>
      <c r="T5" s="114" t="str">
        <f ca="1">IF(IFERROR(IF($A5="","",OFFSET(INDEX('OLD PWC'!$A:$AC,MATCH(PWC!$C5&amp;$B5,'OLD PWC'!$AC:$AC,0),21),0,-1)),"")=0,"",IFERROR(IF($A5="","",OFFSET(INDEX('OLD PWC'!$A:$AC,MATCH(PWC!$C5&amp;$B5,'OLD PWC'!$AC:$AC,0),21),0,-1)),""))</f>
        <v/>
      </c>
      <c r="U5" s="113" t="str">
        <f>IFERROR(IF($A5="","",VLOOKUP(PWC!$C5,Repartition!$A:$F,5,FALSE)),"")</f>
        <v>Mumbai</v>
      </c>
      <c r="V5" s="113" t="str">
        <f ca="1">IFERROR(IF($A5="","",OFFSET(INDEX(Priorité!$A:$F,MATCH(PWC!$C5,Priorité!$B:$B,0),2),0,-1)),"")</f>
        <v>Priorité 1</v>
      </c>
      <c r="W5" s="105" t="str">
        <f t="shared" ca="1" si="2"/>
        <v>Unsupported Request</v>
      </c>
      <c r="X5" s="104">
        <f t="shared" ca="1" si="0"/>
        <v>32</v>
      </c>
      <c r="Y5" s="103" t="str">
        <f t="shared" ca="1" si="1"/>
        <v/>
      </c>
    </row>
    <row r="6" spans="1:26" ht="30">
      <c r="A6" s="115" t="s">
        <v>4</v>
      </c>
      <c r="B6" s="115" t="s">
        <v>4617</v>
      </c>
      <c r="C6" s="131" t="s">
        <v>16</v>
      </c>
      <c r="D6" s="132"/>
      <c r="E6" s="132"/>
      <c r="F6" s="133">
        <v>43644</v>
      </c>
      <c r="G6" s="124" t="s">
        <v>1</v>
      </c>
      <c r="H6" s="124" t="s">
        <v>4618</v>
      </c>
      <c r="I6" s="131" t="s">
        <v>4550</v>
      </c>
      <c r="J6" s="122">
        <v>43670</v>
      </c>
      <c r="K6" s="123"/>
      <c r="L6" s="123"/>
      <c r="M6" s="124"/>
      <c r="N6" s="124"/>
      <c r="O6" s="126"/>
      <c r="P6" s="106" t="str">
        <f ca="1">IF(IFERROR(IF($A6="","",OFFSET(INDEX('OLD PWC'!$A:$AC,MATCH(PWC!$C6&amp;$B6,'OLD PWC'!$AC:$AC,0),17),0,-1)),"")=0,"",IFERROR(IF($A6="","",OFFSET(INDEX('OLD PWC'!$A:$AC,MATCH(PWC!$C6&amp;$B6,'OLD PWC'!$AC:$AC,0),17),0,-1)),""))</f>
        <v>* Cash reconciliation in USD corrected : bank balance as of 28/06/2019 = 269 878,71 usd</v>
      </c>
      <c r="Q6" s="127" t="str">
        <f ca="1">IF(IFERROR(IF($A6="","",OFFSET(INDEX('OLD PWC'!$A:$AC,MATCH(PWC!$C6&amp;$B6,'OLD PWC'!$AC:$AC,0),18),0,-1)),"")=0,"",IFERROR(IF($A6="","",OFFSET(INDEX('OLD PWC'!$A:$AC,MATCH(PWC!$C6&amp;$B6,'OLD PWC'!$AC:$AC,0),18),0,-1)),""))</f>
        <v/>
      </c>
      <c r="R6" s="114" t="str">
        <f ca="1">IF(IFERROR(IF($A6="","",OFFSET(INDEX('OLD PWC'!$A:$AC,MATCH(PWC!$C6&amp;$B6,'OLD PWC'!$AC:$AC,0),19),0,-1)),"")=0,"",IFERROR(IF($A6="","",OFFSET(INDEX('OLD PWC'!$A:$AC,MATCH(PWC!$C6&amp;$B6,'OLD PWC'!$AC:$AC,0),19),0,-1)),""))</f>
        <v/>
      </c>
      <c r="S6" s="114" t="str">
        <f ca="1">IF(IFERROR(IF($A6="","",OFFSET(INDEX('OLD PWC'!$A:$AC,MATCH(PWC!$C6&amp;$B6,'OLD PWC'!$AC:$AC,0),20),0,-1)),"")=0,"",IFERROR(IF($A6="","",OFFSET(INDEX('OLD PWC'!$A:$AC,MATCH(PWC!$C6&amp;$B6,'OLD PWC'!$AC:$AC,0),20),0,-1)),""))</f>
        <v/>
      </c>
      <c r="T6" s="114" t="str">
        <f ca="1">IF(IFERROR(IF($A6="","",OFFSET(INDEX('OLD PWC'!$A:$AC,MATCH(PWC!$C6&amp;$B6,'OLD PWC'!$AC:$AC,0),21),0,-1)),"")=0,"",IFERROR(IF($A6="","",OFFSET(INDEX('OLD PWC'!$A:$AC,MATCH(PWC!$C6&amp;$B6,'OLD PWC'!$AC:$AC,0),21),0,-1)),""))</f>
        <v/>
      </c>
      <c r="U6" s="113" t="str">
        <f>IFERROR(IF($A6="","",VLOOKUP(PWC!$C6,Repartition!$A:$F,5,FALSE)),"")</f>
        <v>Mumbai</v>
      </c>
      <c r="V6" s="113" t="str">
        <f ca="1">IFERROR(IF($A6="","",OFFSET(INDEX(Priorité!$A:$F,MATCH(PWC!$C6,Priorité!$B:$B,0),2),0,-1)),"")</f>
        <v>Priorité 1</v>
      </c>
      <c r="W6" s="105" t="str">
        <f t="shared" ca="1" si="2"/>
        <v>Unsupported Request</v>
      </c>
      <c r="X6" s="104">
        <f t="shared" ca="1" si="0"/>
        <v>32</v>
      </c>
      <c r="Y6" s="103" t="str">
        <f t="shared" ca="1" si="1"/>
        <v/>
      </c>
    </row>
    <row r="7" spans="1:26" ht="33.75">
      <c r="A7" s="115" t="s">
        <v>4</v>
      </c>
      <c r="B7" s="115" t="s">
        <v>4620</v>
      </c>
      <c r="C7" s="131" t="s">
        <v>12</v>
      </c>
      <c r="D7" s="132"/>
      <c r="E7" s="132"/>
      <c r="F7" s="133">
        <v>43644</v>
      </c>
      <c r="G7" s="124" t="s">
        <v>1</v>
      </c>
      <c r="H7" s="124" t="s">
        <v>4621</v>
      </c>
      <c r="I7" s="131" t="s">
        <v>4550</v>
      </c>
      <c r="J7" s="122">
        <v>43670</v>
      </c>
      <c r="K7" s="123"/>
      <c r="L7" s="123"/>
      <c r="M7" s="124"/>
      <c r="N7" s="124"/>
      <c r="O7" s="126"/>
      <c r="P7" s="106" t="str">
        <f ca="1">IF(IFERROR(IF($A7="","",OFFSET(INDEX('OLD PWC'!$A:$AC,MATCH(PWC!$C7&amp;$B7,'OLD PWC'!$AC:$AC,0),17),0,-1)),"")=0,"",IFERROR(IF($A7="","",OFFSET(INDEX('OLD PWC'!$A:$AC,MATCH(PWC!$C7&amp;$B7,'OLD PWC'!$AC:$AC,0),17),0,-1)),""))</f>
        <v>* Securities statement Neolink in PDF 
* Bank cash statement Neolink in PDF 
* History of Management fees of June (in Excel)</v>
      </c>
      <c r="Q7" s="127" t="str">
        <f ca="1">IF(IFERROR(IF($A7="","",OFFSET(INDEX('OLD PWC'!$A:$AC,MATCH(PWC!$C7&amp;$B7,'OLD PWC'!$AC:$AC,0),18),0,-1)),"")=0,"",IFERROR(IF($A7="","",OFFSET(INDEX('OLD PWC'!$A:$AC,MATCH(PWC!$C7&amp;$B7,'OLD PWC'!$AC:$AC,0),18),0,-1)),""))</f>
        <v/>
      </c>
      <c r="R7" s="114" t="str">
        <f ca="1">IF(IFERROR(IF($A7="","",OFFSET(INDEX('OLD PWC'!$A:$AC,MATCH(PWC!$C7&amp;$B7,'OLD PWC'!$AC:$AC,0),19),0,-1)),"")=0,"",IFERROR(IF($A7="","",OFFSET(INDEX('OLD PWC'!$A:$AC,MATCH(PWC!$C7&amp;$B7,'OLD PWC'!$AC:$AC,0),19),0,-1)),""))</f>
        <v/>
      </c>
      <c r="S7" s="114" t="str">
        <f ca="1">IF(IFERROR(IF($A7="","",OFFSET(INDEX('OLD PWC'!$A:$AC,MATCH(PWC!$C7&amp;$B7,'OLD PWC'!$AC:$AC,0),20),0,-1)),"")=0,"",IFERROR(IF($A7="","",OFFSET(INDEX('OLD PWC'!$A:$AC,MATCH(PWC!$C7&amp;$B7,'OLD PWC'!$AC:$AC,0),20),0,-1)),""))</f>
        <v/>
      </c>
      <c r="T7" s="114" t="str">
        <f ca="1">IF(IFERROR(IF($A7="","",OFFSET(INDEX('OLD PWC'!$A:$AC,MATCH(PWC!$C7&amp;$B7,'OLD PWC'!$AC:$AC,0),21),0,-1)),"")=0,"",IFERROR(IF($A7="","",OFFSET(INDEX('OLD PWC'!$A:$AC,MATCH(PWC!$C7&amp;$B7,'OLD PWC'!$AC:$AC,0),21),0,-1)),""))</f>
        <v/>
      </c>
      <c r="U7" s="113" t="str">
        <f>IFERROR(IF($A7="","",VLOOKUP(PWC!$C7,Repartition!$A:$F,5,FALSE)),"")</f>
        <v>Warsaw</v>
      </c>
      <c r="V7" s="113" t="str">
        <f ca="1">IFERROR(IF($A7="","",OFFSET(INDEX(Priorité!$A:$F,MATCH(PWC!$C7,Priorité!$B:$B,0),2),0,-1)),"")</f>
        <v>Priorité 2</v>
      </c>
      <c r="W7" s="105" t="str">
        <f t="shared" ca="1" si="2"/>
        <v>Unsupported Request</v>
      </c>
      <c r="X7" s="104">
        <f t="shared" ca="1" si="0"/>
        <v>32</v>
      </c>
      <c r="Y7" s="103" t="str">
        <f t="shared" ca="1" si="1"/>
        <v/>
      </c>
    </row>
    <row r="8" spans="1:26" ht="33.75">
      <c r="A8" s="115" t="s">
        <v>4</v>
      </c>
      <c r="B8" s="115" t="s">
        <v>4623</v>
      </c>
      <c r="C8" s="131" t="s">
        <v>14</v>
      </c>
      <c r="D8" s="136"/>
      <c r="E8" s="136"/>
      <c r="F8" s="122">
        <v>43644</v>
      </c>
      <c r="G8" s="124" t="s">
        <v>4624</v>
      </c>
      <c r="H8" s="137" t="s">
        <v>4625</v>
      </c>
      <c r="I8" s="131" t="s">
        <v>4550</v>
      </c>
      <c r="J8" s="122">
        <v>43670</v>
      </c>
      <c r="K8" s="138"/>
      <c r="L8" s="138"/>
      <c r="M8" s="117"/>
      <c r="N8" s="117"/>
      <c r="O8" s="117"/>
      <c r="P8" s="106" t="str">
        <f ca="1">IF(IFERROR(IF($A8="","",OFFSET(INDEX('OLD PWC'!$A:$AC,MATCH(PWC!$C8&amp;$B8,'OLD PWC'!$AC:$AC,0),17),0,-1)),"")=0,"",IFERROR(IF($A8="","",OFFSET(INDEX('OLD PWC'!$A:$AC,MATCH(PWC!$C8&amp;$B8,'OLD PWC'!$AC:$AC,0),17),0,-1)),""))</f>
        <v xml:space="preserve">* Email from pricing justifying forced prices (mail of SDG) 
* Justification of the interest XS1577950154 ARENA LUX FIN 17-01/11/2023 FRN priced at 0 </v>
      </c>
      <c r="Q8" s="127" t="str">
        <f ca="1">IF(IFERROR(IF($A8="","",OFFSET(INDEX('OLD PWC'!$A:$AC,MATCH(PWC!$C8&amp;$B8,'OLD PWC'!$AC:$AC,0),18),0,-1)),"")=0,"",IFERROR(IF($A8="","",OFFSET(INDEX('OLD PWC'!$A:$AC,MATCH(PWC!$C8&amp;$B8,'OLD PWC'!$AC:$AC,0),18),0,-1)),""))</f>
        <v/>
      </c>
      <c r="R8" s="114" t="str">
        <f ca="1">IF(IFERROR(IF($A8="","",OFFSET(INDEX('OLD PWC'!$A:$AC,MATCH(PWC!$C8&amp;$B8,'OLD PWC'!$AC:$AC,0),19),0,-1)),"")=0,"",IFERROR(IF($A8="","",OFFSET(INDEX('OLD PWC'!$A:$AC,MATCH(PWC!$C8&amp;$B8,'OLD PWC'!$AC:$AC,0),19),0,-1)),""))</f>
        <v/>
      </c>
      <c r="S8" s="114" t="str">
        <f ca="1">IF(IFERROR(IF($A8="","",OFFSET(INDEX('OLD PWC'!$A:$AC,MATCH(PWC!$C8&amp;$B8,'OLD PWC'!$AC:$AC,0),20),0,-1)),"")=0,"",IFERROR(IF($A8="","",OFFSET(INDEX('OLD PWC'!$A:$AC,MATCH(PWC!$C8&amp;$B8,'OLD PWC'!$AC:$AC,0),20),0,-1)),""))</f>
        <v/>
      </c>
      <c r="T8" s="114" t="str">
        <f ca="1">IF(IFERROR(IF($A8="","",OFFSET(INDEX('OLD PWC'!$A:$AC,MATCH(PWC!$C8&amp;$B8,'OLD PWC'!$AC:$AC,0),21),0,-1)),"")=0,"",IFERROR(IF($A8="","",OFFSET(INDEX('OLD PWC'!$A:$AC,MATCH(PWC!$C8&amp;$B8,'OLD PWC'!$AC:$AC,0),21),0,-1)),""))</f>
        <v/>
      </c>
      <c r="U8" s="113" t="str">
        <f>IFERROR(IF($A8="","",VLOOKUP(PWC!$C8,Repartition!$A:$F,5,FALSE)),"")</f>
        <v>Warsaw</v>
      </c>
      <c r="V8" s="113" t="str">
        <f ca="1">IFERROR(IF($A8="","",OFFSET(INDEX(Priorité!$A:$F,MATCH(PWC!$C8,Priorité!$B:$B,0),2),0,-1)),"")</f>
        <v>Priorité 2</v>
      </c>
      <c r="W8" s="105" t="str">
        <f t="shared" ca="1" si="2"/>
        <v>Unsupported Request</v>
      </c>
      <c r="X8" s="104">
        <f t="shared" ca="1" si="0"/>
        <v>32</v>
      </c>
      <c r="Y8" s="103" t="str">
        <f t="shared" ca="1" si="1"/>
        <v/>
      </c>
    </row>
    <row r="9" spans="1:26" ht="45">
      <c r="A9" s="115" t="s">
        <v>4</v>
      </c>
      <c r="B9" s="115" t="s">
        <v>4627</v>
      </c>
      <c r="C9" s="131" t="s">
        <v>19</v>
      </c>
      <c r="D9" s="136"/>
      <c r="E9" s="136"/>
      <c r="F9" s="122">
        <v>43644</v>
      </c>
      <c r="G9" s="124" t="s">
        <v>4624</v>
      </c>
      <c r="H9" s="137" t="s">
        <v>4628</v>
      </c>
      <c r="I9" s="131" t="s">
        <v>4550</v>
      </c>
      <c r="J9" s="122">
        <v>43670</v>
      </c>
      <c r="K9" s="138"/>
      <c r="L9" s="138"/>
      <c r="M9" s="117"/>
      <c r="N9" s="117"/>
      <c r="O9" s="117"/>
      <c r="P9" s="106" t="str">
        <f ca="1">IF(IFERROR(IF($A9="","",OFFSET(INDEX('OLD PWC'!$A:$AC,MATCH(PWC!$C9&amp;$B9,'OLD PWC'!$AC:$AC,0),17),0,-1)),"")=0,"",IFERROR(IF($A9="","",OFFSET(INDEX('OLD PWC'!$A:$AC,MATCH(PWC!$C9&amp;$B9,'OLD PWC'!$AC:$AC,0),17),0,-1)),""))</f>
        <v>* Email from pricing justifying forced prices (mail of SDG) 
* Correct the classification of the securitie IE00BG0RC282 (OPC is classified as an action on the inventory)</v>
      </c>
      <c r="Q9" s="127" t="str">
        <f ca="1">IF(IFERROR(IF($A9="","",OFFSET(INDEX('OLD PWC'!$A:$AC,MATCH(PWC!$C9&amp;$B9,'OLD PWC'!$AC:$AC,0),18),0,-1)),"")=0,"",IFERROR(IF($A9="","",OFFSET(INDEX('OLD PWC'!$A:$AC,MATCH(PWC!$C9&amp;$B9,'OLD PWC'!$AC:$AC,0),18),0,-1)),""))</f>
        <v/>
      </c>
      <c r="R9" s="114" t="str">
        <f ca="1">IF(IFERROR(IF($A9="","",OFFSET(INDEX('OLD PWC'!$A:$AC,MATCH(PWC!$C9&amp;$B9,'OLD PWC'!$AC:$AC,0),19),0,-1)),"")=0,"",IFERROR(IF($A9="","",OFFSET(INDEX('OLD PWC'!$A:$AC,MATCH(PWC!$C9&amp;$B9,'OLD PWC'!$AC:$AC,0),19),0,-1)),""))</f>
        <v/>
      </c>
      <c r="S9" s="114" t="str">
        <f ca="1">IF(IFERROR(IF($A9="","",OFFSET(INDEX('OLD PWC'!$A:$AC,MATCH(PWC!$C9&amp;$B9,'OLD PWC'!$AC:$AC,0),20),0,-1)),"")=0,"",IFERROR(IF($A9="","",OFFSET(INDEX('OLD PWC'!$A:$AC,MATCH(PWC!$C9&amp;$B9,'OLD PWC'!$AC:$AC,0),20),0,-1)),""))</f>
        <v/>
      </c>
      <c r="T9" s="114" t="str">
        <f ca="1">IF(IFERROR(IF($A9="","",OFFSET(INDEX('OLD PWC'!$A:$AC,MATCH(PWC!$C9&amp;$B9,'OLD PWC'!$AC:$AC,0),21),0,-1)),"")=0,"",IFERROR(IF($A9="","",OFFSET(INDEX('OLD PWC'!$A:$AC,MATCH(PWC!$C9&amp;$B9,'OLD PWC'!$AC:$AC,0),21),0,-1)),""))</f>
        <v/>
      </c>
      <c r="U9" s="113" t="str">
        <f>IFERROR(IF($A9="","",VLOOKUP(PWC!$C9,Repartition!$A:$F,5,FALSE)),"")</f>
        <v>Yoane Astasie</v>
      </c>
      <c r="V9" s="113" t="str">
        <f ca="1">IFERROR(IF($A9="","",OFFSET(INDEX(Priorité!$A:$F,MATCH(PWC!$C9,Priorité!$B:$B,0),2),0,-1)),"")</f>
        <v>Priorité 2</v>
      </c>
      <c r="W9" s="105" t="str">
        <f t="shared" ca="1" si="2"/>
        <v>Unsupported Request</v>
      </c>
      <c r="X9" s="104">
        <f t="shared" ca="1" si="0"/>
        <v>32</v>
      </c>
      <c r="Y9" s="103" t="str">
        <f t="shared" ca="1" si="1"/>
        <v/>
      </c>
    </row>
    <row r="10" spans="1:26" ht="45">
      <c r="A10" s="115" t="s">
        <v>4</v>
      </c>
      <c r="B10" s="115" t="s">
        <v>4630</v>
      </c>
      <c r="C10" s="131" t="s">
        <v>11</v>
      </c>
      <c r="D10" s="136"/>
      <c r="E10" s="136"/>
      <c r="F10" s="122">
        <v>43644</v>
      </c>
      <c r="G10" s="124" t="s">
        <v>4624</v>
      </c>
      <c r="H10" s="137" t="s">
        <v>4631</v>
      </c>
      <c r="I10" s="131" t="s">
        <v>4550</v>
      </c>
      <c r="J10" s="122">
        <v>43670</v>
      </c>
      <c r="K10" s="138"/>
      <c r="L10" s="138"/>
      <c r="M10" s="117"/>
      <c r="N10" s="117"/>
      <c r="O10" s="117"/>
      <c r="P10" s="106" t="str">
        <f ca="1">IF(IFERROR(IF($A10="","",OFFSET(INDEX('OLD PWC'!$A:$AC,MATCH(PWC!$C10&amp;$B10,'OLD PWC'!$AC:$AC,0),17),0,-1)),"")=0,"",IFERROR(IF($A10="","",OFFSET(INDEX('OLD PWC'!$A:$AC,MATCH(PWC!$C10&amp;$B10,'OLD PWC'!$AC:$AC,0),17),0,-1)),""))</f>
        <v xml:space="preserve">* Inventory as of 28/03/2019 (PDF)  
* Email from pricing justifying forced prices (old price) 
* History VL from 01/04/2019 to 18/04/2019 (PDF) </v>
      </c>
      <c r="Q10" s="127" t="str">
        <f ca="1">IF(IFERROR(IF($A10="","",OFFSET(INDEX('OLD PWC'!$A:$AC,MATCH(PWC!$C10&amp;$B10,'OLD PWC'!$AC:$AC,0),18),0,-1)),"")=0,"",IFERROR(IF($A10="","",OFFSET(INDEX('OLD PWC'!$A:$AC,MATCH(PWC!$C10&amp;$B10,'OLD PWC'!$AC:$AC,0),18),0,-1)),""))</f>
        <v/>
      </c>
      <c r="R10" s="114" t="str">
        <f ca="1">IF(IFERROR(IF($A10="","",OFFSET(INDEX('OLD PWC'!$A:$AC,MATCH(PWC!$C10&amp;$B10,'OLD PWC'!$AC:$AC,0),19),0,-1)),"")=0,"",IFERROR(IF($A10="","",OFFSET(INDEX('OLD PWC'!$A:$AC,MATCH(PWC!$C10&amp;$B10,'OLD PWC'!$AC:$AC,0),19),0,-1)),""))</f>
        <v/>
      </c>
      <c r="S10" s="114" t="str">
        <f ca="1">IF(IFERROR(IF($A10="","",OFFSET(INDEX('OLD PWC'!$A:$AC,MATCH(PWC!$C10&amp;$B10,'OLD PWC'!$AC:$AC,0),20),0,-1)),"")=0,"",IFERROR(IF($A10="","",OFFSET(INDEX('OLD PWC'!$A:$AC,MATCH(PWC!$C10&amp;$B10,'OLD PWC'!$AC:$AC,0),20),0,-1)),""))</f>
        <v/>
      </c>
      <c r="T10" s="114" t="str">
        <f ca="1">IF(IFERROR(IF($A10="","",OFFSET(INDEX('OLD PWC'!$A:$AC,MATCH(PWC!$C10&amp;$B10,'OLD PWC'!$AC:$AC,0),21),0,-1)),"")=0,"",IFERROR(IF($A10="","",OFFSET(INDEX('OLD PWC'!$A:$AC,MATCH(PWC!$C10&amp;$B10,'OLD PWC'!$AC:$AC,0),21),0,-1)),""))</f>
        <v/>
      </c>
      <c r="U10" s="113" t="str">
        <f>IFERROR(IF($A10="","",VLOOKUP(PWC!$C10,Repartition!$A:$F,5,FALSE)),"")</f>
        <v>Warsaw</v>
      </c>
      <c r="V10" s="113" t="str">
        <f ca="1">IFERROR(IF($A10="","",OFFSET(INDEX(Priorité!$A:$F,MATCH(PWC!$C10,Priorité!$B:$B,0),2),0,-1)),"")</f>
        <v>Priorité 2</v>
      </c>
      <c r="W10" s="105" t="str">
        <f t="shared" ca="1" si="2"/>
        <v>Unsupported Request</v>
      </c>
      <c r="X10" s="104">
        <f t="shared" ca="1" si="0"/>
        <v>32</v>
      </c>
      <c r="Y10" s="103" t="str">
        <f t="shared" ca="1" si="1"/>
        <v/>
      </c>
    </row>
  </sheetData>
  <mergeCells count="3">
    <mergeCell ref="W1:Y1"/>
    <mergeCell ref="P1:V1"/>
    <mergeCell ref="A1:O1"/>
  </mergeCells>
  <conditionalFormatting sqref="W3:Y10">
    <cfRule type="cellIs" dxfId="76" priority="1" operator="equal">
      <formula>""</formula>
    </cfRule>
    <cfRule type="cellIs" dxfId="75" priority="2" operator="lessThanOrEqual">
      <formula>3</formula>
    </cfRule>
    <cfRule type="cellIs" dxfId="74" priority="3" operator="between">
      <formula>4</formula>
      <formula>5</formula>
    </cfRule>
    <cfRule type="cellIs" dxfId="73" priority="4" operator="greaterThan">
      <formula>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AC11"/>
  <sheetViews>
    <sheetView workbookViewId="0">
      <selection activeCell="D4" sqref="D4:E11"/>
    </sheetView>
  </sheetViews>
  <sheetFormatPr baseColWidth="10" defaultRowHeight="15"/>
  <cols>
    <col min="1" max="1" width="8.5703125" style="142" bestFit="1" customWidth="1"/>
    <col min="2" max="2" width="8.85546875" style="142" bestFit="1" customWidth="1"/>
    <col min="3" max="3" width="11.28515625" style="142" bestFit="1" customWidth="1"/>
    <col min="4" max="4" width="31.140625" style="142" bestFit="1" customWidth="1"/>
    <col min="5" max="5" width="23" style="142" bestFit="1" customWidth="1"/>
    <col min="6" max="6" width="10.7109375" style="142" bestFit="1" customWidth="1"/>
    <col min="7" max="7" width="11.28515625" style="142" bestFit="1" customWidth="1"/>
    <col min="8" max="8" width="73.5703125" style="142" bestFit="1" customWidth="1"/>
    <col min="9" max="9" width="7.85546875" style="142" bestFit="1" customWidth="1"/>
    <col min="10" max="10" width="10.7109375" style="142" bestFit="1" customWidth="1"/>
    <col min="11" max="13" width="10.85546875" style="142" bestFit="1" customWidth="1"/>
    <col min="14" max="15" width="11.28515625" style="142" bestFit="1" customWidth="1"/>
    <col min="16" max="16" width="28.85546875" style="142" customWidth="1"/>
    <col min="17" max="17" width="10.5703125" style="142" bestFit="1" customWidth="1"/>
    <col min="18" max="18" width="10.28515625" style="142" bestFit="1" customWidth="1"/>
    <col min="19" max="19" width="10.140625" style="142" bestFit="1" customWidth="1"/>
    <col min="20" max="20" width="12.42578125" style="142" bestFit="1" customWidth="1"/>
    <col min="21" max="21" width="13.28515625" style="142" bestFit="1" customWidth="1"/>
    <col min="22" max="22" width="9.140625" style="142" bestFit="1" customWidth="1"/>
    <col min="23" max="23" width="18.140625" style="102" customWidth="1"/>
    <col min="24" max="24" width="10.85546875" style="142" bestFit="1" customWidth="1"/>
    <col min="25" max="25" width="11.28515625" style="142" bestFit="1" customWidth="1"/>
    <col min="26" max="16384" width="11.42578125" style="142"/>
  </cols>
  <sheetData>
    <row r="1" spans="1:29" s="157" customFormat="1" ht="15.75" customHeight="1">
      <c r="A1" s="165" t="s">
        <v>38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6" t="s">
        <v>4546</v>
      </c>
      <c r="Q1" s="167"/>
      <c r="R1" s="167"/>
      <c r="S1" s="167"/>
      <c r="T1" s="167"/>
      <c r="U1" s="167"/>
      <c r="V1" s="168"/>
      <c r="W1" s="172" t="s">
        <v>5</v>
      </c>
      <c r="X1" s="172"/>
      <c r="Y1" s="172"/>
    </row>
    <row r="2" spans="1:29" s="157" customFormat="1" ht="15.7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9"/>
      <c r="Q2" s="170"/>
      <c r="R2" s="170"/>
      <c r="S2" s="170"/>
      <c r="T2" s="170"/>
      <c r="U2" s="170"/>
      <c r="V2" s="171"/>
      <c r="W2" s="172"/>
      <c r="X2" s="172"/>
      <c r="Y2" s="172"/>
    </row>
    <row r="3" spans="1:29" s="139" customFormat="1" ht="78.75">
      <c r="A3" s="107" t="s">
        <v>28</v>
      </c>
      <c r="B3" s="107" t="s">
        <v>21</v>
      </c>
      <c r="C3" s="107" t="s">
        <v>22</v>
      </c>
      <c r="D3" s="107" t="s">
        <v>23</v>
      </c>
      <c r="E3" s="107" t="s">
        <v>49</v>
      </c>
      <c r="F3" s="108" t="s">
        <v>24</v>
      </c>
      <c r="G3" s="108" t="s">
        <v>25</v>
      </c>
      <c r="H3" s="107" t="s">
        <v>26</v>
      </c>
      <c r="I3" s="109" t="s">
        <v>31</v>
      </c>
      <c r="J3" s="109" t="s">
        <v>27</v>
      </c>
      <c r="K3" s="110" t="s">
        <v>32</v>
      </c>
      <c r="L3" s="110" t="s">
        <v>33</v>
      </c>
      <c r="M3" s="110" t="s">
        <v>34</v>
      </c>
      <c r="N3" s="109" t="s">
        <v>29</v>
      </c>
      <c r="O3" s="109" t="s">
        <v>30</v>
      </c>
      <c r="P3" s="111" t="s">
        <v>45</v>
      </c>
      <c r="Q3" s="112" t="s">
        <v>46</v>
      </c>
      <c r="R3" s="112" t="s">
        <v>44</v>
      </c>
      <c r="S3" s="112" t="s">
        <v>50</v>
      </c>
      <c r="T3" s="112" t="s">
        <v>36</v>
      </c>
      <c r="U3" s="128" t="s">
        <v>35</v>
      </c>
      <c r="V3" s="128" t="s">
        <v>37</v>
      </c>
      <c r="W3" s="140" t="s">
        <v>39</v>
      </c>
      <c r="X3" s="140" t="s">
        <v>40</v>
      </c>
      <c r="Y3" s="140" t="s">
        <v>41</v>
      </c>
      <c r="AC3" s="139" t="str">
        <f t="shared" ref="AC3:AC11" si="0">IF($A3="","",$C3&amp;$B3)</f>
        <v>Fund CodeN° Request</v>
      </c>
    </row>
    <row r="4" spans="1:29" s="139" customFormat="1" ht="22.5">
      <c r="A4" s="115" t="s">
        <v>4</v>
      </c>
      <c r="B4" s="115" t="s">
        <v>4607</v>
      </c>
      <c r="C4" s="116" t="s">
        <v>6</v>
      </c>
      <c r="D4" s="117"/>
      <c r="E4" s="118"/>
      <c r="F4" s="119">
        <v>43644</v>
      </c>
      <c r="G4" s="117" t="s">
        <v>2</v>
      </c>
      <c r="H4" s="120" t="s">
        <v>4608</v>
      </c>
      <c r="I4" s="121" t="s">
        <v>4550</v>
      </c>
      <c r="J4" s="122">
        <v>43670</v>
      </c>
      <c r="K4" s="123"/>
      <c r="L4" s="129"/>
      <c r="M4" s="124"/>
      <c r="N4" s="125" t="s">
        <v>4609</v>
      </c>
      <c r="O4" s="126"/>
      <c r="P4" s="106" t="s">
        <v>4610</v>
      </c>
      <c r="Q4" s="127">
        <v>43678</v>
      </c>
      <c r="R4" s="114"/>
      <c r="S4" s="114"/>
      <c r="T4" s="114"/>
      <c r="U4" s="113" t="s">
        <v>43</v>
      </c>
      <c r="V4" s="113" t="s">
        <v>3</v>
      </c>
      <c r="W4" s="105">
        <v>6</v>
      </c>
      <c r="X4" s="104">
        <v>30</v>
      </c>
      <c r="Y4" s="103">
        <v>24</v>
      </c>
      <c r="AC4" s="139" t="str">
        <f t="shared" si="0"/>
        <v>PAP001CPT1-1</v>
      </c>
    </row>
    <row r="5" spans="1:29" s="139" customFormat="1" ht="90">
      <c r="A5" s="115" t="s">
        <v>4</v>
      </c>
      <c r="B5" s="115" t="s">
        <v>4611</v>
      </c>
      <c r="C5" s="131" t="s">
        <v>17</v>
      </c>
      <c r="D5" s="132"/>
      <c r="E5" s="132"/>
      <c r="F5" s="133">
        <v>43644</v>
      </c>
      <c r="G5" s="124" t="s">
        <v>1</v>
      </c>
      <c r="H5" s="134" t="s">
        <v>4612</v>
      </c>
      <c r="I5" s="131" t="s">
        <v>4550</v>
      </c>
      <c r="J5" s="122">
        <v>43670</v>
      </c>
      <c r="K5" s="123"/>
      <c r="L5" s="123"/>
      <c r="M5" s="124"/>
      <c r="N5" s="125" t="s">
        <v>4609</v>
      </c>
      <c r="O5" s="126"/>
      <c r="P5" s="135" t="s">
        <v>4613</v>
      </c>
      <c r="Q5" s="127"/>
      <c r="R5" s="114"/>
      <c r="S5" s="114"/>
      <c r="T5" s="114"/>
      <c r="U5" s="113" t="s">
        <v>43</v>
      </c>
      <c r="V5" s="113" t="s">
        <v>3</v>
      </c>
      <c r="W5" s="105" t="s">
        <v>4633</v>
      </c>
      <c r="X5" s="104">
        <v>30</v>
      </c>
      <c r="Y5" s="103" t="s">
        <v>4591</v>
      </c>
      <c r="AC5" s="139" t="str">
        <f t="shared" si="0"/>
        <v>PQI001CPT1-2</v>
      </c>
    </row>
    <row r="6" spans="1:29" s="139" customFormat="1" ht="33.75">
      <c r="A6" s="115" t="s">
        <v>4</v>
      </c>
      <c r="B6" s="115" t="s">
        <v>4614</v>
      </c>
      <c r="C6" s="131" t="s">
        <v>8</v>
      </c>
      <c r="D6" s="132"/>
      <c r="E6" s="132"/>
      <c r="F6" s="133">
        <v>43644</v>
      </c>
      <c r="G6" s="124" t="s">
        <v>2</v>
      </c>
      <c r="H6" s="134" t="s">
        <v>4615</v>
      </c>
      <c r="I6" s="131" t="s">
        <v>4550</v>
      </c>
      <c r="J6" s="122">
        <v>43670</v>
      </c>
      <c r="K6" s="123"/>
      <c r="L6" s="123"/>
      <c r="M6" s="124"/>
      <c r="N6" s="125" t="s">
        <v>4609</v>
      </c>
      <c r="O6" s="126"/>
      <c r="P6" s="117" t="s">
        <v>4616</v>
      </c>
      <c r="Q6" s="127"/>
      <c r="R6" s="114"/>
      <c r="S6" s="114"/>
      <c r="T6" s="114"/>
      <c r="U6" s="113" t="s">
        <v>43</v>
      </c>
      <c r="V6" s="113" t="s">
        <v>3</v>
      </c>
      <c r="W6" s="105" t="s">
        <v>4633</v>
      </c>
      <c r="X6" s="104">
        <v>30</v>
      </c>
      <c r="Y6" s="103" t="s">
        <v>4591</v>
      </c>
      <c r="AC6" s="139" t="str">
        <f t="shared" si="0"/>
        <v>PAP002CPT1-3</v>
      </c>
    </row>
    <row r="7" spans="1:29" s="139" customFormat="1" ht="33.75">
      <c r="A7" s="115" t="s">
        <v>4</v>
      </c>
      <c r="B7" s="115" t="s">
        <v>4617</v>
      </c>
      <c r="C7" s="131" t="s">
        <v>16</v>
      </c>
      <c r="D7" s="132"/>
      <c r="E7" s="132"/>
      <c r="F7" s="133">
        <v>43644</v>
      </c>
      <c r="G7" s="124" t="s">
        <v>1</v>
      </c>
      <c r="H7" s="124" t="s">
        <v>4618</v>
      </c>
      <c r="I7" s="131" t="s">
        <v>4550</v>
      </c>
      <c r="J7" s="122">
        <v>43670</v>
      </c>
      <c r="K7" s="123"/>
      <c r="L7" s="123"/>
      <c r="M7" s="124"/>
      <c r="N7" s="124"/>
      <c r="O7" s="126"/>
      <c r="P7" s="117" t="s">
        <v>4619</v>
      </c>
      <c r="Q7" s="127"/>
      <c r="R7" s="114"/>
      <c r="S7" s="114"/>
      <c r="T7" s="114"/>
      <c r="U7" s="113" t="s">
        <v>43</v>
      </c>
      <c r="V7" s="113" t="s">
        <v>3</v>
      </c>
      <c r="W7" s="105" t="s">
        <v>4633</v>
      </c>
      <c r="X7" s="104">
        <v>30</v>
      </c>
      <c r="Y7" s="103" t="s">
        <v>4591</v>
      </c>
      <c r="AC7" s="139" t="str">
        <f t="shared" si="0"/>
        <v>PMO005CPT1-4</v>
      </c>
    </row>
    <row r="8" spans="1:29" s="139" customFormat="1" ht="45">
      <c r="A8" s="115" t="s">
        <v>4</v>
      </c>
      <c r="B8" s="115" t="s">
        <v>4620</v>
      </c>
      <c r="C8" s="131" t="s">
        <v>12</v>
      </c>
      <c r="D8" s="132"/>
      <c r="E8" s="132"/>
      <c r="F8" s="133">
        <v>43644</v>
      </c>
      <c r="G8" s="124" t="s">
        <v>1</v>
      </c>
      <c r="H8" s="124" t="s">
        <v>4621</v>
      </c>
      <c r="I8" s="131" t="s">
        <v>4550</v>
      </c>
      <c r="J8" s="122">
        <v>43670</v>
      </c>
      <c r="K8" s="123"/>
      <c r="L8" s="123"/>
      <c r="M8" s="124"/>
      <c r="N8" s="124"/>
      <c r="O8" s="126"/>
      <c r="P8" s="117" t="s">
        <v>4622</v>
      </c>
      <c r="Q8" s="127"/>
      <c r="R8" s="114"/>
      <c r="S8" s="114"/>
      <c r="T8" s="114"/>
      <c r="U8" s="113" t="s">
        <v>53</v>
      </c>
      <c r="V8" s="113" t="s">
        <v>10</v>
      </c>
      <c r="W8" s="105" t="s">
        <v>4633</v>
      </c>
      <c r="X8" s="104">
        <v>30</v>
      </c>
      <c r="Y8" s="103" t="s">
        <v>4591</v>
      </c>
      <c r="AC8" s="139" t="str">
        <f t="shared" si="0"/>
        <v>PBP001CPT1-5</v>
      </c>
    </row>
    <row r="9" spans="1:29" s="139" customFormat="1" ht="56.25">
      <c r="A9" s="115" t="s">
        <v>4</v>
      </c>
      <c r="B9" s="115" t="s">
        <v>4623</v>
      </c>
      <c r="C9" s="131" t="s">
        <v>14</v>
      </c>
      <c r="D9" s="136"/>
      <c r="E9" s="136"/>
      <c r="F9" s="122">
        <v>43644</v>
      </c>
      <c r="G9" s="124" t="s">
        <v>4624</v>
      </c>
      <c r="H9" s="137" t="s">
        <v>4625</v>
      </c>
      <c r="I9" s="131" t="s">
        <v>4550</v>
      </c>
      <c r="J9" s="122">
        <v>43670</v>
      </c>
      <c r="K9" s="138"/>
      <c r="L9" s="138"/>
      <c r="M9" s="117"/>
      <c r="N9" s="117"/>
      <c r="O9" s="117"/>
      <c r="P9" s="117" t="s">
        <v>4626</v>
      </c>
      <c r="Q9" s="127"/>
      <c r="R9" s="114"/>
      <c r="S9" s="114"/>
      <c r="T9" s="114"/>
      <c r="U9" s="113" t="s">
        <v>53</v>
      </c>
      <c r="V9" s="113" t="s">
        <v>10</v>
      </c>
      <c r="W9" s="105" t="s">
        <v>4633</v>
      </c>
      <c r="X9" s="104">
        <v>30</v>
      </c>
      <c r="Y9" s="103" t="s">
        <v>4591</v>
      </c>
      <c r="AC9" s="139" t="str">
        <f t="shared" si="0"/>
        <v>PME017CPT2-1</v>
      </c>
    </row>
    <row r="10" spans="1:29" s="139" customFormat="1" ht="56.25">
      <c r="A10" s="115" t="s">
        <v>4</v>
      </c>
      <c r="B10" s="115" t="s">
        <v>4627</v>
      </c>
      <c r="C10" s="131" t="s">
        <v>19</v>
      </c>
      <c r="D10" s="136"/>
      <c r="E10" s="136"/>
      <c r="F10" s="122">
        <v>43644</v>
      </c>
      <c r="G10" s="124" t="s">
        <v>4624</v>
      </c>
      <c r="H10" s="137" t="s">
        <v>4628</v>
      </c>
      <c r="I10" s="131" t="s">
        <v>4550</v>
      </c>
      <c r="J10" s="122">
        <v>43670</v>
      </c>
      <c r="K10" s="138"/>
      <c r="L10" s="138"/>
      <c r="M10" s="117"/>
      <c r="N10" s="117"/>
      <c r="O10" s="117"/>
      <c r="P10" s="117" t="s">
        <v>4629</v>
      </c>
      <c r="Q10" s="127"/>
      <c r="R10" s="114"/>
      <c r="S10" s="114"/>
      <c r="T10" s="114"/>
      <c r="U10" s="113" t="s">
        <v>51</v>
      </c>
      <c r="V10" s="113" t="s">
        <v>10</v>
      </c>
      <c r="W10" s="105" t="s">
        <v>4633</v>
      </c>
      <c r="X10" s="104">
        <v>30</v>
      </c>
      <c r="Y10" s="103" t="s">
        <v>4591</v>
      </c>
      <c r="AC10" s="139" t="str">
        <f t="shared" si="0"/>
        <v>PTA006CPT2-2</v>
      </c>
    </row>
    <row r="11" spans="1:29" s="139" customFormat="1" ht="56.25">
      <c r="A11" s="115" t="s">
        <v>4</v>
      </c>
      <c r="B11" s="115" t="s">
        <v>4630</v>
      </c>
      <c r="C11" s="131" t="s">
        <v>11</v>
      </c>
      <c r="D11" s="136"/>
      <c r="E11" s="136"/>
      <c r="F11" s="122">
        <v>43644</v>
      </c>
      <c r="G11" s="124" t="s">
        <v>4624</v>
      </c>
      <c r="H11" s="137" t="s">
        <v>4631</v>
      </c>
      <c r="I11" s="131" t="s">
        <v>4550</v>
      </c>
      <c r="J11" s="122">
        <v>43670</v>
      </c>
      <c r="K11" s="138"/>
      <c r="L11" s="138"/>
      <c r="M11" s="117"/>
      <c r="N11" s="117"/>
      <c r="O11" s="117"/>
      <c r="P11" s="117" t="s">
        <v>4632</v>
      </c>
      <c r="Q11" s="127"/>
      <c r="R11" s="114"/>
      <c r="S11" s="114"/>
      <c r="T11" s="114"/>
      <c r="U11" s="113" t="s">
        <v>53</v>
      </c>
      <c r="V11" s="113" t="s">
        <v>10</v>
      </c>
      <c r="W11" s="105" t="s">
        <v>4633</v>
      </c>
      <c r="X11" s="104">
        <v>30</v>
      </c>
      <c r="Y11" s="103" t="s">
        <v>4591</v>
      </c>
      <c r="AC11" s="139" t="str">
        <f t="shared" si="0"/>
        <v>PAI029CPT2-3</v>
      </c>
    </row>
  </sheetData>
  <mergeCells count="3">
    <mergeCell ref="A1:O2"/>
    <mergeCell ref="P1:V2"/>
    <mergeCell ref="W1:Y2"/>
  </mergeCells>
  <conditionalFormatting sqref="W4:Y11">
    <cfRule type="cellIs" dxfId="72" priority="1" operator="equal">
      <formula>""</formula>
    </cfRule>
    <cfRule type="cellIs" dxfId="71" priority="2" operator="lessThanOrEqual">
      <formula>3</formula>
    </cfRule>
    <cfRule type="cellIs" dxfId="70" priority="3" operator="between">
      <formula>4</formula>
      <formula>5</formula>
    </cfRule>
    <cfRule type="cellIs" dxfId="69" priority="4" operator="greaterThan">
      <formula>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Z22"/>
  <sheetViews>
    <sheetView workbookViewId="0">
      <selection activeCell="P15" sqref="P15"/>
    </sheetView>
  </sheetViews>
  <sheetFormatPr baseColWidth="10" defaultRowHeight="15"/>
  <cols>
    <col min="1" max="1" width="12.85546875" style="101" bestFit="1" customWidth="1"/>
    <col min="2" max="2" width="8.85546875" style="101" bestFit="1" customWidth="1"/>
    <col min="3" max="3" width="11.28515625" style="101" bestFit="1" customWidth="1"/>
    <col min="4" max="4" width="28.7109375" style="101" bestFit="1" customWidth="1"/>
    <col min="5" max="5" width="14" style="101" bestFit="1" customWidth="1"/>
    <col min="6" max="6" width="9" style="101" bestFit="1" customWidth="1"/>
    <col min="7" max="7" width="11.28515625" style="101" bestFit="1" customWidth="1"/>
    <col min="8" max="8" width="73.28515625" style="101" bestFit="1" customWidth="1"/>
    <col min="9" max="9" width="7.85546875" style="101" bestFit="1" customWidth="1"/>
    <col min="10" max="10" width="9" style="101" bestFit="1" customWidth="1"/>
    <col min="11" max="13" width="10.85546875" style="101" bestFit="1" customWidth="1"/>
    <col min="14" max="14" width="27.5703125" style="101" bestFit="1" customWidth="1"/>
    <col min="15" max="15" width="11.28515625" style="101" bestFit="1" customWidth="1"/>
    <col min="16" max="16" width="62.140625" style="101" bestFit="1" customWidth="1"/>
    <col min="17" max="17" width="10.5703125" style="101" bestFit="1" customWidth="1"/>
    <col min="18" max="18" width="10.28515625" style="101" bestFit="1" customWidth="1"/>
    <col min="19" max="19" width="10.140625" style="101" bestFit="1" customWidth="1"/>
    <col min="20" max="20" width="12.42578125" style="101" bestFit="1" customWidth="1"/>
    <col min="21" max="21" width="8.28515625" style="101" bestFit="1" customWidth="1"/>
    <col min="22" max="22" width="9.140625" style="101" bestFit="1" customWidth="1"/>
    <col min="23" max="23" width="21" style="102" bestFit="1" customWidth="1"/>
    <col min="24" max="24" width="10.85546875" style="101" bestFit="1" customWidth="1"/>
    <col min="25" max="25" width="11.28515625" style="101" bestFit="1" customWidth="1"/>
    <col min="26" max="16384" width="11.42578125" style="101"/>
  </cols>
  <sheetData>
    <row r="1" spans="1:26" s="130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 t="s">
        <v>4546</v>
      </c>
      <c r="Q1" s="159"/>
      <c r="R1" s="159"/>
      <c r="S1" s="159"/>
      <c r="T1" s="159"/>
      <c r="U1" s="159"/>
      <c r="V1" s="160"/>
      <c r="W1" s="158" t="s">
        <v>5</v>
      </c>
      <c r="X1" s="159"/>
      <c r="Y1" s="160"/>
    </row>
    <row r="2" spans="1:26" s="98" customFormat="1" ht="78.75">
      <c r="A2" s="107" t="s">
        <v>28</v>
      </c>
      <c r="B2" s="107" t="s">
        <v>21</v>
      </c>
      <c r="C2" s="107" t="s">
        <v>22</v>
      </c>
      <c r="D2" s="107" t="s">
        <v>23</v>
      </c>
      <c r="E2" s="107" t="s">
        <v>49</v>
      </c>
      <c r="F2" s="108" t="s">
        <v>24</v>
      </c>
      <c r="G2" s="108" t="s">
        <v>25</v>
      </c>
      <c r="H2" s="107" t="s">
        <v>26</v>
      </c>
      <c r="I2" s="109" t="s">
        <v>31</v>
      </c>
      <c r="J2" s="109" t="s">
        <v>27</v>
      </c>
      <c r="K2" s="110" t="s">
        <v>32</v>
      </c>
      <c r="L2" s="110" t="s">
        <v>33</v>
      </c>
      <c r="M2" s="110" t="s">
        <v>34</v>
      </c>
      <c r="N2" s="109" t="s">
        <v>29</v>
      </c>
      <c r="O2" s="109" t="s">
        <v>30</v>
      </c>
      <c r="P2" s="111" t="s">
        <v>45</v>
      </c>
      <c r="Q2" s="112" t="s">
        <v>46</v>
      </c>
      <c r="R2" s="112" t="s">
        <v>44</v>
      </c>
      <c r="S2" s="112" t="s">
        <v>50</v>
      </c>
      <c r="T2" s="112" t="s">
        <v>36</v>
      </c>
      <c r="U2" s="128" t="s">
        <v>35</v>
      </c>
      <c r="V2" s="128" t="s">
        <v>37</v>
      </c>
      <c r="W2" s="100" t="s">
        <v>39</v>
      </c>
      <c r="X2" s="100" t="s">
        <v>40</v>
      </c>
      <c r="Y2" s="100" t="s">
        <v>41</v>
      </c>
      <c r="Z2" s="99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 t="str">
        <f ca="1">IF(IFERROR(IF($A3="","",OFFSET(INDEX('OLD DELOITTE'!$A:$AC,MATCH(DELOITTE!$C3&amp;$B3,'OLD DELOITTE'!$AC:$AC,0),17),0,-1)),"")=0,"",IFERROR(IF($A3="","",OFFSET(INDEX('OLD DELOITTE'!$A:$AC,MATCH(DELOITTE!$C3&amp;$B3,'OLD DELOITTE'!$AC:$AC,0),17),0,-1)),""))</f>
        <v/>
      </c>
      <c r="Q3" s="127" t="str">
        <f ca="1">IF(IFERROR(IF($A3="","",OFFSET(INDEX('OLD DELOITTE'!$A:$AC,MATCH(DELOITTE!$C3&amp;$B3,'OLD DELOITTE'!$AC:$AC,0),18),0,-1)),"")=0,"",IFERROR(IF($A3="","",OFFSET(INDEX('OLD DELOITTE'!$A:$AC,MATCH(DELOITTE!$C3&amp;$B3,'OLD DELOITTE'!$AC:$AC,0),18),0,-1)),""))</f>
        <v/>
      </c>
      <c r="R3" s="114" t="str">
        <f ca="1">IF(IFERROR(IF($A3="","",OFFSET(INDEX('OLD DELOITTE'!$A:$AC,MATCH(DELOITTE!$C3&amp;$B3,'OLD DELOITTE'!$AC:$AC,0),19),0,-1)),"")=0,"",IFERROR(IF($A3="","",OFFSET(INDEX('OLD DELOITTE'!$A:$AC,MATCH(DELOITTE!$C3&amp;$B3,'OLD DELOITTE'!$AC:$AC,0),19),0,-1)),""))</f>
        <v/>
      </c>
      <c r="S3" s="114" t="str">
        <f ca="1">IF(IFERROR(IF($A3="","",OFFSET(INDEX('OLD DELOITTE'!$A:$AC,MATCH(DELOITTE!$C3&amp;$B3,'OLD DELOITTE'!$AC:$AC,0),20),0,-1)),"")=0,"",IFERROR(IF($A3="","",OFFSET(INDEX('OLD DELOITTE'!$A:$AC,MATCH(DELOITTE!$C3&amp;$B3,'OLD DELOITTE'!$AC:$AC,0),20),0,-1)),""))</f>
        <v/>
      </c>
      <c r="T3" s="114" t="str">
        <f ca="1">IF(IFERROR(IF($A3="","",OFFSET(INDEX('OLD DELOITTE'!$A:$AC,MATCH(DELOITTE!$C3&amp;$B3,'OLD DELOITTE'!$AC:$AC,0),21),0,-1)),"")=0,"",IFERROR(IF($A3="","",OFFSET(INDEX('OLD DELOITTE'!$A:$AC,MATCH(DELOITTE!$C3&amp;$B3,'OLD DELOITTE'!$AC:$AC,0),21),0,-1)),""))</f>
        <v/>
      </c>
      <c r="U3" s="113" t="str">
        <f>IFERROR(IF($A3="","",VLOOKUP(DELOITTE!$C3,Repartition!$A:$F,5,FALSE)),"")</f>
        <v/>
      </c>
      <c r="V3" s="113" t="str">
        <f ca="1">IFERROR(IF($A3="","",OFFSET(INDEX(Priorité!$A:$F,MATCH(DELOITTE!$C3,Priorité!$B:$B,0),2),0,-1)),"")</f>
        <v/>
      </c>
      <c r="W3" s="105" t="str">
        <f ca="1">IFERROR(IF(IF(B3=",",IF(AND(OR(I3="Ouvert",I3="Open")),Q3-J3))&lt;0,"Unsupported Request",IF(B3="","",IF(AND(OR(I3="Ouvert",I3="Open"),Q3=""),(CNUM(TODAY())-CNUM(J3)-SUMPRODUCT(--(WEEKDAY(ROW(INDIRECT(J3&amp;":"&amp;TODAY())),2)&gt;=6))),IF(OR(I3="Fermé",I3="Closed"),"",(Q3-J3-+SUMPRODUCT(--(WEEKDAY(ROW(INDIRECT(J3&amp;":"&amp;Q3)),2)&gt;=6))))))),"")</f>
        <v/>
      </c>
      <c r="X3" s="104" t="str">
        <f t="shared" ref="X3:X5" ca="1" si="0">IFERROR(IF($B3="","",IF(OR($J3="",$I3="Fermé",$I3="Closed"),"",VALUE(TODAY()-VALUE($J3)-SUMPRODUCT(--(WEEKDAY(ROW(INDIRECT(J3 &amp;":"&amp; TODAY())),2)&gt;=6))))),"")</f>
        <v/>
      </c>
      <c r="Y3" s="103" t="str">
        <f t="shared" ref="Y3:Y5" ca="1" si="1">IFERROR(IF($B3="","",IF($Q3="","",IF(OR($I3="Fermé",$I3="Closed"),"",VALUE(TODAY())-VALUE($Q3)--SUMPRODUCT(-(WEEKDAY(ROW(INDIRECT(J3 &amp;":"&amp; TODAY())),2)&gt;=6))))),"")</f>
        <v/>
      </c>
    </row>
    <row r="4" spans="1:26" s="98" customFormat="1">
      <c r="A4" s="115"/>
      <c r="B4" s="115"/>
      <c r="C4" s="116"/>
      <c r="D4" s="117"/>
      <c r="E4" s="118"/>
      <c r="F4" s="119"/>
      <c r="G4" s="117"/>
      <c r="H4" s="120"/>
      <c r="I4" s="121"/>
      <c r="J4" s="122"/>
      <c r="K4" s="123"/>
      <c r="L4" s="129"/>
      <c r="M4" s="124"/>
      <c r="N4" s="125"/>
      <c r="O4" s="126"/>
      <c r="P4" s="106" t="str">
        <f ca="1">IF(IFERROR(IF($A4="","",OFFSET(INDEX('OLD DELOITTE'!$A:$AC,MATCH(DELOITTE!$C4&amp;$B4,'OLD DELOITTE'!$AC:$AC,0),17),0,-1)),"")=0,"",IFERROR(IF($A4="","",OFFSET(INDEX('OLD DELOITTE'!$A:$AC,MATCH(DELOITTE!$C4&amp;$B4,'OLD DELOITTE'!$AC:$AC,0),17),0,-1)),""))</f>
        <v/>
      </c>
      <c r="Q4" s="127" t="str">
        <f ca="1">IF(IFERROR(IF($A4="","",OFFSET(INDEX('OLD DELOITTE'!$A:$AC,MATCH(DELOITTE!$C4&amp;$B4,'OLD DELOITTE'!$AC:$AC,0),18),0,-1)),"")=0,"",IFERROR(IF($A4="","",OFFSET(INDEX('OLD DELOITTE'!$A:$AC,MATCH(DELOITTE!$C4&amp;$B4,'OLD DELOITTE'!$AC:$AC,0),18),0,-1)),""))</f>
        <v/>
      </c>
      <c r="R4" s="114" t="str">
        <f ca="1">IF(IFERROR(IF($A4="","",OFFSET(INDEX('OLD DELOITTE'!$A:$AC,MATCH(DELOITTE!$C4&amp;$B4,'OLD DELOITTE'!$AC:$AC,0),19),0,-1)),"")=0,"",IFERROR(IF($A4="","",OFFSET(INDEX('OLD DELOITTE'!$A:$AC,MATCH(DELOITTE!$C4&amp;$B4,'OLD DELOITTE'!$AC:$AC,0),19),0,-1)),""))</f>
        <v/>
      </c>
      <c r="S4" s="114" t="str">
        <f ca="1">IF(IFERROR(IF($A4="","",OFFSET(INDEX('OLD DELOITTE'!$A:$AC,MATCH(DELOITTE!$C4&amp;$B4,'OLD DELOITTE'!$AC:$AC,0),20),0,-1)),"")=0,"",IFERROR(IF($A4="","",OFFSET(INDEX('OLD DELOITTE'!$A:$AC,MATCH(DELOITTE!$C4&amp;$B4,'OLD DELOITTE'!$AC:$AC,0),20),0,-1)),""))</f>
        <v/>
      </c>
      <c r="T4" s="114" t="str">
        <f ca="1">IF(IFERROR(IF($A4="","",OFFSET(INDEX('OLD DELOITTE'!$A:$AC,MATCH(DELOITTE!$C4&amp;$B4,'OLD DELOITTE'!$AC:$AC,0),21),0,-1)),"")=0,"",IFERROR(IF($A4="","",OFFSET(INDEX('OLD DELOITTE'!$A:$AC,MATCH(DELOITTE!$C4&amp;$B4,'OLD DELOITTE'!$AC:$AC,0),21),0,-1)),""))</f>
        <v/>
      </c>
      <c r="U4" s="113" t="str">
        <f>IFERROR(IF($A4="","",VLOOKUP(DELOITTE!$C4,Repartition!$A:$F,5,FALSE)),"")</f>
        <v/>
      </c>
      <c r="V4" s="113" t="str">
        <f ca="1">IFERROR(IF($A4="","",OFFSET(INDEX(Priorité!$A:$F,MATCH(DELOITTE!$C4,Priorité!$B:$B,0),2),0,-1)),"")</f>
        <v/>
      </c>
      <c r="W4" s="105" t="str">
        <f ca="1">IFERROR(IF(IF(B4=",",IF(AND(OR(I4="Ouvert",I4="Open")),Q4-J4))&lt;0,"Unsupported Request",IF(B4="","",IF(AND(OR(I4="Ouvert",I4="Open"),Q4=""),(CNUM(TODAY())-CNUM(J4)-SUMPRODUCT(--(WEEKDAY(ROW(INDIRECT(J4&amp;":"&amp;TODAY())),2)&gt;=6))),IF(OR(I4="Fermé",I4="Closed"),"",(Q4-J4-+SUMPRODUCT(--(WEEKDAY(ROW(INDIRECT(J4&amp;":"&amp;Q4)),2)&gt;=6))))))),"")</f>
        <v/>
      </c>
      <c r="X4" s="104" t="str">
        <f t="shared" ca="1" si="0"/>
        <v/>
      </c>
      <c r="Y4" s="103" t="str">
        <f t="shared" ca="1" si="1"/>
        <v/>
      </c>
    </row>
    <row r="5" spans="1:26" s="98" customFormat="1">
      <c r="A5" s="115"/>
      <c r="B5" s="115"/>
      <c r="C5" s="116"/>
      <c r="D5" s="117"/>
      <c r="E5" s="118"/>
      <c r="F5" s="119"/>
      <c r="G5" s="117"/>
      <c r="H5" s="120"/>
      <c r="I5" s="121"/>
      <c r="J5" s="122"/>
      <c r="K5" s="123"/>
      <c r="L5" s="129"/>
      <c r="M5" s="124"/>
      <c r="N5" s="125"/>
      <c r="O5" s="126"/>
      <c r="P5" s="106" t="str">
        <f ca="1">IF(IFERROR(IF($A5="","",OFFSET(INDEX('OLD DELOITTE'!$A:$AC,MATCH(DELOITTE!$C5&amp;$B5,'OLD DELOITTE'!$AC:$AC,0),17),0,-1)),"")=0,"",IFERROR(IF($A5="","",OFFSET(INDEX('OLD DELOITTE'!$A:$AC,MATCH(DELOITTE!$C5&amp;$B5,'OLD DELOITTE'!$AC:$AC,0),17),0,-1)),""))</f>
        <v/>
      </c>
      <c r="Q5" s="127" t="str">
        <f ca="1">IF(IFERROR(IF($A5="","",OFFSET(INDEX('OLD DELOITTE'!$A:$AC,MATCH(DELOITTE!$C5&amp;$B5,'OLD DELOITTE'!$AC:$AC,0),18),0,-1)),"")=0,"",IFERROR(IF($A5="","",OFFSET(INDEX('OLD DELOITTE'!$A:$AC,MATCH(DELOITTE!$C5&amp;$B5,'OLD DELOITTE'!$AC:$AC,0),18),0,-1)),""))</f>
        <v/>
      </c>
      <c r="R5" s="114" t="str">
        <f ca="1">IF(IFERROR(IF($A5="","",OFFSET(INDEX('OLD DELOITTE'!$A:$AC,MATCH(DELOITTE!$C5&amp;$B5,'OLD DELOITTE'!$AC:$AC,0),19),0,-1)),"")=0,"",IFERROR(IF($A5="","",OFFSET(INDEX('OLD DELOITTE'!$A:$AC,MATCH(DELOITTE!$C5&amp;$B5,'OLD DELOITTE'!$AC:$AC,0),19),0,-1)),""))</f>
        <v/>
      </c>
      <c r="S5" s="114" t="str">
        <f ca="1">IF(IFERROR(IF($A5="","",OFFSET(INDEX('OLD DELOITTE'!$A:$AC,MATCH(DELOITTE!$C5&amp;$B5,'OLD DELOITTE'!$AC:$AC,0),20),0,-1)),"")=0,"",IFERROR(IF($A5="","",OFFSET(INDEX('OLD DELOITTE'!$A:$AC,MATCH(DELOITTE!$C5&amp;$B5,'OLD DELOITTE'!$AC:$AC,0),20),0,-1)),""))</f>
        <v/>
      </c>
      <c r="T5" s="114" t="str">
        <f ca="1">IF(IFERROR(IF($A5="","",OFFSET(INDEX('OLD DELOITTE'!$A:$AC,MATCH(DELOITTE!$C5&amp;$B5,'OLD DELOITTE'!$AC:$AC,0),21),0,-1)),"")=0,"",IFERROR(IF($A5="","",OFFSET(INDEX('OLD DELOITTE'!$A:$AC,MATCH(DELOITTE!$C5&amp;$B5,'OLD DELOITTE'!$AC:$AC,0),21),0,-1)),""))</f>
        <v/>
      </c>
      <c r="U5" s="113" t="str">
        <f>IFERROR(IF($A5="","",VLOOKUP(DELOITTE!$C5,Repartition!$A:$F,5,FALSE)),"")</f>
        <v/>
      </c>
      <c r="V5" s="113" t="str">
        <f ca="1">IFERROR(IF($A5="","",OFFSET(INDEX(Priorité!$A:$F,MATCH(DELOITTE!$C5,Priorité!$B:$B,0),2),0,-1)),"")</f>
        <v/>
      </c>
      <c r="W5" s="105" t="str">
        <f ca="1">IFERROR(IF(IF(B5=",",IF(AND(OR(I5="Ouvert",I5="Open")),Q5-J5))&lt;0,"Unsupported Request",IF(B5="","",IF(AND(OR(I5="Ouvert",I5="Open"),Q5=""),(CNUM(TODAY())-CNUM(J5)-SUMPRODUCT(--(WEEKDAY(ROW(INDIRECT(J5&amp;":"&amp;TODAY())),2)&gt;=6))),IF(OR(I5="Fermé",I5="Closed"),"",(Q5-J5-+SUMPRODUCT(--(WEEKDAY(ROW(INDIRECT(J5&amp;":"&amp;Q5)),2)&gt;=6))))))),"")</f>
        <v/>
      </c>
      <c r="X5" s="104" t="str">
        <f t="shared" ca="1" si="0"/>
        <v/>
      </c>
      <c r="Y5" s="103" t="str">
        <f t="shared" ca="1" si="1"/>
        <v/>
      </c>
    </row>
    <row r="6" spans="1:26" s="98" customFormat="1">
      <c r="A6" s="115"/>
      <c r="B6" s="115"/>
      <c r="C6" s="116"/>
      <c r="D6" s="117"/>
      <c r="E6" s="118"/>
      <c r="F6" s="119"/>
      <c r="G6" s="117"/>
      <c r="H6" s="120"/>
      <c r="I6" s="121"/>
      <c r="J6" s="122"/>
      <c r="K6" s="123"/>
      <c r="L6" s="129"/>
      <c r="M6" s="124"/>
      <c r="N6" s="125"/>
      <c r="O6" s="126"/>
      <c r="P6" s="106"/>
      <c r="Q6" s="127"/>
      <c r="R6" s="114"/>
      <c r="S6" s="114"/>
      <c r="T6" s="114"/>
      <c r="U6" s="113"/>
      <c r="V6" s="113"/>
      <c r="W6" s="105"/>
      <c r="X6" s="104"/>
      <c r="Y6" s="103"/>
    </row>
    <row r="7" spans="1:26" s="98" customFormat="1">
      <c r="A7" s="115"/>
      <c r="B7" s="115"/>
      <c r="C7" s="116"/>
      <c r="D7" s="117"/>
      <c r="E7" s="118"/>
      <c r="F7" s="119"/>
      <c r="G7" s="117"/>
      <c r="H7" s="120"/>
      <c r="I7" s="121"/>
      <c r="J7" s="122"/>
      <c r="K7" s="123"/>
      <c r="L7" s="129"/>
      <c r="M7" s="124"/>
      <c r="N7" s="125"/>
      <c r="O7" s="126"/>
      <c r="P7" s="106"/>
      <c r="Q7" s="127"/>
      <c r="R7" s="114"/>
      <c r="S7" s="114"/>
      <c r="T7" s="114"/>
      <c r="U7" s="113"/>
      <c r="V7" s="113"/>
      <c r="W7" s="105"/>
      <c r="X7" s="104"/>
      <c r="Y7" s="103"/>
    </row>
    <row r="8" spans="1:26" s="98" customFormat="1">
      <c r="A8" s="115"/>
      <c r="B8" s="115"/>
      <c r="C8" s="116"/>
      <c r="D8" s="117"/>
      <c r="E8" s="118"/>
      <c r="F8" s="119"/>
      <c r="G8" s="117"/>
      <c r="H8" s="120"/>
      <c r="I8" s="121"/>
      <c r="J8" s="122"/>
      <c r="K8" s="123"/>
      <c r="L8" s="129"/>
      <c r="M8" s="124"/>
      <c r="N8" s="125"/>
      <c r="O8" s="126"/>
      <c r="P8" s="106"/>
      <c r="Q8" s="127"/>
      <c r="R8" s="114"/>
      <c r="S8" s="114"/>
      <c r="T8" s="114"/>
      <c r="U8" s="113"/>
      <c r="V8" s="113"/>
      <c r="W8" s="105"/>
      <c r="X8" s="104"/>
      <c r="Y8" s="103"/>
    </row>
    <row r="9" spans="1:26" s="98" customFormat="1">
      <c r="A9" s="115"/>
      <c r="B9" s="115"/>
      <c r="C9" s="116"/>
      <c r="D9" s="117"/>
      <c r="E9" s="118"/>
      <c r="F9" s="119"/>
      <c r="G9" s="117"/>
      <c r="H9" s="120"/>
      <c r="I9" s="121"/>
      <c r="J9" s="122"/>
      <c r="K9" s="123"/>
      <c r="L9" s="129"/>
      <c r="M9" s="124"/>
      <c r="N9" s="125"/>
      <c r="O9" s="126"/>
      <c r="P9" s="106"/>
      <c r="Q9" s="127"/>
      <c r="R9" s="114"/>
      <c r="S9" s="114"/>
      <c r="T9" s="114"/>
      <c r="U9" s="113"/>
      <c r="V9" s="113"/>
      <c r="W9" s="105"/>
      <c r="X9" s="104"/>
      <c r="Y9" s="103"/>
    </row>
    <row r="10" spans="1:26" s="98" customFormat="1">
      <c r="A10" s="115"/>
      <c r="B10" s="115"/>
      <c r="C10" s="116"/>
      <c r="D10" s="117"/>
      <c r="E10" s="118"/>
      <c r="F10" s="119"/>
      <c r="G10" s="117"/>
      <c r="H10" s="120"/>
      <c r="I10" s="121"/>
      <c r="J10" s="122"/>
      <c r="K10" s="123"/>
      <c r="L10" s="129"/>
      <c r="M10" s="124"/>
      <c r="N10" s="125"/>
      <c r="O10" s="126"/>
      <c r="P10" s="106"/>
      <c r="Q10" s="127"/>
      <c r="R10" s="114"/>
      <c r="S10" s="114"/>
      <c r="T10" s="114"/>
      <c r="U10" s="113"/>
      <c r="V10" s="113"/>
      <c r="W10" s="105"/>
      <c r="X10" s="104"/>
      <c r="Y10" s="103"/>
    </row>
    <row r="11" spans="1:26" s="98" customFormat="1">
      <c r="A11" s="115"/>
      <c r="B11" s="115"/>
      <c r="C11" s="116"/>
      <c r="D11" s="117"/>
      <c r="E11" s="118"/>
      <c r="F11" s="119"/>
      <c r="G11" s="117"/>
      <c r="H11" s="120"/>
      <c r="I11" s="121"/>
      <c r="J11" s="122"/>
      <c r="K11" s="123"/>
      <c r="L11" s="129"/>
      <c r="M11" s="124"/>
      <c r="N11" s="125"/>
      <c r="O11" s="126"/>
      <c r="P11" s="106"/>
      <c r="Q11" s="127"/>
      <c r="R11" s="114"/>
      <c r="S11" s="114"/>
      <c r="T11" s="114"/>
      <c r="U11" s="113"/>
      <c r="V11" s="113"/>
      <c r="W11" s="105"/>
      <c r="X11" s="104"/>
      <c r="Y11" s="103"/>
    </row>
    <row r="12" spans="1:26" s="98" customFormat="1">
      <c r="A12" s="115"/>
      <c r="B12" s="115"/>
      <c r="C12" s="116"/>
      <c r="D12" s="117"/>
      <c r="E12" s="118"/>
      <c r="F12" s="119"/>
      <c r="G12" s="117"/>
      <c r="H12" s="120"/>
      <c r="I12" s="121"/>
      <c r="J12" s="122"/>
      <c r="K12" s="123"/>
      <c r="L12" s="129"/>
      <c r="M12" s="124"/>
      <c r="N12" s="125"/>
      <c r="O12" s="126"/>
      <c r="P12" s="106"/>
      <c r="Q12" s="127"/>
      <c r="R12" s="114"/>
      <c r="S12" s="114"/>
      <c r="T12" s="114"/>
      <c r="U12" s="113"/>
      <c r="V12" s="113"/>
      <c r="W12" s="105"/>
      <c r="X12" s="104"/>
      <c r="Y12" s="103"/>
    </row>
    <row r="13" spans="1:26" s="98" customFormat="1">
      <c r="A13" s="115"/>
      <c r="B13" s="115"/>
      <c r="C13" s="116"/>
      <c r="D13" s="117"/>
      <c r="E13" s="118"/>
      <c r="F13" s="119"/>
      <c r="G13" s="117"/>
      <c r="H13" s="120"/>
      <c r="I13" s="121"/>
      <c r="J13" s="122"/>
      <c r="K13" s="123"/>
      <c r="L13" s="129"/>
      <c r="M13" s="124"/>
      <c r="N13" s="125"/>
      <c r="O13" s="126"/>
      <c r="P13" s="106"/>
      <c r="Q13" s="127"/>
      <c r="R13" s="114"/>
      <c r="S13" s="114"/>
      <c r="T13" s="114"/>
      <c r="U13" s="113"/>
      <c r="V13" s="113"/>
      <c r="W13" s="105"/>
      <c r="X13" s="104"/>
      <c r="Y13" s="103"/>
    </row>
    <row r="14" spans="1:26" s="98" customFormat="1">
      <c r="A14" s="115"/>
      <c r="B14" s="115"/>
      <c r="C14" s="116"/>
      <c r="D14" s="117"/>
      <c r="E14" s="118"/>
      <c r="F14" s="119"/>
      <c r="G14" s="117"/>
      <c r="H14" s="120"/>
      <c r="I14" s="121"/>
      <c r="J14" s="122"/>
      <c r="K14" s="123"/>
      <c r="L14" s="129"/>
      <c r="M14" s="124"/>
      <c r="N14" s="125"/>
      <c r="O14" s="126"/>
      <c r="P14" s="106"/>
      <c r="Q14" s="127"/>
      <c r="R14" s="114"/>
      <c r="S14" s="114"/>
      <c r="T14" s="114"/>
      <c r="U14" s="113"/>
      <c r="V14" s="113"/>
      <c r="W14" s="105"/>
      <c r="X14" s="104"/>
      <c r="Y14" s="103"/>
    </row>
    <row r="15" spans="1:26" s="98" customFormat="1">
      <c r="A15" s="115"/>
      <c r="B15" s="115"/>
      <c r="C15" s="116"/>
      <c r="D15" s="117"/>
      <c r="E15" s="118"/>
      <c r="F15" s="119"/>
      <c r="G15" s="117"/>
      <c r="H15" s="120"/>
      <c r="I15" s="121"/>
      <c r="J15" s="122"/>
      <c r="K15" s="123"/>
      <c r="L15" s="129"/>
      <c r="M15" s="124"/>
      <c r="N15" s="125"/>
      <c r="O15" s="126"/>
      <c r="P15" s="106"/>
      <c r="Q15" s="127"/>
      <c r="R15" s="114"/>
      <c r="S15" s="114"/>
      <c r="T15" s="114"/>
      <c r="U15" s="113"/>
      <c r="V15" s="113"/>
      <c r="W15" s="105"/>
      <c r="X15" s="104"/>
      <c r="Y15" s="103"/>
    </row>
    <row r="16" spans="1:26" s="98" customFormat="1">
      <c r="A16" s="115"/>
      <c r="B16" s="115"/>
      <c r="C16" s="116"/>
      <c r="D16" s="117"/>
      <c r="E16" s="118"/>
      <c r="F16" s="119"/>
      <c r="G16" s="117"/>
      <c r="H16" s="120"/>
      <c r="I16" s="121"/>
      <c r="J16" s="122"/>
      <c r="K16" s="123"/>
      <c r="L16" s="129"/>
      <c r="M16" s="124"/>
      <c r="N16" s="125"/>
      <c r="O16" s="126"/>
      <c r="P16" s="106"/>
      <c r="Q16" s="127"/>
      <c r="R16" s="114"/>
      <c r="S16" s="114"/>
      <c r="T16" s="114"/>
      <c r="U16" s="113"/>
      <c r="V16" s="113"/>
      <c r="W16" s="105"/>
      <c r="X16" s="104"/>
      <c r="Y16" s="103"/>
    </row>
    <row r="17" spans="1:25" s="98" customFormat="1">
      <c r="A17" s="115"/>
      <c r="B17" s="115"/>
      <c r="C17" s="116"/>
      <c r="D17" s="117"/>
      <c r="E17" s="118"/>
      <c r="F17" s="119"/>
      <c r="G17" s="117"/>
      <c r="H17" s="120"/>
      <c r="I17" s="121"/>
      <c r="J17" s="122"/>
      <c r="K17" s="123"/>
      <c r="L17" s="129"/>
      <c r="M17" s="124"/>
      <c r="N17" s="125"/>
      <c r="O17" s="126"/>
      <c r="P17" s="106"/>
      <c r="Q17" s="127"/>
      <c r="R17" s="114"/>
      <c r="S17" s="114"/>
      <c r="T17" s="114"/>
      <c r="U17" s="113"/>
      <c r="V17" s="113"/>
      <c r="W17" s="105"/>
      <c r="X17" s="104"/>
      <c r="Y17" s="103"/>
    </row>
    <row r="18" spans="1:25" s="98" customFormat="1">
      <c r="A18" s="115"/>
      <c r="B18" s="115"/>
      <c r="C18" s="116"/>
      <c r="D18" s="117"/>
      <c r="E18" s="118"/>
      <c r="F18" s="119"/>
      <c r="G18" s="117"/>
      <c r="H18" s="120"/>
      <c r="I18" s="121"/>
      <c r="J18" s="122"/>
      <c r="K18" s="123"/>
      <c r="L18" s="129"/>
      <c r="M18" s="124"/>
      <c r="N18" s="125"/>
      <c r="O18" s="126"/>
      <c r="P18" s="106"/>
      <c r="Q18" s="127"/>
      <c r="R18" s="114"/>
      <c r="S18" s="114"/>
      <c r="T18" s="114"/>
      <c r="U18" s="113"/>
      <c r="V18" s="113"/>
      <c r="W18" s="105"/>
      <c r="X18" s="104"/>
      <c r="Y18" s="103"/>
    </row>
    <row r="19" spans="1:25" s="98" customFormat="1">
      <c r="A19" s="115"/>
      <c r="B19" s="115"/>
      <c r="C19" s="116"/>
      <c r="D19" s="117"/>
      <c r="E19" s="118"/>
      <c r="F19" s="119"/>
      <c r="G19" s="117"/>
      <c r="H19" s="120"/>
      <c r="I19" s="121"/>
      <c r="J19" s="122"/>
      <c r="K19" s="123"/>
      <c r="L19" s="129"/>
      <c r="M19" s="124"/>
      <c r="N19" s="125"/>
      <c r="O19" s="126"/>
      <c r="P19" s="106"/>
      <c r="Q19" s="127"/>
      <c r="R19" s="114"/>
      <c r="S19" s="114"/>
      <c r="T19" s="114"/>
      <c r="U19" s="113"/>
      <c r="V19" s="113"/>
      <c r="W19" s="105"/>
      <c r="X19" s="104"/>
      <c r="Y19" s="103"/>
    </row>
    <row r="20" spans="1:25" s="98" customFormat="1">
      <c r="A20" s="115"/>
      <c r="B20" s="115"/>
      <c r="C20" s="116"/>
      <c r="D20" s="117"/>
      <c r="E20" s="118"/>
      <c r="F20" s="119"/>
      <c r="G20" s="117"/>
      <c r="H20" s="120"/>
      <c r="I20" s="121"/>
      <c r="J20" s="122"/>
      <c r="K20" s="123"/>
      <c r="L20" s="129"/>
      <c r="M20" s="124"/>
      <c r="N20" s="125"/>
      <c r="O20" s="126"/>
      <c r="P20" s="106"/>
      <c r="Q20" s="127"/>
      <c r="R20" s="114"/>
      <c r="S20" s="114"/>
      <c r="T20" s="114"/>
      <c r="U20" s="113"/>
      <c r="V20" s="113"/>
      <c r="W20" s="105"/>
      <c r="X20" s="104"/>
      <c r="Y20" s="103"/>
    </row>
    <row r="21" spans="1:25" s="98" customFormat="1">
      <c r="A21" s="115"/>
      <c r="B21" s="115"/>
      <c r="C21" s="116"/>
      <c r="D21" s="117"/>
      <c r="E21" s="118"/>
      <c r="F21" s="119"/>
      <c r="G21" s="117"/>
      <c r="H21" s="120"/>
      <c r="I21" s="121"/>
      <c r="J21" s="122"/>
      <c r="K21" s="123"/>
      <c r="L21" s="129"/>
      <c r="M21" s="124"/>
      <c r="N21" s="125"/>
      <c r="O21" s="126"/>
      <c r="P21" s="106"/>
      <c r="Q21" s="127"/>
      <c r="R21" s="114"/>
      <c r="S21" s="114"/>
      <c r="T21" s="114"/>
      <c r="U21" s="113"/>
      <c r="V21" s="113"/>
      <c r="W21" s="105"/>
      <c r="X21" s="104"/>
      <c r="Y21" s="103"/>
    </row>
    <row r="22" spans="1:25" s="98" customFormat="1">
      <c r="A22" s="115"/>
      <c r="B22" s="115"/>
      <c r="C22" s="116"/>
      <c r="D22" s="117"/>
      <c r="E22" s="118"/>
      <c r="F22" s="119"/>
      <c r="G22" s="117"/>
      <c r="H22" s="120"/>
      <c r="I22" s="121"/>
      <c r="J22" s="122"/>
      <c r="K22" s="123"/>
      <c r="L22" s="129"/>
      <c r="M22" s="124"/>
      <c r="N22" s="125"/>
      <c r="O22" s="126"/>
      <c r="P22" s="106"/>
      <c r="Q22" s="127"/>
      <c r="R22" s="114"/>
      <c r="S22" s="114"/>
      <c r="T22" s="114"/>
      <c r="U22" s="113"/>
      <c r="V22" s="113"/>
      <c r="W22" s="105"/>
      <c r="X22" s="104"/>
      <c r="Y22" s="103"/>
    </row>
  </sheetData>
  <mergeCells count="3">
    <mergeCell ref="A1:O1"/>
    <mergeCell ref="P1:V1"/>
    <mergeCell ref="W1:Y1"/>
  </mergeCells>
  <conditionalFormatting sqref="W4:Y22">
    <cfRule type="cellIs" dxfId="68" priority="1" operator="equal">
      <formula>""</formula>
    </cfRule>
    <cfRule type="cellIs" dxfId="67" priority="2" operator="lessThanOrEqual">
      <formula>3</formula>
    </cfRule>
    <cfRule type="cellIs" dxfId="66" priority="3" operator="between">
      <formula>4</formula>
      <formula>5</formula>
    </cfRule>
    <cfRule type="cellIs" dxfId="65" priority="4" operator="greaterThan">
      <formula>5</formula>
    </cfRule>
  </conditionalFormatting>
  <conditionalFormatting sqref="W3:Y3">
    <cfRule type="cellIs" dxfId="64" priority="5" operator="equal">
      <formula>""</formula>
    </cfRule>
    <cfRule type="cellIs" dxfId="63" priority="6" operator="lessThanOrEqual">
      <formula>3</formula>
    </cfRule>
    <cfRule type="cellIs" dxfId="62" priority="7" operator="between">
      <formula>4</formula>
      <formula>5</formula>
    </cfRule>
    <cfRule type="cellIs" dxfId="61" priority="8" operator="greaterThan">
      <formula>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2" tint="-0.499984740745262"/>
  </sheetPr>
  <dimension ref="A1:Z22"/>
  <sheetViews>
    <sheetView workbookViewId="0">
      <selection activeCell="A9" sqref="A9"/>
    </sheetView>
  </sheetViews>
  <sheetFormatPr baseColWidth="10" defaultRowHeight="15"/>
  <cols>
    <col min="1" max="1" width="12.85546875" style="101" bestFit="1" customWidth="1"/>
    <col min="2" max="2" width="8.85546875" style="101" bestFit="1" customWidth="1"/>
    <col min="3" max="3" width="11.28515625" style="101" bestFit="1" customWidth="1"/>
    <col min="4" max="4" width="28.7109375" style="101" bestFit="1" customWidth="1"/>
    <col min="5" max="5" width="14" style="101" bestFit="1" customWidth="1"/>
    <col min="6" max="6" width="9" style="101" bestFit="1" customWidth="1"/>
    <col min="7" max="7" width="11.28515625" style="101" bestFit="1" customWidth="1"/>
    <col min="8" max="8" width="73.28515625" style="101" bestFit="1" customWidth="1"/>
    <col min="9" max="9" width="7.85546875" style="101" bestFit="1" customWidth="1"/>
    <col min="10" max="10" width="9" style="101" bestFit="1" customWidth="1"/>
    <col min="11" max="13" width="10.85546875" style="101" bestFit="1" customWidth="1"/>
    <col min="14" max="14" width="27.5703125" style="101" bestFit="1" customWidth="1"/>
    <col min="15" max="15" width="11.28515625" style="101" bestFit="1" customWidth="1"/>
    <col min="16" max="16" width="62.140625" style="101" bestFit="1" customWidth="1"/>
    <col min="17" max="17" width="10.5703125" style="101" bestFit="1" customWidth="1"/>
    <col min="18" max="18" width="10.28515625" style="101" bestFit="1" customWidth="1"/>
    <col min="19" max="19" width="10.140625" style="101" bestFit="1" customWidth="1"/>
    <col min="20" max="20" width="12.42578125" style="101" bestFit="1" customWidth="1"/>
    <col min="21" max="21" width="8.28515625" style="101" bestFit="1" customWidth="1"/>
    <col min="22" max="22" width="9.140625" style="101" bestFit="1" customWidth="1"/>
    <col min="23" max="23" width="21" style="102" bestFit="1" customWidth="1"/>
    <col min="24" max="24" width="10.85546875" style="101" bestFit="1" customWidth="1"/>
    <col min="25" max="25" width="11.28515625" style="101" bestFit="1" customWidth="1"/>
    <col min="26" max="16384" width="11.42578125" style="101"/>
  </cols>
  <sheetData>
    <row r="1" spans="1:26" s="130" customFormat="1" ht="26.25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/>
      <c r="Q1" s="159"/>
      <c r="R1" s="159"/>
      <c r="S1" s="159"/>
      <c r="T1" s="159"/>
      <c r="U1" s="159"/>
      <c r="V1" s="160"/>
      <c r="W1" s="158"/>
      <c r="X1" s="159"/>
      <c r="Y1" s="160"/>
    </row>
    <row r="2" spans="1:26" s="98" customFormat="1" ht="15.75">
      <c r="A2" s="107"/>
      <c r="B2" s="107"/>
      <c r="C2" s="107"/>
      <c r="D2" s="107"/>
      <c r="E2" s="107"/>
      <c r="F2" s="108"/>
      <c r="G2" s="108"/>
      <c r="H2" s="107"/>
      <c r="I2" s="109"/>
      <c r="J2" s="109"/>
      <c r="K2" s="110"/>
      <c r="L2" s="110"/>
      <c r="M2" s="110"/>
      <c r="N2" s="109"/>
      <c r="O2" s="109"/>
      <c r="P2" s="111"/>
      <c r="Q2" s="112"/>
      <c r="R2" s="112"/>
      <c r="S2" s="112"/>
      <c r="T2" s="112"/>
      <c r="U2" s="128"/>
      <c r="V2" s="128"/>
      <c r="W2" s="100"/>
      <c r="X2" s="100"/>
      <c r="Y2" s="100"/>
      <c r="Z2" s="99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/>
      <c r="Q3" s="127"/>
      <c r="R3" s="114"/>
      <c r="S3" s="114"/>
      <c r="T3" s="114"/>
      <c r="U3" s="113"/>
      <c r="V3" s="113"/>
      <c r="W3" s="105"/>
      <c r="X3" s="104"/>
      <c r="Y3" s="103"/>
    </row>
    <row r="4" spans="1:26" s="98" customFormat="1">
      <c r="A4" s="115"/>
      <c r="B4" s="115"/>
      <c r="C4" s="116"/>
      <c r="D4" s="117"/>
      <c r="E4" s="118"/>
      <c r="F4" s="119"/>
      <c r="G4" s="117"/>
      <c r="H4" s="120"/>
      <c r="I4" s="121"/>
      <c r="J4" s="122"/>
      <c r="K4" s="123"/>
      <c r="L4" s="129"/>
      <c r="M4" s="124"/>
      <c r="N4" s="125"/>
      <c r="O4" s="126"/>
      <c r="P4" s="106"/>
      <c r="Q4" s="127"/>
      <c r="R4" s="114"/>
      <c r="S4" s="114"/>
      <c r="T4" s="114"/>
      <c r="U4" s="113"/>
      <c r="V4" s="113"/>
      <c r="W4" s="105"/>
      <c r="X4" s="104"/>
      <c r="Y4" s="103"/>
    </row>
    <row r="5" spans="1:26" s="98" customFormat="1">
      <c r="A5" s="115"/>
      <c r="B5" s="115"/>
      <c r="C5" s="116"/>
      <c r="D5" s="117"/>
      <c r="E5" s="118"/>
      <c r="F5" s="119"/>
      <c r="G5" s="117"/>
      <c r="H5" s="120"/>
      <c r="I5" s="121"/>
      <c r="J5" s="122"/>
      <c r="K5" s="123"/>
      <c r="L5" s="129"/>
      <c r="M5" s="124"/>
      <c r="N5" s="125"/>
      <c r="O5" s="126"/>
      <c r="P5" s="106"/>
      <c r="Q5" s="127"/>
      <c r="R5" s="114"/>
      <c r="S5" s="114"/>
      <c r="T5" s="114"/>
      <c r="U5" s="113"/>
      <c r="V5" s="113"/>
      <c r="W5" s="105"/>
      <c r="X5" s="104"/>
      <c r="Y5" s="103"/>
    </row>
    <row r="6" spans="1:26" s="98" customFormat="1">
      <c r="A6" s="115"/>
      <c r="B6" s="115"/>
      <c r="C6" s="116"/>
      <c r="D6" s="117"/>
      <c r="E6" s="118"/>
      <c r="F6" s="119"/>
      <c r="G6" s="117"/>
      <c r="H6" s="120"/>
      <c r="I6" s="121"/>
      <c r="J6" s="122"/>
      <c r="K6" s="123"/>
      <c r="L6" s="129"/>
      <c r="M6" s="124"/>
      <c r="N6" s="125"/>
      <c r="O6" s="126"/>
      <c r="P6" s="106"/>
      <c r="Q6" s="127"/>
      <c r="R6" s="114"/>
      <c r="S6" s="114"/>
      <c r="T6" s="114"/>
      <c r="U6" s="113"/>
      <c r="V6" s="113"/>
      <c r="W6" s="105"/>
      <c r="X6" s="104"/>
      <c r="Y6" s="103"/>
    </row>
    <row r="7" spans="1:26" s="98" customFormat="1">
      <c r="A7" s="115"/>
      <c r="B7" s="115"/>
      <c r="C7" s="116"/>
      <c r="D7" s="117"/>
      <c r="E7" s="118"/>
      <c r="F7" s="119"/>
      <c r="G7" s="117"/>
      <c r="H7" s="120"/>
      <c r="I7" s="121"/>
      <c r="J7" s="122"/>
      <c r="K7" s="123"/>
      <c r="L7" s="129"/>
      <c r="M7" s="124"/>
      <c r="N7" s="125"/>
      <c r="O7" s="126"/>
      <c r="P7" s="106"/>
      <c r="Q7" s="127"/>
      <c r="R7" s="114"/>
      <c r="S7" s="114"/>
      <c r="T7" s="114"/>
      <c r="U7" s="113"/>
      <c r="V7" s="113"/>
      <c r="W7" s="105"/>
      <c r="X7" s="104"/>
      <c r="Y7" s="103"/>
    </row>
    <row r="8" spans="1:26" s="98" customFormat="1">
      <c r="A8" s="115"/>
      <c r="B8" s="115"/>
      <c r="C8" s="116"/>
      <c r="D8" s="117"/>
      <c r="E8" s="118"/>
      <c r="F8" s="119"/>
      <c r="G8" s="117"/>
      <c r="H8" s="120"/>
      <c r="I8" s="121"/>
      <c r="J8" s="122"/>
      <c r="K8" s="123"/>
      <c r="L8" s="129"/>
      <c r="M8" s="124"/>
      <c r="N8" s="125"/>
      <c r="O8" s="126"/>
      <c r="P8" s="106"/>
      <c r="Q8" s="127"/>
      <c r="R8" s="114"/>
      <c r="S8" s="114"/>
      <c r="T8" s="114"/>
      <c r="U8" s="113"/>
      <c r="V8" s="113"/>
      <c r="W8" s="105"/>
      <c r="X8" s="104"/>
      <c r="Y8" s="103"/>
    </row>
    <row r="9" spans="1:26" s="98" customFormat="1">
      <c r="A9" s="115"/>
      <c r="B9" s="115"/>
      <c r="C9" s="116"/>
      <c r="D9" s="117"/>
      <c r="E9" s="118"/>
      <c r="F9" s="119"/>
      <c r="G9" s="117"/>
      <c r="H9" s="120"/>
      <c r="I9" s="121"/>
      <c r="J9" s="122"/>
      <c r="K9" s="123"/>
      <c r="L9" s="129"/>
      <c r="M9" s="124"/>
      <c r="N9" s="125"/>
      <c r="O9" s="126"/>
      <c r="P9" s="106"/>
      <c r="Q9" s="127"/>
      <c r="R9" s="114"/>
      <c r="S9" s="114"/>
      <c r="T9" s="114"/>
      <c r="U9" s="113"/>
      <c r="V9" s="113"/>
      <c r="W9" s="105"/>
      <c r="X9" s="104"/>
      <c r="Y9" s="103"/>
    </row>
    <row r="10" spans="1:26" s="98" customFormat="1">
      <c r="A10" s="115"/>
      <c r="B10" s="115"/>
      <c r="C10" s="116"/>
      <c r="D10" s="117"/>
      <c r="E10" s="118"/>
      <c r="F10" s="119"/>
      <c r="G10" s="117"/>
      <c r="H10" s="120"/>
      <c r="I10" s="121"/>
      <c r="J10" s="122"/>
      <c r="K10" s="123"/>
      <c r="L10" s="129"/>
      <c r="M10" s="124"/>
      <c r="N10" s="125"/>
      <c r="O10" s="126"/>
      <c r="P10" s="106"/>
      <c r="Q10" s="127"/>
      <c r="R10" s="114"/>
      <c r="S10" s="114"/>
      <c r="T10" s="114"/>
      <c r="U10" s="113"/>
      <c r="V10" s="113"/>
      <c r="W10" s="105"/>
      <c r="X10" s="104"/>
      <c r="Y10" s="103"/>
    </row>
    <row r="11" spans="1:26" s="98" customFormat="1">
      <c r="A11" s="115"/>
      <c r="B11" s="115"/>
      <c r="C11" s="116"/>
      <c r="D11" s="117"/>
      <c r="E11" s="118"/>
      <c r="F11" s="119"/>
      <c r="G11" s="117"/>
      <c r="H11" s="120"/>
      <c r="I11" s="121"/>
      <c r="J11" s="122"/>
      <c r="K11" s="123"/>
      <c r="L11" s="129"/>
      <c r="M11" s="124"/>
      <c r="N11" s="125"/>
      <c r="O11" s="126"/>
      <c r="P11" s="106"/>
      <c r="Q11" s="127"/>
      <c r="R11" s="114"/>
      <c r="S11" s="114"/>
      <c r="T11" s="114"/>
      <c r="U11" s="113"/>
      <c r="V11" s="113"/>
      <c r="W11" s="105"/>
      <c r="X11" s="104"/>
      <c r="Y11" s="103"/>
    </row>
    <row r="12" spans="1:26" s="98" customFormat="1">
      <c r="A12" s="115"/>
      <c r="B12" s="115"/>
      <c r="C12" s="116"/>
      <c r="D12" s="117"/>
      <c r="E12" s="118"/>
      <c r="F12" s="119"/>
      <c r="G12" s="117"/>
      <c r="H12" s="120"/>
      <c r="I12" s="121"/>
      <c r="J12" s="122"/>
      <c r="K12" s="123"/>
      <c r="L12" s="129"/>
      <c r="M12" s="124"/>
      <c r="N12" s="125"/>
      <c r="O12" s="126"/>
      <c r="P12" s="106"/>
      <c r="Q12" s="127"/>
      <c r="R12" s="114"/>
      <c r="S12" s="114"/>
      <c r="T12" s="114"/>
      <c r="U12" s="113"/>
      <c r="V12" s="113"/>
      <c r="W12" s="105"/>
      <c r="X12" s="104"/>
      <c r="Y12" s="103"/>
    </row>
    <row r="13" spans="1:26" s="98" customFormat="1">
      <c r="A13" s="115"/>
      <c r="B13" s="115"/>
      <c r="C13" s="116"/>
      <c r="D13" s="117"/>
      <c r="E13" s="118"/>
      <c r="F13" s="119"/>
      <c r="G13" s="117"/>
      <c r="H13" s="120"/>
      <c r="I13" s="121"/>
      <c r="J13" s="122"/>
      <c r="K13" s="123"/>
      <c r="L13" s="129"/>
      <c r="M13" s="124"/>
      <c r="N13" s="125"/>
      <c r="O13" s="126"/>
      <c r="P13" s="106"/>
      <c r="Q13" s="127"/>
      <c r="R13" s="114"/>
      <c r="S13" s="114"/>
      <c r="T13" s="114"/>
      <c r="U13" s="113"/>
      <c r="V13" s="113"/>
      <c r="W13" s="105"/>
      <c r="X13" s="104"/>
      <c r="Y13" s="103"/>
    </row>
    <row r="14" spans="1:26" s="98" customFormat="1">
      <c r="A14" s="115"/>
      <c r="B14" s="115"/>
      <c r="C14" s="116"/>
      <c r="D14" s="117"/>
      <c r="E14" s="118"/>
      <c r="F14" s="119"/>
      <c r="G14" s="117"/>
      <c r="H14" s="120"/>
      <c r="I14" s="121"/>
      <c r="J14" s="122"/>
      <c r="K14" s="123"/>
      <c r="L14" s="129"/>
      <c r="M14" s="124"/>
      <c r="N14" s="125"/>
      <c r="O14" s="126"/>
      <c r="P14" s="106"/>
      <c r="Q14" s="127"/>
      <c r="R14" s="114"/>
      <c r="S14" s="114"/>
      <c r="T14" s="114"/>
      <c r="U14" s="113"/>
      <c r="V14" s="113"/>
      <c r="W14" s="105"/>
      <c r="X14" s="104"/>
      <c r="Y14" s="103"/>
    </row>
    <row r="15" spans="1:26" s="98" customFormat="1">
      <c r="A15" s="115"/>
      <c r="B15" s="115"/>
      <c r="C15" s="116"/>
      <c r="D15" s="117"/>
      <c r="E15" s="118"/>
      <c r="F15" s="119"/>
      <c r="G15" s="117"/>
      <c r="H15" s="120"/>
      <c r="I15" s="121"/>
      <c r="J15" s="122"/>
      <c r="K15" s="123"/>
      <c r="L15" s="129"/>
      <c r="M15" s="124"/>
      <c r="N15" s="125"/>
      <c r="O15" s="126"/>
      <c r="P15" s="106"/>
      <c r="Q15" s="127"/>
      <c r="R15" s="114"/>
      <c r="S15" s="114"/>
      <c r="T15" s="114"/>
      <c r="U15" s="113"/>
      <c r="V15" s="113"/>
      <c r="W15" s="105"/>
      <c r="X15" s="104"/>
      <c r="Y15" s="103"/>
    </row>
    <row r="16" spans="1:26" s="98" customFormat="1">
      <c r="A16" s="115"/>
      <c r="B16" s="115"/>
      <c r="C16" s="116"/>
      <c r="D16" s="117"/>
      <c r="E16" s="118"/>
      <c r="F16" s="119"/>
      <c r="G16" s="117"/>
      <c r="H16" s="120"/>
      <c r="I16" s="121"/>
      <c r="J16" s="122"/>
      <c r="K16" s="123"/>
      <c r="L16" s="129"/>
      <c r="M16" s="124"/>
      <c r="N16" s="125"/>
      <c r="O16" s="126"/>
      <c r="P16" s="106"/>
      <c r="Q16" s="127"/>
      <c r="R16" s="114"/>
      <c r="S16" s="114"/>
      <c r="T16" s="114"/>
      <c r="U16" s="113"/>
      <c r="V16" s="113"/>
      <c r="W16" s="105"/>
      <c r="X16" s="104"/>
      <c r="Y16" s="103"/>
    </row>
    <row r="17" spans="1:25" s="98" customFormat="1">
      <c r="A17" s="115"/>
      <c r="B17" s="115"/>
      <c r="C17" s="116"/>
      <c r="D17" s="117"/>
      <c r="E17" s="118"/>
      <c r="F17" s="119"/>
      <c r="G17" s="117"/>
      <c r="H17" s="120"/>
      <c r="I17" s="121"/>
      <c r="J17" s="122"/>
      <c r="K17" s="123"/>
      <c r="L17" s="129"/>
      <c r="M17" s="124"/>
      <c r="N17" s="125"/>
      <c r="O17" s="126"/>
      <c r="P17" s="106"/>
      <c r="Q17" s="127"/>
      <c r="R17" s="114"/>
      <c r="S17" s="114"/>
      <c r="T17" s="114"/>
      <c r="U17" s="113"/>
      <c r="V17" s="113"/>
      <c r="W17" s="105"/>
      <c r="X17" s="104"/>
      <c r="Y17" s="103"/>
    </row>
    <row r="18" spans="1:25" s="98" customFormat="1">
      <c r="A18" s="115"/>
      <c r="B18" s="115"/>
      <c r="C18" s="116"/>
      <c r="D18" s="117"/>
      <c r="E18" s="118"/>
      <c r="F18" s="119"/>
      <c r="G18" s="117"/>
      <c r="H18" s="120"/>
      <c r="I18" s="121"/>
      <c r="J18" s="122"/>
      <c r="K18" s="123"/>
      <c r="L18" s="129"/>
      <c r="M18" s="124"/>
      <c r="N18" s="125"/>
      <c r="O18" s="126"/>
      <c r="P18" s="106"/>
      <c r="Q18" s="127"/>
      <c r="R18" s="114"/>
      <c r="S18" s="114"/>
      <c r="T18" s="114"/>
      <c r="U18" s="113"/>
      <c r="V18" s="113"/>
      <c r="W18" s="105"/>
      <c r="X18" s="104"/>
      <c r="Y18" s="103"/>
    </row>
    <row r="19" spans="1:25" s="98" customFormat="1">
      <c r="A19" s="115"/>
      <c r="B19" s="115"/>
      <c r="C19" s="116"/>
      <c r="D19" s="117"/>
      <c r="E19" s="118"/>
      <c r="F19" s="119"/>
      <c r="G19" s="117"/>
      <c r="H19" s="120"/>
      <c r="I19" s="121"/>
      <c r="J19" s="122"/>
      <c r="K19" s="123"/>
      <c r="L19" s="129"/>
      <c r="M19" s="124"/>
      <c r="N19" s="125"/>
      <c r="O19" s="126"/>
      <c r="P19" s="106"/>
      <c r="Q19" s="127"/>
      <c r="R19" s="114"/>
      <c r="S19" s="114"/>
      <c r="T19" s="114"/>
      <c r="U19" s="113"/>
      <c r="V19" s="113"/>
      <c r="W19" s="105"/>
      <c r="X19" s="104"/>
      <c r="Y19" s="103"/>
    </row>
    <row r="20" spans="1:25" s="98" customFormat="1">
      <c r="A20" s="115"/>
      <c r="B20" s="115"/>
      <c r="C20" s="116"/>
      <c r="D20" s="117"/>
      <c r="E20" s="118"/>
      <c r="F20" s="119"/>
      <c r="G20" s="117"/>
      <c r="H20" s="120"/>
      <c r="I20" s="121"/>
      <c r="J20" s="122"/>
      <c r="K20" s="123"/>
      <c r="L20" s="129"/>
      <c r="M20" s="124"/>
      <c r="N20" s="125"/>
      <c r="O20" s="126"/>
      <c r="P20" s="106"/>
      <c r="Q20" s="127"/>
      <c r="R20" s="114"/>
      <c r="S20" s="114"/>
      <c r="T20" s="114"/>
      <c r="U20" s="113"/>
      <c r="V20" s="113"/>
      <c r="W20" s="105"/>
      <c r="X20" s="104"/>
      <c r="Y20" s="103"/>
    </row>
    <row r="21" spans="1:25" s="98" customFormat="1">
      <c r="A21" s="115"/>
      <c r="B21" s="115"/>
      <c r="C21" s="116"/>
      <c r="D21" s="117"/>
      <c r="E21" s="118"/>
      <c r="F21" s="119"/>
      <c r="G21" s="117"/>
      <c r="H21" s="120"/>
      <c r="I21" s="121"/>
      <c r="J21" s="122"/>
      <c r="K21" s="123"/>
      <c r="L21" s="129"/>
      <c r="M21" s="124"/>
      <c r="N21" s="125"/>
      <c r="O21" s="126"/>
      <c r="P21" s="106"/>
      <c r="Q21" s="127"/>
      <c r="R21" s="114"/>
      <c r="S21" s="114"/>
      <c r="T21" s="114"/>
      <c r="U21" s="113"/>
      <c r="V21" s="113"/>
      <c r="W21" s="105"/>
      <c r="X21" s="104"/>
      <c r="Y21" s="103"/>
    </row>
    <row r="22" spans="1:25" s="98" customFormat="1">
      <c r="A22" s="115"/>
      <c r="B22" s="115"/>
      <c r="C22" s="116"/>
      <c r="D22" s="117"/>
      <c r="E22" s="118"/>
      <c r="F22" s="119"/>
      <c r="G22" s="117"/>
      <c r="H22" s="120"/>
      <c r="I22" s="121"/>
      <c r="J22" s="122"/>
      <c r="K22" s="123"/>
      <c r="L22" s="129"/>
      <c r="M22" s="124"/>
      <c r="N22" s="125"/>
      <c r="O22" s="126"/>
      <c r="P22" s="106"/>
      <c r="Q22" s="127"/>
      <c r="R22" s="114"/>
      <c r="S22" s="114"/>
      <c r="T22" s="114"/>
      <c r="U22" s="113"/>
      <c r="V22" s="113"/>
      <c r="W22" s="105"/>
      <c r="X22" s="104"/>
      <c r="Y22" s="103"/>
    </row>
  </sheetData>
  <mergeCells count="3">
    <mergeCell ref="A1:O1"/>
    <mergeCell ref="P1:V1"/>
    <mergeCell ref="W1:Y1"/>
  </mergeCells>
  <conditionalFormatting sqref="W6:Y22">
    <cfRule type="cellIs" dxfId="60" priority="9" operator="equal">
      <formula>""</formula>
    </cfRule>
    <cfRule type="cellIs" dxfId="59" priority="10" operator="lessThanOrEqual">
      <formula>3</formula>
    </cfRule>
    <cfRule type="cellIs" dxfId="58" priority="11" operator="between">
      <formula>4</formula>
      <formula>5</formula>
    </cfRule>
    <cfRule type="cellIs" dxfId="57" priority="12" operator="greaterThan">
      <formula>5</formula>
    </cfRule>
  </conditionalFormatting>
  <conditionalFormatting sqref="W3:Y3">
    <cfRule type="cellIs" dxfId="56" priority="5" operator="equal">
      <formula>""</formula>
    </cfRule>
    <cfRule type="cellIs" dxfId="55" priority="6" operator="lessThanOrEqual">
      <formula>3</formula>
    </cfRule>
    <cfRule type="cellIs" dxfId="54" priority="7" operator="between">
      <formula>4</formula>
      <formula>5</formula>
    </cfRule>
    <cfRule type="cellIs" dxfId="53" priority="8" operator="greaterThan">
      <formula>5</formula>
    </cfRule>
  </conditionalFormatting>
  <conditionalFormatting sqref="W4:Y5">
    <cfRule type="cellIs" dxfId="52" priority="1" operator="equal">
      <formula>""</formula>
    </cfRule>
    <cfRule type="cellIs" dxfId="51" priority="2" operator="lessThanOrEqual">
      <formula>3</formula>
    </cfRule>
    <cfRule type="cellIs" dxfId="50" priority="3" operator="between">
      <formula>4</formula>
      <formula>5</formula>
    </cfRule>
    <cfRule type="cellIs" dxfId="49" priority="4" operator="greaterThan">
      <formula>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Z3"/>
  <sheetViews>
    <sheetView workbookViewId="0">
      <selection activeCell="P15" sqref="P15"/>
    </sheetView>
  </sheetViews>
  <sheetFormatPr baseColWidth="10" defaultRowHeight="15"/>
  <cols>
    <col min="1" max="7" width="11.42578125" style="55"/>
    <col min="8" max="8" width="24" style="55" customWidth="1"/>
    <col min="9" max="15" width="11.42578125" style="55"/>
    <col min="16" max="16" width="23.140625" style="55" customWidth="1"/>
    <col min="17" max="22" width="11.42578125" style="55"/>
    <col min="23" max="23" width="13.5703125" style="55" customWidth="1"/>
    <col min="24" max="16384" width="11.42578125" style="55"/>
  </cols>
  <sheetData>
    <row r="1" spans="1:26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73"/>
      <c r="Q1" s="174"/>
      <c r="R1" s="174"/>
      <c r="S1" s="174"/>
      <c r="T1" s="174"/>
      <c r="U1" s="174"/>
      <c r="V1" s="175"/>
      <c r="W1" s="162" t="s">
        <v>5</v>
      </c>
      <c r="X1" s="163"/>
      <c r="Y1" s="164"/>
      <c r="Z1" s="57"/>
    </row>
    <row r="2" spans="1:26" ht="78.75">
      <c r="A2" s="58" t="s">
        <v>28</v>
      </c>
      <c r="B2" s="58" t="s">
        <v>21</v>
      </c>
      <c r="C2" s="58" t="s">
        <v>22</v>
      </c>
      <c r="D2" s="58" t="s">
        <v>23</v>
      </c>
      <c r="E2" s="58" t="s">
        <v>49</v>
      </c>
      <c r="F2" s="59" t="s">
        <v>24</v>
      </c>
      <c r="G2" s="59" t="s">
        <v>25</v>
      </c>
      <c r="H2" s="58" t="s">
        <v>26</v>
      </c>
      <c r="I2" s="60" t="s">
        <v>31</v>
      </c>
      <c r="J2" s="60" t="s">
        <v>27</v>
      </c>
      <c r="K2" s="61" t="s">
        <v>32</v>
      </c>
      <c r="L2" s="61" t="s">
        <v>33</v>
      </c>
      <c r="M2" s="61" t="s">
        <v>34</v>
      </c>
      <c r="N2" s="60" t="s">
        <v>29</v>
      </c>
      <c r="O2" s="60" t="s">
        <v>30</v>
      </c>
      <c r="P2" s="62" t="s">
        <v>45</v>
      </c>
      <c r="Q2" s="63" t="s">
        <v>46</v>
      </c>
      <c r="R2" s="63" t="s">
        <v>44</v>
      </c>
      <c r="S2" s="63" t="s">
        <v>50</v>
      </c>
      <c r="T2" s="63" t="s">
        <v>36</v>
      </c>
      <c r="U2" s="63" t="s">
        <v>35</v>
      </c>
      <c r="V2" s="63" t="s">
        <v>37</v>
      </c>
      <c r="W2" s="64" t="s">
        <v>39</v>
      </c>
      <c r="X2" s="64" t="s">
        <v>40</v>
      </c>
      <c r="Y2" s="64" t="s">
        <v>41</v>
      </c>
      <c r="Z2" s="56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 t="str">
        <f ca="1">IF(IFERROR(IF($A3="","",OFFSET(INDEX('OLD KPMG'!$A:$AC,MATCH(KPMG!$C3&amp;$B3,'OLD KPMG'!$AC:$AC,0),17),0,-1)),"")=0,"",IFERROR(IF($A3="","",OFFSET(INDEX('OLD KPMG'!$A:$AC,MATCH(KPMG!$C3&amp;$B3,'OLD KPMG'!$AC:$AC,0),17),0,-1)),""))</f>
        <v/>
      </c>
      <c r="Q3" s="127" t="str">
        <f ca="1">IF(IFERROR(IF($A3="","",OFFSET(INDEX('OLD KPMG'!$A:$AC,MATCH(KPMG!$C3&amp;$B3,'OLD KPMG'!$AC:$AC,0),18),0,-1)),"")=0,"",IFERROR(IF($A3="","",OFFSET(INDEX('OLD KPMG'!$A:$AC,MATCH(KPMG!$C3&amp;$B3,'OLD KPMG'!$AC:$AC,0),18),0,-1)),""))</f>
        <v/>
      </c>
      <c r="R3" s="114" t="str">
        <f ca="1">IF(IFERROR(IF($A3="","",OFFSET(INDEX('OLD KPMG'!$A:$AC,MATCH(KPMG!$C3&amp;$B3,'OLD KPMG'!$AC:$AC,0),19),0,-1)),"")=0,"",IFERROR(IF($A3="","",OFFSET(INDEX('OLD KPMG'!$A:$AC,MATCH(KPMG!$C3&amp;$B3,'OLD KPMG'!$AC:$AC,0),19),0,-1)),""))</f>
        <v/>
      </c>
      <c r="S3" s="114" t="str">
        <f ca="1">IF(IFERROR(IF($A3="","",OFFSET(INDEX('OLD KPMG'!$A:$AC,MATCH(KPMG!$C3&amp;$B3,'OLD KPMG'!$AC:$AC,0),20),0,-1)),"")=0,"",IFERROR(IF($A3="","",OFFSET(INDEX('OLD KPMG'!$A:$AC,MATCH(KPMG!$C3&amp;$B3,'OLD KPMG'!$AC:$AC,0),20),0,-1)),""))</f>
        <v/>
      </c>
      <c r="T3" s="114" t="str">
        <f ca="1">IF(IFERROR(IF($A3="","",OFFSET(INDEX('OLD KPMG'!$A:$AC,MATCH(KPMG!$C3&amp;$B3,'OLD KPMG'!$AC:$AC,0),21),0,-1)),"")=0,"",IFERROR(IF($A3="","",OFFSET(INDEX('OLD KPMG'!$A:$AC,MATCH(KPMG!$C3&amp;$B3,'OLD KPMG'!$AC:$AC,0),21),0,-1)),""))</f>
        <v/>
      </c>
      <c r="U3" s="113" t="str">
        <f>IFERROR(IF($A3="","",VLOOKUP(KPMG!$C3,Repartition!$A:$F,5,FALSE)),"")</f>
        <v/>
      </c>
      <c r="V3" s="113" t="str">
        <f ca="1">IFERROR(IF($A3="","",OFFSET(INDEX(Priorité!$A:$F,MATCH(KPMG!$C3,Priorité!$B:$B,0),2),0,-1)),"")</f>
        <v/>
      </c>
      <c r="W3" s="105" t="str">
        <f ca="1">IFERROR(IF(IF(OR(B3="",I3="Fermé",I3="Closed"),"",IF(AND(OR(I3="Ouvert",I3="Open")),Q3="")),"Unsupported Request",IF(AND(OR(I3="Ouvert",I3="Open"),Q3&lt;&gt;""),(Q3-J3-+SUMPRODUCT(--(WEEKDAY(ROW(INDIRECT(J3&amp;":"&amp;Q3)),2)&gt;=6))))),"")</f>
        <v/>
      </c>
      <c r="X3" s="104" t="str">
        <f ca="1">IFERROR(IF($B3="","",IF(OR($J3="",$I3="Fermé",$I3="Closed"),"",VALUE(TODAY()-VALUE($J3)-SUMPRODUCT(--(WEEKDAY(ROW(INDIRECT(J3 &amp;":"&amp; TODAY())),2)&gt;=6))))),"")</f>
        <v/>
      </c>
      <c r="Y3" s="103" t="str">
        <f ca="1">IFERROR(IF($B3="","",IF($Q3="","",IF(OR($I3="Fermé",$I3="Closed"),"",VALUE(TODAY())-VALUE($Q3)--SUMPRODUCT(-(WEEKDAY(ROW(INDIRECT(J3 &amp;":"&amp; TODAY())),2)&gt;=6))))),"")</f>
        <v/>
      </c>
    </row>
  </sheetData>
  <mergeCells count="3">
    <mergeCell ref="A1:O1"/>
    <mergeCell ref="P1:V1"/>
    <mergeCell ref="W1:Y1"/>
  </mergeCells>
  <conditionalFormatting sqref="W3:Y3">
    <cfRule type="cellIs" dxfId="48" priority="1" operator="equal">
      <formula>""</formula>
    </cfRule>
    <cfRule type="cellIs" dxfId="47" priority="2" operator="lessThanOrEqual">
      <formula>3</formula>
    </cfRule>
    <cfRule type="cellIs" dxfId="46" priority="3" operator="between">
      <formula>4</formula>
      <formula>5</formula>
    </cfRule>
    <cfRule type="cellIs" dxfId="45" priority="4" operator="greaterThan">
      <formula>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2" tint="-0.499984740745262"/>
  </sheetPr>
  <dimension ref="A1:AC22"/>
  <sheetViews>
    <sheetView workbookViewId="0">
      <selection activeCell="H18" sqref="H18"/>
    </sheetView>
  </sheetViews>
  <sheetFormatPr baseColWidth="10" defaultRowHeight="15"/>
  <cols>
    <col min="1" max="1" width="12.85546875" style="101" bestFit="1" customWidth="1"/>
    <col min="2" max="2" width="8.85546875" style="101" bestFit="1" customWidth="1"/>
    <col min="3" max="3" width="11.28515625" style="101" bestFit="1" customWidth="1"/>
    <col min="4" max="4" width="28.7109375" style="101" bestFit="1" customWidth="1"/>
    <col min="5" max="5" width="14" style="101" bestFit="1" customWidth="1"/>
    <col min="6" max="6" width="9" style="101" bestFit="1" customWidth="1"/>
    <col min="7" max="7" width="11.28515625" style="101" bestFit="1" customWidth="1"/>
    <col min="8" max="8" width="73.28515625" style="101" bestFit="1" customWidth="1"/>
    <col min="9" max="9" width="7.85546875" style="101" bestFit="1" customWidth="1"/>
    <col min="10" max="10" width="9" style="101" bestFit="1" customWidth="1"/>
    <col min="11" max="13" width="10.85546875" style="101" bestFit="1" customWidth="1"/>
    <col min="14" max="14" width="27.5703125" style="101" bestFit="1" customWidth="1"/>
    <col min="15" max="15" width="11.28515625" style="101" bestFit="1" customWidth="1"/>
    <col min="16" max="16" width="62.140625" style="101" bestFit="1" customWidth="1"/>
    <col min="17" max="17" width="10.5703125" style="101" bestFit="1" customWidth="1"/>
    <col min="18" max="18" width="10.28515625" style="101" bestFit="1" customWidth="1"/>
    <col min="19" max="19" width="10.140625" style="101" bestFit="1" customWidth="1"/>
    <col min="20" max="20" width="12.42578125" style="101" bestFit="1" customWidth="1"/>
    <col min="21" max="21" width="8.28515625" style="101" bestFit="1" customWidth="1"/>
    <col min="22" max="22" width="9.140625" style="101" bestFit="1" customWidth="1"/>
    <col min="23" max="23" width="21" style="102" bestFit="1" customWidth="1"/>
    <col min="24" max="24" width="10.85546875" style="101" bestFit="1" customWidth="1"/>
    <col min="25" max="25" width="11.28515625" style="101" bestFit="1" customWidth="1"/>
    <col min="26" max="16384" width="11.42578125" style="101"/>
  </cols>
  <sheetData>
    <row r="1" spans="1:29" s="130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 t="s">
        <v>4546</v>
      </c>
      <c r="Q1" s="159"/>
      <c r="R1" s="159"/>
      <c r="S1" s="159"/>
      <c r="T1" s="159"/>
      <c r="U1" s="159"/>
      <c r="V1" s="160"/>
      <c r="W1" s="158" t="s">
        <v>5</v>
      </c>
      <c r="X1" s="159"/>
      <c r="Y1" s="160"/>
    </row>
    <row r="2" spans="1:29" s="98" customFormat="1" ht="78.75">
      <c r="A2" s="107" t="s">
        <v>28</v>
      </c>
      <c r="B2" s="107" t="s">
        <v>21</v>
      </c>
      <c r="C2" s="107" t="s">
        <v>22</v>
      </c>
      <c r="D2" s="107" t="s">
        <v>23</v>
      </c>
      <c r="E2" s="107" t="s">
        <v>49</v>
      </c>
      <c r="F2" s="108" t="s">
        <v>24</v>
      </c>
      <c r="G2" s="108" t="s">
        <v>25</v>
      </c>
      <c r="H2" s="107" t="s">
        <v>26</v>
      </c>
      <c r="I2" s="109" t="s">
        <v>31</v>
      </c>
      <c r="J2" s="109" t="s">
        <v>27</v>
      </c>
      <c r="K2" s="110" t="s">
        <v>32</v>
      </c>
      <c r="L2" s="110" t="s">
        <v>33</v>
      </c>
      <c r="M2" s="110" t="s">
        <v>34</v>
      </c>
      <c r="N2" s="109" t="s">
        <v>29</v>
      </c>
      <c r="O2" s="109" t="s">
        <v>30</v>
      </c>
      <c r="P2" s="111" t="s">
        <v>45</v>
      </c>
      <c r="Q2" s="112" t="s">
        <v>46</v>
      </c>
      <c r="R2" s="112" t="s">
        <v>44</v>
      </c>
      <c r="S2" s="112" t="s">
        <v>50</v>
      </c>
      <c r="T2" s="112" t="s">
        <v>36</v>
      </c>
      <c r="U2" s="128" t="s">
        <v>35</v>
      </c>
      <c r="V2" s="128" t="s">
        <v>37</v>
      </c>
      <c r="W2" s="100" t="s">
        <v>39</v>
      </c>
      <c r="X2" s="100" t="s">
        <v>40</v>
      </c>
      <c r="Y2" s="100" t="s">
        <v>41</v>
      </c>
      <c r="Z2" s="99"/>
    </row>
    <row r="3" spans="1:29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/>
      <c r="Q3" s="127"/>
      <c r="R3" s="114"/>
      <c r="S3" s="114"/>
      <c r="T3" s="114"/>
      <c r="U3" s="113"/>
      <c r="V3" s="113"/>
      <c r="W3" s="105"/>
      <c r="X3" s="104"/>
      <c r="Y3" s="103"/>
      <c r="AC3" s="98" t="str">
        <f>IF($A3="","",$C3&amp;$B3)</f>
        <v/>
      </c>
    </row>
    <row r="4" spans="1:29" s="98" customFormat="1">
      <c r="A4" s="115"/>
      <c r="B4" s="115"/>
      <c r="C4" s="116"/>
      <c r="D4" s="117"/>
      <c r="E4" s="118"/>
      <c r="F4" s="119"/>
      <c r="G4" s="117"/>
      <c r="H4" s="120"/>
      <c r="I4" s="121"/>
      <c r="J4" s="122"/>
      <c r="K4" s="123"/>
      <c r="L4" s="129"/>
      <c r="M4" s="124"/>
      <c r="N4" s="125"/>
      <c r="O4" s="126"/>
      <c r="P4" s="106"/>
      <c r="Q4" s="127"/>
      <c r="R4" s="114"/>
      <c r="S4" s="114"/>
      <c r="T4" s="114"/>
      <c r="U4" s="113"/>
      <c r="V4" s="113"/>
      <c r="W4" s="105"/>
      <c r="X4" s="104"/>
      <c r="Y4" s="103"/>
    </row>
    <row r="5" spans="1:29" s="98" customFormat="1">
      <c r="A5" s="115"/>
      <c r="B5" s="115"/>
      <c r="C5" s="116"/>
      <c r="D5" s="117"/>
      <c r="E5" s="118"/>
      <c r="F5" s="119"/>
      <c r="G5" s="117"/>
      <c r="H5" s="120"/>
      <c r="I5" s="121"/>
      <c r="J5" s="122"/>
      <c r="K5" s="123"/>
      <c r="L5" s="129"/>
      <c r="M5" s="124"/>
      <c r="N5" s="125"/>
      <c r="O5" s="126"/>
      <c r="P5" s="106"/>
      <c r="Q5" s="127"/>
      <c r="R5" s="114"/>
      <c r="S5" s="114"/>
      <c r="T5" s="114"/>
      <c r="U5" s="113"/>
      <c r="V5" s="113"/>
      <c r="W5" s="105"/>
      <c r="X5" s="104"/>
      <c r="Y5" s="103"/>
    </row>
    <row r="6" spans="1:29" s="98" customFormat="1">
      <c r="A6" s="115"/>
      <c r="B6" s="115"/>
      <c r="C6" s="116"/>
      <c r="D6" s="117"/>
      <c r="E6" s="118"/>
      <c r="F6" s="119"/>
      <c r="G6" s="117"/>
      <c r="H6" s="120"/>
      <c r="I6" s="121"/>
      <c r="J6" s="122"/>
      <c r="K6" s="123"/>
      <c r="L6" s="129"/>
      <c r="M6" s="124"/>
      <c r="N6" s="125"/>
      <c r="O6" s="126"/>
      <c r="P6" s="106"/>
      <c r="Q6" s="127"/>
      <c r="R6" s="114"/>
      <c r="S6" s="114"/>
      <c r="T6" s="114"/>
      <c r="U6" s="113"/>
      <c r="V6" s="113"/>
      <c r="W6" s="105"/>
      <c r="X6" s="104"/>
      <c r="Y6" s="103"/>
    </row>
    <row r="7" spans="1:29" s="98" customFormat="1">
      <c r="A7" s="115"/>
      <c r="B7" s="115"/>
      <c r="C7" s="116"/>
      <c r="D7" s="117"/>
      <c r="E7" s="118"/>
      <c r="F7" s="119"/>
      <c r="G7" s="117"/>
      <c r="H7" s="120"/>
      <c r="I7" s="121"/>
      <c r="J7" s="122"/>
      <c r="K7" s="123"/>
      <c r="L7" s="129"/>
      <c r="M7" s="124"/>
      <c r="N7" s="125"/>
      <c r="O7" s="126"/>
      <c r="P7" s="106"/>
      <c r="Q7" s="127"/>
      <c r="R7" s="114"/>
      <c r="S7" s="114"/>
      <c r="T7" s="114"/>
      <c r="U7" s="113" t="s">
        <v>4591</v>
      </c>
      <c r="V7" s="113" t="s">
        <v>4591</v>
      </c>
      <c r="W7" s="105" t="s">
        <v>4591</v>
      </c>
      <c r="X7" s="104" t="s">
        <v>4591</v>
      </c>
      <c r="Y7" s="103" t="s">
        <v>4591</v>
      </c>
    </row>
    <row r="8" spans="1:29" s="98" customFormat="1">
      <c r="A8" s="115"/>
      <c r="B8" s="115"/>
      <c r="C8" s="116"/>
      <c r="D8" s="117"/>
      <c r="E8" s="118"/>
      <c r="F8" s="119"/>
      <c r="G8" s="117"/>
      <c r="H8" s="120"/>
      <c r="I8" s="121"/>
      <c r="J8" s="122"/>
      <c r="K8" s="123"/>
      <c r="L8" s="129"/>
      <c r="M8" s="124"/>
      <c r="N8" s="125"/>
      <c r="O8" s="126"/>
      <c r="P8" s="106"/>
      <c r="Q8" s="127"/>
      <c r="R8" s="114"/>
      <c r="S8" s="114"/>
      <c r="T8" s="114"/>
      <c r="U8" s="113" t="s">
        <v>4591</v>
      </c>
      <c r="V8" s="113" t="s">
        <v>4591</v>
      </c>
      <c r="W8" s="105" t="s">
        <v>4591</v>
      </c>
      <c r="X8" s="104" t="s">
        <v>4591</v>
      </c>
      <c r="Y8" s="103" t="s">
        <v>4591</v>
      </c>
    </row>
    <row r="9" spans="1:29" s="98" customFormat="1">
      <c r="A9" s="115"/>
      <c r="B9" s="115"/>
      <c r="C9" s="116"/>
      <c r="D9" s="117"/>
      <c r="E9" s="118"/>
      <c r="F9" s="119"/>
      <c r="G9" s="117"/>
      <c r="H9" s="120"/>
      <c r="I9" s="121"/>
      <c r="J9" s="122"/>
      <c r="K9" s="123"/>
      <c r="L9" s="129"/>
      <c r="M9" s="124"/>
      <c r="N9" s="125"/>
      <c r="O9" s="126"/>
      <c r="P9" s="106"/>
      <c r="Q9" s="127"/>
      <c r="R9" s="114"/>
      <c r="S9" s="114"/>
      <c r="T9" s="114"/>
      <c r="U9" s="113" t="s">
        <v>4591</v>
      </c>
      <c r="V9" s="113" t="s">
        <v>4591</v>
      </c>
      <c r="W9" s="105" t="s">
        <v>4591</v>
      </c>
      <c r="X9" s="104" t="s">
        <v>4591</v>
      </c>
      <c r="Y9" s="103" t="s">
        <v>4591</v>
      </c>
    </row>
    <row r="10" spans="1:29" s="98" customFormat="1">
      <c r="A10" s="115"/>
      <c r="B10" s="115"/>
      <c r="C10" s="116"/>
      <c r="D10" s="117"/>
      <c r="E10" s="118"/>
      <c r="F10" s="119"/>
      <c r="G10" s="117"/>
      <c r="H10" s="120"/>
      <c r="I10" s="121"/>
      <c r="J10" s="122"/>
      <c r="K10" s="123"/>
      <c r="L10" s="129"/>
      <c r="M10" s="124"/>
      <c r="N10" s="125"/>
      <c r="O10" s="126"/>
      <c r="P10" s="106"/>
      <c r="Q10" s="127"/>
      <c r="R10" s="114"/>
      <c r="S10" s="114"/>
      <c r="T10" s="114"/>
      <c r="U10" s="113" t="s">
        <v>4591</v>
      </c>
      <c r="V10" s="113" t="s">
        <v>4591</v>
      </c>
      <c r="W10" s="105" t="s">
        <v>4591</v>
      </c>
      <c r="X10" s="104" t="s">
        <v>4591</v>
      </c>
      <c r="Y10" s="103" t="s">
        <v>4591</v>
      </c>
    </row>
    <row r="11" spans="1:29" s="98" customFormat="1">
      <c r="A11" s="115"/>
      <c r="B11" s="115"/>
      <c r="C11" s="116"/>
      <c r="D11" s="117"/>
      <c r="E11" s="118"/>
      <c r="F11" s="119"/>
      <c r="G11" s="117"/>
      <c r="H11" s="120"/>
      <c r="I11" s="121"/>
      <c r="J11" s="122"/>
      <c r="K11" s="123"/>
      <c r="L11" s="129"/>
      <c r="M11" s="124"/>
      <c r="N11" s="125"/>
      <c r="O11" s="126"/>
      <c r="P11" s="106"/>
      <c r="Q11" s="127"/>
      <c r="R11" s="114"/>
      <c r="S11" s="114"/>
      <c r="T11" s="114"/>
      <c r="U11" s="113" t="s">
        <v>4591</v>
      </c>
      <c r="V11" s="113" t="s">
        <v>4591</v>
      </c>
      <c r="W11" s="105" t="s">
        <v>4591</v>
      </c>
      <c r="X11" s="104" t="s">
        <v>4591</v>
      </c>
      <c r="Y11" s="103" t="s">
        <v>4591</v>
      </c>
    </row>
    <row r="12" spans="1:29" s="98" customFormat="1">
      <c r="A12" s="115"/>
      <c r="B12" s="115"/>
      <c r="C12" s="116"/>
      <c r="D12" s="117"/>
      <c r="E12" s="118"/>
      <c r="F12" s="119"/>
      <c r="G12" s="117"/>
      <c r="H12" s="120"/>
      <c r="I12" s="121"/>
      <c r="J12" s="122"/>
      <c r="K12" s="123"/>
      <c r="L12" s="129"/>
      <c r="M12" s="124"/>
      <c r="N12" s="125"/>
      <c r="O12" s="126"/>
      <c r="P12" s="106"/>
      <c r="Q12" s="127"/>
      <c r="R12" s="114"/>
      <c r="S12" s="114"/>
      <c r="T12" s="114"/>
      <c r="U12" s="113" t="s">
        <v>4591</v>
      </c>
      <c r="V12" s="113" t="s">
        <v>4591</v>
      </c>
      <c r="W12" s="105" t="s">
        <v>4591</v>
      </c>
      <c r="X12" s="104" t="s">
        <v>4591</v>
      </c>
      <c r="Y12" s="103" t="s">
        <v>4591</v>
      </c>
    </row>
    <row r="13" spans="1:29" s="98" customFormat="1">
      <c r="A13" s="115"/>
      <c r="B13" s="115"/>
      <c r="C13" s="116"/>
      <c r="D13" s="117"/>
      <c r="E13" s="118"/>
      <c r="F13" s="119"/>
      <c r="G13" s="117"/>
      <c r="H13" s="120"/>
      <c r="I13" s="121"/>
      <c r="J13" s="122"/>
      <c r="K13" s="123"/>
      <c r="L13" s="129"/>
      <c r="M13" s="124"/>
      <c r="N13" s="125"/>
      <c r="O13" s="126"/>
      <c r="P13" s="106"/>
      <c r="Q13" s="127"/>
      <c r="R13" s="114"/>
      <c r="S13" s="114"/>
      <c r="T13" s="114"/>
      <c r="U13" s="113" t="s">
        <v>4591</v>
      </c>
      <c r="V13" s="113" t="s">
        <v>4591</v>
      </c>
      <c r="W13" s="105" t="s">
        <v>4591</v>
      </c>
      <c r="X13" s="104" t="s">
        <v>4591</v>
      </c>
      <c r="Y13" s="103" t="s">
        <v>4591</v>
      </c>
    </row>
    <row r="14" spans="1:29" s="98" customFormat="1">
      <c r="A14" s="115"/>
      <c r="B14" s="115"/>
      <c r="C14" s="116"/>
      <c r="D14" s="117"/>
      <c r="E14" s="118"/>
      <c r="F14" s="119"/>
      <c r="G14" s="117"/>
      <c r="H14" s="120"/>
      <c r="I14" s="121"/>
      <c r="J14" s="122"/>
      <c r="K14" s="123"/>
      <c r="L14" s="129"/>
      <c r="M14" s="124"/>
      <c r="N14" s="125"/>
      <c r="O14" s="126"/>
      <c r="P14" s="106"/>
      <c r="Q14" s="127"/>
      <c r="R14" s="114"/>
      <c r="S14" s="114"/>
      <c r="T14" s="114"/>
      <c r="U14" s="113" t="s">
        <v>4591</v>
      </c>
      <c r="V14" s="113" t="s">
        <v>4591</v>
      </c>
      <c r="W14" s="105" t="s">
        <v>4591</v>
      </c>
      <c r="X14" s="104" t="s">
        <v>4591</v>
      </c>
      <c r="Y14" s="103" t="s">
        <v>4591</v>
      </c>
    </row>
    <row r="15" spans="1:29" s="98" customFormat="1">
      <c r="A15" s="115"/>
      <c r="B15" s="115"/>
      <c r="C15" s="116"/>
      <c r="D15" s="117"/>
      <c r="E15" s="118"/>
      <c r="F15" s="119"/>
      <c r="G15" s="117"/>
      <c r="H15" s="120"/>
      <c r="I15" s="121"/>
      <c r="J15" s="122"/>
      <c r="K15" s="123"/>
      <c r="L15" s="129"/>
      <c r="M15" s="124"/>
      <c r="N15" s="125"/>
      <c r="O15" s="126"/>
      <c r="P15" s="106"/>
      <c r="Q15" s="127"/>
      <c r="R15" s="114"/>
      <c r="S15" s="114"/>
      <c r="T15" s="114"/>
      <c r="U15" s="113" t="s">
        <v>4591</v>
      </c>
      <c r="V15" s="113" t="s">
        <v>4591</v>
      </c>
      <c r="W15" s="105" t="s">
        <v>4591</v>
      </c>
      <c r="X15" s="104" t="s">
        <v>4591</v>
      </c>
      <c r="Y15" s="103" t="s">
        <v>4591</v>
      </c>
    </row>
    <row r="16" spans="1:29" s="98" customFormat="1">
      <c r="A16" s="115"/>
      <c r="B16" s="115"/>
      <c r="C16" s="116"/>
      <c r="D16" s="117"/>
      <c r="E16" s="118"/>
      <c r="F16" s="119"/>
      <c r="G16" s="117"/>
      <c r="H16" s="120"/>
      <c r="I16" s="121"/>
      <c r="J16" s="122"/>
      <c r="K16" s="123"/>
      <c r="L16" s="129"/>
      <c r="M16" s="124"/>
      <c r="N16" s="125"/>
      <c r="O16" s="126"/>
      <c r="P16" s="106"/>
      <c r="Q16" s="127"/>
      <c r="R16" s="114"/>
      <c r="S16" s="114"/>
      <c r="T16" s="114"/>
      <c r="U16" s="113" t="s">
        <v>4591</v>
      </c>
      <c r="V16" s="113" t="s">
        <v>4591</v>
      </c>
      <c r="W16" s="105" t="s">
        <v>4591</v>
      </c>
      <c r="X16" s="104" t="s">
        <v>4591</v>
      </c>
      <c r="Y16" s="103" t="s">
        <v>4591</v>
      </c>
    </row>
    <row r="17" spans="1:25" s="98" customFormat="1">
      <c r="A17" s="115"/>
      <c r="B17" s="115"/>
      <c r="C17" s="116"/>
      <c r="D17" s="117"/>
      <c r="E17" s="118"/>
      <c r="F17" s="119"/>
      <c r="G17" s="117"/>
      <c r="H17" s="120"/>
      <c r="I17" s="121"/>
      <c r="J17" s="122"/>
      <c r="K17" s="123"/>
      <c r="L17" s="129"/>
      <c r="M17" s="124"/>
      <c r="N17" s="125"/>
      <c r="O17" s="126"/>
      <c r="P17" s="106"/>
      <c r="Q17" s="127"/>
      <c r="R17" s="114"/>
      <c r="S17" s="114"/>
      <c r="T17" s="114"/>
      <c r="U17" s="113" t="s">
        <v>4591</v>
      </c>
      <c r="V17" s="113" t="s">
        <v>4591</v>
      </c>
      <c r="W17" s="105" t="s">
        <v>4591</v>
      </c>
      <c r="X17" s="104" t="s">
        <v>4591</v>
      </c>
      <c r="Y17" s="103" t="s">
        <v>4591</v>
      </c>
    </row>
    <row r="18" spans="1:25" s="98" customFormat="1">
      <c r="A18" s="115"/>
      <c r="B18" s="115"/>
      <c r="C18" s="116"/>
      <c r="D18" s="117"/>
      <c r="E18" s="118"/>
      <c r="F18" s="119"/>
      <c r="G18" s="117"/>
      <c r="H18" s="120"/>
      <c r="I18" s="121"/>
      <c r="J18" s="122"/>
      <c r="K18" s="123"/>
      <c r="L18" s="129"/>
      <c r="M18" s="124"/>
      <c r="N18" s="125"/>
      <c r="O18" s="126"/>
      <c r="P18" s="106"/>
      <c r="Q18" s="127"/>
      <c r="R18" s="114"/>
      <c r="S18" s="114"/>
      <c r="T18" s="114"/>
      <c r="U18" s="113" t="s">
        <v>4591</v>
      </c>
      <c r="V18" s="113" t="s">
        <v>4591</v>
      </c>
      <c r="W18" s="105" t="s">
        <v>4591</v>
      </c>
      <c r="X18" s="104" t="s">
        <v>4591</v>
      </c>
      <c r="Y18" s="103" t="s">
        <v>4591</v>
      </c>
    </row>
    <row r="19" spans="1:25" s="98" customFormat="1">
      <c r="A19" s="115"/>
      <c r="B19" s="115"/>
      <c r="C19" s="116"/>
      <c r="D19" s="117"/>
      <c r="E19" s="118"/>
      <c r="F19" s="119"/>
      <c r="G19" s="117"/>
      <c r="H19" s="120"/>
      <c r="I19" s="121"/>
      <c r="J19" s="122"/>
      <c r="K19" s="123"/>
      <c r="L19" s="129"/>
      <c r="M19" s="124"/>
      <c r="N19" s="125"/>
      <c r="O19" s="126"/>
      <c r="P19" s="106"/>
      <c r="Q19" s="127"/>
      <c r="R19" s="114"/>
      <c r="S19" s="114"/>
      <c r="T19" s="114"/>
      <c r="U19" s="113" t="s">
        <v>4591</v>
      </c>
      <c r="V19" s="113" t="s">
        <v>4591</v>
      </c>
      <c r="W19" s="105" t="s">
        <v>4591</v>
      </c>
      <c r="X19" s="104" t="s">
        <v>4591</v>
      </c>
      <c r="Y19" s="103" t="s">
        <v>4591</v>
      </c>
    </row>
    <row r="20" spans="1:25" s="98" customFormat="1">
      <c r="A20" s="115"/>
      <c r="B20" s="115"/>
      <c r="C20" s="116"/>
      <c r="D20" s="117"/>
      <c r="E20" s="118"/>
      <c r="F20" s="119"/>
      <c r="G20" s="117"/>
      <c r="H20" s="120"/>
      <c r="I20" s="121"/>
      <c r="J20" s="122"/>
      <c r="K20" s="123"/>
      <c r="L20" s="129"/>
      <c r="M20" s="124"/>
      <c r="N20" s="125"/>
      <c r="O20" s="126"/>
      <c r="P20" s="106"/>
      <c r="Q20" s="127"/>
      <c r="R20" s="114"/>
      <c r="S20" s="114"/>
      <c r="T20" s="114"/>
      <c r="U20" s="113" t="s">
        <v>4591</v>
      </c>
      <c r="V20" s="113" t="s">
        <v>4591</v>
      </c>
      <c r="W20" s="105" t="s">
        <v>4591</v>
      </c>
      <c r="X20" s="104" t="s">
        <v>4591</v>
      </c>
      <c r="Y20" s="103" t="s">
        <v>4591</v>
      </c>
    </row>
    <row r="21" spans="1:25" s="98" customFormat="1">
      <c r="A21" s="115"/>
      <c r="B21" s="115"/>
      <c r="C21" s="116"/>
      <c r="D21" s="117"/>
      <c r="E21" s="118"/>
      <c r="F21" s="119"/>
      <c r="G21" s="117"/>
      <c r="H21" s="120"/>
      <c r="I21" s="121"/>
      <c r="J21" s="122"/>
      <c r="K21" s="123"/>
      <c r="L21" s="129"/>
      <c r="M21" s="124"/>
      <c r="N21" s="125"/>
      <c r="O21" s="126"/>
      <c r="P21" s="106"/>
      <c r="Q21" s="127"/>
      <c r="R21" s="114"/>
      <c r="S21" s="114"/>
      <c r="T21" s="114"/>
      <c r="U21" s="113" t="s">
        <v>4591</v>
      </c>
      <c r="V21" s="113" t="s">
        <v>4591</v>
      </c>
      <c r="W21" s="105" t="s">
        <v>4591</v>
      </c>
      <c r="X21" s="104" t="s">
        <v>4591</v>
      </c>
      <c r="Y21" s="103" t="s">
        <v>4591</v>
      </c>
    </row>
    <row r="22" spans="1:25" s="98" customFormat="1">
      <c r="A22" s="115"/>
      <c r="B22" s="115"/>
      <c r="C22" s="116"/>
      <c r="D22" s="117"/>
      <c r="E22" s="118"/>
      <c r="F22" s="119"/>
      <c r="G22" s="117"/>
      <c r="H22" s="120"/>
      <c r="I22" s="121"/>
      <c r="J22" s="122"/>
      <c r="K22" s="123"/>
      <c r="L22" s="129"/>
      <c r="M22" s="124"/>
      <c r="N22" s="125"/>
      <c r="O22" s="126"/>
      <c r="P22" s="106"/>
      <c r="Q22" s="127"/>
      <c r="R22" s="114"/>
      <c r="S22" s="114"/>
      <c r="T22" s="114"/>
      <c r="U22" s="113" t="s">
        <v>4591</v>
      </c>
      <c r="V22" s="113" t="s">
        <v>4591</v>
      </c>
      <c r="W22" s="105" t="s">
        <v>4591</v>
      </c>
      <c r="X22" s="104" t="s">
        <v>4591</v>
      </c>
      <c r="Y22" s="103" t="s">
        <v>4591</v>
      </c>
    </row>
  </sheetData>
  <mergeCells count="3">
    <mergeCell ref="A1:O1"/>
    <mergeCell ref="P1:V1"/>
    <mergeCell ref="W1:Y1"/>
  </mergeCells>
  <conditionalFormatting sqref="W4:Y22">
    <cfRule type="cellIs" dxfId="44" priority="5" operator="equal">
      <formula>""</formula>
    </cfRule>
    <cfRule type="cellIs" dxfId="43" priority="6" operator="lessThanOrEqual">
      <formula>3</formula>
    </cfRule>
    <cfRule type="cellIs" dxfId="42" priority="7" operator="between">
      <formula>4</formula>
      <formula>5</formula>
    </cfRule>
    <cfRule type="cellIs" dxfId="41" priority="8" operator="greaterThan">
      <formula>5</formula>
    </cfRule>
  </conditionalFormatting>
  <conditionalFormatting sqref="W3:Y3">
    <cfRule type="cellIs" dxfId="40" priority="1" operator="equal">
      <formula>""</formula>
    </cfRule>
    <cfRule type="cellIs" dxfId="39" priority="2" operator="lessThanOrEqual">
      <formula>3</formula>
    </cfRule>
    <cfRule type="cellIs" dxfId="38" priority="3" operator="between">
      <formula>4</formula>
      <formula>5</formula>
    </cfRule>
    <cfRule type="cellIs" dxfId="37" priority="4" operator="greaterThan">
      <formula>5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Z3"/>
  <sheetViews>
    <sheetView showGridLines="0" workbookViewId="0">
      <selection activeCell="P15" sqref="P15"/>
    </sheetView>
  </sheetViews>
  <sheetFormatPr baseColWidth="10" defaultRowHeight="15"/>
  <cols>
    <col min="1" max="15" width="11.42578125" style="55"/>
    <col min="16" max="16" width="13" style="55" customWidth="1"/>
    <col min="17" max="17" width="11.42578125" style="55"/>
    <col min="18" max="18" width="13.85546875" style="55" customWidth="1"/>
    <col min="19" max="19" width="11.42578125" style="55"/>
    <col min="20" max="20" width="15.5703125" style="55" customWidth="1"/>
    <col min="21" max="22" width="11.42578125" style="55"/>
    <col min="23" max="23" width="21" style="55" bestFit="1" customWidth="1"/>
    <col min="24" max="16384" width="11.42578125" style="55"/>
  </cols>
  <sheetData>
    <row r="1" spans="1:26" s="130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 t="s">
        <v>4546</v>
      </c>
      <c r="Q1" s="159"/>
      <c r="R1" s="159"/>
      <c r="S1" s="159"/>
      <c r="T1" s="159"/>
      <c r="U1" s="159"/>
      <c r="V1" s="160"/>
      <c r="W1" s="158" t="s">
        <v>5</v>
      </c>
      <c r="X1" s="159"/>
      <c r="Y1" s="160"/>
    </row>
    <row r="2" spans="1:26" s="98" customFormat="1" ht="78.75">
      <c r="A2" s="107" t="s">
        <v>28</v>
      </c>
      <c r="B2" s="107" t="s">
        <v>21</v>
      </c>
      <c r="C2" s="107" t="s">
        <v>22</v>
      </c>
      <c r="D2" s="107" t="s">
        <v>23</v>
      </c>
      <c r="E2" s="107" t="s">
        <v>49</v>
      </c>
      <c r="F2" s="108" t="s">
        <v>24</v>
      </c>
      <c r="G2" s="108" t="s">
        <v>25</v>
      </c>
      <c r="H2" s="107" t="s">
        <v>26</v>
      </c>
      <c r="I2" s="109" t="s">
        <v>31</v>
      </c>
      <c r="J2" s="109" t="s">
        <v>27</v>
      </c>
      <c r="K2" s="110" t="s">
        <v>32</v>
      </c>
      <c r="L2" s="110" t="s">
        <v>33</v>
      </c>
      <c r="M2" s="110" t="s">
        <v>34</v>
      </c>
      <c r="N2" s="109" t="s">
        <v>29</v>
      </c>
      <c r="O2" s="109" t="s">
        <v>30</v>
      </c>
      <c r="P2" s="111" t="s">
        <v>45</v>
      </c>
      <c r="Q2" s="112" t="s">
        <v>46</v>
      </c>
      <c r="R2" s="112" t="s">
        <v>44</v>
      </c>
      <c r="S2" s="112" t="s">
        <v>50</v>
      </c>
      <c r="T2" s="112" t="s">
        <v>36</v>
      </c>
      <c r="U2" s="128" t="s">
        <v>35</v>
      </c>
      <c r="V2" s="128" t="s">
        <v>37</v>
      </c>
      <c r="W2" s="100" t="s">
        <v>39</v>
      </c>
      <c r="X2" s="100" t="s">
        <v>40</v>
      </c>
      <c r="Y2" s="100" t="s">
        <v>41</v>
      </c>
      <c r="Z2" s="99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 t="str">
        <f ca="1">IF(IFERROR(IF($A3="","",OFFSET(INDEX('OLD EY'!$A:$AC,MATCH(EY!$C3&amp;$B3,'OLD EY'!$AC:$AC,0),17),0,-1)),"")=0,"",IFERROR(IF($A3="","",OFFSET(INDEX('OLD EY'!$A:$AC,MATCH(EY!$C3&amp;$B3,'OLD EY'!$AC:$AC,0),17),0,-1)),""))</f>
        <v/>
      </c>
      <c r="Q3" s="127"/>
      <c r="R3" s="114" t="str">
        <f ca="1">IF(IFERROR(IF($A3="","",OFFSET(INDEX('OLD EY'!$A:$AC,MATCH(EY!$C3&amp;$B3,'OLD EY'!$AC:$AC,0),19),0,-1)),"")=0,"",IFERROR(IF($A3="","",OFFSET(INDEX('OLD EY'!$A:$AC,MATCH(EY!$C3&amp;$B3,'OLD EY'!$AC:$AC,0),19),0,-1)),""))</f>
        <v/>
      </c>
      <c r="S3" s="114" t="str">
        <f ca="1">IF(IFERROR(IF($A3="","",OFFSET(INDEX('OLD EY'!$A:$AC,MATCH(EY!$C3&amp;$B3,'OLD EY'!$AC:$AC,0),20),0,-1)),"")=0,"",IFERROR(IF($A3="","",OFFSET(INDEX('OLD EY'!$A:$AC,MATCH(EY!$C3&amp;$B3,'OLD EY'!$AC:$AC,0),20),0,-1)),""))</f>
        <v/>
      </c>
      <c r="T3" s="114" t="str">
        <f ca="1">IF(IFERROR(IF($A3="","",OFFSET(INDEX('OLD EY'!$A:$AC,MATCH(EY!$C3&amp;$B3,'OLD EY'!$AC:$AC,0),21),0,-1)),"")=0,"",IFERROR(IF($A3="","",OFFSET(INDEX('OLD EY'!$A:$AC,MATCH(EY!$C3&amp;$B3,'OLD EY'!$AC:$AC,0),21),0,-1)),""))</f>
        <v/>
      </c>
      <c r="U3" s="113" t="str">
        <f>IFERROR(IF($A3="","",VLOOKUP(EY!$C3,Repartition!$A:$F,5,FALSE)),"")</f>
        <v/>
      </c>
      <c r="V3" s="113" t="str">
        <f ca="1">IFERROR(IF($A3="","",OFFSET(INDEX(Priorité!$A:$F,MATCH(EY!$C3,Priorité!$B:$B,0),2),0,-1)),"")</f>
        <v/>
      </c>
      <c r="W3" s="105" t="str">
        <f ca="1">IFERROR(IF(IF(OR(B3="",I3="Fermé",I3="Closed"),"",IF(AND(OR(I3="Ouvert",I3="Open")),Q3="")),"Unsupported Request",IF(AND(OR(I3="Ouvert",I3="Open"),Q3&lt;&gt;""),(Q3-J3-+SUMPRODUCT(--(WEEKDAY(ROW(INDIRECT(J3&amp;":"&amp;Q3)),2)&gt;=6))))),"")</f>
        <v/>
      </c>
      <c r="X3" s="104" t="str">
        <f ca="1">IFERROR(IF($B3="","",IF(OR($J3="",$I3="Fermé",$I3="Closed"),"",VALUE(TODAY()-VALUE($J3)-SUMPRODUCT(--(WEEKDAY(ROW(INDIRECT(J3 &amp;":"&amp; TODAY())),2)&gt;=6))))),"")</f>
        <v/>
      </c>
      <c r="Y3" s="103" t="str">
        <f ca="1">IFERROR(IF($B3="","",IF($Q3="","",IF(OR($I3="Fermé",$I3="Closed"),"",VALUE(TODAY())-VALUE($Q3)--SUMPRODUCT(-(WEEKDAY(ROW(INDIRECT(J3 &amp;":"&amp; TODAY())),2)&gt;=6))))),"")</f>
        <v/>
      </c>
    </row>
  </sheetData>
  <mergeCells count="3">
    <mergeCell ref="W1:Y1"/>
    <mergeCell ref="P1:V1"/>
    <mergeCell ref="A1:O1"/>
  </mergeCells>
  <conditionalFormatting sqref="W3:Y3">
    <cfRule type="cellIs" dxfId="36" priority="1" operator="equal">
      <formula>""</formula>
    </cfRule>
    <cfRule type="cellIs" dxfId="35" priority="2" operator="lessThanOrEqual">
      <formula>3</formula>
    </cfRule>
    <cfRule type="cellIs" dxfId="34" priority="3" operator="between">
      <formula>4</formula>
      <formula>5</formula>
    </cfRule>
    <cfRule type="cellIs" dxfId="33" priority="4" operator="greaterThan">
      <formula>5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2" tint="-0.499984740745262"/>
  </sheetPr>
  <dimension ref="A1:Z22"/>
  <sheetViews>
    <sheetView topLeftCell="I1" workbookViewId="0">
      <selection activeCell="W6" sqref="W6"/>
    </sheetView>
  </sheetViews>
  <sheetFormatPr baseColWidth="10" defaultRowHeight="15"/>
  <cols>
    <col min="1" max="1" width="12.85546875" style="101" bestFit="1" customWidth="1"/>
    <col min="2" max="2" width="8.85546875" style="101" bestFit="1" customWidth="1"/>
    <col min="3" max="3" width="11.28515625" style="101" bestFit="1" customWidth="1"/>
    <col min="4" max="4" width="28.7109375" style="101" bestFit="1" customWidth="1"/>
    <col min="5" max="5" width="14" style="101" bestFit="1" customWidth="1"/>
    <col min="6" max="6" width="9" style="101" bestFit="1" customWidth="1"/>
    <col min="7" max="7" width="11.28515625" style="101" bestFit="1" customWidth="1"/>
    <col min="8" max="8" width="73.28515625" style="101" bestFit="1" customWidth="1"/>
    <col min="9" max="9" width="7.85546875" style="101" bestFit="1" customWidth="1"/>
    <col min="10" max="10" width="9" style="101" bestFit="1" customWidth="1"/>
    <col min="11" max="13" width="10.85546875" style="101" bestFit="1" customWidth="1"/>
    <col min="14" max="14" width="27.5703125" style="101" bestFit="1" customWidth="1"/>
    <col min="15" max="15" width="11.28515625" style="101" bestFit="1" customWidth="1"/>
    <col min="16" max="16" width="62.140625" style="101" bestFit="1" customWidth="1"/>
    <col min="17" max="17" width="10.5703125" style="101" bestFit="1" customWidth="1"/>
    <col min="18" max="18" width="10.28515625" style="101" bestFit="1" customWidth="1"/>
    <col min="19" max="19" width="10.140625" style="101" bestFit="1" customWidth="1"/>
    <col min="20" max="20" width="12.42578125" style="101" bestFit="1" customWidth="1"/>
    <col min="21" max="21" width="8.28515625" style="101" bestFit="1" customWidth="1"/>
    <col min="22" max="22" width="9.140625" style="101" bestFit="1" customWidth="1"/>
    <col min="23" max="23" width="21" style="102" bestFit="1" customWidth="1"/>
    <col min="24" max="24" width="10.85546875" style="101" bestFit="1" customWidth="1"/>
    <col min="25" max="25" width="11.28515625" style="101" bestFit="1" customWidth="1"/>
    <col min="26" max="16384" width="11.42578125" style="101"/>
  </cols>
  <sheetData>
    <row r="1" spans="1:26" s="130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 t="s">
        <v>4546</v>
      </c>
      <c r="Q1" s="159"/>
      <c r="R1" s="159"/>
      <c r="S1" s="159"/>
      <c r="T1" s="159"/>
      <c r="U1" s="159"/>
      <c r="V1" s="160"/>
      <c r="W1" s="158" t="s">
        <v>5</v>
      </c>
      <c r="X1" s="159"/>
      <c r="Y1" s="160"/>
    </row>
    <row r="2" spans="1:26" s="98" customFormat="1" ht="78.75">
      <c r="A2" s="107" t="s">
        <v>28</v>
      </c>
      <c r="B2" s="107" t="s">
        <v>21</v>
      </c>
      <c r="C2" s="107" t="s">
        <v>22</v>
      </c>
      <c r="D2" s="107" t="s">
        <v>23</v>
      </c>
      <c r="E2" s="107" t="s">
        <v>49</v>
      </c>
      <c r="F2" s="108" t="s">
        <v>24</v>
      </c>
      <c r="G2" s="108" t="s">
        <v>25</v>
      </c>
      <c r="H2" s="107" t="s">
        <v>26</v>
      </c>
      <c r="I2" s="109" t="s">
        <v>31</v>
      </c>
      <c r="J2" s="109" t="s">
        <v>27</v>
      </c>
      <c r="K2" s="110" t="s">
        <v>32</v>
      </c>
      <c r="L2" s="110" t="s">
        <v>33</v>
      </c>
      <c r="M2" s="110" t="s">
        <v>34</v>
      </c>
      <c r="N2" s="109" t="s">
        <v>29</v>
      </c>
      <c r="O2" s="109" t="s">
        <v>30</v>
      </c>
      <c r="P2" s="111" t="s">
        <v>45</v>
      </c>
      <c r="Q2" s="112" t="s">
        <v>46</v>
      </c>
      <c r="R2" s="112" t="s">
        <v>44</v>
      </c>
      <c r="S2" s="112" t="s">
        <v>50</v>
      </c>
      <c r="T2" s="112" t="s">
        <v>36</v>
      </c>
      <c r="U2" s="128" t="s">
        <v>35</v>
      </c>
      <c r="V2" s="128" t="s">
        <v>37</v>
      </c>
      <c r="W2" s="100" t="s">
        <v>39</v>
      </c>
      <c r="X2" s="100" t="s">
        <v>40</v>
      </c>
      <c r="Y2" s="100" t="s">
        <v>41</v>
      </c>
      <c r="Z2" s="99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/>
      <c r="Q3" s="127"/>
      <c r="R3" s="114"/>
      <c r="S3" s="114"/>
      <c r="T3" s="114"/>
      <c r="U3" s="113"/>
      <c r="V3" s="113"/>
      <c r="W3" s="105"/>
      <c r="X3" s="104"/>
      <c r="Y3" s="103"/>
    </row>
    <row r="4" spans="1:26" s="98" customFormat="1">
      <c r="A4" s="115"/>
      <c r="B4" s="115"/>
      <c r="C4" s="116"/>
      <c r="D4" s="117"/>
      <c r="E4" s="118"/>
      <c r="F4" s="119"/>
      <c r="G4" s="117"/>
      <c r="H4" s="120"/>
      <c r="I4" s="121"/>
      <c r="J4" s="122"/>
      <c r="K4" s="123"/>
      <c r="L4" s="129"/>
      <c r="M4" s="124"/>
      <c r="N4" s="125"/>
      <c r="O4" s="126"/>
      <c r="P4" s="106"/>
      <c r="Q4" s="127"/>
      <c r="R4" s="114"/>
      <c r="S4" s="114"/>
      <c r="T4" s="114"/>
      <c r="U4" s="113" t="s">
        <v>4591</v>
      </c>
      <c r="V4" s="113" t="s">
        <v>4591</v>
      </c>
      <c r="W4" s="105" t="s">
        <v>4591</v>
      </c>
      <c r="X4" s="104" t="s">
        <v>4591</v>
      </c>
      <c r="Y4" s="103" t="s">
        <v>4591</v>
      </c>
    </row>
    <row r="5" spans="1:26" s="98" customFormat="1">
      <c r="A5" s="115"/>
      <c r="B5" s="115"/>
      <c r="C5" s="116"/>
      <c r="D5" s="117"/>
      <c r="E5" s="118"/>
      <c r="F5" s="119"/>
      <c r="G5" s="117"/>
      <c r="H5" s="120"/>
      <c r="I5" s="121"/>
      <c r="J5" s="122"/>
      <c r="K5" s="123"/>
      <c r="L5" s="129"/>
      <c r="M5" s="124"/>
      <c r="N5" s="125"/>
      <c r="O5" s="126"/>
      <c r="P5" s="106"/>
      <c r="Q5" s="127"/>
      <c r="R5" s="114"/>
      <c r="S5" s="114"/>
      <c r="T5" s="114"/>
      <c r="U5" s="113" t="s">
        <v>4591</v>
      </c>
      <c r="V5" s="113" t="s">
        <v>4591</v>
      </c>
      <c r="W5" s="105" t="s">
        <v>4591</v>
      </c>
      <c r="X5" s="104" t="s">
        <v>4591</v>
      </c>
      <c r="Y5" s="103" t="s">
        <v>4591</v>
      </c>
    </row>
    <row r="6" spans="1:26" s="98" customFormat="1">
      <c r="A6" s="115"/>
      <c r="B6" s="115"/>
      <c r="C6" s="116"/>
      <c r="D6" s="117"/>
      <c r="E6" s="118"/>
      <c r="F6" s="119"/>
      <c r="G6" s="117"/>
      <c r="H6" s="120"/>
      <c r="I6" s="121"/>
      <c r="J6" s="122"/>
      <c r="K6" s="123"/>
      <c r="L6" s="129"/>
      <c r="M6" s="124"/>
      <c r="N6" s="125"/>
      <c r="O6" s="126"/>
      <c r="P6" s="106"/>
      <c r="Q6" s="127"/>
      <c r="R6" s="114"/>
      <c r="S6" s="114"/>
      <c r="T6" s="114"/>
      <c r="U6" s="113" t="s">
        <v>4591</v>
      </c>
      <c r="V6" s="113" t="s">
        <v>4591</v>
      </c>
      <c r="W6" s="105" t="s">
        <v>4591</v>
      </c>
      <c r="X6" s="104" t="s">
        <v>4591</v>
      </c>
      <c r="Y6" s="103" t="s">
        <v>4591</v>
      </c>
    </row>
    <row r="7" spans="1:26" s="98" customFormat="1">
      <c r="A7" s="115"/>
      <c r="B7" s="115"/>
      <c r="C7" s="116"/>
      <c r="D7" s="117"/>
      <c r="E7" s="118"/>
      <c r="F7" s="119"/>
      <c r="G7" s="117"/>
      <c r="H7" s="120"/>
      <c r="I7" s="121"/>
      <c r="J7" s="122"/>
      <c r="K7" s="123"/>
      <c r="L7" s="129"/>
      <c r="M7" s="124"/>
      <c r="N7" s="125"/>
      <c r="O7" s="126"/>
      <c r="P7" s="106"/>
      <c r="Q7" s="127"/>
      <c r="R7" s="114"/>
      <c r="S7" s="114"/>
      <c r="T7" s="114"/>
      <c r="U7" s="113" t="s">
        <v>4591</v>
      </c>
      <c r="V7" s="113" t="s">
        <v>4591</v>
      </c>
      <c r="W7" s="105" t="s">
        <v>4591</v>
      </c>
      <c r="X7" s="104" t="s">
        <v>4591</v>
      </c>
      <c r="Y7" s="103" t="s">
        <v>4591</v>
      </c>
    </row>
    <row r="8" spans="1:26" s="98" customFormat="1">
      <c r="A8" s="115"/>
      <c r="B8" s="115"/>
      <c r="C8" s="116"/>
      <c r="D8" s="117"/>
      <c r="E8" s="118"/>
      <c r="F8" s="119"/>
      <c r="G8" s="117"/>
      <c r="H8" s="120"/>
      <c r="I8" s="121"/>
      <c r="J8" s="122"/>
      <c r="K8" s="123"/>
      <c r="L8" s="129"/>
      <c r="M8" s="124"/>
      <c r="N8" s="125"/>
      <c r="O8" s="126"/>
      <c r="P8" s="106"/>
      <c r="Q8" s="127"/>
      <c r="R8" s="114"/>
      <c r="S8" s="114"/>
      <c r="T8" s="114"/>
      <c r="U8" s="113" t="s">
        <v>4591</v>
      </c>
      <c r="V8" s="113" t="s">
        <v>4591</v>
      </c>
      <c r="W8" s="105" t="s">
        <v>4591</v>
      </c>
      <c r="X8" s="104" t="s">
        <v>4591</v>
      </c>
      <c r="Y8" s="103" t="s">
        <v>4591</v>
      </c>
    </row>
    <row r="9" spans="1:26" s="98" customFormat="1">
      <c r="A9" s="115"/>
      <c r="B9" s="115"/>
      <c r="C9" s="116"/>
      <c r="D9" s="117"/>
      <c r="E9" s="118"/>
      <c r="F9" s="119"/>
      <c r="G9" s="117"/>
      <c r="H9" s="120"/>
      <c r="I9" s="121"/>
      <c r="J9" s="122"/>
      <c r="K9" s="123"/>
      <c r="L9" s="129"/>
      <c r="M9" s="124"/>
      <c r="N9" s="125"/>
      <c r="O9" s="126"/>
      <c r="P9" s="106"/>
      <c r="Q9" s="127"/>
      <c r="R9" s="114"/>
      <c r="S9" s="114"/>
      <c r="T9" s="114"/>
      <c r="U9" s="113" t="s">
        <v>4591</v>
      </c>
      <c r="V9" s="113" t="s">
        <v>4591</v>
      </c>
      <c r="W9" s="105" t="s">
        <v>4591</v>
      </c>
      <c r="X9" s="104" t="s">
        <v>4591</v>
      </c>
      <c r="Y9" s="103" t="s">
        <v>4591</v>
      </c>
    </row>
    <row r="10" spans="1:26" s="98" customFormat="1">
      <c r="A10" s="115"/>
      <c r="B10" s="115"/>
      <c r="C10" s="116"/>
      <c r="D10" s="117"/>
      <c r="E10" s="118"/>
      <c r="F10" s="119"/>
      <c r="G10" s="117"/>
      <c r="H10" s="120"/>
      <c r="I10" s="121"/>
      <c r="J10" s="122"/>
      <c r="K10" s="123"/>
      <c r="L10" s="129"/>
      <c r="M10" s="124"/>
      <c r="N10" s="125"/>
      <c r="O10" s="126"/>
      <c r="P10" s="106"/>
      <c r="Q10" s="127"/>
      <c r="R10" s="114"/>
      <c r="S10" s="114"/>
      <c r="T10" s="114"/>
      <c r="U10" s="113" t="s">
        <v>4591</v>
      </c>
      <c r="V10" s="113" t="s">
        <v>4591</v>
      </c>
      <c r="W10" s="105" t="s">
        <v>4591</v>
      </c>
      <c r="X10" s="104" t="s">
        <v>4591</v>
      </c>
      <c r="Y10" s="103" t="s">
        <v>4591</v>
      </c>
    </row>
    <row r="11" spans="1:26" s="98" customFormat="1">
      <c r="A11" s="115"/>
      <c r="B11" s="115"/>
      <c r="C11" s="116"/>
      <c r="D11" s="117"/>
      <c r="E11" s="118"/>
      <c r="F11" s="119"/>
      <c r="G11" s="117"/>
      <c r="H11" s="120"/>
      <c r="I11" s="121"/>
      <c r="J11" s="122"/>
      <c r="K11" s="123"/>
      <c r="L11" s="129"/>
      <c r="M11" s="124"/>
      <c r="N11" s="125"/>
      <c r="O11" s="126"/>
      <c r="P11" s="106"/>
      <c r="Q11" s="127"/>
      <c r="R11" s="114"/>
      <c r="S11" s="114"/>
      <c r="T11" s="114"/>
      <c r="U11" s="113" t="s">
        <v>4591</v>
      </c>
      <c r="V11" s="113" t="s">
        <v>4591</v>
      </c>
      <c r="W11" s="105" t="s">
        <v>4591</v>
      </c>
      <c r="X11" s="104" t="s">
        <v>4591</v>
      </c>
      <c r="Y11" s="103" t="s">
        <v>4591</v>
      </c>
    </row>
    <row r="12" spans="1:26" s="98" customFormat="1">
      <c r="A12" s="115"/>
      <c r="B12" s="115"/>
      <c r="C12" s="116"/>
      <c r="D12" s="117"/>
      <c r="E12" s="118"/>
      <c r="F12" s="119"/>
      <c r="G12" s="117"/>
      <c r="H12" s="120"/>
      <c r="I12" s="121"/>
      <c r="J12" s="122"/>
      <c r="K12" s="123"/>
      <c r="L12" s="129"/>
      <c r="M12" s="124"/>
      <c r="N12" s="125"/>
      <c r="O12" s="126"/>
      <c r="P12" s="106"/>
      <c r="Q12" s="127"/>
      <c r="R12" s="114"/>
      <c r="S12" s="114"/>
      <c r="T12" s="114"/>
      <c r="U12" s="113" t="s">
        <v>4591</v>
      </c>
      <c r="V12" s="113" t="s">
        <v>4591</v>
      </c>
      <c r="W12" s="105" t="s">
        <v>4591</v>
      </c>
      <c r="X12" s="104" t="s">
        <v>4591</v>
      </c>
      <c r="Y12" s="103" t="s">
        <v>4591</v>
      </c>
    </row>
    <row r="13" spans="1:26" s="98" customFormat="1">
      <c r="A13" s="115"/>
      <c r="B13" s="115"/>
      <c r="C13" s="116"/>
      <c r="D13" s="117"/>
      <c r="E13" s="118"/>
      <c r="F13" s="119"/>
      <c r="G13" s="117"/>
      <c r="H13" s="120"/>
      <c r="I13" s="121"/>
      <c r="J13" s="122"/>
      <c r="K13" s="123"/>
      <c r="L13" s="129"/>
      <c r="M13" s="124"/>
      <c r="N13" s="125"/>
      <c r="O13" s="126"/>
      <c r="P13" s="106"/>
      <c r="Q13" s="127"/>
      <c r="R13" s="114"/>
      <c r="S13" s="114"/>
      <c r="T13" s="114"/>
      <c r="U13" s="113" t="s">
        <v>4591</v>
      </c>
      <c r="V13" s="113" t="s">
        <v>4591</v>
      </c>
      <c r="W13" s="105" t="s">
        <v>4591</v>
      </c>
      <c r="X13" s="104" t="s">
        <v>4591</v>
      </c>
      <c r="Y13" s="103" t="s">
        <v>4591</v>
      </c>
    </row>
    <row r="14" spans="1:26" s="98" customFormat="1">
      <c r="A14" s="115"/>
      <c r="B14" s="115"/>
      <c r="C14" s="116"/>
      <c r="D14" s="117"/>
      <c r="E14" s="118"/>
      <c r="F14" s="119"/>
      <c r="G14" s="117"/>
      <c r="H14" s="120"/>
      <c r="I14" s="121"/>
      <c r="J14" s="122"/>
      <c r="K14" s="123"/>
      <c r="L14" s="129"/>
      <c r="M14" s="124"/>
      <c r="N14" s="125"/>
      <c r="O14" s="126"/>
      <c r="P14" s="106"/>
      <c r="Q14" s="127"/>
      <c r="R14" s="114"/>
      <c r="S14" s="114"/>
      <c r="T14" s="114"/>
      <c r="U14" s="113" t="s">
        <v>4591</v>
      </c>
      <c r="V14" s="113" t="s">
        <v>4591</v>
      </c>
      <c r="W14" s="105" t="s">
        <v>4591</v>
      </c>
      <c r="X14" s="104" t="s">
        <v>4591</v>
      </c>
      <c r="Y14" s="103" t="s">
        <v>4591</v>
      </c>
    </row>
    <row r="15" spans="1:26" s="98" customFormat="1">
      <c r="A15" s="115"/>
      <c r="B15" s="115"/>
      <c r="C15" s="116"/>
      <c r="D15" s="117"/>
      <c r="E15" s="118"/>
      <c r="F15" s="119"/>
      <c r="G15" s="117"/>
      <c r="H15" s="120"/>
      <c r="I15" s="121"/>
      <c r="J15" s="122"/>
      <c r="K15" s="123"/>
      <c r="L15" s="129"/>
      <c r="M15" s="124"/>
      <c r="N15" s="125"/>
      <c r="O15" s="126"/>
      <c r="P15" s="106"/>
      <c r="Q15" s="127"/>
      <c r="R15" s="114"/>
      <c r="S15" s="114"/>
      <c r="T15" s="114"/>
      <c r="U15" s="113" t="s">
        <v>4591</v>
      </c>
      <c r="V15" s="113" t="s">
        <v>4591</v>
      </c>
      <c r="W15" s="105" t="s">
        <v>4591</v>
      </c>
      <c r="X15" s="104" t="s">
        <v>4591</v>
      </c>
      <c r="Y15" s="103" t="s">
        <v>4591</v>
      </c>
    </row>
    <row r="16" spans="1:26" s="98" customFormat="1">
      <c r="A16" s="115"/>
      <c r="B16" s="115"/>
      <c r="C16" s="116"/>
      <c r="D16" s="117"/>
      <c r="E16" s="118"/>
      <c r="F16" s="119"/>
      <c r="G16" s="117"/>
      <c r="H16" s="120"/>
      <c r="I16" s="121"/>
      <c r="J16" s="122"/>
      <c r="K16" s="123"/>
      <c r="L16" s="129"/>
      <c r="M16" s="124"/>
      <c r="N16" s="125"/>
      <c r="O16" s="126"/>
      <c r="P16" s="106"/>
      <c r="Q16" s="127"/>
      <c r="R16" s="114"/>
      <c r="S16" s="114"/>
      <c r="T16" s="114"/>
      <c r="U16" s="113" t="s">
        <v>4591</v>
      </c>
      <c r="V16" s="113" t="s">
        <v>4591</v>
      </c>
      <c r="W16" s="105" t="s">
        <v>4591</v>
      </c>
      <c r="X16" s="104" t="s">
        <v>4591</v>
      </c>
      <c r="Y16" s="103" t="s">
        <v>4591</v>
      </c>
    </row>
    <row r="17" spans="1:25" s="98" customFormat="1">
      <c r="A17" s="115"/>
      <c r="B17" s="115"/>
      <c r="C17" s="116"/>
      <c r="D17" s="117"/>
      <c r="E17" s="118"/>
      <c r="F17" s="119"/>
      <c r="G17" s="117"/>
      <c r="H17" s="120"/>
      <c r="I17" s="121"/>
      <c r="J17" s="122"/>
      <c r="K17" s="123"/>
      <c r="L17" s="129"/>
      <c r="M17" s="124"/>
      <c r="N17" s="125"/>
      <c r="O17" s="126"/>
      <c r="P17" s="106"/>
      <c r="Q17" s="127"/>
      <c r="R17" s="114"/>
      <c r="S17" s="114"/>
      <c r="T17" s="114"/>
      <c r="U17" s="113" t="s">
        <v>4591</v>
      </c>
      <c r="V17" s="113" t="s">
        <v>4591</v>
      </c>
      <c r="W17" s="105" t="s">
        <v>4591</v>
      </c>
      <c r="X17" s="104" t="s">
        <v>4591</v>
      </c>
      <c r="Y17" s="103" t="s">
        <v>4591</v>
      </c>
    </row>
    <row r="18" spans="1:25" s="98" customFormat="1">
      <c r="A18" s="115"/>
      <c r="B18" s="115"/>
      <c r="C18" s="116"/>
      <c r="D18" s="117"/>
      <c r="E18" s="118"/>
      <c r="F18" s="119"/>
      <c r="G18" s="117"/>
      <c r="H18" s="120"/>
      <c r="I18" s="121"/>
      <c r="J18" s="122"/>
      <c r="K18" s="123"/>
      <c r="L18" s="129"/>
      <c r="M18" s="124"/>
      <c r="N18" s="125"/>
      <c r="O18" s="126"/>
      <c r="P18" s="106"/>
      <c r="Q18" s="127"/>
      <c r="R18" s="114"/>
      <c r="S18" s="114"/>
      <c r="T18" s="114"/>
      <c r="U18" s="113" t="s">
        <v>4591</v>
      </c>
      <c r="V18" s="113" t="s">
        <v>4591</v>
      </c>
      <c r="W18" s="105" t="s">
        <v>4591</v>
      </c>
      <c r="X18" s="104" t="s">
        <v>4591</v>
      </c>
      <c r="Y18" s="103" t="s">
        <v>4591</v>
      </c>
    </row>
    <row r="19" spans="1:25" s="98" customFormat="1">
      <c r="A19" s="115"/>
      <c r="B19" s="115"/>
      <c r="C19" s="116"/>
      <c r="D19" s="117"/>
      <c r="E19" s="118"/>
      <c r="F19" s="119"/>
      <c r="G19" s="117"/>
      <c r="H19" s="120"/>
      <c r="I19" s="121"/>
      <c r="J19" s="122"/>
      <c r="K19" s="123"/>
      <c r="L19" s="129"/>
      <c r="M19" s="124"/>
      <c r="N19" s="125"/>
      <c r="O19" s="126"/>
      <c r="P19" s="106"/>
      <c r="Q19" s="127"/>
      <c r="R19" s="114"/>
      <c r="S19" s="114"/>
      <c r="T19" s="114"/>
      <c r="U19" s="113" t="s">
        <v>4591</v>
      </c>
      <c r="V19" s="113" t="s">
        <v>4591</v>
      </c>
      <c r="W19" s="105" t="s">
        <v>4591</v>
      </c>
      <c r="X19" s="104" t="s">
        <v>4591</v>
      </c>
      <c r="Y19" s="103" t="s">
        <v>4591</v>
      </c>
    </row>
    <row r="20" spans="1:25" s="98" customFormat="1">
      <c r="A20" s="115"/>
      <c r="B20" s="115"/>
      <c r="C20" s="116"/>
      <c r="D20" s="117"/>
      <c r="E20" s="118"/>
      <c r="F20" s="119"/>
      <c r="G20" s="117"/>
      <c r="H20" s="120"/>
      <c r="I20" s="121"/>
      <c r="J20" s="122"/>
      <c r="K20" s="123"/>
      <c r="L20" s="129"/>
      <c r="M20" s="124"/>
      <c r="N20" s="125"/>
      <c r="O20" s="126"/>
      <c r="P20" s="106"/>
      <c r="Q20" s="127"/>
      <c r="R20" s="114"/>
      <c r="S20" s="114"/>
      <c r="T20" s="114"/>
      <c r="U20" s="113" t="s">
        <v>4591</v>
      </c>
      <c r="V20" s="113" t="s">
        <v>4591</v>
      </c>
      <c r="W20" s="105" t="s">
        <v>4591</v>
      </c>
      <c r="X20" s="104" t="s">
        <v>4591</v>
      </c>
      <c r="Y20" s="103" t="s">
        <v>4591</v>
      </c>
    </row>
    <row r="21" spans="1:25" s="98" customFormat="1">
      <c r="A21" s="115"/>
      <c r="B21" s="115"/>
      <c r="C21" s="116"/>
      <c r="D21" s="117"/>
      <c r="E21" s="118"/>
      <c r="F21" s="119"/>
      <c r="G21" s="117"/>
      <c r="H21" s="120"/>
      <c r="I21" s="121"/>
      <c r="J21" s="122"/>
      <c r="K21" s="123"/>
      <c r="L21" s="129"/>
      <c r="M21" s="124"/>
      <c r="N21" s="125"/>
      <c r="O21" s="126"/>
      <c r="P21" s="106"/>
      <c r="Q21" s="127"/>
      <c r="R21" s="114"/>
      <c r="S21" s="114"/>
      <c r="T21" s="114"/>
      <c r="U21" s="113" t="s">
        <v>4591</v>
      </c>
      <c r="V21" s="113" t="s">
        <v>4591</v>
      </c>
      <c r="W21" s="105" t="s">
        <v>4591</v>
      </c>
      <c r="X21" s="104" t="s">
        <v>4591</v>
      </c>
      <c r="Y21" s="103" t="s">
        <v>4591</v>
      </c>
    </row>
    <row r="22" spans="1:25" s="98" customFormat="1">
      <c r="A22" s="115"/>
      <c r="B22" s="115"/>
      <c r="C22" s="116"/>
      <c r="D22" s="117"/>
      <c r="E22" s="118"/>
      <c r="F22" s="119"/>
      <c r="G22" s="117"/>
      <c r="H22" s="120"/>
      <c r="I22" s="121"/>
      <c r="J22" s="122"/>
      <c r="K22" s="123"/>
      <c r="L22" s="129"/>
      <c r="M22" s="124"/>
      <c r="N22" s="125"/>
      <c r="O22" s="126"/>
      <c r="P22" s="106"/>
      <c r="Q22" s="127"/>
      <c r="R22" s="114"/>
      <c r="S22" s="114"/>
      <c r="T22" s="114"/>
      <c r="U22" s="113" t="s">
        <v>4591</v>
      </c>
      <c r="V22" s="113" t="s">
        <v>4591</v>
      </c>
      <c r="W22" s="105" t="s">
        <v>4591</v>
      </c>
      <c r="X22" s="104" t="s">
        <v>4591</v>
      </c>
      <c r="Y22" s="103" t="s">
        <v>4591</v>
      </c>
    </row>
  </sheetData>
  <mergeCells count="3">
    <mergeCell ref="A1:O1"/>
    <mergeCell ref="P1:V1"/>
    <mergeCell ref="W1:Y1"/>
  </mergeCells>
  <conditionalFormatting sqref="W4:Y22">
    <cfRule type="cellIs" dxfId="32" priority="1" operator="equal">
      <formula>""</formula>
    </cfRule>
    <cfRule type="cellIs" dxfId="31" priority="2" operator="lessThanOrEqual">
      <formula>3</formula>
    </cfRule>
    <cfRule type="cellIs" dxfId="30" priority="3" operator="between">
      <formula>4</formula>
      <formula>5</formula>
    </cfRule>
    <cfRule type="cellIs" dxfId="29" priority="4" operator="greaterThan">
      <formula>5</formula>
    </cfRule>
  </conditionalFormatting>
  <conditionalFormatting sqref="W3:Y3">
    <cfRule type="cellIs" dxfId="28" priority="5" operator="equal">
      <formula>""</formula>
    </cfRule>
    <cfRule type="cellIs" dxfId="27" priority="6" operator="lessThanOrEqual">
      <formula>3</formula>
    </cfRule>
    <cfRule type="cellIs" dxfId="26" priority="7" operator="between">
      <formula>4</formula>
      <formula>5</formula>
    </cfRule>
    <cfRule type="cellIs" dxfId="25" priority="8" operator="greaterThan">
      <formula>5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Z22"/>
  <sheetViews>
    <sheetView topLeftCell="Q1" workbookViewId="0">
      <selection activeCell="W4" sqref="W4"/>
    </sheetView>
  </sheetViews>
  <sheetFormatPr baseColWidth="10" defaultRowHeight="15"/>
  <cols>
    <col min="1" max="3" width="11.42578125" style="97"/>
    <col min="4" max="4" width="21.28515625" style="97" customWidth="1"/>
    <col min="5" max="5" width="11.42578125" style="97"/>
    <col min="6" max="6" width="12.140625" style="97" bestFit="1" customWidth="1"/>
    <col min="7" max="7" width="11.42578125" style="97"/>
    <col min="8" max="8" width="45.5703125" style="97" customWidth="1"/>
    <col min="9" max="9" width="11.42578125" style="97"/>
    <col min="10" max="10" width="12.140625" style="97" bestFit="1" customWidth="1"/>
    <col min="11" max="15" width="11.42578125" style="97"/>
    <col min="16" max="16" width="126.42578125" style="97" customWidth="1"/>
    <col min="17" max="22" width="11.42578125" style="97"/>
    <col min="23" max="23" width="13.85546875" style="66" customWidth="1"/>
    <col min="24" max="16384" width="11.42578125" style="66"/>
  </cols>
  <sheetData>
    <row r="1" spans="1:26" s="71" customFormat="1" ht="26.25">
      <c r="A1" s="162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76" t="s">
        <v>4546</v>
      </c>
      <c r="Q1" s="177"/>
      <c r="R1" s="177"/>
      <c r="S1" s="177"/>
      <c r="T1" s="177"/>
      <c r="U1" s="177"/>
      <c r="V1" s="178"/>
      <c r="W1" s="162" t="s">
        <v>5</v>
      </c>
      <c r="X1" s="163"/>
      <c r="Y1" s="164"/>
    </row>
    <row r="2" spans="1:26" s="67" customFormat="1" ht="75">
      <c r="A2" s="89" t="s">
        <v>28</v>
      </c>
      <c r="B2" s="89" t="s">
        <v>21</v>
      </c>
      <c r="C2" s="89" t="s">
        <v>22</v>
      </c>
      <c r="D2" s="89" t="s">
        <v>23</v>
      </c>
      <c r="E2" s="89" t="s">
        <v>49</v>
      </c>
      <c r="F2" s="91" t="s">
        <v>24</v>
      </c>
      <c r="G2" s="91" t="s">
        <v>25</v>
      </c>
      <c r="H2" s="89" t="s">
        <v>26</v>
      </c>
      <c r="I2" s="92" t="s">
        <v>31</v>
      </c>
      <c r="J2" s="92" t="s">
        <v>27</v>
      </c>
      <c r="K2" s="90" t="s">
        <v>32</v>
      </c>
      <c r="L2" s="90" t="s">
        <v>33</v>
      </c>
      <c r="M2" s="90" t="s">
        <v>34</v>
      </c>
      <c r="N2" s="92" t="s">
        <v>29</v>
      </c>
      <c r="O2" s="92" t="s">
        <v>30</v>
      </c>
      <c r="P2" s="93" t="s">
        <v>45</v>
      </c>
      <c r="Q2" s="94" t="s">
        <v>46</v>
      </c>
      <c r="R2" s="94" t="s">
        <v>44</v>
      </c>
      <c r="S2" s="94" t="s">
        <v>50</v>
      </c>
      <c r="T2" s="94" t="s">
        <v>36</v>
      </c>
      <c r="U2" s="94" t="s">
        <v>35</v>
      </c>
      <c r="V2" s="94" t="s">
        <v>37</v>
      </c>
      <c r="W2" s="69" t="s">
        <v>39</v>
      </c>
      <c r="X2" s="69" t="s">
        <v>40</v>
      </c>
      <c r="Y2" s="69" t="s">
        <v>41</v>
      </c>
      <c r="Z2" s="68"/>
    </row>
    <row r="3" spans="1:26" ht="60">
      <c r="A3" s="76" t="s">
        <v>4547</v>
      </c>
      <c r="B3" s="76" t="s">
        <v>4548</v>
      </c>
      <c r="C3" s="77"/>
      <c r="D3" s="78"/>
      <c r="E3" s="79"/>
      <c r="F3" s="80">
        <v>43644</v>
      </c>
      <c r="G3" s="78"/>
      <c r="H3" s="81" t="s">
        <v>4549</v>
      </c>
      <c r="I3" s="82" t="s">
        <v>4592</v>
      </c>
      <c r="J3" s="83">
        <v>43649</v>
      </c>
      <c r="K3" s="84"/>
      <c r="L3" s="85"/>
      <c r="M3" s="86"/>
      <c r="N3" s="87" t="s">
        <v>4551</v>
      </c>
      <c r="O3" s="88"/>
      <c r="P3" s="75" t="str">
        <f ca="1">IF(IFERROR(IF($A3="","",OFFSET(INDEX('OLD Autres CAC'!$A:$AC,MATCH('Autres CAC'!$C3&amp;$B3,'OLD Autres CAC'!$AC:$AC,0),17),0,-1)),"")=0,"",IFERROR(IF($A3="","",OFFSET(INDEX('OLD Autres CAC'!$A:$AC,MATCH('Autres CAC'!$C3&amp;$B3,'OLD Autres CAC'!$AC:$AC,0),17),0,-1)),""))</f>
        <v/>
      </c>
      <c r="Q3" s="96" t="str">
        <f ca="1">IF(IFERROR(IF($A3="","",OFFSET(INDEX('OLD Autres CAC'!$A:$AC,MATCH('Autres CAC'!$C3&amp;$B3,'OLD Autres CAC'!$AC:$AC,0),18),0,-1)),"")=0,"",IFERROR(IF($A3="","",OFFSET(INDEX('OLD Autres CAC'!$A:$AC,MATCH('Autres CAC'!$C3&amp;$B3,'OLD Autres CAC'!$AC:$AC,0),18),0,-1)),""))</f>
        <v/>
      </c>
      <c r="R3" s="75" t="str">
        <f ca="1">IF(IFERROR(IF($A3="","",OFFSET(INDEX('OLD Autres CAC'!$A:$AC,MATCH('Autres CAC'!$C3&amp;$B3,'OLD Autres CAC'!$AC:$AC,0),19),0,-1)),"")=0,"",IFERROR(IF($A3="","",OFFSET(INDEX('OLD Autres CAC'!$A:$AC,MATCH('Autres CAC'!$C3&amp;$B3,'OLD Autres CAC'!$AC:$AC,0),19),0,-1)),""))</f>
        <v/>
      </c>
      <c r="S3" s="75" t="str">
        <f ca="1">IF(IFERROR(IF($A3="","",OFFSET(INDEX('OLD Autres CAC'!$A:$AC,MATCH('Autres CAC'!$C3&amp;$B3,'OLD Autres CAC'!$AC:$AC,0),20),0,-1)),"")=0,"",IFERROR(IF($A3="","",OFFSET(INDEX('OLD Autres CAC'!$A:$AC,MATCH('Autres CAC'!$C3&amp;$B3,'OLD Autres CAC'!$AC:$AC,0),20),0,-1)),""))</f>
        <v/>
      </c>
      <c r="T3" s="75" t="str">
        <f ca="1">IF(IFERROR(IF($A3="","",OFFSET(INDEX('OLD Autres CAC'!$A:$AC,MATCH('Autres CAC'!$C3&amp;$B3,'OLD Autres CAC'!$AC:$AC,0),21),0,-1)),"")=0,"",IFERROR(IF($A3="","",OFFSET(INDEX('OLD Autres CAC'!$A:$AC,MATCH('Autres CAC'!$C3&amp;$B3,'OLD Autres CAC'!$AC:$AC,0),21),0,-1)),""))</f>
        <v/>
      </c>
      <c r="U3" s="75" t="str">
        <f>IFERROR(IF($A3="","",VLOOKUP('Autres CAC'!$C3,Repartition!$A:$F,5,FALSE)),"")</f>
        <v/>
      </c>
      <c r="V3" s="75" t="str">
        <f ca="1">IFERROR(IF($A3="","",OFFSET(INDEX(Priorité!$A:$F,MATCH('Autres CAC'!$C3,Priorité!$B:$B,0),2),0,-1)),"")</f>
        <v/>
      </c>
      <c r="W3" s="72" t="str">
        <f t="shared" ref="W3:W22" ca="1" si="0">IFERROR(IF(IF(OR(B3="",I3="Fermé",I3="Closed"),"",IF(AND(OR(I3="Ouvert",I3="Open")),Q3="")),"Unsupported Request",IF(AND(OR(I3="Ouvert",I3="Open"),Q3&lt;&gt;""),(Q3-J3-+SUMPRODUCT(--(WEEKDAY(ROW(INDIRECT(J3&amp;":"&amp;Q3)),2)&gt;=6))))),"")</f>
        <v>Unsupported Request</v>
      </c>
      <c r="X3" s="73">
        <f t="shared" ref="X3:X22" ca="1" si="1">IF($B3="","",IF(OR($J3="",$I3="Fermé",$I3="Closed"),"",VALUE(TODAY()-VALUE($J3)-SUMPRODUCT(--(WEEKDAY(ROW(INDIRECT(J3 &amp;":"&amp; TODAY())),2)&gt;=6)))))</f>
        <v>48</v>
      </c>
      <c r="Y3" s="74" t="str">
        <f t="shared" ref="Y3:Y22" ca="1" si="2">IF($B3="","",IF($Q3="","",IF(OR($I3="Fermé",$I3="Closed"),"",VALUE(TODAY())-VALUE($Q3)--SUMPRODUCT(-(WEEKDAY(ROW(INDIRECT(J3 &amp;":"&amp; TODAY())),2)&gt;=6)))))</f>
        <v/>
      </c>
    </row>
    <row r="4" spans="1:26" ht="60">
      <c r="A4" s="76" t="s">
        <v>4547</v>
      </c>
      <c r="B4" s="76" t="s">
        <v>4552</v>
      </c>
      <c r="C4" s="77"/>
      <c r="D4" s="78"/>
      <c r="E4" s="79"/>
      <c r="F4" s="80">
        <v>43644</v>
      </c>
      <c r="G4" s="78"/>
      <c r="H4" s="81" t="s">
        <v>4549</v>
      </c>
      <c r="I4" s="82" t="s">
        <v>4550</v>
      </c>
      <c r="J4" s="83">
        <v>43649</v>
      </c>
      <c r="K4" s="84"/>
      <c r="L4" s="85"/>
      <c r="M4" s="86"/>
      <c r="N4" s="87" t="s">
        <v>4551</v>
      </c>
      <c r="O4" s="88"/>
      <c r="P4" s="75" t="str">
        <f ca="1">IF(IFERROR(IF($A4="","",OFFSET(INDEX('OLD Autres CAC'!$A:$AC,MATCH('Autres CAC'!$C4&amp;$B4,'OLD Autres CAC'!$AC:$AC,0),17),0,-1)),"")=0,"",IFERROR(IF($A4="","",OFFSET(INDEX('OLD Autres CAC'!$A:$AC,MATCH('Autres CAC'!$C4&amp;$B4,'OLD Autres CAC'!$AC:$AC,0),17),0,-1)),""))</f>
        <v/>
      </c>
      <c r="Q4" s="96" t="str">
        <f ca="1">IF(IFERROR(IF($A4="","",OFFSET(INDEX('OLD Autres CAC'!$A:$AC,MATCH('Autres CAC'!$C4&amp;$B4,'OLD Autres CAC'!$AC:$AC,0),18),0,-1)),"")=0,"",IFERROR(IF($A4="","",OFFSET(INDEX('OLD Autres CAC'!$A:$AC,MATCH('Autres CAC'!$C4&amp;$B4,'OLD Autres CAC'!$AC:$AC,0),18),0,-1)),""))</f>
        <v/>
      </c>
      <c r="R4" s="75" t="str">
        <f ca="1">IF(IFERROR(IF($A4="","",OFFSET(INDEX('OLD Autres CAC'!$A:$AC,MATCH('Autres CAC'!$C4&amp;$B4,'OLD Autres CAC'!$AC:$AC,0),19),0,-1)),"")=0,"",IFERROR(IF($A4="","",OFFSET(INDEX('OLD Autres CAC'!$A:$AC,MATCH('Autres CAC'!$C4&amp;$B4,'OLD Autres CAC'!$AC:$AC,0),19),0,-1)),""))</f>
        <v/>
      </c>
      <c r="S4" s="75" t="str">
        <f ca="1">IF(IFERROR(IF($A4="","",OFFSET(INDEX('OLD Autres CAC'!$A:$AC,MATCH('Autres CAC'!$C4&amp;$B4,'OLD Autres CAC'!$AC:$AC,0),20),0,-1)),"")=0,"",IFERROR(IF($A4="","",OFFSET(INDEX('OLD Autres CAC'!$A:$AC,MATCH('Autres CAC'!$C4&amp;$B4,'OLD Autres CAC'!$AC:$AC,0),20),0,-1)),""))</f>
        <v/>
      </c>
      <c r="T4" s="75" t="str">
        <f ca="1">IF(IFERROR(IF($A4="","",OFFSET(INDEX('OLD Autres CAC'!$A:$AC,MATCH('Autres CAC'!$C4&amp;$B4,'OLD Autres CAC'!$AC:$AC,0),21),0,-1)),"")=0,"",IFERROR(IF($A4="","",OFFSET(INDEX('OLD Autres CAC'!$A:$AC,MATCH('Autres CAC'!$C4&amp;$B4,'OLD Autres CAC'!$AC:$AC,0),21),0,-1)),""))</f>
        <v/>
      </c>
      <c r="U4" s="75" t="str">
        <f>IFERROR(IF($A4="","",VLOOKUP('Autres CAC'!$C4,Repartition!$A:$F,5,FALSE)),"")</f>
        <v/>
      </c>
      <c r="V4" s="75" t="str">
        <f ca="1">IFERROR(IF($A4="","",OFFSET(INDEX(Priorité!$A:$F,MATCH('Autres CAC'!$C4,Priorité!$B:$B,0),2),0,-1)),"")</f>
        <v/>
      </c>
      <c r="W4" s="72" t="str">
        <f t="shared" ca="1" si="0"/>
        <v>Unsupported Request</v>
      </c>
      <c r="X4" s="73">
        <f t="shared" ca="1" si="1"/>
        <v>48</v>
      </c>
      <c r="Y4" s="74" t="str">
        <f t="shared" ca="1" si="2"/>
        <v/>
      </c>
    </row>
    <row r="5" spans="1:26" ht="60">
      <c r="A5" s="76" t="s">
        <v>4547</v>
      </c>
      <c r="B5" s="76" t="s">
        <v>4553</v>
      </c>
      <c r="C5" s="77"/>
      <c r="D5" s="78"/>
      <c r="E5" s="79"/>
      <c r="F5" s="80">
        <v>43644</v>
      </c>
      <c r="G5" s="78"/>
      <c r="H5" s="81" t="s">
        <v>4549</v>
      </c>
      <c r="I5" s="82" t="s">
        <v>4550</v>
      </c>
      <c r="J5" s="83">
        <v>43649</v>
      </c>
      <c r="K5" s="84"/>
      <c r="L5" s="85"/>
      <c r="M5" s="86"/>
      <c r="N5" s="87" t="s">
        <v>4551</v>
      </c>
      <c r="O5" s="88"/>
      <c r="P5" s="75" t="str">
        <f ca="1">IF(IFERROR(IF($A5="","",OFFSET(INDEX('OLD Autres CAC'!$A:$AC,MATCH('Autres CAC'!$C5&amp;$B5,'OLD Autres CAC'!$AC:$AC,0),17),0,-1)),"")=0,"",IFERROR(IF($A5="","",OFFSET(INDEX('OLD Autres CAC'!$A:$AC,MATCH('Autres CAC'!$C5&amp;$B5,'OLD Autres CAC'!$AC:$AC,0),17),0,-1)),""))</f>
        <v/>
      </c>
      <c r="Q5" s="96" t="str">
        <f ca="1">IF(IFERROR(IF($A5="","",OFFSET(INDEX('OLD Autres CAC'!$A:$AC,MATCH('Autres CAC'!$C5&amp;$B5,'OLD Autres CAC'!$AC:$AC,0),18),0,-1)),"")=0,"",IFERROR(IF($A5="","",OFFSET(INDEX('OLD Autres CAC'!$A:$AC,MATCH('Autres CAC'!$C5&amp;$B5,'OLD Autres CAC'!$AC:$AC,0),18),0,-1)),""))</f>
        <v/>
      </c>
      <c r="R5" s="75" t="str">
        <f ca="1">IF(IFERROR(IF($A5="","",OFFSET(INDEX('OLD Autres CAC'!$A:$AC,MATCH('Autres CAC'!$C5&amp;$B5,'OLD Autres CAC'!$AC:$AC,0),19),0,-1)),"")=0,"",IFERROR(IF($A5="","",OFFSET(INDEX('OLD Autres CAC'!$A:$AC,MATCH('Autres CAC'!$C5&amp;$B5,'OLD Autres CAC'!$AC:$AC,0),19),0,-1)),""))</f>
        <v/>
      </c>
      <c r="S5" s="75" t="str">
        <f ca="1">IF(IFERROR(IF($A5="","",OFFSET(INDEX('OLD Autres CAC'!$A:$AC,MATCH('Autres CAC'!$C5&amp;$B5,'OLD Autres CAC'!$AC:$AC,0),20),0,-1)),"")=0,"",IFERROR(IF($A5="","",OFFSET(INDEX('OLD Autres CAC'!$A:$AC,MATCH('Autres CAC'!$C5&amp;$B5,'OLD Autres CAC'!$AC:$AC,0),20),0,-1)),""))</f>
        <v/>
      </c>
      <c r="T5" s="75" t="str">
        <f ca="1">IF(IFERROR(IF($A5="","",OFFSET(INDEX('OLD Autres CAC'!$A:$AC,MATCH('Autres CAC'!$C5&amp;$B5,'OLD Autres CAC'!$AC:$AC,0),21),0,-1)),"")=0,"",IFERROR(IF($A5="","",OFFSET(INDEX('OLD Autres CAC'!$A:$AC,MATCH('Autres CAC'!$C5&amp;$B5,'OLD Autres CAC'!$AC:$AC,0),21),0,-1)),""))</f>
        <v/>
      </c>
      <c r="U5" s="75" t="str">
        <f>IFERROR(IF($A5="","",VLOOKUP('Autres CAC'!$C5,Repartition!$A:$F,5,FALSE)),"")</f>
        <v/>
      </c>
      <c r="V5" s="75" t="str">
        <f ca="1">IFERROR(IF($A5="","",OFFSET(INDEX(Priorité!$A:$F,MATCH('Autres CAC'!$C5,Priorité!$B:$B,0),2),0,-1)),"")</f>
        <v/>
      </c>
      <c r="W5" s="72" t="str">
        <f t="shared" ca="1" si="0"/>
        <v>Unsupported Request</v>
      </c>
      <c r="X5" s="73">
        <f t="shared" ca="1" si="1"/>
        <v>48</v>
      </c>
      <c r="Y5" s="74" t="str">
        <f t="shared" ca="1" si="2"/>
        <v/>
      </c>
    </row>
    <row r="6" spans="1:26" ht="30">
      <c r="A6" s="76" t="s">
        <v>56</v>
      </c>
      <c r="B6" s="76" t="s">
        <v>4554</v>
      </c>
      <c r="C6" s="77"/>
      <c r="D6" s="78"/>
      <c r="E6" s="79"/>
      <c r="F6" s="80">
        <v>43644</v>
      </c>
      <c r="G6" s="78"/>
      <c r="H6" s="81" t="s">
        <v>4555</v>
      </c>
      <c r="I6" s="82" t="s">
        <v>4550</v>
      </c>
      <c r="J6" s="83">
        <v>43661</v>
      </c>
      <c r="K6" s="84"/>
      <c r="L6" s="85"/>
      <c r="M6" s="86"/>
      <c r="N6" s="87"/>
      <c r="O6" s="88"/>
      <c r="P6" s="75" t="str">
        <f ca="1">IF(IFERROR(IF($A6="","",OFFSET(INDEX('OLD Autres CAC'!$A:$AC,MATCH('Autres CAC'!$C6&amp;$B6,'OLD Autres CAC'!$AC:$AC,0),17),0,-1)),"")=0,"",IFERROR(IF($A6="","",OFFSET(INDEX('OLD Autres CAC'!$A:$AC,MATCH('Autres CAC'!$C6&amp;$B6,'OLD Autres CAC'!$AC:$AC,0),17),0,-1)),""))</f>
        <v/>
      </c>
      <c r="Q6" s="96" t="str">
        <f ca="1">IF(IFERROR(IF($A6="","",OFFSET(INDEX('OLD Autres CAC'!$A:$AC,MATCH('Autres CAC'!$C6&amp;$B6,'OLD Autres CAC'!$AC:$AC,0),18),0,-1)),"")=0,"",IFERROR(IF($A6="","",OFFSET(INDEX('OLD Autres CAC'!$A:$AC,MATCH('Autres CAC'!$C6&amp;$B6,'OLD Autres CAC'!$AC:$AC,0),18),0,-1)),""))</f>
        <v/>
      </c>
      <c r="R6" s="75" t="str">
        <f ca="1">IF(IFERROR(IF($A6="","",OFFSET(INDEX('OLD Autres CAC'!$A:$AC,MATCH('Autres CAC'!$C6&amp;$B6,'OLD Autres CAC'!$AC:$AC,0),19),0,-1)),"")=0,"",IFERROR(IF($A6="","",OFFSET(INDEX('OLD Autres CAC'!$A:$AC,MATCH('Autres CAC'!$C6&amp;$B6,'OLD Autres CAC'!$AC:$AC,0),19),0,-1)),""))</f>
        <v/>
      </c>
      <c r="S6" s="75" t="str">
        <f ca="1">IF(IFERROR(IF($A6="","",OFFSET(INDEX('OLD Autres CAC'!$A:$AC,MATCH('Autres CAC'!$C6&amp;$B6,'OLD Autres CAC'!$AC:$AC,0),20),0,-1)),"")=0,"",IFERROR(IF($A6="","",OFFSET(INDEX('OLD Autres CAC'!$A:$AC,MATCH('Autres CAC'!$C6&amp;$B6,'OLD Autres CAC'!$AC:$AC,0),20),0,-1)),""))</f>
        <v/>
      </c>
      <c r="T6" s="75" t="str">
        <f ca="1">IF(IFERROR(IF($A6="","",OFFSET(INDEX('OLD Autres CAC'!$A:$AC,MATCH('Autres CAC'!$C6&amp;$B6,'OLD Autres CAC'!$AC:$AC,0),21),0,-1)),"")=0,"",IFERROR(IF($A6="","",OFFSET(INDEX('OLD Autres CAC'!$A:$AC,MATCH('Autres CAC'!$C6&amp;$B6,'OLD Autres CAC'!$AC:$AC,0),21),0,-1)),""))</f>
        <v/>
      </c>
      <c r="U6" s="75" t="str">
        <f>IFERROR(IF($A6="","",VLOOKUP('Autres CAC'!$C6,Repartition!$A:$F,5,FALSE)),"")</f>
        <v/>
      </c>
      <c r="V6" s="75" t="str">
        <f ca="1">IFERROR(IF($A6="","",OFFSET(INDEX(Priorité!$A:$F,MATCH('Autres CAC'!$C6,Priorité!$B:$B,0),2),0,-1)),"")</f>
        <v/>
      </c>
      <c r="W6" s="72" t="str">
        <f t="shared" ca="1" si="0"/>
        <v>Unsupported Request</v>
      </c>
      <c r="X6" s="73">
        <f t="shared" ca="1" si="1"/>
        <v>40</v>
      </c>
      <c r="Y6" s="74" t="str">
        <f t="shared" ca="1" si="2"/>
        <v/>
      </c>
    </row>
    <row r="7" spans="1:26" ht="105">
      <c r="A7" s="76" t="s">
        <v>4556</v>
      </c>
      <c r="B7" s="76" t="s">
        <v>4557</v>
      </c>
      <c r="C7" s="77"/>
      <c r="D7" s="78"/>
      <c r="E7" s="79"/>
      <c r="F7" s="80">
        <v>43644</v>
      </c>
      <c r="G7" s="78"/>
      <c r="H7" s="81" t="s">
        <v>4558</v>
      </c>
      <c r="I7" s="82" t="s">
        <v>4550</v>
      </c>
      <c r="J7" s="83">
        <v>43670</v>
      </c>
      <c r="K7" s="84"/>
      <c r="L7" s="85"/>
      <c r="M7" s="86"/>
      <c r="N7" s="87"/>
      <c r="O7" s="88"/>
      <c r="P7" s="75" t="str">
        <f ca="1">IF(IFERROR(IF($A7="","",OFFSET(INDEX('OLD Autres CAC'!$A:$AC,MATCH('Autres CAC'!$C7&amp;$B7,'OLD Autres CAC'!$AC:$AC,0),17),0,-1)),"")=0,"",IFERROR(IF($A7="","",OFFSET(INDEX('OLD Autres CAC'!$A:$AC,MATCH('Autres CAC'!$C7&amp;$B7,'OLD Autres CAC'!$AC:$AC,0),17),0,-1)),""))</f>
        <v/>
      </c>
      <c r="Q7" s="96" t="str">
        <f ca="1">IF(IFERROR(IF($A7="","",OFFSET(INDEX('OLD Autres CAC'!$A:$AC,MATCH('Autres CAC'!$C7&amp;$B7,'OLD Autres CAC'!$AC:$AC,0),18),0,-1)),"")=0,"",IFERROR(IF($A7="","",OFFSET(INDEX('OLD Autres CAC'!$A:$AC,MATCH('Autres CAC'!$C7&amp;$B7,'OLD Autres CAC'!$AC:$AC,0),18),0,-1)),""))</f>
        <v/>
      </c>
      <c r="R7" s="75" t="str">
        <f ca="1">IF(IFERROR(IF($A7="","",OFFSET(INDEX('OLD Autres CAC'!$A:$AC,MATCH('Autres CAC'!$C7&amp;$B7,'OLD Autres CAC'!$AC:$AC,0),19),0,-1)),"")=0,"",IFERROR(IF($A7="","",OFFSET(INDEX('OLD Autres CAC'!$A:$AC,MATCH('Autres CAC'!$C7&amp;$B7,'OLD Autres CAC'!$AC:$AC,0),19),0,-1)),""))</f>
        <v/>
      </c>
      <c r="S7" s="75" t="str">
        <f ca="1">IF(IFERROR(IF($A7="","",OFFSET(INDEX('OLD Autres CAC'!$A:$AC,MATCH('Autres CAC'!$C7&amp;$B7,'OLD Autres CAC'!$AC:$AC,0),20),0,-1)),"")=0,"",IFERROR(IF($A7="","",OFFSET(INDEX('OLD Autres CAC'!$A:$AC,MATCH('Autres CAC'!$C7&amp;$B7,'OLD Autres CAC'!$AC:$AC,0),20),0,-1)),""))</f>
        <v/>
      </c>
      <c r="T7" s="75" t="str">
        <f ca="1">IF(IFERROR(IF($A7="","",OFFSET(INDEX('OLD Autres CAC'!$A:$AC,MATCH('Autres CAC'!$C7&amp;$B7,'OLD Autres CAC'!$AC:$AC,0),21),0,-1)),"")=0,"",IFERROR(IF($A7="","",OFFSET(INDEX('OLD Autres CAC'!$A:$AC,MATCH('Autres CAC'!$C7&amp;$B7,'OLD Autres CAC'!$AC:$AC,0),21),0,-1)),""))</f>
        <v/>
      </c>
      <c r="U7" s="75" t="str">
        <f>IFERROR(IF($A7="","",VLOOKUP('Autres CAC'!$C7,Repartition!$A:$F,5,FALSE)),"")</f>
        <v/>
      </c>
      <c r="V7" s="75" t="str">
        <f ca="1">IFERROR(IF($A7="","",OFFSET(INDEX(Priorité!$A:$F,MATCH('Autres CAC'!$C7,Priorité!$B:$B,0),2),0,-1)),"")</f>
        <v/>
      </c>
      <c r="W7" s="72" t="str">
        <f t="shared" ca="1" si="0"/>
        <v>Unsupported Request</v>
      </c>
      <c r="X7" s="73">
        <f t="shared" ca="1" si="1"/>
        <v>33</v>
      </c>
      <c r="Y7" s="74" t="str">
        <f t="shared" ca="1" si="2"/>
        <v/>
      </c>
    </row>
    <row r="8" spans="1:26" ht="45">
      <c r="A8" s="76" t="s">
        <v>56</v>
      </c>
      <c r="B8" s="76" t="s">
        <v>4559</v>
      </c>
      <c r="C8" s="77"/>
      <c r="D8" s="78"/>
      <c r="E8" s="79"/>
      <c r="F8" s="80">
        <v>43644</v>
      </c>
      <c r="G8" s="78" t="s">
        <v>1</v>
      </c>
      <c r="H8" s="81" t="s">
        <v>4560</v>
      </c>
      <c r="I8" s="82" t="s">
        <v>4550</v>
      </c>
      <c r="J8" s="83">
        <v>43670</v>
      </c>
      <c r="K8" s="84"/>
      <c r="L8" s="85"/>
      <c r="M8" s="86"/>
      <c r="N8" s="87"/>
      <c r="O8" s="88"/>
      <c r="P8" s="75" t="str">
        <f ca="1">IF(IFERROR(IF($A8="","",OFFSET(INDEX('OLD Autres CAC'!$A:$AC,MATCH('Autres CAC'!$C8&amp;$B8,'OLD Autres CAC'!$AC:$AC,0),17),0,-1)),"")=0,"",IFERROR(IF($A8="","",OFFSET(INDEX('OLD Autres CAC'!$A:$AC,MATCH('Autres CAC'!$C8&amp;$B8,'OLD Autres CAC'!$AC:$AC,0),17),0,-1)),""))</f>
        <v/>
      </c>
      <c r="Q8" s="96" t="str">
        <f ca="1">IF(IFERROR(IF($A8="","",OFFSET(INDEX('OLD Autres CAC'!$A:$AC,MATCH('Autres CAC'!$C8&amp;$B8,'OLD Autres CAC'!$AC:$AC,0),18),0,-1)),"")=0,"",IFERROR(IF($A8="","",OFFSET(INDEX('OLD Autres CAC'!$A:$AC,MATCH('Autres CAC'!$C8&amp;$B8,'OLD Autres CAC'!$AC:$AC,0),18),0,-1)),""))</f>
        <v/>
      </c>
      <c r="R8" s="75" t="str">
        <f ca="1">IF(IFERROR(IF($A8="","",OFFSET(INDEX('OLD Autres CAC'!$A:$AC,MATCH('Autres CAC'!$C8&amp;$B8,'OLD Autres CAC'!$AC:$AC,0),19),0,-1)),"")=0,"",IFERROR(IF($A8="","",OFFSET(INDEX('OLD Autres CAC'!$A:$AC,MATCH('Autres CAC'!$C8&amp;$B8,'OLD Autres CAC'!$AC:$AC,0),19),0,-1)),""))</f>
        <v/>
      </c>
      <c r="S8" s="75" t="str">
        <f ca="1">IF(IFERROR(IF($A8="","",OFFSET(INDEX('OLD Autres CAC'!$A:$AC,MATCH('Autres CAC'!$C8&amp;$B8,'OLD Autres CAC'!$AC:$AC,0),20),0,-1)),"")=0,"",IFERROR(IF($A8="","",OFFSET(INDEX('OLD Autres CAC'!$A:$AC,MATCH('Autres CAC'!$C8&amp;$B8,'OLD Autres CAC'!$AC:$AC,0),20),0,-1)),""))</f>
        <v/>
      </c>
      <c r="T8" s="75" t="str">
        <f ca="1">IF(IFERROR(IF($A8="","",OFFSET(INDEX('OLD Autres CAC'!$A:$AC,MATCH('Autres CAC'!$C8&amp;$B8,'OLD Autres CAC'!$AC:$AC,0),21),0,-1)),"")=0,"",IFERROR(IF($A8="","",OFFSET(INDEX('OLD Autres CAC'!$A:$AC,MATCH('Autres CAC'!$C8&amp;$B8,'OLD Autres CAC'!$AC:$AC,0),21),0,-1)),""))</f>
        <v/>
      </c>
      <c r="U8" s="75" t="str">
        <f>IFERROR(IF($A8="","",VLOOKUP('Autres CAC'!$C8,Repartition!$A:$F,5,FALSE)),"")</f>
        <v/>
      </c>
      <c r="V8" s="75" t="str">
        <f ca="1">IFERROR(IF($A8="","",OFFSET(INDEX(Priorité!$A:$F,MATCH('Autres CAC'!$C8,Priorité!$B:$B,0),2),0,-1)),"")</f>
        <v/>
      </c>
      <c r="W8" s="72" t="str">
        <f t="shared" ca="1" si="0"/>
        <v>Unsupported Request</v>
      </c>
      <c r="X8" s="73">
        <f t="shared" ca="1" si="1"/>
        <v>33</v>
      </c>
      <c r="Y8" s="74" t="str">
        <f t="shared" ca="1" si="2"/>
        <v/>
      </c>
    </row>
    <row r="9" spans="1:26" ht="60">
      <c r="A9" s="76" t="s">
        <v>56</v>
      </c>
      <c r="B9" s="76" t="s">
        <v>4561</v>
      </c>
      <c r="C9" s="77"/>
      <c r="D9" s="78"/>
      <c r="E9" s="79"/>
      <c r="F9" s="80">
        <v>43644</v>
      </c>
      <c r="G9" s="78" t="s">
        <v>1</v>
      </c>
      <c r="H9" s="81" t="s">
        <v>4562</v>
      </c>
      <c r="I9" s="82" t="s">
        <v>4550</v>
      </c>
      <c r="J9" s="83">
        <v>43670</v>
      </c>
      <c r="K9" s="84"/>
      <c r="L9" s="85"/>
      <c r="M9" s="86"/>
      <c r="N9" s="87"/>
      <c r="O9" s="88"/>
      <c r="P9" s="75" t="str">
        <f ca="1">IF(IFERROR(IF($A9="","",OFFSET(INDEX('OLD Autres CAC'!$A:$AC,MATCH('Autres CAC'!$C9&amp;$B9,'OLD Autres CAC'!$AC:$AC,0),17),0,-1)),"")=0,"",IFERROR(IF($A9="","",OFFSET(INDEX('OLD Autres CAC'!$A:$AC,MATCH('Autres CAC'!$C9&amp;$B9,'OLD Autres CAC'!$AC:$AC,0),17),0,-1)),""))</f>
        <v/>
      </c>
      <c r="Q9" s="96" t="str">
        <f ca="1">IF(IFERROR(IF($A9="","",OFFSET(INDEX('OLD Autres CAC'!$A:$AC,MATCH('Autres CAC'!$C9&amp;$B9,'OLD Autres CAC'!$AC:$AC,0),18),0,-1)),"")=0,"",IFERROR(IF($A9="","",OFFSET(INDEX('OLD Autres CAC'!$A:$AC,MATCH('Autres CAC'!$C9&amp;$B9,'OLD Autres CAC'!$AC:$AC,0),18),0,-1)),""))</f>
        <v/>
      </c>
      <c r="R9" s="75" t="str">
        <f ca="1">IF(IFERROR(IF($A9="","",OFFSET(INDEX('OLD Autres CAC'!$A:$AC,MATCH('Autres CAC'!$C9&amp;$B9,'OLD Autres CAC'!$AC:$AC,0),19),0,-1)),"")=0,"",IFERROR(IF($A9="","",OFFSET(INDEX('OLD Autres CAC'!$A:$AC,MATCH('Autres CAC'!$C9&amp;$B9,'OLD Autres CAC'!$AC:$AC,0),19),0,-1)),""))</f>
        <v/>
      </c>
      <c r="S9" s="75" t="str">
        <f ca="1">IF(IFERROR(IF($A9="","",OFFSET(INDEX('OLD Autres CAC'!$A:$AC,MATCH('Autres CAC'!$C9&amp;$B9,'OLD Autres CAC'!$AC:$AC,0),20),0,-1)),"")=0,"",IFERROR(IF($A9="","",OFFSET(INDEX('OLD Autres CAC'!$A:$AC,MATCH('Autres CAC'!$C9&amp;$B9,'OLD Autres CAC'!$AC:$AC,0),20),0,-1)),""))</f>
        <v/>
      </c>
      <c r="T9" s="75" t="str">
        <f ca="1">IF(IFERROR(IF($A9="","",OFFSET(INDEX('OLD Autres CAC'!$A:$AC,MATCH('Autres CAC'!$C9&amp;$B9,'OLD Autres CAC'!$AC:$AC,0),21),0,-1)),"")=0,"",IFERROR(IF($A9="","",OFFSET(INDEX('OLD Autres CAC'!$A:$AC,MATCH('Autres CAC'!$C9&amp;$B9,'OLD Autres CAC'!$AC:$AC,0),21),0,-1)),""))</f>
        <v/>
      </c>
      <c r="U9" s="75" t="str">
        <f>IFERROR(IF($A9="","",VLOOKUP('Autres CAC'!$C9,Repartition!$A:$F,5,FALSE)),"")</f>
        <v/>
      </c>
      <c r="V9" s="75" t="str">
        <f ca="1">IFERROR(IF($A9="","",OFFSET(INDEX(Priorité!$A:$F,MATCH('Autres CAC'!$C9,Priorité!$B:$B,0),2),0,-1)),"")</f>
        <v/>
      </c>
      <c r="W9" s="72" t="str">
        <f t="shared" ca="1" si="0"/>
        <v>Unsupported Request</v>
      </c>
      <c r="X9" s="73">
        <f t="shared" ca="1" si="1"/>
        <v>33</v>
      </c>
      <c r="Y9" s="74" t="str">
        <f t="shared" ca="1" si="2"/>
        <v/>
      </c>
    </row>
    <row r="10" spans="1:26" ht="45">
      <c r="A10" s="76" t="s">
        <v>4547</v>
      </c>
      <c r="B10" s="76" t="s">
        <v>4563</v>
      </c>
      <c r="C10" s="77"/>
      <c r="D10" s="78"/>
      <c r="E10" s="79"/>
      <c r="F10" s="80">
        <v>43644</v>
      </c>
      <c r="G10" s="78"/>
      <c r="H10" s="81" t="s">
        <v>4564</v>
      </c>
      <c r="I10" s="82" t="s">
        <v>4550</v>
      </c>
      <c r="J10" s="83">
        <v>43671</v>
      </c>
      <c r="K10" s="84"/>
      <c r="L10" s="85"/>
      <c r="M10" s="86"/>
      <c r="N10" s="87"/>
      <c r="O10" s="88"/>
      <c r="P10" s="75" t="str">
        <f ca="1">IF(IFERROR(IF($A10="","",OFFSET(INDEX('OLD Autres CAC'!$A:$AC,MATCH('Autres CAC'!$C10&amp;$B10,'OLD Autres CAC'!$AC:$AC,0),17),0,-1)),"")=0,"",IFERROR(IF($A10="","",OFFSET(INDEX('OLD Autres CAC'!$A:$AC,MATCH('Autres CAC'!$C10&amp;$B10,'OLD Autres CAC'!$AC:$AC,0),17),0,-1)),""))</f>
        <v/>
      </c>
      <c r="Q10" s="96" t="str">
        <f ca="1">IF(IFERROR(IF($A10="","",OFFSET(INDEX('OLD Autres CAC'!$A:$AC,MATCH('Autres CAC'!$C10&amp;$B10,'OLD Autres CAC'!$AC:$AC,0),18),0,-1)),"")=0,"",IFERROR(IF($A10="","",OFFSET(INDEX('OLD Autres CAC'!$A:$AC,MATCH('Autres CAC'!$C10&amp;$B10,'OLD Autres CAC'!$AC:$AC,0),18),0,-1)),""))</f>
        <v/>
      </c>
      <c r="R10" s="75" t="str">
        <f ca="1">IF(IFERROR(IF($A10="","",OFFSET(INDEX('OLD Autres CAC'!$A:$AC,MATCH('Autres CAC'!$C10&amp;$B10,'OLD Autres CAC'!$AC:$AC,0),19),0,-1)),"")=0,"",IFERROR(IF($A10="","",OFFSET(INDEX('OLD Autres CAC'!$A:$AC,MATCH('Autres CAC'!$C10&amp;$B10,'OLD Autres CAC'!$AC:$AC,0),19),0,-1)),""))</f>
        <v/>
      </c>
      <c r="S10" s="75" t="str">
        <f ca="1">IF(IFERROR(IF($A10="","",OFFSET(INDEX('OLD Autres CAC'!$A:$AC,MATCH('Autres CAC'!$C10&amp;$B10,'OLD Autres CAC'!$AC:$AC,0),20),0,-1)),"")=0,"",IFERROR(IF($A10="","",OFFSET(INDEX('OLD Autres CAC'!$A:$AC,MATCH('Autres CAC'!$C10&amp;$B10,'OLD Autres CAC'!$AC:$AC,0),20),0,-1)),""))</f>
        <v/>
      </c>
      <c r="T10" s="75" t="str">
        <f ca="1">IF(IFERROR(IF($A10="","",OFFSET(INDEX('OLD Autres CAC'!$A:$AC,MATCH('Autres CAC'!$C10&amp;$B10,'OLD Autres CAC'!$AC:$AC,0),21),0,-1)),"")=0,"",IFERROR(IF($A10="","",OFFSET(INDEX('OLD Autres CAC'!$A:$AC,MATCH('Autres CAC'!$C10&amp;$B10,'OLD Autres CAC'!$AC:$AC,0),21),0,-1)),""))</f>
        <v/>
      </c>
      <c r="U10" s="75" t="str">
        <f>IFERROR(IF($A10="","",VLOOKUP('Autres CAC'!$C10,Repartition!$A:$F,5,FALSE)),"")</f>
        <v/>
      </c>
      <c r="V10" s="75" t="str">
        <f ca="1">IFERROR(IF($A10="","",OFFSET(INDEX(Priorité!$A:$F,MATCH('Autres CAC'!$C10,Priorité!$B:$B,0),2),0,-1)),"")</f>
        <v/>
      </c>
      <c r="W10" s="72" t="str">
        <f t="shared" ca="1" si="0"/>
        <v>Unsupported Request</v>
      </c>
      <c r="X10" s="73">
        <f t="shared" ca="1" si="1"/>
        <v>32</v>
      </c>
      <c r="Y10" s="74" t="str">
        <f t="shared" ca="1" si="2"/>
        <v/>
      </c>
    </row>
    <row r="11" spans="1:26" ht="30">
      <c r="A11" s="76" t="s">
        <v>4565</v>
      </c>
      <c r="B11" s="76" t="s">
        <v>4566</v>
      </c>
      <c r="C11" s="77"/>
      <c r="D11" s="78"/>
      <c r="E11" s="79"/>
      <c r="F11" s="80">
        <v>43644</v>
      </c>
      <c r="G11" s="78"/>
      <c r="H11" s="81" t="s">
        <v>4567</v>
      </c>
      <c r="I11" s="82" t="s">
        <v>4550</v>
      </c>
      <c r="J11" s="83">
        <v>43671</v>
      </c>
      <c r="K11" s="84"/>
      <c r="L11" s="85"/>
      <c r="M11" s="86"/>
      <c r="N11" s="87"/>
      <c r="O11" s="88"/>
      <c r="P11" s="75" t="str">
        <f ca="1">IF(IFERROR(IF($A11="","",OFFSET(INDEX('OLD Autres CAC'!$A:$AC,MATCH('Autres CAC'!$C11&amp;$B11,'OLD Autres CAC'!$AC:$AC,0),17),0,-1)),"")=0,"",IFERROR(IF($A11="","",OFFSET(INDEX('OLD Autres CAC'!$A:$AC,MATCH('Autres CAC'!$C11&amp;$B11,'OLD Autres CAC'!$AC:$AC,0),17),0,-1)),""))</f>
        <v/>
      </c>
      <c r="Q11" s="96" t="str">
        <f ca="1">IF(IFERROR(IF($A11="","",OFFSET(INDEX('OLD Autres CAC'!$A:$AC,MATCH('Autres CAC'!$C11&amp;$B11,'OLD Autres CAC'!$AC:$AC,0),18),0,-1)),"")=0,"",IFERROR(IF($A11="","",OFFSET(INDEX('OLD Autres CAC'!$A:$AC,MATCH('Autres CAC'!$C11&amp;$B11,'OLD Autres CAC'!$AC:$AC,0),18),0,-1)),""))</f>
        <v/>
      </c>
      <c r="R11" s="75" t="str">
        <f ca="1">IF(IFERROR(IF($A11="","",OFFSET(INDEX('OLD Autres CAC'!$A:$AC,MATCH('Autres CAC'!$C11&amp;$B11,'OLD Autres CAC'!$AC:$AC,0),19),0,-1)),"")=0,"",IFERROR(IF($A11="","",OFFSET(INDEX('OLD Autres CAC'!$A:$AC,MATCH('Autres CAC'!$C11&amp;$B11,'OLD Autres CAC'!$AC:$AC,0),19),0,-1)),""))</f>
        <v/>
      </c>
      <c r="S11" s="75" t="str">
        <f ca="1">IF(IFERROR(IF($A11="","",OFFSET(INDEX('OLD Autres CAC'!$A:$AC,MATCH('Autres CAC'!$C11&amp;$B11,'OLD Autres CAC'!$AC:$AC,0),20),0,-1)),"")=0,"",IFERROR(IF($A11="","",OFFSET(INDEX('OLD Autres CAC'!$A:$AC,MATCH('Autres CAC'!$C11&amp;$B11,'OLD Autres CAC'!$AC:$AC,0),20),0,-1)),""))</f>
        <v/>
      </c>
      <c r="T11" s="75" t="str">
        <f ca="1">IF(IFERROR(IF($A11="","",OFFSET(INDEX('OLD Autres CAC'!$A:$AC,MATCH('Autres CAC'!$C11&amp;$B11,'OLD Autres CAC'!$AC:$AC,0),21),0,-1)),"")=0,"",IFERROR(IF($A11="","",OFFSET(INDEX('OLD Autres CAC'!$A:$AC,MATCH('Autres CAC'!$C11&amp;$B11,'OLD Autres CAC'!$AC:$AC,0),21),0,-1)),""))</f>
        <v/>
      </c>
      <c r="U11" s="75" t="str">
        <f>IFERROR(IF($A11="","",VLOOKUP('Autres CAC'!$C11,Repartition!$A:$F,5,FALSE)),"")</f>
        <v/>
      </c>
      <c r="V11" s="75" t="str">
        <f ca="1">IFERROR(IF($A11="","",OFFSET(INDEX(Priorité!$A:$F,MATCH('Autres CAC'!$C11,Priorité!$B:$B,0),2),0,-1)),"")</f>
        <v/>
      </c>
      <c r="W11" s="72" t="str">
        <f t="shared" ca="1" si="0"/>
        <v>Unsupported Request</v>
      </c>
      <c r="X11" s="73">
        <f t="shared" ca="1" si="1"/>
        <v>32</v>
      </c>
      <c r="Y11" s="74" t="str">
        <f t="shared" ca="1" si="2"/>
        <v/>
      </c>
    </row>
    <row r="12" spans="1:26" ht="105">
      <c r="A12" s="76" t="s">
        <v>4556</v>
      </c>
      <c r="B12" s="76" t="s">
        <v>4568</v>
      </c>
      <c r="C12" s="77"/>
      <c r="D12" s="78"/>
      <c r="E12" s="79"/>
      <c r="F12" s="80">
        <v>43644</v>
      </c>
      <c r="G12" s="78"/>
      <c r="H12" s="81" t="s">
        <v>4569</v>
      </c>
      <c r="I12" s="82" t="s">
        <v>4550</v>
      </c>
      <c r="J12" s="83">
        <v>43671</v>
      </c>
      <c r="K12" s="84"/>
      <c r="L12" s="85"/>
      <c r="M12" s="86"/>
      <c r="N12" s="87"/>
      <c r="O12" s="88"/>
      <c r="P12" s="75" t="str">
        <f ca="1">IF(IFERROR(IF($A12="","",OFFSET(INDEX('OLD Autres CAC'!$A:$AC,MATCH('Autres CAC'!$C12&amp;$B12,'OLD Autres CAC'!$AC:$AC,0),17),0,-1)),"")=0,"",IFERROR(IF($A12="","",OFFSET(INDEX('OLD Autres CAC'!$A:$AC,MATCH('Autres CAC'!$C12&amp;$B12,'OLD Autres CAC'!$AC:$AC,0),17),0,-1)),""))</f>
        <v/>
      </c>
      <c r="Q12" s="96" t="str">
        <f ca="1">IF(IFERROR(IF($A12="","",OFFSET(INDEX('OLD Autres CAC'!$A:$AC,MATCH('Autres CAC'!$C12&amp;$B12,'OLD Autres CAC'!$AC:$AC,0),18),0,-1)),"")=0,"",IFERROR(IF($A12="","",OFFSET(INDEX('OLD Autres CAC'!$A:$AC,MATCH('Autres CAC'!$C12&amp;$B12,'OLD Autres CAC'!$AC:$AC,0),18),0,-1)),""))</f>
        <v/>
      </c>
      <c r="R12" s="75" t="str">
        <f ca="1">IF(IFERROR(IF($A12="","",OFFSET(INDEX('OLD Autres CAC'!$A:$AC,MATCH('Autres CAC'!$C12&amp;$B12,'OLD Autres CAC'!$AC:$AC,0),19),0,-1)),"")=0,"",IFERROR(IF($A12="","",OFFSET(INDEX('OLD Autres CAC'!$A:$AC,MATCH('Autres CAC'!$C12&amp;$B12,'OLD Autres CAC'!$AC:$AC,0),19),0,-1)),""))</f>
        <v/>
      </c>
      <c r="S12" s="75" t="str">
        <f ca="1">IF(IFERROR(IF($A12="","",OFFSET(INDEX('OLD Autres CAC'!$A:$AC,MATCH('Autres CAC'!$C12&amp;$B12,'OLD Autres CAC'!$AC:$AC,0),20),0,-1)),"")=0,"",IFERROR(IF($A12="","",OFFSET(INDEX('OLD Autres CAC'!$A:$AC,MATCH('Autres CAC'!$C12&amp;$B12,'OLD Autres CAC'!$AC:$AC,0),20),0,-1)),""))</f>
        <v/>
      </c>
      <c r="T12" s="75" t="str">
        <f ca="1">IF(IFERROR(IF($A12="","",OFFSET(INDEX('OLD Autres CAC'!$A:$AC,MATCH('Autres CAC'!$C12&amp;$B12,'OLD Autres CAC'!$AC:$AC,0),21),0,-1)),"")=0,"",IFERROR(IF($A12="","",OFFSET(INDEX('OLD Autres CAC'!$A:$AC,MATCH('Autres CAC'!$C12&amp;$B12,'OLD Autres CAC'!$AC:$AC,0),21),0,-1)),""))</f>
        <v/>
      </c>
      <c r="U12" s="75" t="str">
        <f>IFERROR(IF($A12="","",VLOOKUP('Autres CAC'!$C12,Repartition!$A:$F,5,FALSE)),"")</f>
        <v/>
      </c>
      <c r="V12" s="75" t="str">
        <f ca="1">IFERROR(IF($A12="","",OFFSET(INDEX(Priorité!$A:$F,MATCH('Autres CAC'!$C12,Priorité!$B:$B,0),2),0,-1)),"")</f>
        <v/>
      </c>
      <c r="W12" s="72" t="str">
        <f t="shared" ca="1" si="0"/>
        <v>Unsupported Request</v>
      </c>
      <c r="X12" s="73">
        <f t="shared" ca="1" si="1"/>
        <v>32</v>
      </c>
      <c r="Y12" s="74" t="str">
        <f t="shared" ca="1" si="2"/>
        <v/>
      </c>
    </row>
    <row r="13" spans="1:26" ht="30">
      <c r="A13" s="76" t="s">
        <v>4570</v>
      </c>
      <c r="B13" s="76" t="s">
        <v>4571</v>
      </c>
      <c r="C13" s="77"/>
      <c r="D13" s="78"/>
      <c r="E13" s="79"/>
      <c r="F13" s="80">
        <v>43644</v>
      </c>
      <c r="G13" s="78"/>
      <c r="H13" s="81" t="s">
        <v>4572</v>
      </c>
      <c r="I13" s="82" t="s">
        <v>4550</v>
      </c>
      <c r="J13" s="83">
        <v>43671</v>
      </c>
      <c r="K13" s="84"/>
      <c r="L13" s="85"/>
      <c r="M13" s="86"/>
      <c r="N13" s="87"/>
      <c r="O13" s="88"/>
      <c r="P13" s="75" t="str">
        <f ca="1">IF(IFERROR(IF($A13="","",OFFSET(INDEX('OLD Autres CAC'!$A:$AC,MATCH('Autres CAC'!$C13&amp;$B13,'OLD Autres CAC'!$AC:$AC,0),17),0,-1)),"")=0,"",IFERROR(IF($A13="","",OFFSET(INDEX('OLD Autres CAC'!$A:$AC,MATCH('Autres CAC'!$C13&amp;$B13,'OLD Autres CAC'!$AC:$AC,0),17),0,-1)),""))</f>
        <v/>
      </c>
      <c r="Q13" s="96" t="str">
        <f ca="1">IF(IFERROR(IF($A13="","",OFFSET(INDEX('OLD Autres CAC'!$A:$AC,MATCH('Autres CAC'!$C13&amp;$B13,'OLD Autres CAC'!$AC:$AC,0),18),0,-1)),"")=0,"",IFERROR(IF($A13="","",OFFSET(INDEX('OLD Autres CAC'!$A:$AC,MATCH('Autres CAC'!$C13&amp;$B13,'OLD Autres CAC'!$AC:$AC,0),18),0,-1)),""))</f>
        <v/>
      </c>
      <c r="R13" s="75" t="str">
        <f ca="1">IF(IFERROR(IF($A13="","",OFFSET(INDEX('OLD Autres CAC'!$A:$AC,MATCH('Autres CAC'!$C13&amp;$B13,'OLD Autres CAC'!$AC:$AC,0),19),0,-1)),"")=0,"",IFERROR(IF($A13="","",OFFSET(INDEX('OLD Autres CAC'!$A:$AC,MATCH('Autres CAC'!$C13&amp;$B13,'OLD Autres CAC'!$AC:$AC,0),19),0,-1)),""))</f>
        <v/>
      </c>
      <c r="S13" s="75" t="str">
        <f ca="1">IF(IFERROR(IF($A13="","",OFFSET(INDEX('OLD Autres CAC'!$A:$AC,MATCH('Autres CAC'!$C13&amp;$B13,'OLD Autres CAC'!$AC:$AC,0),20),0,-1)),"")=0,"",IFERROR(IF($A13="","",OFFSET(INDEX('OLD Autres CAC'!$A:$AC,MATCH('Autres CAC'!$C13&amp;$B13,'OLD Autres CAC'!$AC:$AC,0),20),0,-1)),""))</f>
        <v/>
      </c>
      <c r="T13" s="75" t="str">
        <f ca="1">IF(IFERROR(IF($A13="","",OFFSET(INDEX('OLD Autres CAC'!$A:$AC,MATCH('Autres CAC'!$C13&amp;$B13,'OLD Autres CAC'!$AC:$AC,0),21),0,-1)),"")=0,"",IFERROR(IF($A13="","",OFFSET(INDEX('OLD Autres CAC'!$A:$AC,MATCH('Autres CAC'!$C13&amp;$B13,'OLD Autres CAC'!$AC:$AC,0),21),0,-1)),""))</f>
        <v/>
      </c>
      <c r="U13" s="75" t="str">
        <f>IFERROR(IF($A13="","",VLOOKUP('Autres CAC'!$C13,Repartition!$A:$F,5,FALSE)),"")</f>
        <v/>
      </c>
      <c r="V13" s="75" t="str">
        <f ca="1">IFERROR(IF($A13="","",OFFSET(INDEX(Priorité!$A:$F,MATCH('Autres CAC'!$C13,Priorité!$B:$B,0),2),0,-1)),"")</f>
        <v/>
      </c>
      <c r="W13" s="72" t="str">
        <f t="shared" ca="1" si="0"/>
        <v>Unsupported Request</v>
      </c>
      <c r="X13" s="73">
        <f t="shared" ca="1" si="1"/>
        <v>32</v>
      </c>
      <c r="Y13" s="74" t="str">
        <f t="shared" ca="1" si="2"/>
        <v/>
      </c>
    </row>
    <row r="14" spans="1:26" ht="60">
      <c r="A14" s="76" t="s">
        <v>4556</v>
      </c>
      <c r="B14" s="76" t="s">
        <v>4573</v>
      </c>
      <c r="C14" s="77"/>
      <c r="D14" s="78"/>
      <c r="E14" s="79"/>
      <c r="F14" s="80">
        <v>43644</v>
      </c>
      <c r="G14" s="78"/>
      <c r="H14" s="81" t="s">
        <v>4574</v>
      </c>
      <c r="I14" s="82" t="s">
        <v>4550</v>
      </c>
      <c r="J14" s="83">
        <v>43671</v>
      </c>
      <c r="K14" s="84"/>
      <c r="L14" s="85"/>
      <c r="M14" s="86"/>
      <c r="N14" s="87"/>
      <c r="O14" s="88"/>
      <c r="P14" s="75" t="str">
        <f ca="1">IF(IFERROR(IF($A14="","",OFFSET(INDEX('OLD Autres CAC'!$A:$AC,MATCH('Autres CAC'!$C14&amp;$B14,'OLD Autres CAC'!$AC:$AC,0),17),0,-1)),"")=0,"",IFERROR(IF($A14="","",OFFSET(INDEX('OLD Autres CAC'!$A:$AC,MATCH('Autres CAC'!$C14&amp;$B14,'OLD Autres CAC'!$AC:$AC,0),17),0,-1)),""))</f>
        <v/>
      </c>
      <c r="Q14" s="96" t="str">
        <f ca="1">IF(IFERROR(IF($A14="","",OFFSET(INDEX('OLD Autres CAC'!$A:$AC,MATCH('Autres CAC'!$C14&amp;$B14,'OLD Autres CAC'!$AC:$AC,0),18),0,-1)),"")=0,"",IFERROR(IF($A14="","",OFFSET(INDEX('OLD Autres CAC'!$A:$AC,MATCH('Autres CAC'!$C14&amp;$B14,'OLD Autres CAC'!$AC:$AC,0),18),0,-1)),""))</f>
        <v/>
      </c>
      <c r="R14" s="75" t="str">
        <f ca="1">IF(IFERROR(IF($A14="","",OFFSET(INDEX('OLD Autres CAC'!$A:$AC,MATCH('Autres CAC'!$C14&amp;$B14,'OLD Autres CAC'!$AC:$AC,0),19),0,-1)),"")=0,"",IFERROR(IF($A14="","",OFFSET(INDEX('OLD Autres CAC'!$A:$AC,MATCH('Autres CAC'!$C14&amp;$B14,'OLD Autres CAC'!$AC:$AC,0),19),0,-1)),""))</f>
        <v/>
      </c>
      <c r="S14" s="75" t="str">
        <f ca="1">IF(IFERROR(IF($A14="","",OFFSET(INDEX('OLD Autres CAC'!$A:$AC,MATCH('Autres CAC'!$C14&amp;$B14,'OLD Autres CAC'!$AC:$AC,0),20),0,-1)),"")=0,"",IFERROR(IF($A14="","",OFFSET(INDEX('OLD Autres CAC'!$A:$AC,MATCH('Autres CAC'!$C14&amp;$B14,'OLD Autres CAC'!$AC:$AC,0),20),0,-1)),""))</f>
        <v/>
      </c>
      <c r="T14" s="75" t="str">
        <f ca="1">IF(IFERROR(IF($A14="","",OFFSET(INDEX('OLD Autres CAC'!$A:$AC,MATCH('Autres CAC'!$C14&amp;$B14,'OLD Autres CAC'!$AC:$AC,0),21),0,-1)),"")=0,"",IFERROR(IF($A14="","",OFFSET(INDEX('OLD Autres CAC'!$A:$AC,MATCH('Autres CAC'!$C14&amp;$B14,'OLD Autres CAC'!$AC:$AC,0),21),0,-1)),""))</f>
        <v/>
      </c>
      <c r="U14" s="75" t="str">
        <f>IFERROR(IF($A14="","",VLOOKUP('Autres CAC'!$C14,Repartition!$A:$F,5,FALSE)),"")</f>
        <v/>
      </c>
      <c r="V14" s="75" t="str">
        <f ca="1">IFERROR(IF($A14="","",OFFSET(INDEX(Priorité!$A:$F,MATCH('Autres CAC'!$C14,Priorité!$B:$B,0),2),0,-1)),"")</f>
        <v/>
      </c>
      <c r="W14" s="72" t="str">
        <f t="shared" ca="1" si="0"/>
        <v>Unsupported Request</v>
      </c>
      <c r="X14" s="73">
        <f t="shared" ca="1" si="1"/>
        <v>32</v>
      </c>
      <c r="Y14" s="74" t="str">
        <f t="shared" ca="1" si="2"/>
        <v/>
      </c>
    </row>
    <row r="15" spans="1:26" ht="60">
      <c r="A15" s="76" t="s">
        <v>4575</v>
      </c>
      <c r="B15" s="76" t="s">
        <v>4576</v>
      </c>
      <c r="C15" s="77"/>
      <c r="D15" s="78"/>
      <c r="E15" s="79"/>
      <c r="F15" s="80">
        <v>43644</v>
      </c>
      <c r="G15" s="78"/>
      <c r="H15" s="81" t="s">
        <v>4577</v>
      </c>
      <c r="I15" s="82" t="s">
        <v>4550</v>
      </c>
      <c r="J15" s="83">
        <v>43671</v>
      </c>
      <c r="K15" s="84"/>
      <c r="L15" s="85"/>
      <c r="M15" s="86"/>
      <c r="N15" s="87"/>
      <c r="O15" s="88"/>
      <c r="P15" s="75" t="str">
        <f ca="1">IF(IFERROR(IF($A15="","",OFFSET(INDEX('OLD Autres CAC'!$A:$AC,MATCH('Autres CAC'!$C15&amp;$B15,'OLD Autres CAC'!$AC:$AC,0),17),0,-1)),"")=0,"",IFERROR(IF($A15="","",OFFSET(INDEX('OLD Autres CAC'!$A:$AC,MATCH('Autres CAC'!$C15&amp;$B15,'OLD Autres CAC'!$AC:$AC,0),17),0,-1)),""))</f>
        <v/>
      </c>
      <c r="Q15" s="96" t="str">
        <f ca="1">IF(IFERROR(IF($A15="","",OFFSET(INDEX('OLD Autres CAC'!$A:$AC,MATCH('Autres CAC'!$C15&amp;$B15,'OLD Autres CAC'!$AC:$AC,0),18),0,-1)),"")=0,"",IFERROR(IF($A15="","",OFFSET(INDEX('OLD Autres CAC'!$A:$AC,MATCH('Autres CAC'!$C15&amp;$B15,'OLD Autres CAC'!$AC:$AC,0),18),0,-1)),""))</f>
        <v/>
      </c>
      <c r="R15" s="75" t="str">
        <f ca="1">IF(IFERROR(IF($A15="","",OFFSET(INDEX('OLD Autres CAC'!$A:$AC,MATCH('Autres CAC'!$C15&amp;$B15,'OLD Autres CAC'!$AC:$AC,0),19),0,-1)),"")=0,"",IFERROR(IF($A15="","",OFFSET(INDEX('OLD Autres CAC'!$A:$AC,MATCH('Autres CAC'!$C15&amp;$B15,'OLD Autres CAC'!$AC:$AC,0),19),0,-1)),""))</f>
        <v/>
      </c>
      <c r="S15" s="75" t="str">
        <f ca="1">IF(IFERROR(IF($A15="","",OFFSET(INDEX('OLD Autres CAC'!$A:$AC,MATCH('Autres CAC'!$C15&amp;$B15,'OLD Autres CAC'!$AC:$AC,0),20),0,-1)),"")=0,"",IFERROR(IF($A15="","",OFFSET(INDEX('OLD Autres CAC'!$A:$AC,MATCH('Autres CAC'!$C15&amp;$B15,'OLD Autres CAC'!$AC:$AC,0),20),0,-1)),""))</f>
        <v/>
      </c>
      <c r="T15" s="75" t="str">
        <f ca="1">IF(IFERROR(IF($A15="","",OFFSET(INDEX('OLD Autres CAC'!$A:$AC,MATCH('Autres CAC'!$C15&amp;$B15,'OLD Autres CAC'!$AC:$AC,0),21),0,-1)),"")=0,"",IFERROR(IF($A15="","",OFFSET(INDEX('OLD Autres CAC'!$A:$AC,MATCH('Autres CAC'!$C15&amp;$B15,'OLD Autres CAC'!$AC:$AC,0),21),0,-1)),""))</f>
        <v/>
      </c>
      <c r="U15" s="75" t="str">
        <f>IFERROR(IF($A15="","",VLOOKUP('Autres CAC'!$C15,Repartition!$A:$F,5,FALSE)),"")</f>
        <v/>
      </c>
      <c r="V15" s="75" t="str">
        <f ca="1">IFERROR(IF($A15="","",OFFSET(INDEX(Priorité!$A:$F,MATCH('Autres CAC'!$C15,Priorité!$B:$B,0),2),0,-1)),"")</f>
        <v/>
      </c>
      <c r="W15" s="72" t="str">
        <f t="shared" ca="1" si="0"/>
        <v>Unsupported Request</v>
      </c>
      <c r="X15" s="73">
        <f t="shared" ca="1" si="1"/>
        <v>32</v>
      </c>
      <c r="Y15" s="74" t="str">
        <f t="shared" ca="1" si="2"/>
        <v/>
      </c>
    </row>
    <row r="16" spans="1:26" ht="30">
      <c r="A16" s="76" t="s">
        <v>56</v>
      </c>
      <c r="B16" s="76" t="s">
        <v>4578</v>
      </c>
      <c r="C16" s="77"/>
      <c r="D16" s="78"/>
      <c r="E16" s="79"/>
      <c r="F16" s="80">
        <v>43644</v>
      </c>
      <c r="G16" s="78"/>
      <c r="H16" s="81" t="s">
        <v>4579</v>
      </c>
      <c r="I16" s="82" t="s">
        <v>4550</v>
      </c>
      <c r="J16" s="83">
        <v>43671</v>
      </c>
      <c r="K16" s="84"/>
      <c r="L16" s="85"/>
      <c r="M16" s="86"/>
      <c r="N16" s="87"/>
      <c r="O16" s="88"/>
      <c r="P16" s="75" t="str">
        <f ca="1">IF(IFERROR(IF($A16="","",OFFSET(INDEX('OLD Autres CAC'!$A:$AC,MATCH('Autres CAC'!$C16&amp;$B16,'OLD Autres CAC'!$AC:$AC,0),17),0,-1)),"")=0,"",IFERROR(IF($A16="","",OFFSET(INDEX('OLD Autres CAC'!$A:$AC,MATCH('Autres CAC'!$C16&amp;$B16,'OLD Autres CAC'!$AC:$AC,0),17),0,-1)),""))</f>
        <v/>
      </c>
      <c r="Q16" s="96" t="str">
        <f ca="1">IF(IFERROR(IF($A16="","",OFFSET(INDEX('OLD Autres CAC'!$A:$AC,MATCH('Autres CAC'!$C16&amp;$B16,'OLD Autres CAC'!$AC:$AC,0),18),0,-1)),"")=0,"",IFERROR(IF($A16="","",OFFSET(INDEX('OLD Autres CAC'!$A:$AC,MATCH('Autres CAC'!$C16&amp;$B16,'OLD Autres CAC'!$AC:$AC,0),18),0,-1)),""))</f>
        <v/>
      </c>
      <c r="R16" s="75" t="str">
        <f ca="1">IF(IFERROR(IF($A16="","",OFFSET(INDEX('OLD Autres CAC'!$A:$AC,MATCH('Autres CAC'!$C16&amp;$B16,'OLD Autres CAC'!$AC:$AC,0),19),0,-1)),"")=0,"",IFERROR(IF($A16="","",OFFSET(INDEX('OLD Autres CAC'!$A:$AC,MATCH('Autres CAC'!$C16&amp;$B16,'OLD Autres CAC'!$AC:$AC,0),19),0,-1)),""))</f>
        <v/>
      </c>
      <c r="S16" s="75" t="str">
        <f ca="1">IF(IFERROR(IF($A16="","",OFFSET(INDEX('OLD Autres CAC'!$A:$AC,MATCH('Autres CAC'!$C16&amp;$B16,'OLD Autres CAC'!$AC:$AC,0),20),0,-1)),"")=0,"",IFERROR(IF($A16="","",OFFSET(INDEX('OLD Autres CAC'!$A:$AC,MATCH('Autres CAC'!$C16&amp;$B16,'OLD Autres CAC'!$AC:$AC,0),20),0,-1)),""))</f>
        <v/>
      </c>
      <c r="T16" s="75" t="str">
        <f ca="1">IF(IFERROR(IF($A16="","",OFFSET(INDEX('OLD Autres CAC'!$A:$AC,MATCH('Autres CAC'!$C16&amp;$B16,'OLD Autres CAC'!$AC:$AC,0),21),0,-1)),"")=0,"",IFERROR(IF($A16="","",OFFSET(INDEX('OLD Autres CAC'!$A:$AC,MATCH('Autres CAC'!$C16&amp;$B16,'OLD Autres CAC'!$AC:$AC,0),21),0,-1)),""))</f>
        <v/>
      </c>
      <c r="U16" s="75" t="str">
        <f>IFERROR(IF($A16="","",VLOOKUP('Autres CAC'!$C16,Repartition!$A:$F,5,FALSE)),"")</f>
        <v/>
      </c>
      <c r="V16" s="75" t="str">
        <f ca="1">IFERROR(IF($A16="","",OFFSET(INDEX(Priorité!$A:$F,MATCH('Autres CAC'!$C16,Priorité!$B:$B,0),2),0,-1)),"")</f>
        <v/>
      </c>
      <c r="W16" s="72" t="str">
        <f t="shared" ca="1" si="0"/>
        <v>Unsupported Request</v>
      </c>
      <c r="X16" s="73">
        <f t="shared" ca="1" si="1"/>
        <v>32</v>
      </c>
      <c r="Y16" s="74" t="str">
        <f t="shared" ca="1" si="2"/>
        <v/>
      </c>
    </row>
    <row r="17" spans="1:25" ht="30">
      <c r="A17" s="76" t="s">
        <v>56</v>
      </c>
      <c r="B17" s="76" t="s">
        <v>4580</v>
      </c>
      <c r="C17" s="77"/>
      <c r="D17" s="78"/>
      <c r="E17" s="79"/>
      <c r="F17" s="80">
        <v>43644</v>
      </c>
      <c r="G17" s="78"/>
      <c r="H17" s="81" t="s">
        <v>4581</v>
      </c>
      <c r="I17" s="82" t="s">
        <v>4550</v>
      </c>
      <c r="J17" s="83">
        <v>43671</v>
      </c>
      <c r="K17" s="84"/>
      <c r="L17" s="85"/>
      <c r="M17" s="86"/>
      <c r="N17" s="87"/>
      <c r="O17" s="88"/>
      <c r="P17" s="75" t="str">
        <f ca="1">IF(IFERROR(IF($A17="","",OFFSET(INDEX('OLD Autres CAC'!$A:$AC,MATCH('Autres CAC'!$C17&amp;$B17,'OLD Autres CAC'!$AC:$AC,0),17),0,-1)),"")=0,"",IFERROR(IF($A17="","",OFFSET(INDEX('OLD Autres CAC'!$A:$AC,MATCH('Autres CAC'!$C17&amp;$B17,'OLD Autres CAC'!$AC:$AC,0),17),0,-1)),""))</f>
        <v/>
      </c>
      <c r="Q17" s="96" t="str">
        <f ca="1">IF(IFERROR(IF($A17="","",OFFSET(INDEX('OLD Autres CAC'!$A:$AC,MATCH('Autres CAC'!$C17&amp;$B17,'OLD Autres CAC'!$AC:$AC,0),18),0,-1)),"")=0,"",IFERROR(IF($A17="","",OFFSET(INDEX('OLD Autres CAC'!$A:$AC,MATCH('Autres CAC'!$C17&amp;$B17,'OLD Autres CAC'!$AC:$AC,0),18),0,-1)),""))</f>
        <v/>
      </c>
      <c r="R17" s="75" t="str">
        <f ca="1">IF(IFERROR(IF($A17="","",OFFSET(INDEX('OLD Autres CAC'!$A:$AC,MATCH('Autres CAC'!$C17&amp;$B17,'OLD Autres CAC'!$AC:$AC,0),19),0,-1)),"")=0,"",IFERROR(IF($A17="","",OFFSET(INDEX('OLD Autres CAC'!$A:$AC,MATCH('Autres CAC'!$C17&amp;$B17,'OLD Autres CAC'!$AC:$AC,0),19),0,-1)),""))</f>
        <v/>
      </c>
      <c r="S17" s="75" t="str">
        <f ca="1">IF(IFERROR(IF($A17="","",OFFSET(INDEX('OLD Autres CAC'!$A:$AC,MATCH('Autres CAC'!$C17&amp;$B17,'OLD Autres CAC'!$AC:$AC,0),20),0,-1)),"")=0,"",IFERROR(IF($A17="","",OFFSET(INDEX('OLD Autres CAC'!$A:$AC,MATCH('Autres CAC'!$C17&amp;$B17,'OLD Autres CAC'!$AC:$AC,0),20),0,-1)),""))</f>
        <v/>
      </c>
      <c r="T17" s="75" t="str">
        <f ca="1">IF(IFERROR(IF($A17="","",OFFSET(INDEX('OLD Autres CAC'!$A:$AC,MATCH('Autres CAC'!$C17&amp;$B17,'OLD Autres CAC'!$AC:$AC,0),21),0,-1)),"")=0,"",IFERROR(IF($A17="","",OFFSET(INDEX('OLD Autres CAC'!$A:$AC,MATCH('Autres CAC'!$C17&amp;$B17,'OLD Autres CAC'!$AC:$AC,0),21),0,-1)),""))</f>
        <v/>
      </c>
      <c r="U17" s="75" t="str">
        <f>IFERROR(IF($A17="","",VLOOKUP('Autres CAC'!$C17,Repartition!$A:$F,5,FALSE)),"")</f>
        <v/>
      </c>
      <c r="V17" s="75" t="str">
        <f ca="1">IFERROR(IF($A17="","",OFFSET(INDEX(Priorité!$A:$F,MATCH('Autres CAC'!$C17,Priorité!$B:$B,0),2),0,-1)),"")</f>
        <v/>
      </c>
      <c r="W17" s="72" t="str">
        <f t="shared" ca="1" si="0"/>
        <v>Unsupported Request</v>
      </c>
      <c r="X17" s="73">
        <f t="shared" ca="1" si="1"/>
        <v>32</v>
      </c>
      <c r="Y17" s="74" t="str">
        <f t="shared" ca="1" si="2"/>
        <v/>
      </c>
    </row>
    <row r="18" spans="1:25" ht="105">
      <c r="A18" s="76" t="s">
        <v>56</v>
      </c>
      <c r="B18" s="76" t="s">
        <v>4582</v>
      </c>
      <c r="C18" s="77"/>
      <c r="D18" s="78"/>
      <c r="E18" s="79"/>
      <c r="F18" s="80">
        <v>43644</v>
      </c>
      <c r="G18" s="78"/>
      <c r="H18" s="81" t="s">
        <v>4583</v>
      </c>
      <c r="I18" s="82" t="s">
        <v>4550</v>
      </c>
      <c r="J18" s="83">
        <v>43671</v>
      </c>
      <c r="K18" s="84"/>
      <c r="L18" s="85"/>
      <c r="M18" s="86"/>
      <c r="N18" s="87"/>
      <c r="O18" s="88"/>
      <c r="P18" s="75" t="str">
        <f ca="1">IF(IFERROR(IF($A18="","",OFFSET(INDEX('OLD Autres CAC'!$A:$AC,MATCH('Autres CAC'!$C18&amp;$B18,'OLD Autres CAC'!$AC:$AC,0),17),0,-1)),"")=0,"",IFERROR(IF($A18="","",OFFSET(INDEX('OLD Autres CAC'!$A:$AC,MATCH('Autres CAC'!$C18&amp;$B18,'OLD Autres CAC'!$AC:$AC,0),17),0,-1)),""))</f>
        <v/>
      </c>
      <c r="Q18" s="96" t="str">
        <f ca="1">IF(IFERROR(IF($A18="","",OFFSET(INDEX('OLD Autres CAC'!$A:$AC,MATCH('Autres CAC'!$C18&amp;$B18,'OLD Autres CAC'!$AC:$AC,0),18),0,-1)),"")=0,"",IFERROR(IF($A18="","",OFFSET(INDEX('OLD Autres CAC'!$A:$AC,MATCH('Autres CAC'!$C18&amp;$B18,'OLD Autres CAC'!$AC:$AC,0),18),0,-1)),""))</f>
        <v/>
      </c>
      <c r="R18" s="75" t="str">
        <f ca="1">IF(IFERROR(IF($A18="","",OFFSET(INDEX('OLD Autres CAC'!$A:$AC,MATCH('Autres CAC'!$C18&amp;$B18,'OLD Autres CAC'!$AC:$AC,0),19),0,-1)),"")=0,"",IFERROR(IF($A18="","",OFFSET(INDEX('OLD Autres CAC'!$A:$AC,MATCH('Autres CAC'!$C18&amp;$B18,'OLD Autres CAC'!$AC:$AC,0),19),0,-1)),""))</f>
        <v/>
      </c>
      <c r="S18" s="75" t="str">
        <f ca="1">IF(IFERROR(IF($A18="","",OFFSET(INDEX('OLD Autres CAC'!$A:$AC,MATCH('Autres CAC'!$C18&amp;$B18,'OLD Autres CAC'!$AC:$AC,0),20),0,-1)),"")=0,"",IFERROR(IF($A18="","",OFFSET(INDEX('OLD Autres CAC'!$A:$AC,MATCH('Autres CAC'!$C18&amp;$B18,'OLD Autres CAC'!$AC:$AC,0),20),0,-1)),""))</f>
        <v/>
      </c>
      <c r="T18" s="75" t="str">
        <f ca="1">IF(IFERROR(IF($A18="","",OFFSET(INDEX('OLD Autres CAC'!$A:$AC,MATCH('Autres CAC'!$C18&amp;$B18,'OLD Autres CAC'!$AC:$AC,0),21),0,-1)),"")=0,"",IFERROR(IF($A18="","",OFFSET(INDEX('OLD Autres CAC'!$A:$AC,MATCH('Autres CAC'!$C18&amp;$B18,'OLD Autres CAC'!$AC:$AC,0),21),0,-1)),""))</f>
        <v/>
      </c>
      <c r="U18" s="75" t="str">
        <f>IFERROR(IF($A18="","",VLOOKUP('Autres CAC'!$C18,Repartition!$A:$F,5,FALSE)),"")</f>
        <v/>
      </c>
      <c r="V18" s="75" t="str">
        <f ca="1">IFERROR(IF($A18="","",OFFSET(INDEX(Priorité!$A:$F,MATCH('Autres CAC'!$C18,Priorité!$B:$B,0),2),0,-1)),"")</f>
        <v/>
      </c>
      <c r="W18" s="72" t="str">
        <f t="shared" ca="1" si="0"/>
        <v>Unsupported Request</v>
      </c>
      <c r="X18" s="73">
        <f t="shared" ca="1" si="1"/>
        <v>32</v>
      </c>
      <c r="Y18" s="74" t="str">
        <f t="shared" ca="1" si="2"/>
        <v/>
      </c>
    </row>
    <row r="19" spans="1:25" ht="30">
      <c r="A19" s="76" t="s">
        <v>4547</v>
      </c>
      <c r="B19" s="76" t="s">
        <v>4584</v>
      </c>
      <c r="C19" s="77"/>
      <c r="D19" s="78"/>
      <c r="E19" s="79"/>
      <c r="F19" s="80">
        <v>43644</v>
      </c>
      <c r="G19" s="78"/>
      <c r="H19" s="81" t="s">
        <v>4585</v>
      </c>
      <c r="I19" s="82" t="s">
        <v>4550</v>
      </c>
      <c r="J19" s="83">
        <v>43671</v>
      </c>
      <c r="K19" s="84"/>
      <c r="L19" s="85"/>
      <c r="M19" s="86"/>
      <c r="N19" s="87"/>
      <c r="O19" s="88"/>
      <c r="P19" s="75" t="str">
        <f ca="1">IF(IFERROR(IF($A19="","",OFFSET(INDEX('OLD Autres CAC'!$A:$AC,MATCH('Autres CAC'!$C19&amp;$B19,'OLD Autres CAC'!$AC:$AC,0),17),0,-1)),"")=0,"",IFERROR(IF($A19="","",OFFSET(INDEX('OLD Autres CAC'!$A:$AC,MATCH('Autres CAC'!$C19&amp;$B19,'OLD Autres CAC'!$AC:$AC,0),17),0,-1)),""))</f>
        <v/>
      </c>
      <c r="Q19" s="96" t="str">
        <f ca="1">IF(IFERROR(IF($A19="","",OFFSET(INDEX('OLD Autres CAC'!$A:$AC,MATCH('Autres CAC'!$C19&amp;$B19,'OLD Autres CAC'!$AC:$AC,0),18),0,-1)),"")=0,"",IFERROR(IF($A19="","",OFFSET(INDEX('OLD Autres CAC'!$A:$AC,MATCH('Autres CAC'!$C19&amp;$B19,'OLD Autres CAC'!$AC:$AC,0),18),0,-1)),""))</f>
        <v/>
      </c>
      <c r="R19" s="75" t="str">
        <f ca="1">IF(IFERROR(IF($A19="","",OFFSET(INDEX('OLD Autres CAC'!$A:$AC,MATCH('Autres CAC'!$C19&amp;$B19,'OLD Autres CAC'!$AC:$AC,0),19),0,-1)),"")=0,"",IFERROR(IF($A19="","",OFFSET(INDEX('OLD Autres CAC'!$A:$AC,MATCH('Autres CAC'!$C19&amp;$B19,'OLD Autres CAC'!$AC:$AC,0),19),0,-1)),""))</f>
        <v/>
      </c>
      <c r="S19" s="75" t="str">
        <f ca="1">IF(IFERROR(IF($A19="","",OFFSET(INDEX('OLD Autres CAC'!$A:$AC,MATCH('Autres CAC'!$C19&amp;$B19,'OLD Autres CAC'!$AC:$AC,0),20),0,-1)),"")=0,"",IFERROR(IF($A19="","",OFFSET(INDEX('OLD Autres CAC'!$A:$AC,MATCH('Autres CAC'!$C19&amp;$B19,'OLD Autres CAC'!$AC:$AC,0),20),0,-1)),""))</f>
        <v/>
      </c>
      <c r="T19" s="75" t="str">
        <f ca="1">IF(IFERROR(IF($A19="","",OFFSET(INDEX('OLD Autres CAC'!$A:$AC,MATCH('Autres CAC'!$C19&amp;$B19,'OLD Autres CAC'!$AC:$AC,0),21),0,-1)),"")=0,"",IFERROR(IF($A19="","",OFFSET(INDEX('OLD Autres CAC'!$A:$AC,MATCH('Autres CAC'!$C19&amp;$B19,'OLD Autres CAC'!$AC:$AC,0),21),0,-1)),""))</f>
        <v/>
      </c>
      <c r="U19" s="75" t="str">
        <f>IFERROR(IF($A19="","",VLOOKUP('Autres CAC'!$C19,Repartition!$A:$F,5,FALSE)),"")</f>
        <v/>
      </c>
      <c r="V19" s="75" t="str">
        <f ca="1">IFERROR(IF($A19="","",OFFSET(INDEX(Priorité!$A:$F,MATCH('Autres CAC'!$C19,Priorité!$B:$B,0),2),0,-1)),"")</f>
        <v/>
      </c>
      <c r="W19" s="72" t="str">
        <f t="shared" ca="1" si="0"/>
        <v>Unsupported Request</v>
      </c>
      <c r="X19" s="73">
        <f t="shared" ca="1" si="1"/>
        <v>32</v>
      </c>
      <c r="Y19" s="74" t="str">
        <f t="shared" ca="1" si="2"/>
        <v/>
      </c>
    </row>
    <row r="20" spans="1:25" ht="30">
      <c r="A20" s="76" t="s">
        <v>4547</v>
      </c>
      <c r="B20" s="76" t="s">
        <v>4586</v>
      </c>
      <c r="C20" s="77"/>
      <c r="D20" s="78"/>
      <c r="E20" s="79"/>
      <c r="F20" s="80">
        <v>43644</v>
      </c>
      <c r="G20" s="78"/>
      <c r="H20" s="81" t="s">
        <v>4585</v>
      </c>
      <c r="I20" s="82" t="s">
        <v>4550</v>
      </c>
      <c r="J20" s="83">
        <v>43671</v>
      </c>
      <c r="K20" s="84"/>
      <c r="L20" s="85"/>
      <c r="M20" s="86"/>
      <c r="N20" s="87"/>
      <c r="O20" s="88"/>
      <c r="P20" s="75" t="str">
        <f ca="1">IF(IFERROR(IF($A20="","",OFFSET(INDEX('OLD Autres CAC'!$A:$AC,MATCH('Autres CAC'!$C20&amp;$B20,'OLD Autres CAC'!$AC:$AC,0),17),0,-1)),"")=0,"",IFERROR(IF($A20="","",OFFSET(INDEX('OLD Autres CAC'!$A:$AC,MATCH('Autres CAC'!$C20&amp;$B20,'OLD Autres CAC'!$AC:$AC,0),17),0,-1)),""))</f>
        <v/>
      </c>
      <c r="Q20" s="96" t="str">
        <f ca="1">IF(IFERROR(IF($A20="","",OFFSET(INDEX('OLD Autres CAC'!$A:$AC,MATCH('Autres CAC'!$C20&amp;$B20,'OLD Autres CAC'!$AC:$AC,0),18),0,-1)),"")=0,"",IFERROR(IF($A20="","",OFFSET(INDEX('OLD Autres CAC'!$A:$AC,MATCH('Autres CAC'!$C20&amp;$B20,'OLD Autres CAC'!$AC:$AC,0),18),0,-1)),""))</f>
        <v/>
      </c>
      <c r="R20" s="75" t="str">
        <f ca="1">IF(IFERROR(IF($A20="","",OFFSET(INDEX('OLD Autres CAC'!$A:$AC,MATCH('Autres CAC'!$C20&amp;$B20,'OLD Autres CAC'!$AC:$AC,0),19),0,-1)),"")=0,"",IFERROR(IF($A20="","",OFFSET(INDEX('OLD Autres CAC'!$A:$AC,MATCH('Autres CAC'!$C20&amp;$B20,'OLD Autres CAC'!$AC:$AC,0),19),0,-1)),""))</f>
        <v/>
      </c>
      <c r="S20" s="75" t="str">
        <f ca="1">IF(IFERROR(IF($A20="","",OFFSET(INDEX('OLD Autres CAC'!$A:$AC,MATCH('Autres CAC'!$C20&amp;$B20,'OLD Autres CAC'!$AC:$AC,0),20),0,-1)),"")=0,"",IFERROR(IF($A20="","",OFFSET(INDEX('OLD Autres CAC'!$A:$AC,MATCH('Autres CAC'!$C20&amp;$B20,'OLD Autres CAC'!$AC:$AC,0),20),0,-1)),""))</f>
        <v/>
      </c>
      <c r="T20" s="75" t="str">
        <f ca="1">IF(IFERROR(IF($A20="","",OFFSET(INDEX('OLD Autres CAC'!$A:$AC,MATCH('Autres CAC'!$C20&amp;$B20,'OLD Autres CAC'!$AC:$AC,0),21),0,-1)),"")=0,"",IFERROR(IF($A20="","",OFFSET(INDEX('OLD Autres CAC'!$A:$AC,MATCH('Autres CAC'!$C20&amp;$B20,'OLD Autres CAC'!$AC:$AC,0),21),0,-1)),""))</f>
        <v/>
      </c>
      <c r="U20" s="75" t="str">
        <f>IFERROR(IF($A20="","",VLOOKUP('Autres CAC'!$C20,Repartition!$A:$F,5,FALSE)),"")</f>
        <v/>
      </c>
      <c r="V20" s="75" t="str">
        <f ca="1">IFERROR(IF($A20="","",OFFSET(INDEX(Priorité!$A:$F,MATCH('Autres CAC'!$C20,Priorité!$B:$B,0),2),0,-1)),"")</f>
        <v/>
      </c>
      <c r="W20" s="72" t="str">
        <f t="shared" ca="1" si="0"/>
        <v>Unsupported Request</v>
      </c>
      <c r="X20" s="73">
        <f t="shared" ca="1" si="1"/>
        <v>32</v>
      </c>
      <c r="Y20" s="74" t="str">
        <f t="shared" ca="1" si="2"/>
        <v/>
      </c>
    </row>
    <row r="21" spans="1:25" ht="30">
      <c r="A21" s="76" t="s">
        <v>4547</v>
      </c>
      <c r="B21" s="76" t="s">
        <v>4587</v>
      </c>
      <c r="C21" s="77"/>
      <c r="D21" s="78"/>
      <c r="E21" s="79"/>
      <c r="F21" s="80">
        <v>43644</v>
      </c>
      <c r="G21" s="78"/>
      <c r="H21" s="81" t="s">
        <v>4588</v>
      </c>
      <c r="I21" s="82" t="s">
        <v>4550</v>
      </c>
      <c r="J21" s="83">
        <v>43672</v>
      </c>
      <c r="K21" s="84"/>
      <c r="L21" s="85"/>
      <c r="M21" s="86"/>
      <c r="N21" s="87"/>
      <c r="O21" s="88"/>
      <c r="P21" s="75" t="str">
        <f ca="1">IF(IFERROR(IF($A21="","",OFFSET(INDEX('OLD Autres CAC'!$A:$AC,MATCH('Autres CAC'!$C21&amp;$B21,'OLD Autres CAC'!$AC:$AC,0),17),0,-1)),"")=0,"",IFERROR(IF($A21="","",OFFSET(INDEX('OLD Autres CAC'!$A:$AC,MATCH('Autres CAC'!$C21&amp;$B21,'OLD Autres CAC'!$AC:$AC,0),17),0,-1)),""))</f>
        <v/>
      </c>
      <c r="Q21" s="96" t="str">
        <f ca="1">IF(IFERROR(IF($A21="","",OFFSET(INDEX('OLD Autres CAC'!$A:$AC,MATCH('Autres CAC'!$C21&amp;$B21,'OLD Autres CAC'!$AC:$AC,0),18),0,-1)),"")=0,"",IFERROR(IF($A21="","",OFFSET(INDEX('OLD Autres CAC'!$A:$AC,MATCH('Autres CAC'!$C21&amp;$B21,'OLD Autres CAC'!$AC:$AC,0),18),0,-1)),""))</f>
        <v/>
      </c>
      <c r="R21" s="75" t="str">
        <f ca="1">IF(IFERROR(IF($A21="","",OFFSET(INDEX('OLD Autres CAC'!$A:$AC,MATCH('Autres CAC'!$C21&amp;$B21,'OLD Autres CAC'!$AC:$AC,0),19),0,-1)),"")=0,"",IFERROR(IF($A21="","",OFFSET(INDEX('OLD Autres CAC'!$A:$AC,MATCH('Autres CAC'!$C21&amp;$B21,'OLD Autres CAC'!$AC:$AC,0),19),0,-1)),""))</f>
        <v/>
      </c>
      <c r="S21" s="75" t="str">
        <f ca="1">IF(IFERROR(IF($A21="","",OFFSET(INDEX('OLD Autres CAC'!$A:$AC,MATCH('Autres CAC'!$C21&amp;$B21,'OLD Autres CAC'!$AC:$AC,0),20),0,-1)),"")=0,"",IFERROR(IF($A21="","",OFFSET(INDEX('OLD Autres CAC'!$A:$AC,MATCH('Autres CAC'!$C21&amp;$B21,'OLD Autres CAC'!$AC:$AC,0),20),0,-1)),""))</f>
        <v/>
      </c>
      <c r="T21" s="75" t="str">
        <f ca="1">IF(IFERROR(IF($A21="","",OFFSET(INDEX('OLD Autres CAC'!$A:$AC,MATCH('Autres CAC'!$C21&amp;$B21,'OLD Autres CAC'!$AC:$AC,0),21),0,-1)),"")=0,"",IFERROR(IF($A21="","",OFFSET(INDEX('OLD Autres CAC'!$A:$AC,MATCH('Autres CAC'!$C21&amp;$B21,'OLD Autres CAC'!$AC:$AC,0),21),0,-1)),""))</f>
        <v/>
      </c>
      <c r="U21" s="75" t="str">
        <f>IFERROR(IF($A21="","",VLOOKUP('Autres CAC'!$C21,Repartition!$A:$F,5,FALSE)),"")</f>
        <v/>
      </c>
      <c r="V21" s="75" t="str">
        <f ca="1">IFERROR(IF($A21="","",OFFSET(INDEX(Priorité!$A:$F,MATCH('Autres CAC'!$C21,Priorité!$B:$B,0),2),0,-1)),"")</f>
        <v/>
      </c>
      <c r="W21" s="72" t="str">
        <f t="shared" ca="1" si="0"/>
        <v>Unsupported Request</v>
      </c>
      <c r="X21" s="73">
        <f t="shared" ca="1" si="1"/>
        <v>31</v>
      </c>
      <c r="Y21" s="74" t="str">
        <f t="shared" ca="1" si="2"/>
        <v/>
      </c>
    </row>
    <row r="22" spans="1:25" ht="30">
      <c r="A22" s="76" t="s">
        <v>4575</v>
      </c>
      <c r="B22" s="76" t="s">
        <v>4589</v>
      </c>
      <c r="C22" s="77"/>
      <c r="D22" s="78"/>
      <c r="E22" s="79"/>
      <c r="F22" s="80">
        <v>43640</v>
      </c>
      <c r="G22" s="78"/>
      <c r="H22" s="81" t="s">
        <v>4590</v>
      </c>
      <c r="I22" s="82" t="s">
        <v>4550</v>
      </c>
      <c r="J22" s="83">
        <v>43672</v>
      </c>
      <c r="K22" s="84"/>
      <c r="L22" s="85"/>
      <c r="M22" s="86"/>
      <c r="N22" s="87"/>
      <c r="O22" s="88"/>
      <c r="P22" s="75" t="str">
        <f ca="1">IF(IFERROR(IF($A22="","",OFFSET(INDEX('OLD Autres CAC'!$A:$AC,MATCH('Autres CAC'!$C22&amp;$B22,'OLD Autres CAC'!$AC:$AC,0),17),0,-1)),"")=0,"",IFERROR(IF($A22="","",OFFSET(INDEX('OLD Autres CAC'!$A:$AC,MATCH('Autres CAC'!$C22&amp;$B22,'OLD Autres CAC'!$AC:$AC,0),17),0,-1)),""))</f>
        <v/>
      </c>
      <c r="Q22" s="96" t="str">
        <f ca="1">IF(IFERROR(IF($A22="","",OFFSET(INDEX('OLD Autres CAC'!$A:$AC,MATCH('Autres CAC'!$C22&amp;$B22,'OLD Autres CAC'!$AC:$AC,0),18),0,-1)),"")=0,"",IFERROR(IF($A22="","",OFFSET(INDEX('OLD Autres CAC'!$A:$AC,MATCH('Autres CAC'!$C22&amp;$B22,'OLD Autres CAC'!$AC:$AC,0),18),0,-1)),""))</f>
        <v/>
      </c>
      <c r="R22" s="75" t="str">
        <f ca="1">IF(IFERROR(IF($A22="","",OFFSET(INDEX('OLD Autres CAC'!$A:$AC,MATCH('Autres CAC'!$C22&amp;$B22,'OLD Autres CAC'!$AC:$AC,0),19),0,-1)),"")=0,"",IFERROR(IF($A22="","",OFFSET(INDEX('OLD Autres CAC'!$A:$AC,MATCH('Autres CAC'!$C22&amp;$B22,'OLD Autres CAC'!$AC:$AC,0),19),0,-1)),""))</f>
        <v/>
      </c>
      <c r="S22" s="75" t="str">
        <f ca="1">IF(IFERROR(IF($A22="","",OFFSET(INDEX('OLD Autres CAC'!$A:$AC,MATCH('Autres CAC'!$C22&amp;$B22,'OLD Autres CAC'!$AC:$AC,0),20),0,-1)),"")=0,"",IFERROR(IF($A22="","",OFFSET(INDEX('OLD Autres CAC'!$A:$AC,MATCH('Autres CAC'!$C22&amp;$B22,'OLD Autres CAC'!$AC:$AC,0),20),0,-1)),""))</f>
        <v/>
      </c>
      <c r="T22" s="75" t="str">
        <f ca="1">IF(IFERROR(IF($A22="","",OFFSET(INDEX('OLD Autres CAC'!$A:$AC,MATCH('Autres CAC'!$C22&amp;$B22,'OLD Autres CAC'!$AC:$AC,0),21),0,-1)),"")=0,"",IFERROR(IF($A22="","",OFFSET(INDEX('OLD Autres CAC'!$A:$AC,MATCH('Autres CAC'!$C22&amp;$B22,'OLD Autres CAC'!$AC:$AC,0),21),0,-1)),""))</f>
        <v/>
      </c>
      <c r="U22" s="75" t="str">
        <f>IFERROR(IF($A22="","",VLOOKUP('Autres CAC'!$C22,Repartition!$A:$F,5,FALSE)),"")</f>
        <v/>
      </c>
      <c r="V22" s="75" t="str">
        <f ca="1">IFERROR(IF($A22="","",OFFSET(INDEX(Priorité!$A:$F,MATCH('Autres CAC'!$C22,Priorité!$B:$B,0),2),0,-1)),"")</f>
        <v/>
      </c>
      <c r="W22" s="72" t="str">
        <f t="shared" ca="1" si="0"/>
        <v>Unsupported Request</v>
      </c>
      <c r="X22" s="73">
        <f t="shared" ca="1" si="1"/>
        <v>31</v>
      </c>
      <c r="Y22" s="74" t="str">
        <f t="shared" ca="1" si="2"/>
        <v/>
      </c>
    </row>
  </sheetData>
  <mergeCells count="3">
    <mergeCell ref="A1:O1"/>
    <mergeCell ref="P1:V1"/>
    <mergeCell ref="W1:Y1"/>
  </mergeCells>
  <conditionalFormatting sqref="W3:Y3">
    <cfRule type="cellIs" dxfId="24" priority="5" operator="equal">
      <formula>""</formula>
    </cfRule>
    <cfRule type="cellIs" dxfId="23" priority="6" operator="lessThanOrEqual">
      <formula>3</formula>
    </cfRule>
    <cfRule type="cellIs" dxfId="22" priority="7" operator="between">
      <formula>4</formula>
      <formula>5</formula>
    </cfRule>
    <cfRule type="cellIs" dxfId="21" priority="8" operator="greaterThan">
      <formula>5</formula>
    </cfRule>
  </conditionalFormatting>
  <conditionalFormatting sqref="W4:Y22">
    <cfRule type="cellIs" dxfId="20" priority="1" operator="equal">
      <formula>""</formula>
    </cfRule>
    <cfRule type="cellIs" dxfId="19" priority="2" operator="lessThanOrEqual">
      <formula>3</formula>
    </cfRule>
    <cfRule type="cellIs" dxfId="18" priority="3" operator="between">
      <formula>4</formula>
      <formula>5</formula>
    </cfRule>
    <cfRule type="cellIs" dxfId="17" priority="4" operator="greater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2" tint="-0.499984740745262"/>
  </sheetPr>
  <dimension ref="A1:Z22"/>
  <sheetViews>
    <sheetView topLeftCell="A13" workbookViewId="0">
      <selection activeCell="A28" sqref="A28"/>
    </sheetView>
  </sheetViews>
  <sheetFormatPr baseColWidth="10" defaultRowHeight="15"/>
  <cols>
    <col min="1" max="1" width="12.85546875" style="101" bestFit="1" customWidth="1"/>
    <col min="2" max="2" width="8.85546875" style="101" bestFit="1" customWidth="1"/>
    <col min="3" max="3" width="11.28515625" style="101" bestFit="1" customWidth="1"/>
    <col min="4" max="4" width="28.7109375" style="101" bestFit="1" customWidth="1"/>
    <col min="5" max="5" width="14" style="101" bestFit="1" customWidth="1"/>
    <col min="6" max="6" width="9" style="101" bestFit="1" customWidth="1"/>
    <col min="7" max="7" width="11.28515625" style="101" bestFit="1" customWidth="1"/>
    <col min="8" max="8" width="73.28515625" style="101" bestFit="1" customWidth="1"/>
    <col min="9" max="9" width="7.85546875" style="101" bestFit="1" customWidth="1"/>
    <col min="10" max="10" width="9" style="101" bestFit="1" customWidth="1"/>
    <col min="11" max="13" width="10.85546875" style="101" bestFit="1" customWidth="1"/>
    <col min="14" max="14" width="27.5703125" style="101" bestFit="1" customWidth="1"/>
    <col min="15" max="15" width="11.28515625" style="101" bestFit="1" customWidth="1"/>
    <col min="16" max="16" width="62.140625" style="101" bestFit="1" customWidth="1"/>
    <col min="17" max="17" width="10.5703125" style="101" bestFit="1" customWidth="1"/>
    <col min="18" max="18" width="10.28515625" style="101" bestFit="1" customWidth="1"/>
    <col min="19" max="19" width="10.140625" style="101" bestFit="1" customWidth="1"/>
    <col min="20" max="20" width="12.42578125" style="101" bestFit="1" customWidth="1"/>
    <col min="21" max="21" width="8.28515625" style="101" bestFit="1" customWidth="1"/>
    <col min="22" max="22" width="9.140625" style="101" bestFit="1" customWidth="1"/>
    <col min="23" max="23" width="21" style="102" bestFit="1" customWidth="1"/>
    <col min="24" max="24" width="10.85546875" style="101" bestFit="1" customWidth="1"/>
    <col min="25" max="25" width="11.28515625" style="101" bestFit="1" customWidth="1"/>
    <col min="26" max="28" width="11.42578125" style="101"/>
    <col min="29" max="29" width="14.5703125" style="101" bestFit="1" customWidth="1"/>
    <col min="30" max="16384" width="11.42578125" style="101"/>
  </cols>
  <sheetData>
    <row r="1" spans="1:26" s="130" customFormat="1" ht="26.25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  <c r="P1" s="161"/>
      <c r="Q1" s="159"/>
      <c r="R1" s="159"/>
      <c r="S1" s="159"/>
      <c r="T1" s="159"/>
      <c r="U1" s="159"/>
      <c r="V1" s="160"/>
      <c r="W1" s="158"/>
      <c r="X1" s="159"/>
      <c r="Y1" s="160"/>
    </row>
    <row r="2" spans="1:26" s="98" customFormat="1" ht="15.75">
      <c r="A2" s="107"/>
      <c r="B2" s="107"/>
      <c r="C2" s="107"/>
      <c r="D2" s="107"/>
      <c r="E2" s="107"/>
      <c r="F2" s="108"/>
      <c r="G2" s="108"/>
      <c r="H2" s="107"/>
      <c r="I2" s="109"/>
      <c r="J2" s="109"/>
      <c r="K2" s="110"/>
      <c r="L2" s="110"/>
      <c r="M2" s="110"/>
      <c r="N2" s="109"/>
      <c r="O2" s="109"/>
      <c r="P2" s="111"/>
      <c r="Q2" s="112"/>
      <c r="R2" s="112"/>
      <c r="S2" s="112"/>
      <c r="T2" s="112"/>
      <c r="U2" s="128"/>
      <c r="V2" s="128"/>
      <c r="W2" s="100"/>
      <c r="X2" s="100"/>
      <c r="Y2" s="100"/>
      <c r="Z2" s="99"/>
    </row>
    <row r="3" spans="1:26" s="98" customFormat="1">
      <c r="A3" s="115"/>
      <c r="B3" s="115"/>
      <c r="C3" s="116"/>
      <c r="D3" s="117"/>
      <c r="E3" s="118"/>
      <c r="F3" s="119"/>
      <c r="G3" s="117"/>
      <c r="H3" s="120"/>
      <c r="I3" s="121"/>
      <c r="J3" s="122"/>
      <c r="K3" s="123"/>
      <c r="L3" s="129"/>
      <c r="M3" s="124"/>
      <c r="N3" s="125"/>
      <c r="O3" s="126"/>
      <c r="P3" s="106"/>
      <c r="Q3" s="127"/>
      <c r="R3" s="114"/>
      <c r="S3" s="114"/>
      <c r="T3" s="114"/>
      <c r="U3" s="113"/>
      <c r="V3" s="113"/>
      <c r="W3" s="105"/>
      <c r="X3" s="104"/>
      <c r="Y3" s="103"/>
    </row>
    <row r="4" spans="1:26" s="98" customFormat="1">
      <c r="A4" s="115"/>
      <c r="B4" s="115"/>
      <c r="C4" s="116"/>
      <c r="D4" s="117"/>
      <c r="E4" s="118"/>
      <c r="F4" s="119"/>
      <c r="G4" s="117"/>
      <c r="H4" s="120"/>
      <c r="I4" s="121"/>
      <c r="J4" s="122"/>
      <c r="K4" s="123"/>
      <c r="L4" s="129"/>
      <c r="M4" s="124"/>
      <c r="N4" s="125"/>
      <c r="O4" s="126"/>
      <c r="P4" s="106"/>
      <c r="Q4" s="127"/>
      <c r="R4" s="114"/>
      <c r="S4" s="114"/>
      <c r="T4" s="114"/>
      <c r="U4" s="113"/>
      <c r="V4" s="113"/>
      <c r="W4" s="105"/>
      <c r="X4" s="104"/>
      <c r="Y4" s="103"/>
    </row>
    <row r="5" spans="1:26" s="98" customFormat="1">
      <c r="A5" s="115"/>
      <c r="B5" s="115"/>
      <c r="C5" s="116"/>
      <c r="D5" s="117"/>
      <c r="E5" s="118"/>
      <c r="F5" s="119"/>
      <c r="G5" s="117"/>
      <c r="H5" s="120"/>
      <c r="I5" s="121"/>
      <c r="J5" s="122"/>
      <c r="K5" s="123"/>
      <c r="L5" s="129"/>
      <c r="M5" s="124"/>
      <c r="N5" s="125"/>
      <c r="O5" s="126"/>
      <c r="P5" s="106"/>
      <c r="Q5" s="127"/>
      <c r="R5" s="114"/>
      <c r="S5" s="114"/>
      <c r="T5" s="114"/>
      <c r="U5" s="113"/>
      <c r="V5" s="113"/>
      <c r="W5" s="105"/>
      <c r="X5" s="104"/>
      <c r="Y5" s="103"/>
    </row>
    <row r="6" spans="1:26" s="98" customFormat="1">
      <c r="A6" s="115"/>
      <c r="B6" s="115"/>
      <c r="C6" s="116"/>
      <c r="D6" s="117"/>
      <c r="E6" s="118"/>
      <c r="F6" s="119"/>
      <c r="G6" s="117"/>
      <c r="H6" s="120"/>
      <c r="I6" s="121"/>
      <c r="J6" s="122"/>
      <c r="K6" s="123"/>
      <c r="L6" s="129"/>
      <c r="M6" s="124"/>
      <c r="N6" s="125"/>
      <c r="O6" s="126"/>
      <c r="P6" s="106"/>
      <c r="Q6" s="127"/>
      <c r="R6" s="114"/>
      <c r="S6" s="114"/>
      <c r="T6" s="114"/>
      <c r="U6" s="113"/>
      <c r="V6" s="113"/>
      <c r="W6" s="105"/>
      <c r="X6" s="104"/>
      <c r="Y6" s="103"/>
    </row>
    <row r="7" spans="1:26" s="98" customFormat="1">
      <c r="A7" s="115"/>
      <c r="B7" s="115"/>
      <c r="C7" s="116"/>
      <c r="D7" s="117"/>
      <c r="E7" s="118"/>
      <c r="F7" s="119"/>
      <c r="G7" s="117"/>
      <c r="H7" s="120"/>
      <c r="I7" s="121"/>
      <c r="J7" s="122"/>
      <c r="K7" s="123"/>
      <c r="L7" s="129"/>
      <c r="M7" s="124"/>
      <c r="N7" s="125"/>
      <c r="O7" s="126"/>
      <c r="P7" s="106"/>
      <c r="Q7" s="127"/>
      <c r="R7" s="114"/>
      <c r="S7" s="114"/>
      <c r="T7" s="114"/>
      <c r="U7" s="113"/>
      <c r="V7" s="113"/>
      <c r="W7" s="105"/>
      <c r="X7" s="104"/>
      <c r="Y7" s="103"/>
    </row>
    <row r="8" spans="1:26" s="98" customFormat="1">
      <c r="A8" s="115"/>
      <c r="B8" s="115"/>
      <c r="C8" s="116"/>
      <c r="D8" s="117"/>
      <c r="E8" s="118"/>
      <c r="F8" s="119"/>
      <c r="G8" s="117"/>
      <c r="H8" s="120"/>
      <c r="I8" s="121"/>
      <c r="J8" s="122"/>
      <c r="K8" s="123"/>
      <c r="L8" s="129"/>
      <c r="M8" s="124"/>
      <c r="N8" s="125"/>
      <c r="O8" s="126"/>
      <c r="P8" s="106"/>
      <c r="Q8" s="127"/>
      <c r="R8" s="114"/>
      <c r="S8" s="114"/>
      <c r="T8" s="114"/>
      <c r="U8" s="113"/>
      <c r="V8" s="113"/>
      <c r="W8" s="105"/>
      <c r="X8" s="104"/>
      <c r="Y8" s="103"/>
    </row>
    <row r="9" spans="1:26" s="98" customFormat="1">
      <c r="A9" s="115"/>
      <c r="B9" s="115"/>
      <c r="C9" s="116"/>
      <c r="D9" s="117"/>
      <c r="E9" s="118"/>
      <c r="F9" s="119"/>
      <c r="G9" s="117"/>
      <c r="H9" s="120"/>
      <c r="I9" s="121"/>
      <c r="J9" s="122"/>
      <c r="K9" s="123"/>
      <c r="L9" s="129"/>
      <c r="M9" s="124"/>
      <c r="N9" s="125"/>
      <c r="O9" s="126"/>
      <c r="P9" s="106"/>
      <c r="Q9" s="127"/>
      <c r="R9" s="114"/>
      <c r="S9" s="114"/>
      <c r="T9" s="114"/>
      <c r="U9" s="113"/>
      <c r="V9" s="113"/>
      <c r="W9" s="105"/>
      <c r="X9" s="104"/>
      <c r="Y9" s="103"/>
    </row>
    <row r="10" spans="1:26" s="98" customFormat="1">
      <c r="A10" s="115"/>
      <c r="B10" s="115"/>
      <c r="C10" s="116"/>
      <c r="D10" s="117"/>
      <c r="E10" s="118"/>
      <c r="F10" s="119"/>
      <c r="G10" s="117"/>
      <c r="H10" s="120"/>
      <c r="I10" s="121"/>
      <c r="J10" s="122"/>
      <c r="K10" s="123"/>
      <c r="L10" s="129"/>
      <c r="M10" s="124"/>
      <c r="N10" s="125"/>
      <c r="O10" s="126"/>
      <c r="P10" s="106"/>
      <c r="Q10" s="127"/>
      <c r="R10" s="114"/>
      <c r="S10" s="114"/>
      <c r="T10" s="114"/>
      <c r="U10" s="113"/>
      <c r="V10" s="113"/>
      <c r="W10" s="105"/>
      <c r="X10" s="104"/>
      <c r="Y10" s="103"/>
    </row>
    <row r="11" spans="1:26" s="98" customFormat="1">
      <c r="A11" s="115"/>
      <c r="B11" s="115"/>
      <c r="C11" s="116"/>
      <c r="D11" s="117"/>
      <c r="E11" s="118"/>
      <c r="F11" s="119"/>
      <c r="G11" s="117"/>
      <c r="H11" s="120"/>
      <c r="I11" s="121"/>
      <c r="J11" s="122"/>
      <c r="K11" s="123"/>
      <c r="L11" s="129"/>
      <c r="M11" s="124"/>
      <c r="N11" s="125"/>
      <c r="O11" s="126"/>
      <c r="P11" s="106"/>
      <c r="Q11" s="127"/>
      <c r="R11" s="114"/>
      <c r="S11" s="114"/>
      <c r="T11" s="114"/>
      <c r="U11" s="113"/>
      <c r="V11" s="113"/>
      <c r="W11" s="105"/>
      <c r="X11" s="104"/>
      <c r="Y11" s="103"/>
    </row>
    <row r="12" spans="1:26" s="98" customFormat="1">
      <c r="A12" s="115"/>
      <c r="B12" s="115"/>
      <c r="C12" s="116"/>
      <c r="D12" s="117"/>
      <c r="E12" s="118"/>
      <c r="F12" s="119"/>
      <c r="G12" s="117"/>
      <c r="H12" s="120"/>
      <c r="I12" s="121"/>
      <c r="J12" s="122"/>
      <c r="K12" s="123"/>
      <c r="L12" s="129"/>
      <c r="M12" s="124"/>
      <c r="N12" s="125"/>
      <c r="O12" s="126"/>
      <c r="P12" s="106"/>
      <c r="Q12" s="127"/>
      <c r="R12" s="114"/>
      <c r="S12" s="114"/>
      <c r="T12" s="114"/>
      <c r="U12" s="113"/>
      <c r="V12" s="113"/>
      <c r="W12" s="105"/>
      <c r="X12" s="104"/>
      <c r="Y12" s="103"/>
    </row>
    <row r="13" spans="1:26" s="98" customFormat="1">
      <c r="A13" s="115"/>
      <c r="B13" s="115"/>
      <c r="C13" s="116"/>
      <c r="D13" s="117"/>
      <c r="E13" s="118"/>
      <c r="F13" s="119"/>
      <c r="G13" s="117"/>
      <c r="H13" s="120"/>
      <c r="I13" s="121"/>
      <c r="J13" s="122"/>
      <c r="K13" s="123"/>
      <c r="L13" s="129"/>
      <c r="M13" s="124"/>
      <c r="N13" s="125"/>
      <c r="O13" s="126"/>
      <c r="P13" s="106"/>
      <c r="Q13" s="127"/>
      <c r="R13" s="114"/>
      <c r="S13" s="114"/>
      <c r="T13" s="114"/>
      <c r="U13" s="113"/>
      <c r="V13" s="113"/>
      <c r="W13" s="105"/>
      <c r="X13" s="104"/>
      <c r="Y13" s="103"/>
    </row>
    <row r="14" spans="1:26" s="98" customFormat="1">
      <c r="A14" s="115"/>
      <c r="B14" s="115"/>
      <c r="C14" s="116"/>
      <c r="D14" s="117"/>
      <c r="E14" s="118"/>
      <c r="F14" s="119"/>
      <c r="G14" s="117"/>
      <c r="H14" s="120"/>
      <c r="I14" s="121"/>
      <c r="J14" s="122"/>
      <c r="K14" s="123"/>
      <c r="L14" s="129"/>
      <c r="M14" s="124"/>
      <c r="N14" s="125"/>
      <c r="O14" s="126"/>
      <c r="P14" s="106"/>
      <c r="Q14" s="127"/>
      <c r="R14" s="114"/>
      <c r="S14" s="114"/>
      <c r="T14" s="114"/>
      <c r="U14" s="113"/>
      <c r="V14" s="113"/>
      <c r="W14" s="105"/>
      <c r="X14" s="104"/>
      <c r="Y14" s="103"/>
    </row>
    <row r="15" spans="1:26" s="98" customFormat="1">
      <c r="A15" s="115"/>
      <c r="B15" s="115"/>
      <c r="C15" s="116"/>
      <c r="D15" s="117"/>
      <c r="E15" s="118"/>
      <c r="F15" s="119"/>
      <c r="G15" s="117"/>
      <c r="H15" s="120"/>
      <c r="I15" s="121"/>
      <c r="J15" s="122"/>
      <c r="K15" s="123"/>
      <c r="L15" s="129"/>
      <c r="M15" s="124"/>
      <c r="N15" s="125"/>
      <c r="O15" s="126"/>
      <c r="P15" s="106"/>
      <c r="Q15" s="127"/>
      <c r="R15" s="114"/>
      <c r="S15" s="114"/>
      <c r="T15" s="114"/>
      <c r="U15" s="113"/>
      <c r="V15" s="113"/>
      <c r="W15" s="105"/>
      <c r="X15" s="104"/>
      <c r="Y15" s="103"/>
    </row>
    <row r="16" spans="1:26" s="98" customFormat="1">
      <c r="A16" s="115"/>
      <c r="B16" s="115"/>
      <c r="C16" s="116"/>
      <c r="D16" s="117"/>
      <c r="E16" s="118"/>
      <c r="F16" s="119"/>
      <c r="G16" s="117"/>
      <c r="H16" s="120"/>
      <c r="I16" s="121"/>
      <c r="J16" s="122"/>
      <c r="K16" s="123"/>
      <c r="L16" s="129"/>
      <c r="M16" s="124"/>
      <c r="N16" s="125"/>
      <c r="O16" s="126"/>
      <c r="P16" s="106"/>
      <c r="Q16" s="127"/>
      <c r="R16" s="114"/>
      <c r="S16" s="114"/>
      <c r="T16" s="114"/>
      <c r="U16" s="113"/>
      <c r="V16" s="113"/>
      <c r="W16" s="105"/>
      <c r="X16" s="104"/>
      <c r="Y16" s="103"/>
    </row>
    <row r="17" spans="1:25" s="98" customFormat="1">
      <c r="A17" s="115"/>
      <c r="B17" s="115"/>
      <c r="C17" s="116"/>
      <c r="D17" s="117"/>
      <c r="E17" s="118"/>
      <c r="F17" s="119"/>
      <c r="G17" s="117"/>
      <c r="H17" s="120"/>
      <c r="I17" s="121"/>
      <c r="J17" s="122"/>
      <c r="K17" s="123"/>
      <c r="L17" s="129"/>
      <c r="M17" s="124"/>
      <c r="N17" s="125"/>
      <c r="O17" s="126"/>
      <c r="P17" s="106"/>
      <c r="Q17" s="127"/>
      <c r="R17" s="114"/>
      <c r="S17" s="114"/>
      <c r="T17" s="114"/>
      <c r="U17" s="113"/>
      <c r="V17" s="113"/>
      <c r="W17" s="105"/>
      <c r="X17" s="104"/>
      <c r="Y17" s="103"/>
    </row>
    <row r="18" spans="1:25" s="98" customFormat="1">
      <c r="A18" s="115"/>
      <c r="B18" s="115"/>
      <c r="C18" s="116"/>
      <c r="D18" s="117"/>
      <c r="E18" s="118"/>
      <c r="F18" s="119"/>
      <c r="G18" s="117"/>
      <c r="H18" s="120"/>
      <c r="I18" s="121"/>
      <c r="J18" s="122"/>
      <c r="K18" s="123"/>
      <c r="L18" s="129"/>
      <c r="M18" s="124"/>
      <c r="N18" s="125"/>
      <c r="O18" s="126"/>
      <c r="P18" s="106"/>
      <c r="Q18" s="127"/>
      <c r="R18" s="114"/>
      <c r="S18" s="114"/>
      <c r="T18" s="114"/>
      <c r="U18" s="113"/>
      <c r="V18" s="113"/>
      <c r="W18" s="105"/>
      <c r="X18" s="104"/>
      <c r="Y18" s="103"/>
    </row>
    <row r="19" spans="1:25" s="98" customFormat="1">
      <c r="A19" s="115"/>
      <c r="B19" s="115"/>
      <c r="C19" s="116"/>
      <c r="D19" s="117"/>
      <c r="E19" s="118"/>
      <c r="F19" s="119"/>
      <c r="G19" s="117"/>
      <c r="H19" s="120"/>
      <c r="I19" s="121"/>
      <c r="J19" s="122"/>
      <c r="K19" s="123"/>
      <c r="L19" s="129"/>
      <c r="M19" s="124"/>
      <c r="N19" s="125"/>
      <c r="O19" s="126"/>
      <c r="P19" s="106"/>
      <c r="Q19" s="127"/>
      <c r="R19" s="114"/>
      <c r="S19" s="114"/>
      <c r="T19" s="114"/>
      <c r="U19" s="113"/>
      <c r="V19" s="113"/>
      <c r="W19" s="105"/>
      <c r="X19" s="104"/>
      <c r="Y19" s="103"/>
    </row>
    <row r="20" spans="1:25" s="98" customFormat="1">
      <c r="A20" s="115"/>
      <c r="B20" s="115"/>
      <c r="C20" s="116"/>
      <c r="D20" s="117"/>
      <c r="E20" s="118"/>
      <c r="F20" s="119"/>
      <c r="G20" s="117"/>
      <c r="H20" s="120"/>
      <c r="I20" s="121"/>
      <c r="J20" s="122"/>
      <c r="K20" s="123"/>
      <c r="L20" s="129"/>
      <c r="M20" s="124"/>
      <c r="N20" s="125"/>
      <c r="O20" s="126"/>
      <c r="P20" s="106"/>
      <c r="Q20" s="127"/>
      <c r="R20" s="114"/>
      <c r="S20" s="114"/>
      <c r="T20" s="114"/>
      <c r="U20" s="113"/>
      <c r="V20" s="113"/>
      <c r="W20" s="105"/>
      <c r="X20" s="104"/>
      <c r="Y20" s="103"/>
    </row>
    <row r="21" spans="1:25" s="98" customFormat="1">
      <c r="A21" s="115"/>
      <c r="B21" s="115"/>
      <c r="C21" s="116"/>
      <c r="D21" s="117"/>
      <c r="E21" s="118"/>
      <c r="F21" s="119"/>
      <c r="G21" s="117"/>
      <c r="H21" s="120"/>
      <c r="I21" s="121"/>
      <c r="J21" s="122"/>
      <c r="K21" s="123"/>
      <c r="L21" s="129"/>
      <c r="M21" s="124"/>
      <c r="N21" s="125"/>
      <c r="O21" s="126"/>
      <c r="P21" s="106"/>
      <c r="Q21" s="127"/>
      <c r="R21" s="114"/>
      <c r="S21" s="114"/>
      <c r="T21" s="114"/>
      <c r="U21" s="113"/>
      <c r="V21" s="113"/>
      <c r="W21" s="105"/>
      <c r="X21" s="104"/>
      <c r="Y21" s="103"/>
    </row>
    <row r="22" spans="1:25" s="98" customFormat="1">
      <c r="A22" s="115"/>
      <c r="B22" s="115"/>
      <c r="C22" s="116"/>
      <c r="D22" s="117"/>
      <c r="E22" s="118"/>
      <c r="F22" s="119"/>
      <c r="G22" s="117"/>
      <c r="H22" s="120"/>
      <c r="I22" s="121"/>
      <c r="J22" s="122"/>
      <c r="K22" s="123"/>
      <c r="L22" s="129"/>
      <c r="M22" s="124"/>
      <c r="N22" s="125"/>
      <c r="O22" s="126"/>
      <c r="P22" s="106"/>
      <c r="Q22" s="127"/>
      <c r="R22" s="114"/>
      <c r="S22" s="114"/>
      <c r="T22" s="114"/>
      <c r="U22" s="113"/>
      <c r="V22" s="113"/>
      <c r="W22" s="105"/>
      <c r="X22" s="104"/>
      <c r="Y22" s="103"/>
    </row>
  </sheetData>
  <mergeCells count="3">
    <mergeCell ref="A1:O1"/>
    <mergeCell ref="P1:V1"/>
    <mergeCell ref="W1:Y1"/>
  </mergeCells>
  <conditionalFormatting sqref="W3:Y3">
    <cfRule type="cellIs" dxfId="16" priority="5" operator="equal">
      <formula>""</formula>
    </cfRule>
    <cfRule type="cellIs" dxfId="15" priority="6" operator="lessThanOrEqual">
      <formula>3</formula>
    </cfRule>
    <cfRule type="cellIs" dxfId="14" priority="7" operator="between">
      <formula>4</formula>
      <formula>5</formula>
    </cfRule>
    <cfRule type="cellIs" dxfId="13" priority="8" operator="greaterThan">
      <formula>5</formula>
    </cfRule>
  </conditionalFormatting>
  <conditionalFormatting sqref="W4:Y22">
    <cfRule type="cellIs" dxfId="12" priority="1" operator="equal">
      <formula>""</formula>
    </cfRule>
    <cfRule type="cellIs" dxfId="11" priority="2" operator="lessThanOrEqual">
      <formula>3</formula>
    </cfRule>
    <cfRule type="cellIs" dxfId="10" priority="3" operator="between">
      <formula>4</formula>
      <formula>5</formula>
    </cfRule>
    <cfRule type="cellIs" dxfId="9" priority="4" operator="greater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T23"/>
  <sheetViews>
    <sheetView showGridLines="0" tabSelected="1" zoomScale="85" zoomScaleNormal="85" workbookViewId="0">
      <selection activeCell="M48" sqref="M48"/>
    </sheetView>
  </sheetViews>
  <sheetFormatPr baseColWidth="10" defaultRowHeight="15"/>
  <cols>
    <col min="1" max="1" width="14" bestFit="1" customWidth="1"/>
    <col min="2" max="2" width="14.140625" bestFit="1" customWidth="1"/>
  </cols>
  <sheetData>
    <row r="1" spans="1:20" ht="15" customHeight="1">
      <c r="R1" s="179" t="s">
        <v>4525</v>
      </c>
      <c r="S1" s="179" t="s">
        <v>4526</v>
      </c>
      <c r="T1" s="179" t="s">
        <v>4527</v>
      </c>
    </row>
    <row r="2" spans="1:20" ht="15" customHeight="1">
      <c r="R2" s="180"/>
      <c r="S2" s="180"/>
      <c r="T2" s="180"/>
    </row>
    <row r="3" spans="1:20">
      <c r="C3" s="20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0">
        <v>10</v>
      </c>
      <c r="M3" s="20" t="s">
        <v>4524</v>
      </c>
      <c r="N3" s="20" t="s">
        <v>4523</v>
      </c>
      <c r="R3" s="181"/>
      <c r="S3" s="181"/>
      <c r="T3" s="181"/>
    </row>
    <row r="4" spans="1:20">
      <c r="B4" s="191" t="s">
        <v>43</v>
      </c>
      <c r="C4" s="13">
        <f ca="1">COUNTIFS(PWC!$U:$U,$B$4,PWC!$X:$X,C$3)+COUNTIFS(DELOITTE!$U:$U,$B$4,DELOITTE!$Y:$Y,C$3)+COUNTIFS(KPMG!$U:$U,$B$4,KPMG!$Y:$Y,C$3)+COUNTIFS(EY!$U:$U,$B$4,EY!$Y:$Y,C$3)+COUNTIFS('Autres CAC'!$U:$U,$B$4,'Autres CAC'!$X:$X,C$3)+COUNTIFS(PWC!$U:$U,$B$4,PWC!$X:$X,0)+COUNTIFS(DELOITTE!$U:$U,$B$4,DELOITTE!$Y:$Y,0)+COUNTIFS(KPMG!$U:$U,$B$4,KPMG!$Y:$Y,0)+COUNTIFS(EY!$U:$U,$B$4,EY!$Y:$Y,0)+COUNTIFS('Autres CAC'!$U:$U,$B$4,'Autres CAC'!$X:$X,0)</f>
        <v>0</v>
      </c>
      <c r="D4" s="19">
        <f ca="1">COUNTIFS(PWC!$U:$U,$B$4,PWC!$X:$X,D$3)+COUNTIFS(DELOITTE!$U:$U,$B$4,DELOITTE!$Y:$Y,D$3)+COUNTIFS(KPMG!$U:$U,$B$4,KPMG!$Y:$Y,D$3)+COUNTIFS(EY!$U:$U,$B$4,EY!$Y:$Y,D$3)+COUNTIFS('Autres CAC'!$U:$U,$B$4,'Autres CAC'!$X:$X,D$3)</f>
        <v>0</v>
      </c>
      <c r="E4" s="95">
        <f ca="1">COUNTIFS(PWC!$U:$U,$B$4,PWC!$X:$X,E$3)+COUNTIFS(DELOITTE!$U:$U,$B$4,DELOITTE!$Y:$Y,E$3)+COUNTIFS(KPMG!$U:$U,$B$4,KPMG!$Y:$Y,E$3)+COUNTIFS(EY!$U:$U,$B$4,EY!$Y:$Y,E$3)+COUNTIFS('Autres CAC'!$U:$U,$B$4,'Autres CAC'!$X:$X,E$3)</f>
        <v>0</v>
      </c>
      <c r="F4" s="95">
        <f ca="1">COUNTIFS(PWC!$U:$U,$B$4,PWC!$X:$X,F$3)+COUNTIFS(DELOITTE!$U:$U,$B$4,DELOITTE!$Y:$Y,F$3)+COUNTIFS(KPMG!$U:$U,$B$4,KPMG!$Y:$Y,F$3)+COUNTIFS(EY!$U:$U,$B$4,EY!$Y:$Y,F$3)+COUNTIFS('Autres CAC'!$U:$U,$B$4,'Autres CAC'!$X:$X,F$3)</f>
        <v>0</v>
      </c>
      <c r="G4" s="95">
        <f ca="1">COUNTIFS(PWC!$U:$U,$B$4,PWC!$X:$X,G$3)+COUNTIFS(DELOITTE!$U:$U,$B$4,DELOITTE!$Y:$Y,G$3)+COUNTIFS(KPMG!$U:$U,$B$4,KPMG!$Y:$Y,G$3)+COUNTIFS(EY!$U:$U,$B$4,EY!$Y:$Y,G$3)+COUNTIFS('Autres CAC'!$U:$U,$B$4,'Autres CAC'!$X:$X,G$3)</f>
        <v>0</v>
      </c>
      <c r="H4" s="95">
        <f ca="1">COUNTIFS(PWC!$U:$U,$B$4,PWC!$X:$X,H$3)+COUNTIFS(DELOITTE!$U:$U,$B$4,DELOITTE!$Y:$Y,H$3)+COUNTIFS(KPMG!$U:$U,$B$4,KPMG!$Y:$Y,H$3)+COUNTIFS(EY!$U:$U,$B$4,EY!$Y:$Y,H$3)+COUNTIFS('Autres CAC'!$U:$U,$B$4,'Autres CAC'!$X:$X,H$3)</f>
        <v>0</v>
      </c>
      <c r="I4" s="95">
        <f ca="1">COUNTIFS(PWC!$U:$U,$B$4,PWC!$X:$X,I$3)+COUNTIFS(DELOITTE!$U:$U,$B$4,DELOITTE!$Y:$Y,I$3)+COUNTIFS(KPMG!$U:$U,$B$4,KPMG!$Y:$Y,I$3)+COUNTIFS(EY!$U:$U,$B$4,EY!$Y:$Y,I$3)+COUNTIFS('Autres CAC'!$U:$U,$B$4,'Autres CAC'!$X:$X,I$3)</f>
        <v>0</v>
      </c>
      <c r="J4" s="95">
        <f ca="1">COUNTIFS(PWC!$U:$U,$B$4,PWC!$X:$X,J$3)+COUNTIFS(DELOITTE!$U:$U,$B$4,DELOITTE!$Y:$Y,J$3)+COUNTIFS(KPMG!$U:$U,$B$4,KPMG!$Y:$Y,J$3)+COUNTIFS(EY!$U:$U,$B$4,EY!$Y:$Y,J$3)+COUNTIFS('Autres CAC'!$U:$U,$B$4,'Autres CAC'!$X:$X,J$3)</f>
        <v>0</v>
      </c>
      <c r="K4" s="95">
        <f ca="1">COUNTIFS(PWC!$U:$U,$B$4,PWC!$X:$X,K$3)+COUNTIFS(DELOITTE!$U:$U,$B$4,DELOITTE!$Y:$Y,K$3)+COUNTIFS(KPMG!$U:$U,$B$4,KPMG!$Y:$Y,K$3)+COUNTIFS(EY!$U:$U,$B$4,EY!$Y:$Y,K$3)+COUNTIFS('Autres CAC'!$U:$U,$B$4,'Autres CAC'!$X:$X,K$3)</f>
        <v>0</v>
      </c>
      <c r="L4" s="95">
        <f ca="1">COUNTIFS(PWC!$U:$U,$B$4,PWC!$X:$X,L$3)+COUNTIFS(DELOITTE!$U:$U,$B$4,DELOITTE!$Y:$Y,L$3)+COUNTIFS(KPMG!$U:$U,$B$4,KPMG!$Y:$Y,L$3)+COUNTIFS(EY!$U:$U,$B$4,EY!$Y:$Y,L$3)+COUNTIFS('Autres CAC'!$U:$U,$B$4,'Autres CAC'!$X:$X,L$3)</f>
        <v>0</v>
      </c>
      <c r="M4" s="95">
        <f ca="1">COUNTIFS(PWC!$U:$U,$B$4,PWC!$X:$X,M$3)+COUNTIFS(DELOITTE!$U:$U,$B$4,DELOITTE!$Y:$Y,M$3)+COUNTIFS(KPMG!$U:$U,$B$4,KPMG!$Y:$Y,M$3)+COUNTIFS(EY!$U:$U,$B$4,EY!$Y:$Y,M$3)+COUNTIFS('Autres CAC'!$U:$U,$B$4,'Autres CAC'!$X:$X,M$3)</f>
        <v>4</v>
      </c>
      <c r="N4" s="26">
        <f ca="1">SUM(C4:M4)</f>
        <v>4</v>
      </c>
      <c r="R4" s="189">
        <f ca="1">SUMIFS(PWC!$X:$X,PWC!$U:$U,$B$4)+SUMIFS(DELOITTE!$X:$X,DELOITTE!$U:$U,$B$4)+SUMIFS(KPMG!$X:$X,KPMG!$U:$U,$B$4)+SUMIFS(EY!$X:$X,EY!$U:$U,$B$4)+SUMIFS('Autres CAC'!$X:$X,'Autres CAC'!$U:$U,$B$4)</f>
        <v>128</v>
      </c>
      <c r="S4" s="189">
        <f ca="1">+N4</f>
        <v>4</v>
      </c>
      <c r="T4" s="189">
        <f ca="1">+IFERROR(R4/S4,0)</f>
        <v>32</v>
      </c>
    </row>
    <row r="5" spans="1:20">
      <c r="B5" s="191"/>
      <c r="C5" s="11">
        <f ca="1">+IFERROR(C4/$N$4,0)</f>
        <v>0</v>
      </c>
      <c r="D5" s="11">
        <f t="shared" ref="D5:M5" ca="1" si="0">+IFERROR(D4/$N$4,0)</f>
        <v>0</v>
      </c>
      <c r="E5" s="11">
        <f t="shared" ca="1" si="0"/>
        <v>0</v>
      </c>
      <c r="F5" s="11">
        <f t="shared" ca="1" si="0"/>
        <v>0</v>
      </c>
      <c r="G5" s="11">
        <f t="shared" ca="1" si="0"/>
        <v>0</v>
      </c>
      <c r="H5" s="11">
        <f t="shared" ca="1" si="0"/>
        <v>0</v>
      </c>
      <c r="I5" s="11">
        <f t="shared" ca="1" si="0"/>
        <v>0</v>
      </c>
      <c r="J5" s="11">
        <f t="shared" ca="1" si="0"/>
        <v>0</v>
      </c>
      <c r="K5" s="11">
        <f t="shared" ca="1" si="0"/>
        <v>0</v>
      </c>
      <c r="L5" s="11">
        <f t="shared" ca="1" si="0"/>
        <v>0</v>
      </c>
      <c r="M5" s="11">
        <f t="shared" ca="1" si="0"/>
        <v>1</v>
      </c>
      <c r="N5" s="12"/>
      <c r="R5" s="189"/>
      <c r="S5" s="189"/>
      <c r="T5" s="189"/>
    </row>
    <row r="6" spans="1:20">
      <c r="B6" s="191" t="s">
        <v>42</v>
      </c>
      <c r="C6" s="19">
        <f>COUNTIFS(PWC!$U:$U,$B$6,PWC!$X:$X,C$3)+COUNTIFS(DELOITTE!$U:$U,$B$6,DELOITTE!$Y:$Y,C$3)+COUNTIFS(KPMG!$U:$U,$B$6,KPMG!$Y:$Y,C$3)+COUNTIFS(EY!$U:$U,$B$6,EY!$Y:$Y,C$3)+COUNTIFS('Autres CAC'!$U:$U,$B$6,'Autres CAC'!$X:$X,C$3)+COUNTIFS(PWC!$U:$U,$B$6,PWC!$X:$X,0)+COUNTIFS(DELOITTE!$U:$U,$B$6,DELOITTE!$Y:$Y,0)+COUNTIFS(KPMG!$U:$U,$B$6,KPMG!$Y:$Y,0)+COUNTIFS(EY!$U:$U,$B$6,EY!$Y:$Y,0)+COUNTIFS('Autres CAC'!$U:$U,$B$6,'Autres CAC'!$X:$X,0)</f>
        <v>0</v>
      </c>
      <c r="D6" s="95">
        <f>COUNTIFS(PWC!$U:$U,$B$6,PWC!$X:$X,D$3)+COUNTIFS(DELOITTE!$U:$U,$B$6,DELOITTE!$Y:$Y,D$3)+COUNTIFS(KPMG!$U:$U,$B$6,KPMG!$Y:$Y,D$3)+COUNTIFS(EY!$U:$U,$B$6,EY!$Y:$Y,D$3)+COUNTIFS('Autres CAC'!$U:$U,$B$6,'Autres CAC'!$X:$X,D$3)</f>
        <v>0</v>
      </c>
      <c r="E6" s="95">
        <f>COUNTIFS(PWC!$U:$U,$B$6,PWC!$X:$X,E$3)+COUNTIFS(DELOITTE!$U:$U,$B$6,DELOITTE!$Y:$Y,E$3)+COUNTIFS(KPMG!$U:$U,$B$6,KPMG!$Y:$Y,E$3)+COUNTIFS(EY!$U:$U,$B$6,EY!$Y:$Y,E$3)+COUNTIFS('Autres CAC'!$U:$U,$B$6,'Autres CAC'!$X:$X,E$3)</f>
        <v>0</v>
      </c>
      <c r="F6" s="95">
        <f>COUNTIFS(PWC!$U:$U,$B$6,PWC!$X:$X,F$3)+COUNTIFS(DELOITTE!$U:$U,$B$6,DELOITTE!$Y:$Y,F$3)+COUNTIFS(KPMG!$U:$U,$B$6,KPMG!$Y:$Y,F$3)+COUNTIFS(EY!$U:$U,$B$6,EY!$Y:$Y,F$3)+COUNTIFS('Autres CAC'!$U:$U,$B$6,'Autres CAC'!$X:$X,F$3)</f>
        <v>0</v>
      </c>
      <c r="G6" s="95">
        <f>COUNTIFS(PWC!$U:$U,$B$6,PWC!$X:$X,G$3)+COUNTIFS(DELOITTE!$U:$U,$B$6,DELOITTE!$Y:$Y,G$3)+COUNTIFS(KPMG!$U:$U,$B$6,KPMG!$Y:$Y,G$3)+COUNTIFS(EY!$U:$U,$B$6,EY!$Y:$Y,G$3)+COUNTIFS('Autres CAC'!$U:$U,$B$6,'Autres CAC'!$X:$X,G$3)</f>
        <v>0</v>
      </c>
      <c r="H6" s="95">
        <f>COUNTIFS(PWC!$U:$U,$B$6,PWC!$X:$X,H$3)+COUNTIFS(DELOITTE!$U:$U,$B$6,DELOITTE!$Y:$Y,H$3)+COUNTIFS(KPMG!$U:$U,$B$6,KPMG!$Y:$Y,H$3)+COUNTIFS(EY!$U:$U,$B$6,EY!$Y:$Y,H$3)+COUNTIFS('Autres CAC'!$U:$U,$B$6,'Autres CAC'!$X:$X,H$3)</f>
        <v>0</v>
      </c>
      <c r="I6" s="95">
        <f>COUNTIFS(PWC!$U:$U,$B$6,PWC!$X:$X,I$3)+COUNTIFS(DELOITTE!$U:$U,$B$6,DELOITTE!$Y:$Y,I$3)+COUNTIFS(KPMG!$U:$U,$B$6,KPMG!$Y:$Y,I$3)+COUNTIFS(EY!$U:$U,$B$6,EY!$Y:$Y,I$3)+COUNTIFS('Autres CAC'!$U:$U,$B$6,'Autres CAC'!$X:$X,I$3)</f>
        <v>0</v>
      </c>
      <c r="J6" s="95">
        <f>COUNTIFS(PWC!$U:$U,$B$6,PWC!$X:$X,J$3)+COUNTIFS(DELOITTE!$U:$U,$B$6,DELOITTE!$Y:$Y,J$3)+COUNTIFS(KPMG!$U:$U,$B$6,KPMG!$Y:$Y,J$3)+COUNTIFS(EY!$U:$U,$B$6,EY!$Y:$Y,J$3)+COUNTIFS('Autres CAC'!$U:$U,$B$6,'Autres CAC'!$X:$X,J$3)</f>
        <v>0</v>
      </c>
      <c r="K6" s="95">
        <f>COUNTIFS(PWC!$U:$U,$B$6,PWC!$X:$X,K$3)+COUNTIFS(DELOITTE!$U:$U,$B$6,DELOITTE!$Y:$Y,K$3)+COUNTIFS(KPMG!$U:$U,$B$6,KPMG!$Y:$Y,K$3)+COUNTIFS(EY!$U:$U,$B$6,EY!$Y:$Y,K$3)+COUNTIFS('Autres CAC'!$U:$U,$B$6,'Autres CAC'!$X:$X,K$3)</f>
        <v>0</v>
      </c>
      <c r="L6" s="95">
        <f>COUNTIFS(PWC!$U:$U,$B$6,PWC!$X:$X,L$3)+COUNTIFS(DELOITTE!$U:$U,$B$6,DELOITTE!$Y:$Y,L$3)+COUNTIFS(KPMG!$U:$U,$B$6,KPMG!$Y:$Y,L$3)+COUNTIFS(EY!$U:$U,$B$6,EY!$Y:$Y,L$3)+COUNTIFS('Autres CAC'!$U:$U,$B$6,'Autres CAC'!$X:$X,L$3)</f>
        <v>0</v>
      </c>
      <c r="M6" s="95">
        <f>COUNTIFS(PWC!$U:$U,$B$6,PWC!$X:$X,M$3)+COUNTIFS(DELOITTE!$U:$U,$B$6,DELOITTE!$Y:$Y,M$3)+COUNTIFS(KPMG!$U:$U,$B$6,KPMG!$Y:$Y,M$3)+COUNTIFS(EY!$U:$U,$B$6,EY!$Y:$Y,M$3)+COUNTIFS('Autres CAC'!$U:$U,$B$6,'Autres CAC'!$X:$X,M$3)</f>
        <v>0</v>
      </c>
      <c r="N6" s="26">
        <f>SUM(C6:M6)</f>
        <v>0</v>
      </c>
      <c r="R6" s="189">
        <f>SUMIFS(PWC!$X:$X,PWC!$U:$U,$B$6)+SUMIFS(DELOITTE!$X:$X,DELOITTE!$U:$U,$B$6)+SUMIFS(KPMG!$X:$X,KPMG!$U:$U,$B$6)+SUMIFS(EY!$X:$X,EY!$U:$U,$B$6)+SUMIFS('Autres CAC'!$X:$X,'Autres CAC'!$U:$U,$B$6)</f>
        <v>0</v>
      </c>
      <c r="S6" s="189">
        <f>+N6</f>
        <v>0</v>
      </c>
      <c r="T6" s="189">
        <f t="shared" ref="T6:T12" si="1">+IFERROR(R6/S6,0)</f>
        <v>0</v>
      </c>
    </row>
    <row r="7" spans="1:20">
      <c r="B7" s="191"/>
      <c r="C7" s="11">
        <f>+IFERROR(C6/$N$6,0)</f>
        <v>0</v>
      </c>
      <c r="D7" s="11">
        <f t="shared" ref="D7:M7" si="2">+IFERROR(D6/$N$6,0)</f>
        <v>0</v>
      </c>
      <c r="E7" s="11">
        <f t="shared" si="2"/>
        <v>0</v>
      </c>
      <c r="F7" s="11">
        <f t="shared" si="2"/>
        <v>0</v>
      </c>
      <c r="G7" s="11">
        <f t="shared" si="2"/>
        <v>0</v>
      </c>
      <c r="H7" s="11">
        <f t="shared" si="2"/>
        <v>0</v>
      </c>
      <c r="I7" s="11">
        <f t="shared" si="2"/>
        <v>0</v>
      </c>
      <c r="J7" s="11">
        <f t="shared" si="2"/>
        <v>0</v>
      </c>
      <c r="K7" s="11">
        <f t="shared" si="2"/>
        <v>0</v>
      </c>
      <c r="L7" s="11">
        <f t="shared" si="2"/>
        <v>0</v>
      </c>
      <c r="M7" s="11">
        <f t="shared" si="2"/>
        <v>0</v>
      </c>
      <c r="N7" s="12"/>
      <c r="R7" s="189"/>
      <c r="S7" s="189"/>
      <c r="T7" s="189"/>
    </row>
    <row r="8" spans="1:20">
      <c r="B8" s="191" t="s">
        <v>4522</v>
      </c>
      <c r="C8" s="19">
        <f ca="1">COUNTIFS(PWC!$U:$U,$B$8,PWC!$X:$X,C$3)+COUNTIFS(DELOITTE!$U:$U,$B$8,DELOITTE!$Y:$Y,C$3)+COUNTIFS(KPMG!$U:$U,$B$8,KPMG!$Y:$Y,C$3)+COUNTIFS(EY!$U:$U,$B$8,EY!$Y:$Y,C$3)+COUNTIFS('Autres CAC'!$U:$U,$B$8,'Autres CAC'!$X:$X,C$3)+COUNTIFS(PWC!$U:$U,$B$8,PWC!$X:$X,0)+COUNTIFS(DELOITTE!$U:$U,$B$8,DELOITTE!$Y:$Y,0)+COUNTIFS(KPMG!$U:$U,$B$8,KPMG!$Y:$Y,0)+COUNTIFS(EY!$U:$U,$B$8,EY!$Y:$Y,0)+COUNTIFS('Autres CAC'!$U:$U,$B$8,'Autres CAC'!$X:$X,0)</f>
        <v>0</v>
      </c>
      <c r="D8" s="95">
        <f ca="1">COUNTIFS(PWC!$U:$U,$B$8,PWC!$X:$X,D$3)+COUNTIFS(DELOITTE!$U:$U,$B$8,DELOITTE!$Y:$Y,D$3)+COUNTIFS(KPMG!$U:$U,$B$8,KPMG!$Y:$Y,D$3)+COUNTIFS(EY!$U:$U,$B$8,EY!$Y:$Y,D$3)+COUNTIFS('Autres CAC'!$U:$U,$B$8,'Autres CAC'!$X:$X,D$3)</f>
        <v>0</v>
      </c>
      <c r="E8" s="95">
        <f ca="1">COUNTIFS(PWC!$U:$U,$B$8,PWC!$X:$X,E$3)+COUNTIFS(DELOITTE!$U:$U,$B$8,DELOITTE!$Y:$Y,E$3)+COUNTIFS(KPMG!$U:$U,$B$8,KPMG!$Y:$Y,E$3)+COUNTIFS(EY!$U:$U,$B$8,EY!$Y:$Y,E$3)+COUNTIFS('Autres CAC'!$U:$U,$B$8,'Autres CAC'!$X:$X,E$3)</f>
        <v>0</v>
      </c>
      <c r="F8" s="95">
        <f ca="1">COUNTIFS(PWC!$U:$U,$B$8,PWC!$X:$X,F$3)+COUNTIFS(DELOITTE!$U:$U,$B$8,DELOITTE!$Y:$Y,F$3)+COUNTIFS(KPMG!$U:$U,$B$8,KPMG!$Y:$Y,F$3)+COUNTIFS(EY!$U:$U,$B$8,EY!$Y:$Y,F$3)+COUNTIFS('Autres CAC'!$U:$U,$B$8,'Autres CAC'!$X:$X,F$3)</f>
        <v>0</v>
      </c>
      <c r="G8" s="95">
        <f ca="1">COUNTIFS(PWC!$U:$U,$B$8,PWC!$X:$X,G$3)+COUNTIFS(DELOITTE!$U:$U,$B$8,DELOITTE!$Y:$Y,G$3)+COUNTIFS(KPMG!$U:$U,$B$8,KPMG!$Y:$Y,G$3)+COUNTIFS(EY!$U:$U,$B$8,EY!$Y:$Y,G$3)+COUNTIFS('Autres CAC'!$U:$U,$B$8,'Autres CAC'!$X:$X,G$3)</f>
        <v>0</v>
      </c>
      <c r="H8" s="95">
        <f ca="1">COUNTIFS(PWC!$U:$U,$B$8,PWC!$X:$X,H$3)+COUNTIFS(DELOITTE!$U:$U,$B$8,DELOITTE!$Y:$Y,H$3)+COUNTIFS(KPMG!$U:$U,$B$8,KPMG!$Y:$Y,H$3)+COUNTIFS(EY!$U:$U,$B$8,EY!$Y:$Y,H$3)+COUNTIFS('Autres CAC'!$U:$U,$B$8,'Autres CAC'!$X:$X,H$3)</f>
        <v>0</v>
      </c>
      <c r="I8" s="95">
        <f ca="1">COUNTIFS(PWC!$U:$U,$B$8,PWC!$X:$X,I$3)+COUNTIFS(DELOITTE!$U:$U,$B$8,DELOITTE!$Y:$Y,I$3)+COUNTIFS(KPMG!$U:$U,$B$8,KPMG!$Y:$Y,I$3)+COUNTIFS(EY!$U:$U,$B$8,EY!$Y:$Y,I$3)+COUNTIFS('Autres CAC'!$U:$U,$B$8,'Autres CAC'!$X:$X,I$3)</f>
        <v>0</v>
      </c>
      <c r="J8" s="95">
        <f ca="1">COUNTIFS(PWC!$U:$U,$B$8,PWC!$X:$X,J$3)+COUNTIFS(DELOITTE!$U:$U,$B$8,DELOITTE!$Y:$Y,J$3)+COUNTIFS(KPMG!$U:$U,$B$8,KPMG!$Y:$Y,J$3)+COUNTIFS(EY!$U:$U,$B$8,EY!$Y:$Y,J$3)+COUNTIFS('Autres CAC'!$U:$U,$B$8,'Autres CAC'!$X:$X,J$3)</f>
        <v>0</v>
      </c>
      <c r="K8" s="95">
        <f ca="1">COUNTIFS(PWC!$U:$U,$B$8,PWC!$X:$X,K$3)+COUNTIFS(DELOITTE!$U:$U,$B$8,DELOITTE!$Y:$Y,K$3)+COUNTIFS(KPMG!$U:$U,$B$8,KPMG!$Y:$Y,K$3)+COUNTIFS(EY!$U:$U,$B$8,EY!$Y:$Y,K$3)+COUNTIFS('Autres CAC'!$U:$U,$B$8,'Autres CAC'!$X:$X,K$3)</f>
        <v>0</v>
      </c>
      <c r="L8" s="95">
        <f ca="1">COUNTIFS(PWC!$U:$U,$B$8,PWC!$X:$X,L$3)+COUNTIFS(DELOITTE!$U:$U,$B$8,DELOITTE!$Y:$Y,L$3)+COUNTIFS(KPMG!$U:$U,$B$8,KPMG!$Y:$Y,L$3)+COUNTIFS(EY!$U:$U,$B$8,EY!$Y:$Y,L$3)+COUNTIFS('Autres CAC'!$U:$U,$B$8,'Autres CAC'!$X:$X,L$3)</f>
        <v>0</v>
      </c>
      <c r="M8" s="95">
        <f ca="1">COUNTIFS(PWC!$U:$U,$B$8,PWC!$X:$X,M$3)+COUNTIFS(DELOITTE!$U:$U,$B$8,DELOITTE!$Y:$Y,M$3)+COUNTIFS(KPMG!$U:$U,$B$8,KPMG!$Y:$Y,M$3)+COUNTIFS(EY!$U:$U,$B$8,EY!$Y:$Y,M$3)+COUNTIFS('Autres CAC'!$U:$U,$B$8,'Autres CAC'!$X:$X,M$3)+COUNTIFS(PWC!$U:$U,$B$8,PWC!$X:$X,0)+COUNTIFS(DELOITTE!$U:$U,$B$8,DELOITTE!$Y:$Y,0)+COUNTIFS(KPMG!$U:$U,$B$8,KPMG!$Y:$Y,0)+COUNTIFS(EY!$U:$U,$B$8,EY!$Y:$Y,0)+COUNTIFS('Autres CAC'!$U:$U,$B$8,'Autres CAC'!$X:$X,0)</f>
        <v>1</v>
      </c>
      <c r="N8" s="26">
        <f ca="1">SUM(C8:M8)</f>
        <v>1</v>
      </c>
      <c r="R8" s="189">
        <f ca="1">SUMIFS(PWC!$X:$X,PWC!$U:$U,$B$8)+SUMIFS(DELOITTE!$X:$X,DELOITTE!$U:$U,$B$8)+SUMIFS(KPMG!$X:$X,KPMG!$U:$U,$B$8)+SUMIFS(EY!$X:$X,EY!$U:$U,$B$8)+SUMIFS('Autres CAC'!$X:$X,'Autres CAC'!$U:$U,$B$8)</f>
        <v>32</v>
      </c>
      <c r="S8" s="189">
        <f ca="1">+N8</f>
        <v>1</v>
      </c>
      <c r="T8" s="189">
        <f t="shared" ca="1" si="1"/>
        <v>32</v>
      </c>
    </row>
    <row r="9" spans="1:20">
      <c r="B9" s="191"/>
      <c r="C9" s="11">
        <f ca="1">+IFERROR(C8/$N$8,0)</f>
        <v>0</v>
      </c>
      <c r="D9" s="11">
        <f t="shared" ref="D9:M9" ca="1" si="3">+IFERROR(D8/$N$8,0)</f>
        <v>0</v>
      </c>
      <c r="E9" s="11">
        <f t="shared" ca="1" si="3"/>
        <v>0</v>
      </c>
      <c r="F9" s="11">
        <f t="shared" ca="1" si="3"/>
        <v>0</v>
      </c>
      <c r="G9" s="11">
        <f t="shared" ca="1" si="3"/>
        <v>0</v>
      </c>
      <c r="H9" s="11">
        <f t="shared" ca="1" si="3"/>
        <v>0</v>
      </c>
      <c r="I9" s="11">
        <f t="shared" ca="1" si="3"/>
        <v>0</v>
      </c>
      <c r="J9" s="11">
        <f t="shared" ca="1" si="3"/>
        <v>0</v>
      </c>
      <c r="K9" s="11">
        <f t="shared" ca="1" si="3"/>
        <v>0</v>
      </c>
      <c r="L9" s="11">
        <f t="shared" ca="1" si="3"/>
        <v>0</v>
      </c>
      <c r="M9" s="11">
        <f t="shared" ca="1" si="3"/>
        <v>1</v>
      </c>
      <c r="N9" s="12"/>
      <c r="R9" s="189"/>
      <c r="S9" s="189"/>
      <c r="T9" s="189"/>
    </row>
    <row r="10" spans="1:20">
      <c r="B10" s="191" t="s">
        <v>53</v>
      </c>
      <c r="C10" s="65">
        <f ca="1">COUNTIFS(PWC!$U:$U,$B$10,PWC!$X:$X,C$3)+COUNTIFS(DELOITTE!$U:$U,$B$10,DELOITTE!$Y:$Y,C$3)+COUNTIFS(KPMG!$U:$U,$B$10,KPMG!$Y:$Y,C$3)+COUNTIFS(EY!$U:$U,$B$10,EY!$Y:$Y,C$3)+COUNTIFS('Autres CAC'!$U:$U,$B$10,'Autres CAC'!$X:$X,C$3)+COUNTIFS(PWC!$U:$U,$B$10,PWC!$X:$X,0)+COUNTIFS(DELOITTE!$U:$U,$B$10,DELOITTE!$Y:$Y,0)+COUNTIFS(KPMG!$U:$U,$B$10,KPMG!$Y:$Y,0)+COUNTIFS(EY!$U:$U,$B$10,EY!$Y:$Y,0)+COUNTIFS('Autres CAC'!$U:$U,$B$10,'Autres CAC'!$X:$X,0)</f>
        <v>0</v>
      </c>
      <c r="D10" s="95">
        <f ca="1">COUNTIFS(PWC!$U:$U,$B$10,PWC!$X:$X,D$3)+COUNTIFS(DELOITTE!$U:$U,$B$10,DELOITTE!$Y:$Y,D$3)+COUNTIFS(KPMG!$U:$U,$B$10,KPMG!$Y:$Y,D$3)+COUNTIFS(EY!$U:$U,$B$10,EY!$Y:$Y,D$3)+COUNTIFS('Autres CAC'!$U:$U,$B$10,'Autres CAC'!$X:$X,D$3)</f>
        <v>0</v>
      </c>
      <c r="E10" s="95">
        <f ca="1">COUNTIFS(PWC!$U:$U,$B$10,PWC!$X:$X,E$3)+COUNTIFS(DELOITTE!$U:$U,$B$10,DELOITTE!$Y:$Y,E$3)+COUNTIFS(KPMG!$U:$U,$B$10,KPMG!$Y:$Y,E$3)+COUNTIFS(EY!$U:$U,$B$10,EY!$Y:$Y,E$3)+COUNTIFS('Autres CAC'!$U:$U,$B$10,'Autres CAC'!$X:$X,E$3)</f>
        <v>0</v>
      </c>
      <c r="F10" s="95">
        <f ca="1">COUNTIFS(PWC!$U:$U,$B$10,PWC!$X:$X,F$3)+COUNTIFS(DELOITTE!$U:$U,$B$10,DELOITTE!$Y:$Y,F$3)+COUNTIFS(KPMG!$U:$U,$B$10,KPMG!$Y:$Y,F$3)+COUNTIFS(EY!$U:$U,$B$10,EY!$Y:$Y,F$3)+COUNTIFS('Autres CAC'!$U:$U,$B$10,'Autres CAC'!$X:$X,F$3)</f>
        <v>0</v>
      </c>
      <c r="G10" s="95">
        <f ca="1">COUNTIFS(PWC!$U:$U,$B$10,PWC!$X:$X,G$3)+COUNTIFS(DELOITTE!$U:$U,$B$10,DELOITTE!$Y:$Y,G$3)+COUNTIFS(KPMG!$U:$U,$B$10,KPMG!$Y:$Y,G$3)+COUNTIFS(EY!$U:$U,$B$10,EY!$Y:$Y,G$3)+COUNTIFS('Autres CAC'!$U:$U,$B$10,'Autres CAC'!$X:$X,G$3)</f>
        <v>0</v>
      </c>
      <c r="H10" s="95">
        <f ca="1">COUNTIFS(PWC!$U:$U,$B$10,PWC!$X:$X,H$3)+COUNTIFS(DELOITTE!$U:$U,$B$10,DELOITTE!$Y:$Y,H$3)+COUNTIFS(KPMG!$U:$U,$B$10,KPMG!$Y:$Y,H$3)+COUNTIFS(EY!$U:$U,$B$10,EY!$Y:$Y,H$3)+COUNTIFS('Autres CAC'!$U:$U,$B$10,'Autres CAC'!$X:$X,H$3)</f>
        <v>0</v>
      </c>
      <c r="I10" s="95">
        <f ca="1">COUNTIFS(PWC!$U:$U,$B$10,PWC!$X:$X,I$3)+COUNTIFS(DELOITTE!$U:$U,$B$10,DELOITTE!$Y:$Y,I$3)+COUNTIFS(KPMG!$U:$U,$B$10,KPMG!$Y:$Y,I$3)+COUNTIFS(EY!$U:$U,$B$10,EY!$Y:$Y,I$3)+COUNTIFS('Autres CAC'!$U:$U,$B$10,'Autres CAC'!$X:$X,I$3)</f>
        <v>0</v>
      </c>
      <c r="J10" s="95">
        <f ca="1">COUNTIFS(PWC!$U:$U,$B$10,PWC!$X:$X,J$3)+COUNTIFS(DELOITTE!$U:$U,$B$10,DELOITTE!$Y:$Y,J$3)+COUNTIFS(KPMG!$U:$U,$B$10,KPMG!$Y:$Y,J$3)+COUNTIFS(EY!$U:$U,$B$10,EY!$Y:$Y,J$3)+COUNTIFS('Autres CAC'!$U:$U,$B$10,'Autres CAC'!$X:$X,J$3)</f>
        <v>0</v>
      </c>
      <c r="K10" s="95">
        <f ca="1">COUNTIFS(PWC!$U:$U,$B$10,PWC!$X:$X,K$3)+COUNTIFS(DELOITTE!$U:$U,$B$10,DELOITTE!$Y:$Y,K$3)+COUNTIFS(KPMG!$U:$U,$B$10,KPMG!$Y:$Y,K$3)+COUNTIFS(EY!$U:$U,$B$10,EY!$Y:$Y,K$3)+COUNTIFS('Autres CAC'!$U:$U,$B$10,'Autres CAC'!$X:$X,K$3)</f>
        <v>0</v>
      </c>
      <c r="L10" s="95">
        <f ca="1">COUNTIFS(PWC!$U:$U,$B$10,PWC!$X:$X,L$3)+COUNTIFS(DELOITTE!$U:$U,$B$10,DELOITTE!$Y:$Y,L$3)+COUNTIFS(KPMG!$U:$U,$B$10,KPMG!$Y:$Y,L$3)+COUNTIFS(EY!$U:$U,$B$10,EY!$Y:$Y,L$3)+COUNTIFS('Autres CAC'!$U:$U,$B$10,'Autres CAC'!$X:$X,L$3)</f>
        <v>0</v>
      </c>
      <c r="M10" s="95">
        <f ca="1">COUNTIFS(PWC!$U:$U,$B$10,PWC!$X:$X,M$3)+COUNTIFS(DELOITTE!$U:$U,$B$10,DELOITTE!$Y:$Y,M$3)+COUNTIFS(KPMG!$U:$U,$B$10,KPMG!$Y:$Y,M$3)+COUNTIFS(EY!$U:$U,$B$10,EY!$Y:$Y,M$3)+COUNTIFS('Autres CAC'!$U:$U,$B$10,'Autres CAC'!$X:$X,M$3)</f>
        <v>3</v>
      </c>
      <c r="N10" s="26">
        <f ca="1">SUM(C10:M10)</f>
        <v>3</v>
      </c>
      <c r="R10" s="189">
        <f ca="1">SUMIFS(PWC!$X:$X,PWC!$U:$U,$B$10)+SUMIFS(DELOITTE!$X:$X,DELOITTE!$U:$U,$B$10)+SUMIFS(KPMG!$X:$X,KPMG!$U:$U,$B$10)+SUMIFS(EY!$X:$X,EY!$U:$U,$B$10)+SUMIFS('Autres CAC'!$X:$X,'Autres CAC'!$U:$U,$B$10)</f>
        <v>96</v>
      </c>
      <c r="S10" s="189">
        <f ca="1">+N10</f>
        <v>3</v>
      </c>
      <c r="T10" s="189">
        <f t="shared" ca="1" si="1"/>
        <v>32</v>
      </c>
    </row>
    <row r="11" spans="1:20">
      <c r="B11" s="191"/>
      <c r="C11" s="11">
        <f ca="1">+IFERROR(C10/$N$10,0)</f>
        <v>0</v>
      </c>
      <c r="D11" s="11">
        <f t="shared" ref="D11:M11" ca="1" si="4">+IFERROR(D10/$N$10,0)</f>
        <v>0</v>
      </c>
      <c r="E11" s="11">
        <f t="shared" ca="1" si="4"/>
        <v>0</v>
      </c>
      <c r="F11" s="11">
        <f t="shared" ca="1" si="4"/>
        <v>0</v>
      </c>
      <c r="G11" s="11">
        <f t="shared" ca="1" si="4"/>
        <v>0</v>
      </c>
      <c r="H11" s="11">
        <f t="shared" ca="1" si="4"/>
        <v>0</v>
      </c>
      <c r="I11" s="11">
        <f t="shared" ca="1" si="4"/>
        <v>0</v>
      </c>
      <c r="J11" s="11">
        <f t="shared" ca="1" si="4"/>
        <v>0</v>
      </c>
      <c r="K11" s="11">
        <f t="shared" ca="1" si="4"/>
        <v>0</v>
      </c>
      <c r="L11" s="11">
        <f t="shared" ca="1" si="4"/>
        <v>0</v>
      </c>
      <c r="M11" s="11">
        <f t="shared" ca="1" si="4"/>
        <v>1</v>
      </c>
      <c r="N11" s="12"/>
      <c r="R11" s="189"/>
      <c r="S11" s="189"/>
      <c r="T11" s="189"/>
    </row>
    <row r="12" spans="1:20">
      <c r="B12" s="192" t="s">
        <v>4523</v>
      </c>
      <c r="C12" s="26">
        <f ca="1">+C4+C6+C8+C10</f>
        <v>0</v>
      </c>
      <c r="D12" s="26">
        <f t="shared" ref="D12:M12" ca="1" si="5">+D4+D6+D8+D10</f>
        <v>0</v>
      </c>
      <c r="E12" s="26">
        <f t="shared" ca="1" si="5"/>
        <v>0</v>
      </c>
      <c r="F12" s="26">
        <f t="shared" ca="1" si="5"/>
        <v>0</v>
      </c>
      <c r="G12" s="26">
        <f t="shared" ca="1" si="5"/>
        <v>0</v>
      </c>
      <c r="H12" s="26">
        <f ca="1">+H4+H6+H8+H10</f>
        <v>0</v>
      </c>
      <c r="I12" s="26">
        <f t="shared" ca="1" si="5"/>
        <v>0</v>
      </c>
      <c r="J12" s="26">
        <f t="shared" ca="1" si="5"/>
        <v>0</v>
      </c>
      <c r="K12" s="26">
        <f t="shared" ca="1" si="5"/>
        <v>0</v>
      </c>
      <c r="L12" s="26">
        <f t="shared" ca="1" si="5"/>
        <v>0</v>
      </c>
      <c r="M12" s="26">
        <f t="shared" ca="1" si="5"/>
        <v>8</v>
      </c>
      <c r="N12" s="26">
        <f ca="1">SUM(C12:M12)</f>
        <v>8</v>
      </c>
      <c r="R12" s="188">
        <f ca="1">+R4+R6+R8+R10</f>
        <v>256</v>
      </c>
      <c r="S12" s="188">
        <f ca="1">+N12</f>
        <v>8</v>
      </c>
      <c r="T12" s="188">
        <f t="shared" ca="1" si="1"/>
        <v>32</v>
      </c>
    </row>
    <row r="13" spans="1:20">
      <c r="B13" s="192"/>
      <c r="C13" s="25">
        <f ca="1">+IFERROR(C12/$N$12,0)</f>
        <v>0</v>
      </c>
      <c r="D13" s="25">
        <f t="shared" ref="D13:M13" ca="1" si="6">+IFERROR(D12/$N$12,0)</f>
        <v>0</v>
      </c>
      <c r="E13" s="25">
        <f t="shared" ca="1" si="6"/>
        <v>0</v>
      </c>
      <c r="F13" s="25">
        <f t="shared" ca="1" si="6"/>
        <v>0</v>
      </c>
      <c r="G13" s="25">
        <f t="shared" ca="1" si="6"/>
        <v>0</v>
      </c>
      <c r="H13" s="25">
        <f t="shared" ca="1" si="6"/>
        <v>0</v>
      </c>
      <c r="I13" s="25">
        <f t="shared" ca="1" si="6"/>
        <v>0</v>
      </c>
      <c r="J13" s="25">
        <f t="shared" ca="1" si="6"/>
        <v>0</v>
      </c>
      <c r="K13" s="25">
        <f t="shared" ca="1" si="6"/>
        <v>0</v>
      </c>
      <c r="L13" s="25">
        <f t="shared" ca="1" si="6"/>
        <v>0</v>
      </c>
      <c r="M13" s="25">
        <f t="shared" ca="1" si="6"/>
        <v>1</v>
      </c>
      <c r="N13" s="24"/>
      <c r="R13" s="188"/>
      <c r="S13" s="188"/>
      <c r="T13" s="188"/>
    </row>
    <row r="14" spans="1:20" s="54" customFormat="1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7"/>
      <c r="O14" s="15"/>
      <c r="P14" s="15"/>
      <c r="Q14" s="15"/>
    </row>
    <row r="15" spans="1:20" s="54" customFormat="1" ht="15.75" thickBot="1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  <c r="O15" s="15"/>
      <c r="P15" s="15"/>
      <c r="Q15" s="15"/>
    </row>
    <row r="16" spans="1:20" ht="15.75" customHeight="1">
      <c r="B16" s="182" t="s">
        <v>4532</v>
      </c>
      <c r="C16" s="183"/>
      <c r="D16" s="184"/>
      <c r="F16" s="182" t="s">
        <v>4534</v>
      </c>
      <c r="G16" s="183"/>
      <c r="H16" s="184"/>
      <c r="J16" s="182" t="s">
        <v>4535</v>
      </c>
      <c r="K16" s="183"/>
      <c r="L16" s="184"/>
      <c r="N16" s="182" t="s">
        <v>4536</v>
      </c>
      <c r="O16" s="183"/>
      <c r="P16" s="184"/>
      <c r="R16" s="182" t="s">
        <v>4537</v>
      </c>
      <c r="S16" s="183"/>
      <c r="T16" s="184"/>
    </row>
    <row r="17" spans="2:20" s="52" customFormat="1" ht="15.75" customHeight="1" thickBot="1">
      <c r="B17" s="185"/>
      <c r="C17" s="186"/>
      <c r="D17" s="187"/>
      <c r="F17" s="185"/>
      <c r="G17" s="186"/>
      <c r="H17" s="187"/>
      <c r="J17" s="185"/>
      <c r="K17" s="186"/>
      <c r="L17" s="187"/>
      <c r="N17" s="185"/>
      <c r="O17" s="186"/>
      <c r="P17" s="187"/>
      <c r="R17" s="185"/>
      <c r="S17" s="186"/>
      <c r="T17" s="187"/>
    </row>
    <row r="18" spans="2:20" s="2" customFormat="1" ht="30.75" thickBot="1">
      <c r="B18" s="16" t="s">
        <v>4529</v>
      </c>
      <c r="C18" s="21" t="s">
        <v>4530</v>
      </c>
      <c r="D18" s="42" t="s">
        <v>4531</v>
      </c>
      <c r="F18" s="16" t="s">
        <v>4529</v>
      </c>
      <c r="G18" s="21" t="s">
        <v>4530</v>
      </c>
      <c r="H18" s="42" t="s">
        <v>4531</v>
      </c>
      <c r="J18" s="16" t="s">
        <v>4529</v>
      </c>
      <c r="K18" s="21" t="s">
        <v>4530</v>
      </c>
      <c r="L18" s="42" t="s">
        <v>4531</v>
      </c>
      <c r="N18" s="16" t="s">
        <v>4529</v>
      </c>
      <c r="O18" s="21" t="s">
        <v>4530</v>
      </c>
      <c r="P18" s="42" t="s">
        <v>4531</v>
      </c>
      <c r="R18" s="16" t="s">
        <v>4529</v>
      </c>
      <c r="S18" s="21" t="s">
        <v>4530</v>
      </c>
      <c r="T18" s="42" t="s">
        <v>4531</v>
      </c>
    </row>
    <row r="19" spans="2:20">
      <c r="B19" s="22">
        <f ca="1">SUM(C12:H12)</f>
        <v>0</v>
      </c>
      <c r="C19" s="51">
        <f ca="1">SUM(I12:L12)</f>
        <v>0</v>
      </c>
      <c r="D19" s="50">
        <f ca="1">+M12</f>
        <v>8</v>
      </c>
      <c r="F19" s="22">
        <f ca="1">SUM(C4:H4)</f>
        <v>0</v>
      </c>
      <c r="G19" s="51">
        <f ca="1">SUM(I4:L4)</f>
        <v>0</v>
      </c>
      <c r="H19" s="50">
        <f ca="1">+M4</f>
        <v>4</v>
      </c>
      <c r="J19" s="22">
        <f>SUM(C6:H6)</f>
        <v>0</v>
      </c>
      <c r="K19" s="51">
        <f>SUM(I6:L6)</f>
        <v>0</v>
      </c>
      <c r="L19" s="50">
        <f>+M6</f>
        <v>0</v>
      </c>
      <c r="N19" s="22">
        <f ca="1">SUM(C10:H10)</f>
        <v>0</v>
      </c>
      <c r="O19" s="51">
        <f ca="1">SUM(I10:L10)</f>
        <v>0</v>
      </c>
      <c r="P19" s="50">
        <f ca="1">+M10</f>
        <v>3</v>
      </c>
      <c r="Q19" s="190"/>
      <c r="R19" s="22">
        <f ca="1">SUM(C8:H8)</f>
        <v>0</v>
      </c>
      <c r="S19" s="14">
        <f ca="1">SUM(I8:L8)</f>
        <v>0</v>
      </c>
      <c r="T19" s="50">
        <f ca="1">+M8</f>
        <v>1</v>
      </c>
    </row>
    <row r="20" spans="2:20" ht="15.75" thickBot="1">
      <c r="B20" s="49">
        <f ca="1">+IFERROR(B19/$N$12,0)</f>
        <v>0</v>
      </c>
      <c r="C20" s="23">
        <f t="shared" ref="C20:D20" ca="1" si="7">+IFERROR(C19/$N$12,0)</f>
        <v>0</v>
      </c>
      <c r="D20" s="48">
        <f t="shared" ca="1" si="7"/>
        <v>1</v>
      </c>
      <c r="F20" s="49">
        <f ca="1">+IFERROR(F19/$N$4,0)</f>
        <v>0</v>
      </c>
      <c r="G20" s="23">
        <f t="shared" ref="G20:H20" ca="1" si="8">+IFERROR(G19/$N$4,0)</f>
        <v>0</v>
      </c>
      <c r="H20" s="48">
        <f t="shared" ca="1" si="8"/>
        <v>1</v>
      </c>
      <c r="J20" s="49">
        <f>+IFERROR(J19/$N$6,0)</f>
        <v>0</v>
      </c>
      <c r="K20" s="23">
        <f t="shared" ref="K20:L20" si="9">+IFERROR(K19/$N$6,0)</f>
        <v>0</v>
      </c>
      <c r="L20" s="48">
        <f t="shared" si="9"/>
        <v>0</v>
      </c>
      <c r="N20" s="49">
        <f ca="1">IFERROR(N19/$N$10,0)</f>
        <v>0</v>
      </c>
      <c r="O20" s="23">
        <f t="shared" ref="O20:P20" ca="1" si="10">IFERROR(O19/$N$10,0)</f>
        <v>0</v>
      </c>
      <c r="P20" s="48">
        <f t="shared" ca="1" si="10"/>
        <v>1</v>
      </c>
      <c r="Q20" s="190"/>
      <c r="R20" s="49">
        <f ca="1">+IFERROR(R19/$N$8,0)</f>
        <v>0</v>
      </c>
      <c r="S20" s="23">
        <f t="shared" ref="S20:T20" ca="1" si="11">+IFERROR(S19/$N$8,0)</f>
        <v>0</v>
      </c>
      <c r="T20" s="48">
        <f t="shared" ca="1" si="11"/>
        <v>1</v>
      </c>
    </row>
    <row r="21" spans="2:20" ht="15.75" thickBot="1">
      <c r="B21" s="31"/>
      <c r="C21" s="31"/>
      <c r="D21" s="31"/>
    </row>
    <row r="22" spans="2:20">
      <c r="B22" s="47"/>
      <c r="C22" s="43" t="s">
        <v>4533</v>
      </c>
      <c r="D22" s="44"/>
      <c r="F22" s="47"/>
      <c r="G22" s="43" t="s">
        <v>4533</v>
      </c>
      <c r="H22" s="44"/>
      <c r="J22" s="47"/>
      <c r="K22" s="43" t="s">
        <v>4533</v>
      </c>
      <c r="L22" s="44"/>
      <c r="N22" s="47"/>
      <c r="O22" s="43" t="s">
        <v>4533</v>
      </c>
      <c r="P22" s="44"/>
      <c r="R22" s="47"/>
      <c r="S22" s="43" t="s">
        <v>4533</v>
      </c>
      <c r="T22" s="44"/>
    </row>
    <row r="23" spans="2:20" ht="15.75" thickBot="1">
      <c r="B23" s="45" t="s">
        <v>4528</v>
      </c>
      <c r="C23" s="29">
        <f ca="1">+T12</f>
        <v>32</v>
      </c>
      <c r="D23" s="46"/>
      <c r="F23" s="45" t="s">
        <v>4528</v>
      </c>
      <c r="G23" s="29">
        <f ca="1">+T4</f>
        <v>32</v>
      </c>
      <c r="H23" s="46"/>
      <c r="J23" s="45" t="s">
        <v>4528</v>
      </c>
      <c r="K23" s="29">
        <f>+T6</f>
        <v>0</v>
      </c>
      <c r="L23" s="46"/>
      <c r="N23" s="45" t="s">
        <v>4528</v>
      </c>
      <c r="O23" s="29">
        <f ca="1">+T10</f>
        <v>32</v>
      </c>
      <c r="P23" s="46"/>
      <c r="R23" s="45" t="s">
        <v>4528</v>
      </c>
      <c r="S23" s="29">
        <f ca="1">+T8</f>
        <v>32</v>
      </c>
      <c r="T23" s="46"/>
    </row>
  </sheetData>
  <mergeCells count="29">
    <mergeCell ref="B4:B5"/>
    <mergeCell ref="B6:B7"/>
    <mergeCell ref="B8:B9"/>
    <mergeCell ref="B10:B11"/>
    <mergeCell ref="B12:B13"/>
    <mergeCell ref="S10:S11"/>
    <mergeCell ref="R12:R13"/>
    <mergeCell ref="S12:S13"/>
    <mergeCell ref="Q19:Q20"/>
    <mergeCell ref="R4:R5"/>
    <mergeCell ref="R6:R7"/>
    <mergeCell ref="R8:R9"/>
    <mergeCell ref="R10:R11"/>
    <mergeCell ref="R1:R3"/>
    <mergeCell ref="S1:S3"/>
    <mergeCell ref="T1:T3"/>
    <mergeCell ref="B16:D17"/>
    <mergeCell ref="F16:H17"/>
    <mergeCell ref="J16:L17"/>
    <mergeCell ref="N16:P17"/>
    <mergeCell ref="R16:T17"/>
    <mergeCell ref="T12:T13"/>
    <mergeCell ref="T10:T11"/>
    <mergeCell ref="T8:T9"/>
    <mergeCell ref="T6:T7"/>
    <mergeCell ref="T4:T5"/>
    <mergeCell ref="S4:S5"/>
    <mergeCell ref="S6:S7"/>
    <mergeCell ref="S8:S9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</sheetPr>
  <dimension ref="A1:T45"/>
  <sheetViews>
    <sheetView showGridLines="0" tabSelected="1" workbookViewId="0">
      <selection activeCell="M48" sqref="M48"/>
    </sheetView>
  </sheetViews>
  <sheetFormatPr baseColWidth="10" defaultRowHeight="15"/>
  <sheetData>
    <row r="1" spans="1:20" ht="15" customHeight="1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R1" s="179" t="s">
        <v>4525</v>
      </c>
      <c r="S1" s="179" t="s">
        <v>4526</v>
      </c>
      <c r="T1" s="179" t="s">
        <v>4527</v>
      </c>
    </row>
    <row r="2" spans="1:20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R2" s="180"/>
      <c r="S2" s="180"/>
      <c r="T2" s="180"/>
    </row>
    <row r="3" spans="1:20">
      <c r="B3" s="53"/>
      <c r="C3" s="20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0">
        <v>10</v>
      </c>
      <c r="M3" s="20" t="s">
        <v>4524</v>
      </c>
      <c r="N3" s="20" t="s">
        <v>4523</v>
      </c>
      <c r="O3" s="53"/>
      <c r="R3" s="181"/>
      <c r="S3" s="181"/>
      <c r="T3" s="181"/>
    </row>
    <row r="4" spans="1:20">
      <c r="B4" s="191" t="s">
        <v>4</v>
      </c>
      <c r="C4" s="13">
        <f ca="1">+COUNTIFS(PWC!$X:$X,'Alerte KPI CAC'!C$3)+COUNTIFS(PWC!$X:$X,0)</f>
        <v>0</v>
      </c>
      <c r="D4" s="13">
        <f ca="1">+COUNTIFS(PWC!$X:$X,'Alerte KPI CAC'!D$3)</f>
        <v>0</v>
      </c>
      <c r="E4" s="13">
        <f ca="1">+COUNTIFS(PWC!$X:$X,'Alerte KPI CAC'!E$3)</f>
        <v>0</v>
      </c>
      <c r="F4" s="13">
        <f ca="1">+COUNTIFS(PWC!$X:$X,'Alerte KPI CAC'!F$3)</f>
        <v>0</v>
      </c>
      <c r="G4" s="13">
        <f ca="1">+COUNTIFS(PWC!$X:$X,'Alerte KPI CAC'!G$3)</f>
        <v>0</v>
      </c>
      <c r="H4" s="13">
        <f ca="1">+COUNTIFS(PWC!$X:$X,'Alerte KPI CAC'!H$3)</f>
        <v>0</v>
      </c>
      <c r="I4" s="13">
        <f ca="1">+COUNTIFS(PWC!$X:$X,'Alerte KPI CAC'!I$3)</f>
        <v>0</v>
      </c>
      <c r="J4" s="13">
        <f ca="1">+COUNTIFS(PWC!$X:$X,'Alerte KPI CAC'!J$3)</f>
        <v>0</v>
      </c>
      <c r="K4" s="13">
        <f ca="1">+COUNTIFS(PWC!$X:$X,'Alerte KPI CAC'!K$3)</f>
        <v>0</v>
      </c>
      <c r="L4" s="13">
        <f ca="1">+COUNTIFS(PWC!$X:$X,'Alerte KPI CAC'!L$3)</f>
        <v>0</v>
      </c>
      <c r="M4" s="13">
        <f ca="1">+COUNTIFS(PWC!$X:$X,'Alerte KPI CAC'!M$3)</f>
        <v>8</v>
      </c>
      <c r="N4" s="26">
        <f ca="1">SUM(C4:M4)</f>
        <v>8</v>
      </c>
      <c r="O4" s="53"/>
      <c r="R4" s="30">
        <f ca="1">+SUM(PWC!$X:$X)</f>
        <v>256</v>
      </c>
      <c r="S4" s="30">
        <f ca="1">+N4</f>
        <v>8</v>
      </c>
      <c r="T4" s="30">
        <f ca="1">+IFERROR(R4/S4,0)</f>
        <v>32</v>
      </c>
    </row>
    <row r="5" spans="1:20">
      <c r="B5" s="191"/>
      <c r="C5" s="11">
        <f t="shared" ref="C5:M5" ca="1" si="0">IFERROR(+C4/$N$4,0)</f>
        <v>0</v>
      </c>
      <c r="D5" s="11">
        <f t="shared" ca="1" si="0"/>
        <v>0</v>
      </c>
      <c r="E5" s="11">
        <f t="shared" ca="1" si="0"/>
        <v>0</v>
      </c>
      <c r="F5" s="11">
        <f t="shared" ca="1" si="0"/>
        <v>0</v>
      </c>
      <c r="G5" s="11">
        <f t="shared" ca="1" si="0"/>
        <v>0</v>
      </c>
      <c r="H5" s="11">
        <f t="shared" ca="1" si="0"/>
        <v>0</v>
      </c>
      <c r="I5" s="11">
        <f t="shared" ca="1" si="0"/>
        <v>0</v>
      </c>
      <c r="J5" s="11">
        <f t="shared" ca="1" si="0"/>
        <v>0</v>
      </c>
      <c r="K5" s="11">
        <f t="shared" ca="1" si="0"/>
        <v>0</v>
      </c>
      <c r="L5" s="11">
        <f t="shared" ca="1" si="0"/>
        <v>0</v>
      </c>
      <c r="M5" s="11">
        <f t="shared" ca="1" si="0"/>
        <v>1</v>
      </c>
      <c r="N5" s="12"/>
      <c r="O5" s="53"/>
      <c r="R5" s="30"/>
      <c r="S5" s="30"/>
      <c r="T5" s="30"/>
    </row>
    <row r="6" spans="1:20">
      <c r="B6" s="191" t="s">
        <v>4538</v>
      </c>
      <c r="C6" s="30">
        <f ca="1">+COUNTIFS(DELOITTE!$Y:$Y,'Alerte KPI CAC'!C$3)+COUNTIFS(DELOITTE!$Y:$Y,0)</f>
        <v>0</v>
      </c>
      <c r="D6" s="30">
        <f ca="1">+COUNTIFS(DELOITTE!$Y:$Y,'Alerte KPI CAC'!D$3)</f>
        <v>0</v>
      </c>
      <c r="E6" s="95">
        <f ca="1">+COUNTIFS(DELOITTE!$Y:$Y,'Alerte KPI CAC'!E$3)</f>
        <v>0</v>
      </c>
      <c r="F6" s="95">
        <f ca="1">+COUNTIFS(DELOITTE!$Y:$Y,'Alerte KPI CAC'!F$3)</f>
        <v>0</v>
      </c>
      <c r="G6" s="95">
        <f ca="1">+COUNTIFS(DELOITTE!$Y:$Y,'Alerte KPI CAC'!G$3)</f>
        <v>0</v>
      </c>
      <c r="H6" s="95">
        <f ca="1">+COUNTIFS(DELOITTE!$Y:$Y,'Alerte KPI CAC'!H$3)</f>
        <v>0</v>
      </c>
      <c r="I6" s="95">
        <f ca="1">+COUNTIFS(DELOITTE!$Y:$Y,'Alerte KPI CAC'!I$3)</f>
        <v>0</v>
      </c>
      <c r="J6" s="95">
        <f ca="1">+COUNTIFS(DELOITTE!$Y:$Y,'Alerte KPI CAC'!J$3)</f>
        <v>0</v>
      </c>
      <c r="K6" s="95">
        <f ca="1">+COUNTIFS(DELOITTE!$Y:$Y,'Alerte KPI CAC'!K$3)</f>
        <v>0</v>
      </c>
      <c r="L6" s="95">
        <f ca="1">+COUNTIFS(DELOITTE!$Y:$Y,'Alerte KPI CAC'!L$3)</f>
        <v>0</v>
      </c>
      <c r="M6" s="95">
        <f ca="1">+COUNTIFS(DELOITTE!$Y:$Y,'Alerte KPI CAC'!M$3)</f>
        <v>0</v>
      </c>
      <c r="N6" s="26">
        <f ca="1">SUM(C6:M6)</f>
        <v>0</v>
      </c>
      <c r="O6" s="53"/>
      <c r="R6" s="154">
        <f ca="1">+SUM(DELOITTE!$X:$X)</f>
        <v>0</v>
      </c>
      <c r="S6" s="30">
        <f ca="1">+N6</f>
        <v>0</v>
      </c>
      <c r="T6" s="30">
        <f t="shared" ref="T6:T14" ca="1" si="1">+IFERROR(R6/S6,0)</f>
        <v>0</v>
      </c>
    </row>
    <row r="7" spans="1:20">
      <c r="B7" s="191"/>
      <c r="C7" s="11">
        <f t="shared" ref="C7:M7" ca="1" si="2">IFERROR(C6/$N$6,0)</f>
        <v>0</v>
      </c>
      <c r="D7" s="11">
        <f t="shared" ca="1" si="2"/>
        <v>0</v>
      </c>
      <c r="E7" s="11">
        <f t="shared" ca="1" si="2"/>
        <v>0</v>
      </c>
      <c r="F7" s="11">
        <f t="shared" ca="1" si="2"/>
        <v>0</v>
      </c>
      <c r="G7" s="11">
        <f t="shared" ca="1" si="2"/>
        <v>0</v>
      </c>
      <c r="H7" s="11">
        <f t="shared" ca="1" si="2"/>
        <v>0</v>
      </c>
      <c r="I7" s="11">
        <f t="shared" ca="1" si="2"/>
        <v>0</v>
      </c>
      <c r="J7" s="11">
        <f t="shared" ca="1" si="2"/>
        <v>0</v>
      </c>
      <c r="K7" s="11">
        <f t="shared" ca="1" si="2"/>
        <v>0</v>
      </c>
      <c r="L7" s="11">
        <f t="shared" ca="1" si="2"/>
        <v>0</v>
      </c>
      <c r="M7" s="11">
        <f t="shared" ca="1" si="2"/>
        <v>0</v>
      </c>
      <c r="N7" s="12"/>
      <c r="O7" s="53"/>
      <c r="R7" s="30"/>
      <c r="S7" s="30"/>
      <c r="T7" s="30"/>
    </row>
    <row r="8" spans="1:20">
      <c r="B8" s="191" t="s">
        <v>56</v>
      </c>
      <c r="C8" s="30">
        <f ca="1">+COUNTIFS(KPMG!$Y:$Y,'Alerte KPI CAC'!C$3)+COUNTIFS(KPMG!$Y:$Y,0)</f>
        <v>0</v>
      </c>
      <c r="D8" s="30">
        <f ca="1">+COUNTIFS(KPMG!$Y:$Y,'Alerte KPI CAC'!D$3)</f>
        <v>0</v>
      </c>
      <c r="E8" s="95">
        <f ca="1">+COUNTIFS(KPMG!$Y:$Y,'Alerte KPI CAC'!E$3)</f>
        <v>0</v>
      </c>
      <c r="F8" s="95">
        <f ca="1">+COUNTIFS(KPMG!$Y:$Y,'Alerte KPI CAC'!F$3)</f>
        <v>0</v>
      </c>
      <c r="G8" s="95">
        <f ca="1">+COUNTIFS(KPMG!$Y:$Y,'Alerte KPI CAC'!G$3)</f>
        <v>0</v>
      </c>
      <c r="H8" s="95">
        <f ca="1">+COUNTIFS(KPMG!$Y:$Y,'Alerte KPI CAC'!H$3)</f>
        <v>0</v>
      </c>
      <c r="I8" s="95">
        <f ca="1">+COUNTIFS(KPMG!$Y:$Y,'Alerte KPI CAC'!I$3)</f>
        <v>0</v>
      </c>
      <c r="J8" s="95">
        <f ca="1">+COUNTIFS(KPMG!$Y:$Y,'Alerte KPI CAC'!J$3)</f>
        <v>0</v>
      </c>
      <c r="K8" s="95">
        <f ca="1">+COUNTIFS(KPMG!$Y:$Y,'Alerte KPI CAC'!K$3)</f>
        <v>0</v>
      </c>
      <c r="L8" s="95">
        <f ca="1">+COUNTIFS(KPMG!$Y:$Y,'Alerte KPI CAC'!L$3)</f>
        <v>0</v>
      </c>
      <c r="M8" s="95">
        <f ca="1">+COUNTIFS(KPMG!$Y:$Y,'Alerte KPI CAC'!M$3)</f>
        <v>0</v>
      </c>
      <c r="N8" s="26">
        <f ca="1">SUM(C8:M8)</f>
        <v>0</v>
      </c>
      <c r="O8" s="53"/>
      <c r="R8" s="154">
        <f ca="1">+SUM(KPMG!$X:$X)</f>
        <v>0</v>
      </c>
      <c r="S8" s="30">
        <f ca="1">+N8</f>
        <v>0</v>
      </c>
      <c r="T8" s="30">
        <f t="shared" ca="1" si="1"/>
        <v>0</v>
      </c>
    </row>
    <row r="9" spans="1:20">
      <c r="B9" s="191"/>
      <c r="C9" s="11">
        <f t="shared" ref="C9:M9" ca="1" si="3">IFERROR(C8/$N$8,0)</f>
        <v>0</v>
      </c>
      <c r="D9" s="11">
        <f t="shared" ca="1" si="3"/>
        <v>0</v>
      </c>
      <c r="E9" s="11">
        <f t="shared" ca="1" si="3"/>
        <v>0</v>
      </c>
      <c r="F9" s="11">
        <f t="shared" ca="1" si="3"/>
        <v>0</v>
      </c>
      <c r="G9" s="11">
        <f t="shared" ca="1" si="3"/>
        <v>0</v>
      </c>
      <c r="H9" s="11">
        <f t="shared" ca="1" si="3"/>
        <v>0</v>
      </c>
      <c r="I9" s="11">
        <f t="shared" ca="1" si="3"/>
        <v>0</v>
      </c>
      <c r="J9" s="11">
        <f t="shared" ca="1" si="3"/>
        <v>0</v>
      </c>
      <c r="K9" s="11">
        <f t="shared" ca="1" si="3"/>
        <v>0</v>
      </c>
      <c r="L9" s="11">
        <f t="shared" ca="1" si="3"/>
        <v>0</v>
      </c>
      <c r="M9" s="11">
        <f t="shared" ca="1" si="3"/>
        <v>0</v>
      </c>
      <c r="N9" s="12"/>
      <c r="O9" s="53"/>
      <c r="R9" s="30"/>
      <c r="S9" s="30"/>
      <c r="T9" s="30"/>
    </row>
    <row r="10" spans="1:20" s="53" customFormat="1">
      <c r="B10" s="191" t="s">
        <v>4539</v>
      </c>
      <c r="C10" s="30">
        <f ca="1">+COUNTIFS(EY!$X:$X,'Alerte KPI CAC'!C$3)+COUNTIFS(EY!$X:$X,0)</f>
        <v>0</v>
      </c>
      <c r="D10" s="30">
        <f ca="1">+COUNTIFS(EY!$X:$X,'Alerte KPI CAC'!D$3)</f>
        <v>0</v>
      </c>
      <c r="E10" s="30">
        <f ca="1">+COUNTIFS(EY!$X:$X,'Alerte KPI CAC'!E$3)</f>
        <v>0</v>
      </c>
      <c r="F10" s="30">
        <f ca="1">+COUNTIFS(EY!$X:$X,'Alerte KPI CAC'!F$3)</f>
        <v>0</v>
      </c>
      <c r="G10" s="30">
        <f ca="1">+COUNTIFS(EY!$X:$X,'Alerte KPI CAC'!G$3)</f>
        <v>0</v>
      </c>
      <c r="H10" s="30">
        <f ca="1">+COUNTIFS(EY!$X:$X,'Alerte KPI CAC'!H$3)</f>
        <v>0</v>
      </c>
      <c r="I10" s="30">
        <f ca="1">+COUNTIFS(EY!$X:$X,'Alerte KPI CAC'!I$3)</f>
        <v>0</v>
      </c>
      <c r="J10" s="30">
        <f ca="1">+COUNTIFS(EY!$X:$X,'Alerte KPI CAC'!J$3)</f>
        <v>0</v>
      </c>
      <c r="K10" s="30">
        <f ca="1">+COUNTIFS(EY!$X:$X,'Alerte KPI CAC'!K$3)</f>
        <v>0</v>
      </c>
      <c r="L10" s="30">
        <f ca="1">+COUNTIFS(EY!$X:$X,'Alerte KPI CAC'!L$3)</f>
        <v>0</v>
      </c>
      <c r="M10" s="30">
        <f ca="1">+COUNTIFS(EY!$X:$X,'Alerte KPI CAC'!M$3)</f>
        <v>0</v>
      </c>
      <c r="N10" s="26">
        <f ca="1">SUM(C10:M10)</f>
        <v>0</v>
      </c>
      <c r="R10" s="30">
        <f ca="1">+SUM(EY!$X:$X)</f>
        <v>0</v>
      </c>
      <c r="S10" s="30">
        <f ca="1">+N10</f>
        <v>0</v>
      </c>
      <c r="T10" s="30">
        <f t="shared" ref="T10" ca="1" si="4">+IFERROR(R10/S10,0)</f>
        <v>0</v>
      </c>
    </row>
    <row r="11" spans="1:20" s="53" customFormat="1">
      <c r="B11" s="191"/>
      <c r="C11" s="11">
        <f t="shared" ref="C11:M11" ca="1" si="5">IFERROR(C10/$N$10,0)</f>
        <v>0</v>
      </c>
      <c r="D11" s="11">
        <f t="shared" ca="1" si="5"/>
        <v>0</v>
      </c>
      <c r="E11" s="11">
        <f t="shared" ca="1" si="5"/>
        <v>0</v>
      </c>
      <c r="F11" s="11">
        <f t="shared" ca="1" si="5"/>
        <v>0</v>
      </c>
      <c r="G11" s="11">
        <f t="shared" ca="1" si="5"/>
        <v>0</v>
      </c>
      <c r="H11" s="11">
        <f t="shared" ca="1" si="5"/>
        <v>0</v>
      </c>
      <c r="I11" s="11">
        <f t="shared" ca="1" si="5"/>
        <v>0</v>
      </c>
      <c r="J11" s="11">
        <f t="shared" ca="1" si="5"/>
        <v>0</v>
      </c>
      <c r="K11" s="11">
        <f t="shared" ca="1" si="5"/>
        <v>0</v>
      </c>
      <c r="L11" s="11">
        <f t="shared" ca="1" si="5"/>
        <v>0</v>
      </c>
      <c r="M11" s="11">
        <f t="shared" ca="1" si="5"/>
        <v>0</v>
      </c>
      <c r="N11" s="12"/>
      <c r="R11" s="30"/>
      <c r="S11" s="30"/>
      <c r="T11" s="30"/>
    </row>
    <row r="12" spans="1:20">
      <c r="B12" s="191" t="s">
        <v>4540</v>
      </c>
      <c r="C12" s="30">
        <f ca="1">+COUNTIFS('Autres CAC'!$X:$X,'Alerte KPI CAC'!C$3)+COUNTIFS('Autres CAC'!$X:$X,0)</f>
        <v>0</v>
      </c>
      <c r="D12" s="30">
        <f ca="1">+COUNTIFS('Autres CAC'!$X:$X,'Alerte KPI CAC'!D$3)</f>
        <v>0</v>
      </c>
      <c r="E12" s="95">
        <f ca="1">+COUNTIFS('Autres CAC'!$X:$X,'Alerte KPI CAC'!E$3)</f>
        <v>0</v>
      </c>
      <c r="F12" s="95">
        <f ca="1">+COUNTIFS('Autres CAC'!$X:$X,'Alerte KPI CAC'!F$3)</f>
        <v>0</v>
      </c>
      <c r="G12" s="95">
        <f ca="1">+COUNTIFS('Autres CAC'!$X:$X,'Alerte KPI CAC'!G$3)</f>
        <v>0</v>
      </c>
      <c r="H12" s="95">
        <f ca="1">+COUNTIFS('Autres CAC'!$X:$X,'Alerte KPI CAC'!H$3)</f>
        <v>0</v>
      </c>
      <c r="I12" s="95">
        <f ca="1">+COUNTIFS('Autres CAC'!$X:$X,'Alerte KPI CAC'!I$3)</f>
        <v>0</v>
      </c>
      <c r="J12" s="95">
        <f ca="1">+COUNTIFS('Autres CAC'!$X:$X,'Alerte KPI CAC'!J$3)</f>
        <v>0</v>
      </c>
      <c r="K12" s="95">
        <f ca="1">+COUNTIFS('Autres CAC'!$X:$X,'Alerte KPI CAC'!K$3)</f>
        <v>0</v>
      </c>
      <c r="L12" s="95">
        <f ca="1">+COUNTIFS('Autres CAC'!$X:$X,'Alerte KPI CAC'!L$3)</f>
        <v>0</v>
      </c>
      <c r="M12" s="95">
        <f ca="1">+COUNTIFS('Autres CAC'!$X:$X,'Alerte KPI CAC'!M$3)</f>
        <v>20</v>
      </c>
      <c r="N12" s="26">
        <f ca="1">SUM(C12:M12)</f>
        <v>20</v>
      </c>
      <c r="O12" s="53"/>
      <c r="R12" s="30">
        <f ca="1">+SUM('Autres CAC'!$X:$X)</f>
        <v>697</v>
      </c>
      <c r="S12" s="30">
        <f ca="1">+N12</f>
        <v>20</v>
      </c>
      <c r="T12" s="30">
        <f t="shared" ca="1" si="1"/>
        <v>34.85</v>
      </c>
    </row>
    <row r="13" spans="1:20">
      <c r="B13" s="191"/>
      <c r="C13" s="11">
        <f t="shared" ref="C13:M13" ca="1" si="6">+C12/$N$12</f>
        <v>0</v>
      </c>
      <c r="D13" s="11">
        <f t="shared" ca="1" si="6"/>
        <v>0</v>
      </c>
      <c r="E13" s="11">
        <f t="shared" ca="1" si="6"/>
        <v>0</v>
      </c>
      <c r="F13" s="11">
        <f t="shared" ca="1" si="6"/>
        <v>0</v>
      </c>
      <c r="G13" s="11">
        <f t="shared" ca="1" si="6"/>
        <v>0</v>
      </c>
      <c r="H13" s="11">
        <f t="shared" ca="1" si="6"/>
        <v>0</v>
      </c>
      <c r="I13" s="11">
        <f t="shared" ca="1" si="6"/>
        <v>0</v>
      </c>
      <c r="J13" s="11">
        <f t="shared" ca="1" si="6"/>
        <v>0</v>
      </c>
      <c r="K13" s="11">
        <f t="shared" ca="1" si="6"/>
        <v>0</v>
      </c>
      <c r="L13" s="11">
        <f t="shared" ca="1" si="6"/>
        <v>0</v>
      </c>
      <c r="M13" s="11">
        <f t="shared" ca="1" si="6"/>
        <v>1</v>
      </c>
      <c r="N13" s="12"/>
      <c r="O13" s="53"/>
      <c r="R13" s="30"/>
      <c r="S13" s="30"/>
      <c r="T13" s="30"/>
    </row>
    <row r="14" spans="1:20">
      <c r="B14" s="192" t="s">
        <v>4523</v>
      </c>
      <c r="C14" s="26">
        <f ca="1">+C4+C6+C8+C12</f>
        <v>0</v>
      </c>
      <c r="D14" s="26">
        <f t="shared" ref="D14:M14" ca="1" si="7">+D4+D6+D8+D12</f>
        <v>0</v>
      </c>
      <c r="E14" s="26">
        <f t="shared" ca="1" si="7"/>
        <v>0</v>
      </c>
      <c r="F14" s="26">
        <f t="shared" ca="1" si="7"/>
        <v>0</v>
      </c>
      <c r="G14" s="26">
        <f t="shared" ca="1" si="7"/>
        <v>0</v>
      </c>
      <c r="H14" s="26">
        <f ca="1">+H4+H6+H8+H12</f>
        <v>0</v>
      </c>
      <c r="I14" s="26">
        <f t="shared" ca="1" si="7"/>
        <v>0</v>
      </c>
      <c r="J14" s="26">
        <f t="shared" ca="1" si="7"/>
        <v>0</v>
      </c>
      <c r="K14" s="26">
        <f t="shared" ca="1" si="7"/>
        <v>0</v>
      </c>
      <c r="L14" s="26">
        <f t="shared" ca="1" si="7"/>
        <v>0</v>
      </c>
      <c r="M14" s="26">
        <f t="shared" ca="1" si="7"/>
        <v>28</v>
      </c>
      <c r="N14" s="26">
        <f ca="1">SUM(C14:M14)</f>
        <v>28</v>
      </c>
      <c r="O14" s="53"/>
      <c r="R14" s="26">
        <f ca="1">+R4+R6+R8+R10+R12</f>
        <v>953</v>
      </c>
      <c r="S14" s="26">
        <f ca="1">+N14</f>
        <v>28</v>
      </c>
      <c r="T14" s="26">
        <f t="shared" ca="1" si="1"/>
        <v>34.035714285714285</v>
      </c>
    </row>
    <row r="15" spans="1:20">
      <c r="B15" s="192"/>
      <c r="C15" s="25">
        <f t="shared" ref="C15:M15" ca="1" si="8">+C14/$N$14</f>
        <v>0</v>
      </c>
      <c r="D15" s="25">
        <f t="shared" ca="1" si="8"/>
        <v>0</v>
      </c>
      <c r="E15" s="25">
        <f t="shared" ca="1" si="8"/>
        <v>0</v>
      </c>
      <c r="F15" s="25">
        <f t="shared" ca="1" si="8"/>
        <v>0</v>
      </c>
      <c r="G15" s="25">
        <f t="shared" ca="1" si="8"/>
        <v>0</v>
      </c>
      <c r="H15" s="25">
        <f t="shared" ca="1" si="8"/>
        <v>0</v>
      </c>
      <c r="I15" s="25">
        <f t="shared" ca="1" si="8"/>
        <v>0</v>
      </c>
      <c r="J15" s="25">
        <f t="shared" ca="1" si="8"/>
        <v>0</v>
      </c>
      <c r="K15" s="25">
        <f t="shared" ca="1" si="8"/>
        <v>0</v>
      </c>
      <c r="L15" s="25">
        <f t="shared" ca="1" si="8"/>
        <v>0</v>
      </c>
      <c r="M15" s="25">
        <f t="shared" ca="1" si="8"/>
        <v>1</v>
      </c>
      <c r="N15" s="27"/>
      <c r="O15" s="53"/>
      <c r="R15" s="26"/>
      <c r="S15" s="26"/>
      <c r="T15" s="26"/>
    </row>
    <row r="16" spans="1:20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7"/>
      <c r="N16" s="54"/>
      <c r="O16" s="15"/>
      <c r="P16" s="15"/>
      <c r="Q16" s="15"/>
      <c r="R16" s="54"/>
      <c r="S16" s="54"/>
      <c r="T16" s="54"/>
    </row>
    <row r="17" spans="1:20" ht="15.75" thickBot="1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7"/>
      <c r="N17" s="54"/>
      <c r="O17" s="15"/>
      <c r="P17" s="15"/>
      <c r="Q17" s="15"/>
      <c r="R17" s="54"/>
      <c r="S17" s="54"/>
      <c r="T17" s="54"/>
    </row>
    <row r="18" spans="1:20">
      <c r="A18" s="53"/>
      <c r="B18" s="182" t="s">
        <v>4541</v>
      </c>
      <c r="C18" s="183"/>
      <c r="D18" s="184"/>
      <c r="E18" s="53"/>
      <c r="F18" s="182" t="s">
        <v>4542</v>
      </c>
      <c r="G18" s="183"/>
      <c r="H18" s="184"/>
      <c r="I18" s="53"/>
      <c r="J18" s="182" t="s">
        <v>4543</v>
      </c>
      <c r="K18" s="183"/>
      <c r="L18" s="184"/>
      <c r="M18" s="53"/>
      <c r="N18" s="182" t="s">
        <v>4544</v>
      </c>
      <c r="O18" s="183"/>
      <c r="P18" s="184"/>
      <c r="Q18" s="53"/>
      <c r="R18" s="182" t="s">
        <v>4545</v>
      </c>
      <c r="S18" s="183"/>
      <c r="T18" s="184"/>
    </row>
    <row r="19" spans="1:20" ht="15.75" thickBot="1">
      <c r="A19" s="52"/>
      <c r="B19" s="185"/>
      <c r="C19" s="186"/>
      <c r="D19" s="187"/>
      <c r="E19" s="52"/>
      <c r="F19" s="185"/>
      <c r="G19" s="186"/>
      <c r="H19" s="187"/>
      <c r="I19" s="52"/>
      <c r="J19" s="185"/>
      <c r="K19" s="186"/>
      <c r="L19" s="187"/>
      <c r="M19" s="52"/>
      <c r="N19" s="185"/>
      <c r="O19" s="186"/>
      <c r="P19" s="187"/>
      <c r="Q19" s="52"/>
      <c r="R19" s="185"/>
      <c r="S19" s="186"/>
      <c r="T19" s="187"/>
    </row>
    <row r="20" spans="1:20" ht="30.75" thickBot="1">
      <c r="A20" s="2"/>
      <c r="B20" s="16" t="s">
        <v>4529</v>
      </c>
      <c r="C20" s="21" t="s">
        <v>4530</v>
      </c>
      <c r="D20" s="42" t="s">
        <v>4531</v>
      </c>
      <c r="E20" s="2"/>
      <c r="F20" s="16" t="s">
        <v>4529</v>
      </c>
      <c r="G20" s="21" t="s">
        <v>4530</v>
      </c>
      <c r="H20" s="42" t="s">
        <v>4531</v>
      </c>
      <c r="I20" s="2"/>
      <c r="J20" s="16" t="s">
        <v>4529</v>
      </c>
      <c r="K20" s="21" t="s">
        <v>4530</v>
      </c>
      <c r="L20" s="42" t="s">
        <v>4531</v>
      </c>
      <c r="M20" s="2"/>
      <c r="N20" s="16" t="s">
        <v>4529</v>
      </c>
      <c r="O20" s="21" t="s">
        <v>4530</v>
      </c>
      <c r="P20" s="42" t="s">
        <v>4531</v>
      </c>
      <c r="Q20" s="2"/>
      <c r="R20" s="16" t="s">
        <v>4529</v>
      </c>
      <c r="S20" s="21" t="s">
        <v>4530</v>
      </c>
      <c r="T20" s="42" t="s">
        <v>4531</v>
      </c>
    </row>
    <row r="21" spans="1:20">
      <c r="A21" s="53"/>
      <c r="B21" s="22">
        <f ca="1">SUM(C4:H4)</f>
        <v>0</v>
      </c>
      <c r="C21" s="51">
        <f ca="1">SUM(I4:L4)</f>
        <v>0</v>
      </c>
      <c r="D21" s="50">
        <f ca="1">+M4</f>
        <v>8</v>
      </c>
      <c r="E21" s="53"/>
      <c r="F21" s="22">
        <f ca="1">SUM(C6:H6)</f>
        <v>0</v>
      </c>
      <c r="G21" s="51">
        <f ca="1">SUM(I6:L6)</f>
        <v>0</v>
      </c>
      <c r="H21" s="50">
        <f ca="1">+M6</f>
        <v>0</v>
      </c>
      <c r="I21" s="53"/>
      <c r="J21" s="22">
        <f ca="1">SUM(C8:H8)</f>
        <v>0</v>
      </c>
      <c r="K21" s="51">
        <f ca="1">SUM(I8:L8)</f>
        <v>0</v>
      </c>
      <c r="L21" s="50">
        <f ca="1">+M8</f>
        <v>0</v>
      </c>
      <c r="M21" s="53"/>
      <c r="N21" s="22">
        <f ca="1">SUM(C10:H10)</f>
        <v>0</v>
      </c>
      <c r="O21" s="51">
        <f ca="1">SUM(I10:L10)</f>
        <v>0</v>
      </c>
      <c r="P21" s="50">
        <f ca="1">+M10</f>
        <v>0</v>
      </c>
      <c r="Q21" s="190"/>
      <c r="R21" s="22">
        <f ca="1">SUM(C12:H12)</f>
        <v>0</v>
      </c>
      <c r="S21" s="14">
        <f ca="1">SUM(I12:L12)</f>
        <v>0</v>
      </c>
      <c r="T21" s="50">
        <f ca="1">+M12</f>
        <v>20</v>
      </c>
    </row>
    <row r="22" spans="1:20" ht="15.75" thickBot="1">
      <c r="A22" s="53"/>
      <c r="B22" s="49">
        <f ca="1">IFERROR(B21/$N$4,0)</f>
        <v>0</v>
      </c>
      <c r="C22" s="23">
        <f ca="1">+IFERROR(C21/$N$4,0)</f>
        <v>0</v>
      </c>
      <c r="D22" s="48">
        <f ca="1">+IFERROR(D21/$N$4,0)</f>
        <v>1</v>
      </c>
      <c r="E22" s="53"/>
      <c r="F22" s="49">
        <f ca="1">IFERROR(+F21/$N$6,0)</f>
        <v>0</v>
      </c>
      <c r="G22" s="23">
        <f ca="1">+IFERROR(G21/$N$6,0)</f>
        <v>0</v>
      </c>
      <c r="H22" s="48">
        <f ca="1">IFERROR(H21/$N$6,0)</f>
        <v>0</v>
      </c>
      <c r="I22" s="53"/>
      <c r="J22" s="49">
        <f ca="1">+IFERROR(J21/$N$8,0)</f>
        <v>0</v>
      </c>
      <c r="K22" s="23">
        <f ca="1">+IFERROR(K21/$N$8,0)</f>
        <v>0</v>
      </c>
      <c r="L22" s="48">
        <f ca="1">+IFERROR(L21/$N$8,0)</f>
        <v>0</v>
      </c>
      <c r="M22" s="53"/>
      <c r="N22" s="49">
        <f ca="1">+IFERROR(N21/$N$10,0)</f>
        <v>0</v>
      </c>
      <c r="O22" s="23">
        <f ca="1">+IFERROR(O21/$N$10,0)</f>
        <v>0</v>
      </c>
      <c r="P22" s="48">
        <f ca="1">+IFERROR(P21/$N$10,0)</f>
        <v>0</v>
      </c>
      <c r="Q22" s="190"/>
      <c r="R22" s="49">
        <f ca="1">+R21/$N$12</f>
        <v>0</v>
      </c>
      <c r="S22" s="23">
        <f ca="1">+S21/$N$12</f>
        <v>0</v>
      </c>
      <c r="T22" s="48">
        <f ca="1">+T21/$N$12</f>
        <v>1</v>
      </c>
    </row>
    <row r="23" spans="1:20" ht="15.75" thickBo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</row>
    <row r="24" spans="1:20">
      <c r="A24" s="53"/>
      <c r="B24" s="47"/>
      <c r="C24" s="43" t="s">
        <v>4533</v>
      </c>
      <c r="D24" s="44"/>
      <c r="E24" s="53"/>
      <c r="F24" s="47"/>
      <c r="G24" s="43" t="s">
        <v>4533</v>
      </c>
      <c r="H24" s="44"/>
      <c r="I24" s="53"/>
      <c r="J24" s="47"/>
      <c r="K24" s="43" t="s">
        <v>4533</v>
      </c>
      <c r="L24" s="44"/>
      <c r="M24" s="53"/>
      <c r="N24" s="47"/>
      <c r="O24" s="43" t="s">
        <v>4533</v>
      </c>
      <c r="P24" s="44"/>
      <c r="Q24" s="53"/>
      <c r="R24" s="47"/>
      <c r="S24" s="43" t="s">
        <v>4533</v>
      </c>
      <c r="T24" s="44"/>
    </row>
    <row r="25" spans="1:20" ht="15.75" thickBot="1">
      <c r="A25" s="53"/>
      <c r="B25" s="45" t="s">
        <v>4528</v>
      </c>
      <c r="C25" s="29">
        <f ca="1">+T4</f>
        <v>32</v>
      </c>
      <c r="D25" s="46"/>
      <c r="E25" s="53"/>
      <c r="F25" s="45" t="s">
        <v>4528</v>
      </c>
      <c r="G25" s="29">
        <f ca="1">+T6</f>
        <v>0</v>
      </c>
      <c r="H25" s="46"/>
      <c r="I25" s="53"/>
      <c r="J25" s="45" t="s">
        <v>4528</v>
      </c>
      <c r="K25" s="29">
        <f ca="1">+T8</f>
        <v>0</v>
      </c>
      <c r="L25" s="46"/>
      <c r="M25" s="53"/>
      <c r="N25" s="45" t="s">
        <v>4528</v>
      </c>
      <c r="O25" s="29">
        <f ca="1">+T10</f>
        <v>0</v>
      </c>
      <c r="P25" s="46"/>
      <c r="Q25" s="53"/>
      <c r="R25" s="45" t="s">
        <v>4528</v>
      </c>
      <c r="S25" s="29">
        <f ca="1">+T12</f>
        <v>34.85</v>
      </c>
      <c r="T25" s="46"/>
    </row>
    <row r="26" spans="1:20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</row>
    <row r="27" spans="1:20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</row>
    <row r="28" spans="1:20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</row>
    <row r="29" spans="1:20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</row>
    <row r="30" spans="1:20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</row>
    <row r="31" spans="1:20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</row>
    <row r="32" spans="1:20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</row>
    <row r="33" spans="1:20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</row>
    <row r="34" spans="1:20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</row>
    <row r="35" spans="1:20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</row>
    <row r="36" spans="1:20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</row>
    <row r="37" spans="1:20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</row>
    <row r="38" spans="1:20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</row>
    <row r="39" spans="1:20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</row>
    <row r="40" spans="1:20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</row>
    <row r="41" spans="1:20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</row>
    <row r="42" spans="1:20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</row>
    <row r="43" spans="1:20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</row>
    <row r="44" spans="1:20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</row>
    <row r="45" spans="1:20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</row>
  </sheetData>
  <mergeCells count="15">
    <mergeCell ref="T1:T3"/>
    <mergeCell ref="R1:R3"/>
    <mergeCell ref="S1:S3"/>
    <mergeCell ref="B4:B5"/>
    <mergeCell ref="B6:B7"/>
    <mergeCell ref="B8:B9"/>
    <mergeCell ref="R18:T19"/>
    <mergeCell ref="Q21:Q22"/>
    <mergeCell ref="B12:B13"/>
    <mergeCell ref="B14:B15"/>
    <mergeCell ref="B10:B11"/>
    <mergeCell ref="B18:D19"/>
    <mergeCell ref="F18:H19"/>
    <mergeCell ref="J18:L19"/>
    <mergeCell ref="N18:P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J24"/>
  <sheetViews>
    <sheetView showGridLines="0" tabSelected="1" workbookViewId="0">
      <selection activeCell="M48" sqref="M48"/>
    </sheetView>
  </sheetViews>
  <sheetFormatPr baseColWidth="10" defaultRowHeight="15"/>
  <sheetData>
    <row r="1" spans="1:10">
      <c r="A1" s="139"/>
      <c r="B1" s="139"/>
      <c r="C1" s="139"/>
      <c r="D1" s="139"/>
      <c r="E1" s="139"/>
      <c r="F1" s="139"/>
      <c r="G1" s="139"/>
      <c r="H1" s="139"/>
      <c r="I1" s="139"/>
      <c r="J1" s="139"/>
    </row>
    <row r="2" spans="1:10">
      <c r="A2" s="139"/>
      <c r="B2" s="139"/>
      <c r="C2" s="139"/>
      <c r="D2" s="139"/>
      <c r="E2" s="139"/>
      <c r="F2" s="139"/>
      <c r="G2" s="139"/>
      <c r="H2" s="139"/>
      <c r="I2" s="139"/>
      <c r="J2" s="139"/>
    </row>
    <row r="3" spans="1:10" ht="15.75" thickBot="1">
      <c r="A3" s="139"/>
      <c r="B3" s="139"/>
      <c r="C3" s="139"/>
      <c r="D3" s="139"/>
      <c r="E3" s="139"/>
      <c r="F3" s="139"/>
      <c r="G3" s="139"/>
      <c r="H3" s="139"/>
      <c r="I3" s="139"/>
      <c r="J3" s="139"/>
    </row>
    <row r="4" spans="1:10" ht="105">
      <c r="A4" s="139"/>
      <c r="B4" s="139"/>
      <c r="C4" s="140" t="s">
        <v>4593</v>
      </c>
      <c r="D4" s="140" t="s">
        <v>4605</v>
      </c>
      <c r="E4" s="140" t="s">
        <v>4606</v>
      </c>
      <c r="F4" s="145"/>
      <c r="G4" s="139"/>
      <c r="H4" s="143" t="s">
        <v>4593</v>
      </c>
      <c r="I4" s="144" t="s">
        <v>4595</v>
      </c>
      <c r="J4" s="146" t="s">
        <v>4594</v>
      </c>
    </row>
    <row r="5" spans="1:10">
      <c r="A5" s="193" t="s">
        <v>43</v>
      </c>
      <c r="B5" s="147" t="s">
        <v>4</v>
      </c>
      <c r="C5" s="148">
        <f ca="1">IFERROR((SUMIFS(PWC!$X:$X,PWC!$U:$U,$A$5)-SUMIFS(PWC!$Y:$Y,PWC!$U:$U,$A$5))/COUNTIF(PWC!$U:$U,$A$5),0)</f>
        <v>25.75</v>
      </c>
      <c r="D5" s="148">
        <f ca="1">IFERROR((SUMIFS(PWC!$X:$X,PWC!$U:$U,$A$5))/COUNTIF(PWC!$U:$U,$A$5),0)</f>
        <v>32</v>
      </c>
      <c r="E5" s="152">
        <f ca="1">IFERROR(IF((SUMIFS(PWC!$Y:$Y,PWC!$U:$U,$A$5))/COUNTIF(PWC!$U:$U,$A$5)=0,$D5,(SUMIFS(PWC!$Y:$Y,PWC!$U:$U,$A$5))/COUNTIF(PWC!$U:$U,$A$5)),0)</f>
        <v>6.25</v>
      </c>
      <c r="F5" s="142"/>
      <c r="G5" s="149"/>
      <c r="H5" s="141" t="s">
        <v>4596</v>
      </c>
      <c r="I5" s="141" t="s">
        <v>4604</v>
      </c>
      <c r="J5" s="141" t="s">
        <v>4597</v>
      </c>
    </row>
    <row r="6" spans="1:10">
      <c r="A6" s="193"/>
      <c r="B6" s="147" t="s">
        <v>4538</v>
      </c>
      <c r="C6" s="148">
        <f>IFERROR((SUMIFS(DELOITTE!$X:$X,DELOITTE!$U:$U,$A$5)-SUMIFS(DELOITTE!$Y:$Y,DELOITTE!$U:$U,$A$5))/COUNTIF(DELOITTE!$U:$U,$A$5),0)</f>
        <v>0</v>
      </c>
      <c r="D6" s="148">
        <f>IFERROR((SUMIFS(DELOITTE!$X:$X,DELOITTE!$U:$U,$A$5))/COUNTIF(DELOITTE!$U:$U,$A$5),0)</f>
        <v>0</v>
      </c>
      <c r="E6" s="152">
        <f>IFERROR(IF((SUMIFS(DELOITTE!$Y:$Y,DELOITTE!$U:$U,$A$5))/COUNTIF(DELOITTE!$U:$U,$A$5)=0,$D6,(SUMIFS(DELOITTE!$Y:$Y,DELOITTE!$U:$U,$A$5))/COUNTIF(DELOITTE!$U:$U,$A$5)),0)</f>
        <v>0</v>
      </c>
      <c r="F6" s="142"/>
      <c r="G6" s="150"/>
      <c r="H6" s="141" t="s">
        <v>4598</v>
      </c>
      <c r="I6" s="141" t="s">
        <v>4603</v>
      </c>
      <c r="J6" s="141" t="s">
        <v>4600</v>
      </c>
    </row>
    <row r="7" spans="1:10">
      <c r="A7" s="193"/>
      <c r="B7" s="147" t="s">
        <v>56</v>
      </c>
      <c r="C7" s="148">
        <f>IFERROR((SUMIFS(KPMG!$X:$X,KPMG!$U:$U,$A$5)-SUMIFS(KPMG!$Y:$Y,KPMG!$U:$U,$A$5))/COUNTIF(KPMG!$U:$U,$A$5),0)</f>
        <v>0</v>
      </c>
      <c r="D7" s="148">
        <f>IFERROR((SUMIFS(KPMG!$X:$X,KPMG!$U:$U,$A$5))/COUNTIF(KPMG!$U:$U,$A$5),0)</f>
        <v>0</v>
      </c>
      <c r="E7" s="152">
        <f>IFERROR(IF((SUMIFS(KPMG!$Y:$Y,KPMG!$U:$U,$A$5))/COUNTIF(KPMG!$U:$U,$A$5)=0,$D7,(SUMIFS(KPMG!$Y:$Y,KPMG!$U:$U,$A$5))/COUNTIF(KPMG!$U:$U,$A$5)),0)</f>
        <v>0</v>
      </c>
      <c r="F7" s="142"/>
      <c r="G7" s="151"/>
      <c r="H7" s="141" t="s">
        <v>4599</v>
      </c>
      <c r="I7" s="141" t="s">
        <v>4602</v>
      </c>
      <c r="J7" s="141" t="s">
        <v>4601</v>
      </c>
    </row>
    <row r="8" spans="1:10">
      <c r="A8" s="193"/>
      <c r="B8" s="147" t="s">
        <v>4539</v>
      </c>
      <c r="C8" s="148">
        <f>IFERROR((SUMIFS('Autres CAC'!$X:$X,EY!$U:$U,$A$5)-SUMIFS(EY!$Y:$Y,'Autres CAC'!$U:$U,$A$5))/COUNTIF(EY!$U:$U,$A$5),0)</f>
        <v>0</v>
      </c>
      <c r="D8" s="148">
        <f>IFERROR((SUMIFS(EY!$X:$X,EY!$U:$U,$A$5))/COUNTIF(EY!$U:$U,$A$5),0)</f>
        <v>0</v>
      </c>
      <c r="E8" s="152">
        <f>IFERROR(IF((SUMIFS(EY!$Y:$Y,EY!$U:$U,$A$5))/COUNTIF(EY!$U:$U,$A$5)=0,$D8,(SUMIFS(EY!$Y:$Y,EY!$U:$U,$A$5))/COUNTIF(EY!$U:$U,$A$5)),0)</f>
        <v>0</v>
      </c>
      <c r="F8" s="142"/>
      <c r="G8" s="139"/>
      <c r="H8" s="139"/>
      <c r="I8" s="139"/>
      <c r="J8" s="139"/>
    </row>
    <row r="9" spans="1:10">
      <c r="A9" s="193"/>
      <c r="B9" s="147" t="s">
        <v>4540</v>
      </c>
      <c r="C9" s="148">
        <f>IFERROR((SUMIFS('Autres CAC'!$X:$X,'Autres CAC'!$U:$U,$A$5)-SUMIFS('Autres CAC'!$Y:$Y,'Autres CAC'!$U:$U,$A$5))/COUNTIF('Autres CAC'!$U:$U,$A$5),0)</f>
        <v>0</v>
      </c>
      <c r="D9" s="148">
        <f>IFERROR((SUMIFS('Autres CAC'!$X:$X,'Autres CAC'!$U:$U,$A$5))/COUNTIF('Autres CAC'!$U:$U,$A$5),0)</f>
        <v>0</v>
      </c>
      <c r="E9" s="152">
        <f>IFERROR(IF((SUMIFS('Autres CAC'!$Y:$Y,'Autres CAC'!$U:$U,$A$5))/COUNTIF('Autres CAC'!$U:$U,$A$5)=0,$D9,(SUMIFS('Autres CAC'!$Y:$Y,'Autres CAC'!$U:$U,$A$5))/COUNTIF('Autres CAC'!$U:$U,$A$5)),0)</f>
        <v>0</v>
      </c>
      <c r="F9" s="142"/>
      <c r="G9" s="139"/>
      <c r="H9" s="139"/>
      <c r="I9" s="139"/>
      <c r="J9" s="139"/>
    </row>
    <row r="10" spans="1:10">
      <c r="A10" s="193" t="s">
        <v>42</v>
      </c>
      <c r="B10" s="147" t="s">
        <v>4</v>
      </c>
      <c r="C10" s="155">
        <f>IFERROR((SUMIFS(PWC!$X:$X,PWC!$U:$U,$A$10)-SUMIFS(PWC!$Y:$Y,PWC!$U:$U,$A$10))/COUNTIF(PWC!$U:$U,$A$10),0)</f>
        <v>0</v>
      </c>
      <c r="D10" s="155">
        <f>IFERROR((SUMIFS(PWC!$X:$X,PWC!$U:$U,$A$10))/COUNTIF(PWC!$U:$U,$A$10),0)</f>
        <v>0</v>
      </c>
      <c r="E10" s="156">
        <f>IFERROR(IF((SUMIFS(PWC!$Y:$Y,PWC!$U:$U,$A$10))/COUNTIF(PWC!$U:$U,$A$10)=0,$D10,(SUMIFS(PWC!$Y:$Y,PWC!$U:$U,$A$10))/COUNTIF(PWC!$U:$U,$A$10)),0)</f>
        <v>0</v>
      </c>
      <c r="F10" s="142"/>
      <c r="G10" s="139"/>
      <c r="H10" s="139"/>
      <c r="I10" s="139"/>
      <c r="J10" s="139"/>
    </row>
    <row r="11" spans="1:10">
      <c r="A11" s="193"/>
      <c r="B11" s="147" t="s">
        <v>4538</v>
      </c>
      <c r="C11" s="155">
        <f>IFERROR((SUMIFS(DELOITTE!$X:$X,DELOITTE!$U:$U,$A$5)-SUMIFS(DELOITTE!$Y:$Y,DELOITTE!$U:$U,$A$5))/COUNTIF(DELOITTE!$U:$U,$A$5),0)</f>
        <v>0</v>
      </c>
      <c r="D11" s="155">
        <f>IFERROR((SUMIFS(DELOITTE!$X:$X,DELOITTE!$U:$U,$A$10))/COUNTIF(DELOITTE!$U:$U,$A$10),0)</f>
        <v>0</v>
      </c>
      <c r="E11" s="156">
        <f>IFERROR(IF((SUMIFS(DELOITTE!$Y:$Y,DELOITTE!$U:$U,$A$10))/COUNTIF(DELOITTE!$U:$U,$A$10)=0,$D11,(SUMIFS(DELOITTE!$Y:$Y,DELOITTE!$U:$U,$A$10))/COUNTIF(DELOITTE!$U:$U,$A$10)),0)</f>
        <v>0</v>
      </c>
      <c r="F11" s="142"/>
      <c r="G11" s="139"/>
      <c r="H11" s="153"/>
      <c r="I11" s="139"/>
      <c r="J11" s="139"/>
    </row>
    <row r="12" spans="1:10">
      <c r="A12" s="193"/>
      <c r="B12" s="147" t="s">
        <v>56</v>
      </c>
      <c r="C12" s="155">
        <f>IFERROR((SUMIFS(KPMG!$X:$X,KPMG!$U:$U,$A$10)-SUMIFS(KPMG!$Y:$Y,KPMG!$U:$U,$A$10))/COUNTIF(KPMG!$U:$U,$A$10),0)</f>
        <v>0</v>
      </c>
      <c r="D12" s="155">
        <f>IFERROR((SUMIFS(KPMG!$X:$X,KPMG!$U:$U,$A$10))/COUNTIF(KPMG!$U:$U,$A$10),0)</f>
        <v>0</v>
      </c>
      <c r="E12" s="156">
        <f>IFERROR(IF((SUMIFS(KPMG!$Y:$Y,KPMG!$U:$U,$A$10))/COUNTIF(KPMG!$U:$U,$A$10)=0,$D12,(SUMIFS(KPMG!$Y:$Y,KPMG!$U:$U,$A$10))/COUNTIF(KPMG!$U:$U,$A$10)),0)</f>
        <v>0</v>
      </c>
      <c r="F12" s="142"/>
      <c r="G12" s="139"/>
      <c r="H12" s="139"/>
      <c r="I12" s="139"/>
      <c r="J12" s="139"/>
    </row>
    <row r="13" spans="1:10">
      <c r="A13" s="193"/>
      <c r="B13" s="147" t="s">
        <v>4539</v>
      </c>
      <c r="C13" s="155">
        <f>IFERROR((SUMIFS('Autres CAC'!$X:$X,EY!$U:$U,$A$10)-SUMIFS(EY!$Y:$Y,'Autres CAC'!$U:$U,$A$10))/COUNTIF(EY!$U:$U,$A$10),0)</f>
        <v>0</v>
      </c>
      <c r="D13" s="155">
        <f>IFERROR((SUMIFS(EY!$X:$X,EY!$U:$U,$A$10))/COUNTIF(EY!$U:$U,$A$10),0)</f>
        <v>0</v>
      </c>
      <c r="E13" s="156">
        <f>IFERROR(IF((SUMIFS(EY!$Y:$Y,EY!$U:$U,$A$10))/COUNTIF(EY!$U:$U,$A$10)=0,$D13,(SUMIFS(EY!$Y:$Y,EY!$U:$U,$A$10))/COUNTIF(EY!$U:$U,$A$10)),0)</f>
        <v>0</v>
      </c>
      <c r="F13" s="142"/>
      <c r="G13" s="139"/>
      <c r="H13" s="139"/>
      <c r="I13" s="139"/>
      <c r="J13" s="139"/>
    </row>
    <row r="14" spans="1:10">
      <c r="A14" s="193"/>
      <c r="B14" s="147" t="s">
        <v>4540</v>
      </c>
      <c r="C14" s="155">
        <f>IFERROR((SUMIFS('Autres CAC'!$X:$X,'Autres CAC'!$U:$U,$A$10)-SUMIFS('Autres CAC'!$Y:$Y,'Autres CAC'!$U:$U,$A$10))/COUNTIF('Autres CAC'!$U:$U,$A$10),0)</f>
        <v>0</v>
      </c>
      <c r="D14" s="155">
        <f>IFERROR((SUMIFS('Autres CAC'!$X:$X,'Autres CAC'!$U:$U,$A$10))/COUNTIF('Autres CAC'!$U:$U,$A$10),0)</f>
        <v>0</v>
      </c>
      <c r="E14" s="156">
        <f>IFERROR(IF((SUMIFS('Autres CAC'!$Y:$Y,'Autres CAC'!$U:$U,$A$10))/COUNTIF('Autres CAC'!$U:$U,$A$10)=0,$D14,(SUMIFS('Autres CAC'!$Y:$Y,'Autres CAC'!$U:$U,$A$10))/COUNTIF('Autres CAC'!$U:$U,$A$10)),0)</f>
        <v>0</v>
      </c>
      <c r="F14" s="142"/>
      <c r="G14" s="139"/>
      <c r="H14" s="139"/>
      <c r="I14" s="139"/>
      <c r="J14" s="139"/>
    </row>
    <row r="15" spans="1:10">
      <c r="A15" s="193" t="s">
        <v>51</v>
      </c>
      <c r="B15" s="147" t="s">
        <v>4</v>
      </c>
      <c r="C15" s="155">
        <f ca="1">IFERROR((SUMIFS(PWC!$X:$X,PWC!$U:$U,$A$15)-SUMIFS(PWC!$Y:$Y,PWC!$U:$U,$A$15))/COUNTIF(PWC!$U:$U,$A$15),0)</f>
        <v>32</v>
      </c>
      <c r="D15" s="155">
        <f ca="1">IFERROR((SUMIFS(PWC!$X:$X,PWC!$U:$U,$A$15))/COUNTIF(PWC!$U:$U,$A$15),0)</f>
        <v>32</v>
      </c>
      <c r="E15" s="156">
        <f ca="1">IFERROR(IF((SUMIFS(PWC!$Y:$Y,PWC!$U:$U,$A$15))/COUNTIF(PWC!$U:$U,$A$15)=0,$D15,(SUMIFS(PWC!$Y:$Y,PWC!$U:$U,$A$15))/COUNTIF(PWC!$U:$U,$A$15)),0)</f>
        <v>32</v>
      </c>
      <c r="F15" s="139"/>
      <c r="G15" s="139"/>
      <c r="H15" s="139"/>
      <c r="I15" s="139"/>
      <c r="J15" s="139"/>
    </row>
    <row r="16" spans="1:10">
      <c r="A16" s="193"/>
      <c r="B16" s="147" t="s">
        <v>4538</v>
      </c>
      <c r="C16" s="155">
        <f>IFERROR((SUMIFS(DELOITTE!$X:$X,DELOITTE!$U:$U,$A$15)-SUMIFS(DELOITTE!$Y:$Y,DELOITTE!$U:$U,$A$15))/COUNTIF(DELOITTE!$U:$U,$A$15),0)</f>
        <v>0</v>
      </c>
      <c r="D16" s="155">
        <f>IFERROR((SUMIFS(DELOITTE!$X:$X,DELOITTE!$U:$U,$A$15))/COUNTIF(DELOITTE!$U:$U,$A$15),0)</f>
        <v>0</v>
      </c>
      <c r="E16" s="156">
        <f>IFERROR(IF((SUMIFS(DELOITTE!$Y:$Y,DELOITTE!$U:$U,$A$15))/COUNTIF(DELOITTE!$U:$U,$A$15)=0,$D16,(SUMIFS(DELOITTE!$Y:$Y,DELOITTE!$U:$U,$A$15))/COUNTIF(DELOITTE!$U:$U,$A$15)),0)</f>
        <v>0</v>
      </c>
      <c r="F16" s="139"/>
      <c r="G16" s="139"/>
      <c r="H16" s="139"/>
      <c r="I16" s="139"/>
      <c r="J16" s="139"/>
    </row>
    <row r="17" spans="1:10">
      <c r="A17" s="193"/>
      <c r="B17" s="147" t="s">
        <v>56</v>
      </c>
      <c r="C17" s="155">
        <f>IFERROR((SUMIFS(KPMG!$X:$X,KPMG!$U:$U,$A$15)-SUMIFS(KPMG!$Y:$Y,KPMG!$U:$U,$A$15))/COUNTIF(KPMG!$U:$U,$A$15),0)</f>
        <v>0</v>
      </c>
      <c r="D17" s="155">
        <f>IFERROR((SUMIFS(KPMG!$X:$X,KPMG!$U:$U,$A$15))/COUNTIF(KPMG!$U:$U,$A$15),0)</f>
        <v>0</v>
      </c>
      <c r="E17" s="156">
        <f>IFERROR(IF((SUMIFS(KPMG!$Y:$Y,KPMG!$U:$U,$A$15))/COUNTIF(KPMG!$U:$U,$A$15)=0,$D17,(SUMIFS(KPMG!$Y:$Y,KPMG!$U:$U,$A$15))/COUNTIF(KPMG!$U:$U,$A$15)),0)</f>
        <v>0</v>
      </c>
      <c r="F17" s="139"/>
      <c r="G17" s="139"/>
      <c r="H17" s="139"/>
      <c r="I17" s="139"/>
      <c r="J17" s="139"/>
    </row>
    <row r="18" spans="1:10">
      <c r="A18" s="193"/>
      <c r="B18" s="147" t="s">
        <v>4539</v>
      </c>
      <c r="C18" s="155">
        <f>IFERROR((SUMIFS('Autres CAC'!$X:$X,EY!$U:$U,$A$15)-SUMIFS(EY!$Y:$Y,'Autres CAC'!$U:$U,$A$15))/COUNTIF(EY!$U:$U,$A$15),0)</f>
        <v>0</v>
      </c>
      <c r="D18" s="155">
        <f>IFERROR((SUMIFS(EY!$X:$X,EY!$U:$U,$A$15))/COUNTIF(EY!$U:$U,$A$15),0)</f>
        <v>0</v>
      </c>
      <c r="E18" s="156">
        <f>IFERROR(IF((SUMIFS(EY!$Y:$Y,EY!$U:$U,$A$15))/COUNTIF(EY!$U:$U,$A$15)=0,$D18,(SUMIFS(EY!$Y:$Y,EY!$U:$U,$A$15))/COUNTIF(EY!$U:$U,$A$15)),0)</f>
        <v>0</v>
      </c>
      <c r="F18" s="139"/>
      <c r="G18" s="139"/>
      <c r="H18" s="139"/>
      <c r="I18" s="139"/>
      <c r="J18" s="139"/>
    </row>
    <row r="19" spans="1:10">
      <c r="A19" s="193"/>
      <c r="B19" s="147" t="s">
        <v>4540</v>
      </c>
      <c r="C19" s="155">
        <f>IFERROR((SUMIFS('Autres CAC'!$X:$X,'Autres CAC'!$U:$U,$A$15)-SUMIFS('Autres CAC'!$Y:$Y,'Autres CAC'!$U:$U,$A$15))/COUNTIF('Autres CAC'!$U:$U,$A$15),0)</f>
        <v>0</v>
      </c>
      <c r="D19" s="155">
        <f>IFERROR((SUMIFS('Autres CAC'!$X:$X,'Autres CAC'!$U:$U,$A$15))/COUNTIF('Autres CAC'!$U:$U,$A$15),0)</f>
        <v>0</v>
      </c>
      <c r="E19" s="156">
        <f>IFERROR(IF((SUMIFS('Autres CAC'!$Y:$Y,'Autres CAC'!$U:$U,$A$15))/COUNTIF('Autres CAC'!$U:$U,$A$15)=0,$D19,(SUMIFS('Autres CAC'!$Y:$Y,'Autres CAC'!$U:$U,$A$15))/COUNTIF('Autres CAC'!$U:$U,$A$15)),0)</f>
        <v>0</v>
      </c>
      <c r="F19" s="139"/>
      <c r="G19" s="139"/>
      <c r="H19" s="139"/>
      <c r="I19" s="139"/>
      <c r="J19" s="139"/>
    </row>
    <row r="20" spans="1:10">
      <c r="A20" s="193" t="s">
        <v>53</v>
      </c>
      <c r="B20" s="147" t="s">
        <v>4</v>
      </c>
      <c r="C20" s="155">
        <f ca="1">IFERROR((SUMIFS(PWC!$X:$X,PWC!$U:$U,$A$20)-SUMIFS(PWC!$Y:$Y,PWC!$U:$U,$A$20))/COUNTIF(PWC!$U:$U,$A$20),0)</f>
        <v>32</v>
      </c>
      <c r="D20" s="155">
        <f ca="1">IFERROR((SUMIFS(PWC!$X:$X,PWC!$U:$U,$A$20))/COUNTIF(PWC!$U:$U,$A$20),0)</f>
        <v>32</v>
      </c>
      <c r="E20" s="156">
        <f ca="1">IFERROR(IF((SUMIFS(PWC!$Y:$Y,PWC!$U:$U,$A$20))/COUNTIF(PWC!$U:$U,$A$20)=0,$D20,(SUMIFS(PWC!$Y:$Y,PWC!$U:$U,$A$20))/COUNTIF(PWC!$U:$U,$A$20)),0)</f>
        <v>32</v>
      </c>
      <c r="F20" s="139"/>
      <c r="G20" s="139"/>
      <c r="H20" s="139"/>
      <c r="I20" s="139"/>
      <c r="J20" s="139"/>
    </row>
    <row r="21" spans="1:10">
      <c r="A21" s="193"/>
      <c r="B21" s="147" t="s">
        <v>4538</v>
      </c>
      <c r="C21" s="155">
        <f>IFERROR((SUMIFS(DELOITTE!$X:$X,DELOITTE!$U:$U,$A$20)-SUMIFS(DELOITTE!$Y:$Y,DELOITTE!$U:$U,$A$20))/COUNTIF(DELOITTE!$U:$U,$A$20),0)</f>
        <v>0</v>
      </c>
      <c r="D21" s="155">
        <f>IFERROR((SUMIFS(DELOITTE!$X:$X,DELOITTE!$U:$U,$A$20))/COUNTIF(DELOITTE!$U:$U,$A$20),0)</f>
        <v>0</v>
      </c>
      <c r="E21" s="156">
        <f>IFERROR(IF((SUMIFS(DELOITTE!$Y:$Y,DELOITTE!$U:$U,$A$20))/COUNTIF(DELOITTE!$U:$U,$A$20)=0,$D21,(SUMIFS(DELOITTE!$Y:$Y,DELOITTE!$U:$U,$A$20))/COUNTIF(DELOITTE!$U:$U,$A$20)),0)</f>
        <v>0</v>
      </c>
      <c r="F21" s="139"/>
      <c r="G21" s="139"/>
      <c r="H21" s="139"/>
      <c r="I21" s="139"/>
      <c r="J21" s="139"/>
    </row>
    <row r="22" spans="1:10">
      <c r="A22" s="193"/>
      <c r="B22" s="147" t="s">
        <v>56</v>
      </c>
      <c r="C22" s="155">
        <f>IFERROR((SUMIFS(KPMG!$X:$X,KPMG!$U:$U,$A$20)-SUMIFS(KPMG!$Y:$Y,KPMG!$U:$U,$A$20))/COUNTIF(KPMG!$U:$U,$A$20),0)</f>
        <v>0</v>
      </c>
      <c r="D22" s="155">
        <f>IFERROR((SUMIFS(KPMG!$X:$X,KPMG!$U:$U,$A$20))/COUNTIF(KPMG!$U:$U,$A$20),0)</f>
        <v>0</v>
      </c>
      <c r="E22" s="156">
        <f>IFERROR(IF((SUMIFS(KPMG!$Y:$Y,KPMG!$U:$U,$A$20))/COUNTIF(KPMG!$U:$U,$A$20)=0,$D22,(SUMIFS(KPMG!$Y:$Y,KPMG!$U:$U,$A$20))/COUNTIF(KPMG!$U:$U,$A$20)),0)</f>
        <v>0</v>
      </c>
      <c r="F22" s="139"/>
      <c r="G22" s="139"/>
      <c r="H22" s="139"/>
      <c r="I22" s="139"/>
      <c r="J22" s="139"/>
    </row>
    <row r="23" spans="1:10">
      <c r="A23" s="193"/>
      <c r="B23" s="147" t="s">
        <v>4539</v>
      </c>
      <c r="C23" s="155">
        <f>IFERROR((SUMIFS('Autres CAC'!$X:$X,EY!$U:$U,$A$20)-SUMIFS(EY!$Y:$Y,'Autres CAC'!$U:$U,$A$20))/COUNTIF(EY!$U:$U,$A$20),0)</f>
        <v>0</v>
      </c>
      <c r="D23" s="155">
        <f>IFERROR((SUMIFS(EY!$X:$X,EY!$U:$U,$A$20))/COUNTIF(EY!$U:$U,$A$20),0)</f>
        <v>0</v>
      </c>
      <c r="E23" s="156">
        <f>IFERROR(IF((SUMIFS(EY!$Y:$Y,EY!$U:$U,$A$20))/COUNTIF(EY!$U:$U,$A$20)=0,$D23,(SUMIFS(EY!$Y:$Y,EY!$U:$U,$A$20))/COUNTIF(EY!$U:$U,$A$20)),0)</f>
        <v>0</v>
      </c>
      <c r="F23" s="139"/>
      <c r="G23" s="139"/>
      <c r="H23" s="139"/>
      <c r="I23" s="139"/>
      <c r="J23" s="139"/>
    </row>
    <row r="24" spans="1:10">
      <c r="A24" s="193"/>
      <c r="B24" s="147" t="s">
        <v>4540</v>
      </c>
      <c r="C24" s="155">
        <f>IFERROR((SUMIFS('Autres CAC'!$X:$X,'Autres CAC'!$U:$U,$A$20)-SUMIFS('Autres CAC'!$Y:$Y,'Autres CAC'!$U:$U,$A$20))/COUNTIF('Autres CAC'!$U:$U,$A$20),0)</f>
        <v>0</v>
      </c>
      <c r="D24" s="155">
        <f>IFERROR((SUMIFS('Autres CAC'!$X:$X,'Autres CAC'!$U:$U,$A$20))/COUNTIF('Autres CAC'!$U:$U,$A$20),0)</f>
        <v>0</v>
      </c>
      <c r="E24" s="156">
        <f>IFERROR(IF((SUMIFS('Autres CAC'!$Y:$Y,'Autres CAC'!$U:$U,$A$20))/COUNTIF('Autres CAC'!$U:$U,$A$20)=0,$D24,(SUMIFS('Autres CAC'!$Y:$Y,'Autres CAC'!$U:$U,$A$20))/COUNTIF('Autres CAC'!$U:$U,$A$20)),0)</f>
        <v>0</v>
      </c>
      <c r="F24" s="139"/>
      <c r="G24" s="139"/>
      <c r="H24" s="139"/>
      <c r="I24" s="139"/>
      <c r="J24" s="139"/>
    </row>
  </sheetData>
  <mergeCells count="4">
    <mergeCell ref="A5:A9"/>
    <mergeCell ref="A10:A14"/>
    <mergeCell ref="A15:A19"/>
    <mergeCell ref="A20:A24"/>
  </mergeCells>
  <conditionalFormatting sqref="C5:C24">
    <cfRule type="cellIs" dxfId="8" priority="7" operator="between">
      <formula>3</formula>
      <formula>6</formula>
    </cfRule>
    <cfRule type="cellIs" dxfId="7" priority="8" operator="lessThan">
      <formula>3</formula>
    </cfRule>
    <cfRule type="cellIs" dxfId="6" priority="9" operator="greaterThan">
      <formula>6</formula>
    </cfRule>
  </conditionalFormatting>
  <conditionalFormatting sqref="D5:D24">
    <cfRule type="cellIs" dxfId="5" priority="4" operator="between">
      <formula>10</formula>
      <formula>20</formula>
    </cfRule>
    <cfRule type="cellIs" dxfId="4" priority="5" operator="greaterThan">
      <formula>10</formula>
    </cfRule>
    <cfRule type="cellIs" dxfId="3" priority="6" operator="lessThanOrEqual">
      <formula>5</formula>
    </cfRule>
  </conditionalFormatting>
  <conditionalFormatting sqref="E5:E24">
    <cfRule type="cellIs" dxfId="2" priority="1" operator="lessThan">
      <formula>10</formula>
    </cfRule>
    <cfRule type="cellIs" dxfId="1" priority="2" operator="between">
      <formula>10</formula>
      <formula>20</formula>
    </cfRule>
    <cfRule type="cellIs" dxfId="0" priority="3" operator="greaterThan">
      <formula>20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33"/>
  <sheetViews>
    <sheetView showGridLines="0" topLeftCell="A332" workbookViewId="0">
      <selection activeCell="D346" sqref="D346"/>
    </sheetView>
  </sheetViews>
  <sheetFormatPr baseColWidth="10" defaultRowHeight="15"/>
  <cols>
    <col min="1" max="1" width="8.140625" bestFit="1" customWidth="1"/>
    <col min="2" max="2" width="43.140625" bestFit="1" customWidth="1"/>
    <col min="3" max="3" width="41.42578125" bestFit="1" customWidth="1"/>
    <col min="4" max="4" width="18" bestFit="1" customWidth="1"/>
    <col min="5" max="5" width="13.28515625" bestFit="1" customWidth="1"/>
    <col min="6" max="6" width="36.28515625" bestFit="1" customWidth="1"/>
  </cols>
  <sheetData>
    <row r="1" spans="1:6" ht="38.25">
      <c r="A1" s="3" t="s">
        <v>57</v>
      </c>
      <c r="B1" s="3" t="s">
        <v>976</v>
      </c>
      <c r="C1" s="3" t="s">
        <v>977</v>
      </c>
      <c r="D1" s="3" t="s">
        <v>54</v>
      </c>
      <c r="E1" s="4" t="s">
        <v>978</v>
      </c>
      <c r="F1" s="5" t="s">
        <v>55</v>
      </c>
    </row>
    <row r="2" spans="1:6">
      <c r="A2" s="36" t="s">
        <v>109</v>
      </c>
      <c r="B2" s="36" t="s">
        <v>1241</v>
      </c>
      <c r="C2" s="36" t="s">
        <v>1242</v>
      </c>
      <c r="D2" s="36" t="s">
        <v>42</v>
      </c>
      <c r="E2" s="36" t="s">
        <v>42</v>
      </c>
      <c r="F2" s="36" t="s">
        <v>56</v>
      </c>
    </row>
    <row r="3" spans="1:6">
      <c r="A3" s="36" t="s">
        <v>945</v>
      </c>
      <c r="B3" s="36" t="s">
        <v>1243</v>
      </c>
      <c r="C3" s="36" t="s">
        <v>1242</v>
      </c>
      <c r="D3" s="36" t="s">
        <v>42</v>
      </c>
      <c r="E3" s="36" t="s">
        <v>42</v>
      </c>
      <c r="F3" s="36" t="s">
        <v>56</v>
      </c>
    </row>
    <row r="4" spans="1:6">
      <c r="A4" s="36" t="s">
        <v>110</v>
      </c>
      <c r="B4" s="36" t="s">
        <v>1244</v>
      </c>
      <c r="C4" s="36" t="s">
        <v>1242</v>
      </c>
      <c r="D4" s="36" t="s">
        <v>42</v>
      </c>
      <c r="E4" s="36" t="s">
        <v>42</v>
      </c>
      <c r="F4" s="36" t="s">
        <v>56</v>
      </c>
    </row>
    <row r="5" spans="1:6">
      <c r="A5" s="36" t="s">
        <v>111</v>
      </c>
      <c r="B5" s="36" t="s">
        <v>112</v>
      </c>
      <c r="C5" s="36" t="s">
        <v>1242</v>
      </c>
      <c r="D5" s="36" t="s">
        <v>42</v>
      </c>
      <c r="E5" s="36" t="s">
        <v>42</v>
      </c>
      <c r="F5" s="36" t="s">
        <v>59</v>
      </c>
    </row>
    <row r="6" spans="1:6">
      <c r="A6" s="36" t="s">
        <v>113</v>
      </c>
      <c r="B6" s="36" t="s">
        <v>114</v>
      </c>
      <c r="C6" s="36" t="s">
        <v>1242</v>
      </c>
      <c r="D6" s="36" t="s">
        <v>42</v>
      </c>
      <c r="E6" s="36" t="s">
        <v>42</v>
      </c>
      <c r="F6" s="36" t="s">
        <v>58</v>
      </c>
    </row>
    <row r="7" spans="1:6">
      <c r="A7" s="36" t="s">
        <v>115</v>
      </c>
      <c r="B7" s="36" t="s">
        <v>1245</v>
      </c>
      <c r="C7" s="36" t="s">
        <v>1242</v>
      </c>
      <c r="D7" s="36" t="s">
        <v>42</v>
      </c>
      <c r="E7" s="36" t="s">
        <v>42</v>
      </c>
      <c r="F7" s="36" t="s">
        <v>56</v>
      </c>
    </row>
    <row r="8" spans="1:6">
      <c r="A8" s="36" t="s">
        <v>116</v>
      </c>
      <c r="B8" s="36" t="s">
        <v>117</v>
      </c>
      <c r="C8" s="36" t="s">
        <v>1242</v>
      </c>
      <c r="D8" s="36" t="s">
        <v>42</v>
      </c>
      <c r="E8" s="36" t="s">
        <v>42</v>
      </c>
      <c r="F8" s="36" t="s">
        <v>59</v>
      </c>
    </row>
    <row r="9" spans="1:6">
      <c r="A9" s="36" t="s">
        <v>118</v>
      </c>
      <c r="B9" s="36" t="s">
        <v>119</v>
      </c>
      <c r="C9" s="36" t="s">
        <v>1246</v>
      </c>
      <c r="D9" s="36" t="s">
        <v>42</v>
      </c>
      <c r="E9" s="36" t="s">
        <v>42</v>
      </c>
      <c r="F9" s="36" t="s">
        <v>56</v>
      </c>
    </row>
    <row r="10" spans="1:6">
      <c r="A10" s="36" t="s">
        <v>120</v>
      </c>
      <c r="B10" s="36" t="s">
        <v>121</v>
      </c>
      <c r="C10" s="36" t="s">
        <v>1246</v>
      </c>
      <c r="D10" s="36" t="s">
        <v>42</v>
      </c>
      <c r="E10" s="36" t="s">
        <v>42</v>
      </c>
      <c r="F10" s="36" t="s">
        <v>56</v>
      </c>
    </row>
    <row r="11" spans="1:6">
      <c r="A11" s="36" t="s">
        <v>122</v>
      </c>
      <c r="B11" s="36" t="s">
        <v>123</v>
      </c>
      <c r="C11" s="36" t="s">
        <v>1246</v>
      </c>
      <c r="D11" s="36" t="s">
        <v>42</v>
      </c>
      <c r="E11" s="36" t="s">
        <v>42</v>
      </c>
      <c r="F11" s="36" t="s">
        <v>56</v>
      </c>
    </row>
    <row r="12" spans="1:6">
      <c r="A12" s="36" t="s">
        <v>124</v>
      </c>
      <c r="B12" s="36" t="s">
        <v>125</v>
      </c>
      <c r="C12" s="36" t="s">
        <v>1246</v>
      </c>
      <c r="D12" s="36" t="s">
        <v>42</v>
      </c>
      <c r="E12" s="36" t="s">
        <v>42</v>
      </c>
      <c r="F12" s="36" t="s">
        <v>1111</v>
      </c>
    </row>
    <row r="13" spans="1:6">
      <c r="A13" s="36" t="s">
        <v>126</v>
      </c>
      <c r="B13" s="36" t="s">
        <v>127</v>
      </c>
      <c r="C13" s="36" t="s">
        <v>1246</v>
      </c>
      <c r="D13" s="36" t="s">
        <v>42</v>
      </c>
      <c r="E13" s="36" t="s">
        <v>42</v>
      </c>
      <c r="F13" s="36" t="s">
        <v>1111</v>
      </c>
    </row>
    <row r="14" spans="1:6">
      <c r="A14" s="36" t="s">
        <v>128</v>
      </c>
      <c r="B14" s="36" t="s">
        <v>129</v>
      </c>
      <c r="C14" s="36" t="s">
        <v>1246</v>
      </c>
      <c r="D14" s="36" t="s">
        <v>42</v>
      </c>
      <c r="E14" s="36" t="s">
        <v>42</v>
      </c>
      <c r="F14" s="36" t="s">
        <v>1111</v>
      </c>
    </row>
    <row r="15" spans="1:6">
      <c r="A15" s="36" t="s">
        <v>130</v>
      </c>
      <c r="B15" s="36" t="s">
        <v>131</v>
      </c>
      <c r="C15" s="36" t="s">
        <v>1246</v>
      </c>
      <c r="D15" s="36" t="s">
        <v>42</v>
      </c>
      <c r="E15" s="36" t="s">
        <v>42</v>
      </c>
      <c r="F15" s="36" t="s">
        <v>1111</v>
      </c>
    </row>
    <row r="16" spans="1:6">
      <c r="A16" s="36" t="s">
        <v>132</v>
      </c>
      <c r="B16" s="36" t="s">
        <v>133</v>
      </c>
      <c r="C16" s="36" t="s">
        <v>1246</v>
      </c>
      <c r="D16" s="36" t="s">
        <v>42</v>
      </c>
      <c r="E16" s="36" t="s">
        <v>42</v>
      </c>
      <c r="F16" s="36" t="s">
        <v>1111</v>
      </c>
    </row>
    <row r="17" spans="1:6">
      <c r="A17" s="36" t="s">
        <v>134</v>
      </c>
      <c r="B17" s="36" t="s">
        <v>1247</v>
      </c>
      <c r="C17" s="36" t="s">
        <v>1246</v>
      </c>
      <c r="D17" s="36" t="s">
        <v>42</v>
      </c>
      <c r="E17" s="36" t="s">
        <v>42</v>
      </c>
      <c r="F17" s="36" t="s">
        <v>1111</v>
      </c>
    </row>
    <row r="18" spans="1:6">
      <c r="A18" s="36" t="s">
        <v>135</v>
      </c>
      <c r="B18" s="36" t="s">
        <v>1248</v>
      </c>
      <c r="C18" s="36" t="s">
        <v>1246</v>
      </c>
      <c r="D18" s="36" t="s">
        <v>42</v>
      </c>
      <c r="E18" s="36" t="s">
        <v>42</v>
      </c>
      <c r="F18" s="36" t="s">
        <v>56</v>
      </c>
    </row>
    <row r="19" spans="1:6">
      <c r="A19" s="36" t="s">
        <v>136</v>
      </c>
      <c r="B19" s="36" t="s">
        <v>1249</v>
      </c>
      <c r="C19" s="36" t="s">
        <v>1246</v>
      </c>
      <c r="D19" s="36" t="s">
        <v>42</v>
      </c>
      <c r="E19" s="36" t="s">
        <v>42</v>
      </c>
      <c r="F19" s="36" t="s">
        <v>56</v>
      </c>
    </row>
    <row r="20" spans="1:6">
      <c r="A20" s="36" t="s">
        <v>137</v>
      </c>
      <c r="B20" s="36" t="s">
        <v>1250</v>
      </c>
      <c r="C20" s="36" t="s">
        <v>1246</v>
      </c>
      <c r="D20" s="36" t="s">
        <v>42</v>
      </c>
      <c r="E20" s="36" t="s">
        <v>42</v>
      </c>
      <c r="F20" s="36" t="s">
        <v>56</v>
      </c>
    </row>
    <row r="21" spans="1:6">
      <c r="A21" s="36" t="s">
        <v>138</v>
      </c>
      <c r="B21" s="36" t="s">
        <v>139</v>
      </c>
      <c r="C21" s="36" t="s">
        <v>1246</v>
      </c>
      <c r="D21" s="36" t="s">
        <v>42</v>
      </c>
      <c r="E21" s="36" t="s">
        <v>42</v>
      </c>
      <c r="F21" s="36" t="s">
        <v>56</v>
      </c>
    </row>
    <row r="22" spans="1:6">
      <c r="A22" s="36" t="s">
        <v>140</v>
      </c>
      <c r="B22" s="36" t="s">
        <v>141</v>
      </c>
      <c r="C22" s="36" t="s">
        <v>1246</v>
      </c>
      <c r="D22" s="36" t="s">
        <v>42</v>
      </c>
      <c r="E22" s="36" t="s">
        <v>42</v>
      </c>
      <c r="F22" s="36" t="s">
        <v>56</v>
      </c>
    </row>
    <row r="23" spans="1:6">
      <c r="A23" s="36" t="s">
        <v>142</v>
      </c>
      <c r="B23" s="36" t="s">
        <v>143</v>
      </c>
      <c r="C23" s="36" t="s">
        <v>1246</v>
      </c>
      <c r="D23" s="36" t="s">
        <v>42</v>
      </c>
      <c r="E23" s="36" t="s">
        <v>42</v>
      </c>
      <c r="F23" s="36" t="s">
        <v>56</v>
      </c>
    </row>
    <row r="24" spans="1:6">
      <c r="A24" s="36" t="s">
        <v>144</v>
      </c>
      <c r="B24" s="36" t="s">
        <v>145</v>
      </c>
      <c r="C24" s="36" t="s">
        <v>1246</v>
      </c>
      <c r="D24" s="36" t="s">
        <v>42</v>
      </c>
      <c r="E24" s="36" t="s">
        <v>42</v>
      </c>
      <c r="F24" s="36" t="s">
        <v>56</v>
      </c>
    </row>
    <row r="25" spans="1:6">
      <c r="A25" s="36" t="s">
        <v>146</v>
      </c>
      <c r="B25" s="36" t="s">
        <v>147</v>
      </c>
      <c r="C25" s="36" t="s">
        <v>1246</v>
      </c>
      <c r="D25" s="36" t="s">
        <v>42</v>
      </c>
      <c r="E25" s="36" t="s">
        <v>42</v>
      </c>
      <c r="F25" s="36" t="s">
        <v>56</v>
      </c>
    </row>
    <row r="26" spans="1:6">
      <c r="A26" s="36" t="s">
        <v>148</v>
      </c>
      <c r="B26" s="36" t="s">
        <v>149</v>
      </c>
      <c r="C26" s="36" t="s">
        <v>1246</v>
      </c>
      <c r="D26" s="36" t="s">
        <v>42</v>
      </c>
      <c r="E26" s="36" t="s">
        <v>42</v>
      </c>
      <c r="F26" s="36" t="s">
        <v>56</v>
      </c>
    </row>
    <row r="27" spans="1:6">
      <c r="A27" s="36" t="s">
        <v>150</v>
      </c>
      <c r="B27" s="36" t="s">
        <v>151</v>
      </c>
      <c r="C27" s="36" t="s">
        <v>1251</v>
      </c>
      <c r="D27" s="36" t="s">
        <v>42</v>
      </c>
      <c r="E27" s="36" t="s">
        <v>42</v>
      </c>
      <c r="F27" s="36" t="s">
        <v>59</v>
      </c>
    </row>
    <row r="28" spans="1:6">
      <c r="A28" s="36" t="s">
        <v>152</v>
      </c>
      <c r="B28" s="36" t="s">
        <v>153</v>
      </c>
      <c r="C28" s="36" t="s">
        <v>1251</v>
      </c>
      <c r="D28" s="36" t="s">
        <v>42</v>
      </c>
      <c r="E28" s="36" t="s">
        <v>42</v>
      </c>
      <c r="F28" s="36" t="s">
        <v>1252</v>
      </c>
    </row>
    <row r="29" spans="1:6">
      <c r="A29" s="36" t="s">
        <v>154</v>
      </c>
      <c r="B29" s="36" t="s">
        <v>155</v>
      </c>
      <c r="C29" s="36" t="s">
        <v>1251</v>
      </c>
      <c r="D29" s="36" t="s">
        <v>42</v>
      </c>
      <c r="E29" s="36" t="s">
        <v>42</v>
      </c>
      <c r="F29" s="36" t="s">
        <v>59</v>
      </c>
    </row>
    <row r="30" spans="1:6">
      <c r="A30" s="36" t="s">
        <v>156</v>
      </c>
      <c r="B30" s="36" t="s">
        <v>157</v>
      </c>
      <c r="C30" s="36" t="s">
        <v>1251</v>
      </c>
      <c r="D30" s="36" t="s">
        <v>42</v>
      </c>
      <c r="E30" s="36" t="s">
        <v>42</v>
      </c>
      <c r="F30" s="36" t="s">
        <v>1253</v>
      </c>
    </row>
    <row r="31" spans="1:6">
      <c r="A31" s="36" t="s">
        <v>158</v>
      </c>
      <c r="B31" s="36" t="s">
        <v>1254</v>
      </c>
      <c r="C31" s="36" t="s">
        <v>1251</v>
      </c>
      <c r="D31" s="36" t="s">
        <v>42</v>
      </c>
      <c r="E31" s="36" t="s">
        <v>42</v>
      </c>
      <c r="F31" s="36" t="s">
        <v>59</v>
      </c>
    </row>
    <row r="32" spans="1:6">
      <c r="A32" s="36" t="s">
        <v>159</v>
      </c>
      <c r="B32" s="36" t="s">
        <v>160</v>
      </c>
      <c r="C32" s="36" t="s">
        <v>1251</v>
      </c>
      <c r="D32" s="36" t="s">
        <v>42</v>
      </c>
      <c r="E32" s="36" t="s">
        <v>42</v>
      </c>
      <c r="F32" s="36" t="s">
        <v>59</v>
      </c>
    </row>
    <row r="33" spans="1:6">
      <c r="A33" s="36" t="s">
        <v>161</v>
      </c>
      <c r="B33" s="36" t="s">
        <v>162</v>
      </c>
      <c r="C33" s="36" t="s">
        <v>1251</v>
      </c>
      <c r="D33" s="36" t="s">
        <v>42</v>
      </c>
      <c r="E33" s="36" t="s">
        <v>42</v>
      </c>
      <c r="F33" s="36" t="s">
        <v>59</v>
      </c>
    </row>
    <row r="34" spans="1:6">
      <c r="A34" s="36" t="s">
        <v>163</v>
      </c>
      <c r="B34" s="36" t="s">
        <v>1255</v>
      </c>
      <c r="C34" s="36" t="s">
        <v>1251</v>
      </c>
      <c r="D34" s="36" t="s">
        <v>42</v>
      </c>
      <c r="E34" s="36" t="s">
        <v>42</v>
      </c>
      <c r="F34" s="36" t="s">
        <v>59</v>
      </c>
    </row>
    <row r="35" spans="1:6">
      <c r="A35" s="36" t="s">
        <v>1269</v>
      </c>
      <c r="B35" s="36" t="s">
        <v>1270</v>
      </c>
      <c r="C35" s="36" t="s">
        <v>1271</v>
      </c>
      <c r="D35" s="36" t="s">
        <v>42</v>
      </c>
      <c r="E35" s="36" t="s">
        <v>42</v>
      </c>
      <c r="F35" s="36" t="s">
        <v>59</v>
      </c>
    </row>
    <row r="36" spans="1:6">
      <c r="A36" s="36" t="s">
        <v>173</v>
      </c>
      <c r="B36" s="36" t="s">
        <v>174</v>
      </c>
      <c r="C36" s="36" t="s">
        <v>1271</v>
      </c>
      <c r="D36" s="36" t="s">
        <v>42</v>
      </c>
      <c r="E36" s="36" t="s">
        <v>42</v>
      </c>
      <c r="F36" s="36" t="s">
        <v>59</v>
      </c>
    </row>
    <row r="37" spans="1:6">
      <c r="A37" s="36" t="s">
        <v>204</v>
      </c>
      <c r="B37" s="36" t="s">
        <v>1279</v>
      </c>
      <c r="C37" s="36" t="s">
        <v>1280</v>
      </c>
      <c r="D37" s="36" t="s">
        <v>42</v>
      </c>
      <c r="E37" s="36" t="s">
        <v>42</v>
      </c>
      <c r="F37" s="36" t="s">
        <v>56</v>
      </c>
    </row>
    <row r="38" spans="1:6">
      <c r="A38" s="36" t="s">
        <v>226</v>
      </c>
      <c r="B38" s="36" t="s">
        <v>1293</v>
      </c>
      <c r="C38" s="36" t="s">
        <v>1294</v>
      </c>
      <c r="D38" s="36" t="s">
        <v>42</v>
      </c>
      <c r="E38" s="36" t="s">
        <v>42</v>
      </c>
      <c r="F38" s="36" t="s">
        <v>58</v>
      </c>
    </row>
    <row r="39" spans="1:6">
      <c r="A39" s="36" t="s">
        <v>227</v>
      </c>
      <c r="B39" s="36" t="s">
        <v>1295</v>
      </c>
      <c r="C39" s="36" t="s">
        <v>1294</v>
      </c>
      <c r="D39" s="36" t="s">
        <v>42</v>
      </c>
      <c r="E39" s="36" t="s">
        <v>42</v>
      </c>
      <c r="F39" s="36" t="s">
        <v>58</v>
      </c>
    </row>
    <row r="40" spans="1:6">
      <c r="A40" s="36" t="s">
        <v>228</v>
      </c>
      <c r="B40" s="36" t="s">
        <v>1296</v>
      </c>
      <c r="C40" s="36" t="s">
        <v>1294</v>
      </c>
      <c r="D40" s="36" t="s">
        <v>42</v>
      </c>
      <c r="E40" s="36" t="s">
        <v>42</v>
      </c>
      <c r="F40" s="36" t="s">
        <v>58</v>
      </c>
    </row>
    <row r="41" spans="1:6">
      <c r="A41" s="36" t="s">
        <v>229</v>
      </c>
      <c r="B41" s="36" t="s">
        <v>230</v>
      </c>
      <c r="C41" s="36" t="s">
        <v>1294</v>
      </c>
      <c r="D41" s="36" t="s">
        <v>42</v>
      </c>
      <c r="E41" s="36" t="s">
        <v>42</v>
      </c>
      <c r="F41" s="36" t="s">
        <v>58</v>
      </c>
    </row>
    <row r="42" spans="1:6">
      <c r="A42" s="36" t="s">
        <v>231</v>
      </c>
      <c r="B42" s="36" t="s">
        <v>232</v>
      </c>
      <c r="C42" s="36" t="s">
        <v>1294</v>
      </c>
      <c r="D42" s="36" t="s">
        <v>42</v>
      </c>
      <c r="E42" s="36" t="s">
        <v>42</v>
      </c>
      <c r="F42" s="36" t="s">
        <v>58</v>
      </c>
    </row>
    <row r="43" spans="1:6">
      <c r="A43" s="36" t="s">
        <v>233</v>
      </c>
      <c r="B43" s="36" t="s">
        <v>1297</v>
      </c>
      <c r="C43" s="36" t="s">
        <v>1294</v>
      </c>
      <c r="D43" s="36" t="s">
        <v>42</v>
      </c>
      <c r="E43" s="36" t="s">
        <v>42</v>
      </c>
      <c r="F43" s="36" t="s">
        <v>58</v>
      </c>
    </row>
    <row r="44" spans="1:6">
      <c r="A44" s="36" t="s">
        <v>234</v>
      </c>
      <c r="B44" s="36" t="s">
        <v>235</v>
      </c>
      <c r="C44" s="36" t="s">
        <v>1294</v>
      </c>
      <c r="D44" s="36" t="s">
        <v>42</v>
      </c>
      <c r="E44" s="36" t="s">
        <v>42</v>
      </c>
      <c r="F44" s="36" t="s">
        <v>58</v>
      </c>
    </row>
    <row r="45" spans="1:6">
      <c r="A45" s="36" t="s">
        <v>236</v>
      </c>
      <c r="B45" s="36" t="s">
        <v>237</v>
      </c>
      <c r="C45" s="36" t="s">
        <v>1294</v>
      </c>
      <c r="D45" s="36" t="s">
        <v>42</v>
      </c>
      <c r="E45" s="36" t="s">
        <v>42</v>
      </c>
      <c r="F45" s="36" t="s">
        <v>58</v>
      </c>
    </row>
    <row r="46" spans="1:6">
      <c r="A46" s="36" t="s">
        <v>238</v>
      </c>
      <c r="B46" s="36" t="s">
        <v>239</v>
      </c>
      <c r="C46" s="36" t="s">
        <v>1294</v>
      </c>
      <c r="D46" s="36" t="s">
        <v>42</v>
      </c>
      <c r="E46" s="36" t="s">
        <v>42</v>
      </c>
      <c r="F46" s="36" t="s">
        <v>56</v>
      </c>
    </row>
    <row r="47" spans="1:6">
      <c r="A47" s="36" t="s">
        <v>240</v>
      </c>
      <c r="B47" s="36" t="s">
        <v>241</v>
      </c>
      <c r="C47" s="36" t="s">
        <v>1294</v>
      </c>
      <c r="D47" s="36" t="s">
        <v>42</v>
      </c>
      <c r="E47" s="36" t="s">
        <v>42</v>
      </c>
      <c r="F47" s="36" t="s">
        <v>56</v>
      </c>
    </row>
    <row r="48" spans="1:6">
      <c r="A48" s="36" t="s">
        <v>242</v>
      </c>
      <c r="B48" s="36" t="s">
        <v>1298</v>
      </c>
      <c r="C48" s="36" t="s">
        <v>1294</v>
      </c>
      <c r="D48" s="36" t="s">
        <v>42</v>
      </c>
      <c r="E48" s="36" t="s">
        <v>42</v>
      </c>
      <c r="F48" s="36" t="s">
        <v>58</v>
      </c>
    </row>
    <row r="49" spans="1:6">
      <c r="A49" s="36" t="s">
        <v>243</v>
      </c>
      <c r="B49" s="36" t="s">
        <v>244</v>
      </c>
      <c r="C49" s="36" t="s">
        <v>1294</v>
      </c>
      <c r="D49" s="36" t="s">
        <v>42</v>
      </c>
      <c r="E49" s="36" t="s">
        <v>42</v>
      </c>
      <c r="F49" s="36" t="s">
        <v>58</v>
      </c>
    </row>
    <row r="50" spans="1:6">
      <c r="A50" s="36" t="s">
        <v>245</v>
      </c>
      <c r="B50" s="36" t="s">
        <v>1299</v>
      </c>
      <c r="C50" s="36" t="s">
        <v>1294</v>
      </c>
      <c r="D50" s="36" t="s">
        <v>42</v>
      </c>
      <c r="E50" s="36" t="s">
        <v>42</v>
      </c>
      <c r="F50" s="36" t="s">
        <v>58</v>
      </c>
    </row>
    <row r="51" spans="1:6">
      <c r="A51" s="36" t="s">
        <v>246</v>
      </c>
      <c r="B51" s="36" t="s">
        <v>247</v>
      </c>
      <c r="C51" s="36" t="s">
        <v>1294</v>
      </c>
      <c r="D51" s="36" t="s">
        <v>42</v>
      </c>
      <c r="E51" s="36" t="s">
        <v>42</v>
      </c>
      <c r="F51" s="36" t="s">
        <v>58</v>
      </c>
    </row>
    <row r="52" spans="1:6">
      <c r="A52" s="36" t="s">
        <v>248</v>
      </c>
      <c r="B52" s="36" t="s">
        <v>1300</v>
      </c>
      <c r="C52" s="36" t="s">
        <v>1294</v>
      </c>
      <c r="D52" s="36" t="s">
        <v>42</v>
      </c>
      <c r="E52" s="36" t="s">
        <v>42</v>
      </c>
      <c r="F52" s="36" t="s">
        <v>58</v>
      </c>
    </row>
    <row r="53" spans="1:6">
      <c r="A53" s="36" t="s">
        <v>249</v>
      </c>
      <c r="B53" s="36" t="s">
        <v>250</v>
      </c>
      <c r="C53" s="36" t="s">
        <v>1294</v>
      </c>
      <c r="D53" s="36" t="s">
        <v>42</v>
      </c>
      <c r="E53" s="36" t="s">
        <v>42</v>
      </c>
      <c r="F53" s="36" t="s">
        <v>56</v>
      </c>
    </row>
    <row r="54" spans="1:6">
      <c r="A54" s="36" t="s">
        <v>251</v>
      </c>
      <c r="B54" s="36" t="s">
        <v>252</v>
      </c>
      <c r="C54" s="36" t="s">
        <v>1294</v>
      </c>
      <c r="D54" s="36" t="s">
        <v>42</v>
      </c>
      <c r="E54" s="36" t="s">
        <v>42</v>
      </c>
      <c r="F54" s="36" t="s">
        <v>58</v>
      </c>
    </row>
    <row r="55" spans="1:6">
      <c r="A55" s="36" t="s">
        <v>253</v>
      </c>
      <c r="B55" s="36" t="s">
        <v>1301</v>
      </c>
      <c r="C55" s="36" t="s">
        <v>1294</v>
      </c>
      <c r="D55" s="36" t="s">
        <v>42</v>
      </c>
      <c r="E55" s="36" t="s">
        <v>42</v>
      </c>
      <c r="F55" s="36" t="s">
        <v>58</v>
      </c>
    </row>
    <row r="56" spans="1:6">
      <c r="A56" s="36" t="s">
        <v>254</v>
      </c>
      <c r="B56" s="36" t="s">
        <v>255</v>
      </c>
      <c r="C56" s="36" t="s">
        <v>1294</v>
      </c>
      <c r="D56" s="36" t="s">
        <v>42</v>
      </c>
      <c r="E56" s="36" t="s">
        <v>42</v>
      </c>
      <c r="F56" s="36" t="s">
        <v>58</v>
      </c>
    </row>
    <row r="57" spans="1:6">
      <c r="A57" s="36" t="s">
        <v>256</v>
      </c>
      <c r="B57" s="36" t="s">
        <v>1302</v>
      </c>
      <c r="C57" s="36" t="s">
        <v>1294</v>
      </c>
      <c r="D57" s="36" t="s">
        <v>42</v>
      </c>
      <c r="E57" s="36" t="s">
        <v>42</v>
      </c>
      <c r="F57" s="36" t="s">
        <v>56</v>
      </c>
    </row>
    <row r="58" spans="1:6">
      <c r="A58" s="36" t="s">
        <v>257</v>
      </c>
      <c r="B58" s="36" t="s">
        <v>258</v>
      </c>
      <c r="C58" s="36" t="s">
        <v>1294</v>
      </c>
      <c r="D58" s="36" t="s">
        <v>42</v>
      </c>
      <c r="E58" s="36" t="s">
        <v>42</v>
      </c>
      <c r="F58" s="36" t="s">
        <v>56</v>
      </c>
    </row>
    <row r="59" spans="1:6">
      <c r="A59" s="36" t="s">
        <v>259</v>
      </c>
      <c r="B59" s="36" t="s">
        <v>1303</v>
      </c>
      <c r="C59" s="36" t="s">
        <v>1294</v>
      </c>
      <c r="D59" s="36" t="s">
        <v>42</v>
      </c>
      <c r="E59" s="36" t="s">
        <v>42</v>
      </c>
      <c r="F59" s="36" t="s">
        <v>58</v>
      </c>
    </row>
    <row r="60" spans="1:6">
      <c r="A60" s="36" t="s">
        <v>260</v>
      </c>
      <c r="B60" s="36" t="s">
        <v>261</v>
      </c>
      <c r="C60" s="36" t="s">
        <v>1294</v>
      </c>
      <c r="D60" s="36" t="s">
        <v>42</v>
      </c>
      <c r="E60" s="36" t="s">
        <v>42</v>
      </c>
      <c r="F60" s="36" t="s">
        <v>58</v>
      </c>
    </row>
    <row r="61" spans="1:6">
      <c r="A61" s="36" t="s">
        <v>262</v>
      </c>
      <c r="B61" s="36" t="s">
        <v>1304</v>
      </c>
      <c r="C61" s="36" t="s">
        <v>1294</v>
      </c>
      <c r="D61" s="36" t="s">
        <v>42</v>
      </c>
      <c r="E61" s="36" t="s">
        <v>42</v>
      </c>
      <c r="F61" s="36" t="s">
        <v>58</v>
      </c>
    </row>
    <row r="62" spans="1:6">
      <c r="A62" s="36" t="s">
        <v>263</v>
      </c>
      <c r="B62" s="36" t="s">
        <v>264</v>
      </c>
      <c r="C62" s="36" t="s">
        <v>1294</v>
      </c>
      <c r="D62" s="36" t="s">
        <v>42</v>
      </c>
      <c r="E62" s="36" t="s">
        <v>42</v>
      </c>
      <c r="F62" s="36" t="s">
        <v>58</v>
      </c>
    </row>
    <row r="63" spans="1:6">
      <c r="A63" s="36" t="s">
        <v>265</v>
      </c>
      <c r="B63" s="36" t="s">
        <v>1305</v>
      </c>
      <c r="C63" s="36" t="s">
        <v>1294</v>
      </c>
      <c r="D63" s="36" t="s">
        <v>42</v>
      </c>
      <c r="E63" s="36" t="s">
        <v>42</v>
      </c>
      <c r="F63" s="36" t="s">
        <v>56</v>
      </c>
    </row>
    <row r="64" spans="1:6">
      <c r="A64" s="36" t="s">
        <v>266</v>
      </c>
      <c r="B64" s="36" t="s">
        <v>1306</v>
      </c>
      <c r="C64" s="36" t="s">
        <v>1294</v>
      </c>
      <c r="D64" s="36" t="s">
        <v>42</v>
      </c>
      <c r="E64" s="36" t="s">
        <v>42</v>
      </c>
      <c r="F64" s="36" t="s">
        <v>56</v>
      </c>
    </row>
    <row r="65" spans="1:6">
      <c r="A65" s="36" t="s">
        <v>267</v>
      </c>
      <c r="B65" s="36" t="s">
        <v>268</v>
      </c>
      <c r="C65" s="36" t="s">
        <v>1294</v>
      </c>
      <c r="D65" s="36" t="s">
        <v>42</v>
      </c>
      <c r="E65" s="36" t="s">
        <v>42</v>
      </c>
      <c r="F65" s="36" t="s">
        <v>56</v>
      </c>
    </row>
    <row r="66" spans="1:6">
      <c r="A66" s="36" t="s">
        <v>269</v>
      </c>
      <c r="B66" s="36" t="s">
        <v>1307</v>
      </c>
      <c r="C66" s="36" t="s">
        <v>1294</v>
      </c>
      <c r="D66" s="36" t="s">
        <v>42</v>
      </c>
      <c r="E66" s="36" t="s">
        <v>42</v>
      </c>
      <c r="F66" s="36" t="s">
        <v>56</v>
      </c>
    </row>
    <row r="67" spans="1:6">
      <c r="A67" s="36" t="s">
        <v>270</v>
      </c>
      <c r="B67" s="36" t="s">
        <v>271</v>
      </c>
      <c r="C67" s="36" t="s">
        <v>1294</v>
      </c>
      <c r="D67" s="36" t="s">
        <v>42</v>
      </c>
      <c r="E67" s="36" t="s">
        <v>42</v>
      </c>
      <c r="F67" s="36" t="s">
        <v>56</v>
      </c>
    </row>
    <row r="68" spans="1:6">
      <c r="A68" s="36" t="s">
        <v>272</v>
      </c>
      <c r="B68" s="36" t="s">
        <v>273</v>
      </c>
      <c r="C68" s="36" t="s">
        <v>1294</v>
      </c>
      <c r="D68" s="36" t="s">
        <v>42</v>
      </c>
      <c r="E68" s="36" t="s">
        <v>42</v>
      </c>
      <c r="F68" s="36" t="s">
        <v>58</v>
      </c>
    </row>
    <row r="69" spans="1:6">
      <c r="A69" s="36" t="s">
        <v>274</v>
      </c>
      <c r="B69" s="36" t="s">
        <v>1308</v>
      </c>
      <c r="C69" s="36" t="s">
        <v>1294</v>
      </c>
      <c r="D69" s="36" t="s">
        <v>42</v>
      </c>
      <c r="E69" s="36" t="s">
        <v>42</v>
      </c>
      <c r="F69" s="36" t="s">
        <v>58</v>
      </c>
    </row>
    <row r="70" spans="1:6">
      <c r="A70" s="36" t="s">
        <v>275</v>
      </c>
      <c r="B70" s="36" t="s">
        <v>1309</v>
      </c>
      <c r="C70" s="36" t="s">
        <v>1294</v>
      </c>
      <c r="D70" s="36" t="s">
        <v>42</v>
      </c>
      <c r="E70" s="36" t="s">
        <v>42</v>
      </c>
      <c r="F70" s="36" t="s">
        <v>58</v>
      </c>
    </row>
    <row r="71" spans="1:6">
      <c r="A71" s="36" t="s">
        <v>276</v>
      </c>
      <c r="B71" s="36" t="s">
        <v>1310</v>
      </c>
      <c r="C71" s="36" t="s">
        <v>1294</v>
      </c>
      <c r="D71" s="36" t="s">
        <v>42</v>
      </c>
      <c r="E71" s="36" t="s">
        <v>42</v>
      </c>
      <c r="F71" s="36" t="s">
        <v>56</v>
      </c>
    </row>
    <row r="72" spans="1:6">
      <c r="A72" s="36" t="s">
        <v>277</v>
      </c>
      <c r="B72" s="36" t="s">
        <v>1311</v>
      </c>
      <c r="C72" s="36" t="s">
        <v>1294</v>
      </c>
      <c r="D72" s="36" t="s">
        <v>42</v>
      </c>
      <c r="E72" s="36" t="s">
        <v>42</v>
      </c>
      <c r="F72" s="36" t="s">
        <v>56</v>
      </c>
    </row>
    <row r="73" spans="1:6">
      <c r="A73" s="36" t="s">
        <v>278</v>
      </c>
      <c r="B73" s="36" t="s">
        <v>1312</v>
      </c>
      <c r="C73" s="36" t="s">
        <v>1294</v>
      </c>
      <c r="D73" s="36" t="s">
        <v>42</v>
      </c>
      <c r="E73" s="36" t="s">
        <v>42</v>
      </c>
      <c r="F73" s="36" t="s">
        <v>56</v>
      </c>
    </row>
    <row r="74" spans="1:6">
      <c r="A74" s="36" t="s">
        <v>279</v>
      </c>
      <c r="B74" s="36" t="s">
        <v>1313</v>
      </c>
      <c r="C74" s="36" t="s">
        <v>1294</v>
      </c>
      <c r="D74" s="36" t="s">
        <v>42</v>
      </c>
      <c r="E74" s="36" t="s">
        <v>42</v>
      </c>
      <c r="F74" s="36" t="s">
        <v>56</v>
      </c>
    </row>
    <row r="75" spans="1:6">
      <c r="A75" s="36" t="s">
        <v>280</v>
      </c>
      <c r="B75" s="36" t="s">
        <v>1314</v>
      </c>
      <c r="C75" s="36" t="s">
        <v>1294</v>
      </c>
      <c r="D75" s="36" t="s">
        <v>42</v>
      </c>
      <c r="E75" s="36" t="s">
        <v>42</v>
      </c>
      <c r="F75" s="36" t="s">
        <v>56</v>
      </c>
    </row>
    <row r="76" spans="1:6">
      <c r="A76" s="36" t="s">
        <v>281</v>
      </c>
      <c r="B76" s="36" t="s">
        <v>1315</v>
      </c>
      <c r="C76" s="36" t="s">
        <v>1294</v>
      </c>
      <c r="D76" s="36" t="s">
        <v>42</v>
      </c>
      <c r="E76" s="36" t="s">
        <v>42</v>
      </c>
      <c r="F76" s="36" t="s">
        <v>56</v>
      </c>
    </row>
    <row r="77" spans="1:6">
      <c r="A77" s="36" t="s">
        <v>323</v>
      </c>
      <c r="B77" s="36" t="s">
        <v>1324</v>
      </c>
      <c r="C77" s="36" t="s">
        <v>1325</v>
      </c>
      <c r="D77" s="36" t="s">
        <v>42</v>
      </c>
      <c r="E77" s="36" t="s">
        <v>42</v>
      </c>
      <c r="F77" s="36" t="s">
        <v>1292</v>
      </c>
    </row>
    <row r="78" spans="1:6">
      <c r="A78" s="36" t="s">
        <v>311</v>
      </c>
      <c r="B78" s="36" t="s">
        <v>312</v>
      </c>
      <c r="C78" s="36" t="s">
        <v>1328</v>
      </c>
      <c r="D78" s="36" t="s">
        <v>42</v>
      </c>
      <c r="E78" s="36" t="s">
        <v>42</v>
      </c>
      <c r="F78" s="36" t="s">
        <v>105</v>
      </c>
    </row>
    <row r="79" spans="1:6">
      <c r="A79" s="36" t="s">
        <v>313</v>
      </c>
      <c r="B79" s="36" t="s">
        <v>314</v>
      </c>
      <c r="C79" s="36" t="s">
        <v>1328</v>
      </c>
      <c r="D79" s="36" t="s">
        <v>42</v>
      </c>
      <c r="E79" s="36" t="s">
        <v>42</v>
      </c>
      <c r="F79" s="36" t="s">
        <v>105</v>
      </c>
    </row>
    <row r="80" spans="1:6">
      <c r="A80" s="36" t="s">
        <v>315</v>
      </c>
      <c r="B80" s="36" t="s">
        <v>316</v>
      </c>
      <c r="C80" s="36" t="s">
        <v>1328</v>
      </c>
      <c r="D80" s="36" t="s">
        <v>42</v>
      </c>
      <c r="E80" s="36" t="s">
        <v>42</v>
      </c>
      <c r="F80" s="36" t="s">
        <v>105</v>
      </c>
    </row>
    <row r="81" spans="1:6">
      <c r="A81" s="36" t="s">
        <v>317</v>
      </c>
      <c r="B81" s="36" t="s">
        <v>1329</v>
      </c>
      <c r="C81" s="36" t="s">
        <v>1328</v>
      </c>
      <c r="D81" s="36" t="s">
        <v>42</v>
      </c>
      <c r="E81" s="36" t="s">
        <v>42</v>
      </c>
      <c r="F81" s="36" t="s">
        <v>59</v>
      </c>
    </row>
    <row r="82" spans="1:6">
      <c r="A82" s="36" t="s">
        <v>320</v>
      </c>
      <c r="B82" s="36" t="s">
        <v>321</v>
      </c>
      <c r="C82" s="36" t="s">
        <v>1334</v>
      </c>
      <c r="D82" s="36" t="s">
        <v>42</v>
      </c>
      <c r="E82" s="36" t="s">
        <v>42</v>
      </c>
      <c r="F82" s="36" t="s">
        <v>1335</v>
      </c>
    </row>
    <row r="83" spans="1:6">
      <c r="A83" s="36" t="s">
        <v>224</v>
      </c>
      <c r="B83" s="36" t="s">
        <v>225</v>
      </c>
      <c r="C83" s="36" t="s">
        <v>1336</v>
      </c>
      <c r="D83" s="36" t="s">
        <v>42</v>
      </c>
      <c r="E83" s="36" t="s">
        <v>42</v>
      </c>
      <c r="F83" s="36" t="s">
        <v>1292</v>
      </c>
    </row>
    <row r="84" spans="1:6">
      <c r="A84" s="36" t="s">
        <v>322</v>
      </c>
      <c r="B84" s="36" t="s">
        <v>1337</v>
      </c>
      <c r="C84" s="36" t="s">
        <v>1336</v>
      </c>
      <c r="D84" s="36" t="s">
        <v>42</v>
      </c>
      <c r="E84" s="36" t="s">
        <v>42</v>
      </c>
      <c r="F84" s="36" t="s">
        <v>1292</v>
      </c>
    </row>
    <row r="85" spans="1:6">
      <c r="A85" s="36" t="s">
        <v>297</v>
      </c>
      <c r="B85" s="36" t="s">
        <v>1338</v>
      </c>
      <c r="C85" s="36" t="s">
        <v>1336</v>
      </c>
      <c r="D85" s="36" t="s">
        <v>42</v>
      </c>
      <c r="E85" s="36" t="s">
        <v>42</v>
      </c>
      <c r="F85" s="36" t="s">
        <v>1292</v>
      </c>
    </row>
    <row r="86" spans="1:6">
      <c r="A86" s="36" t="s">
        <v>284</v>
      </c>
      <c r="B86" s="36" t="s">
        <v>1339</v>
      </c>
      <c r="C86" s="36" t="s">
        <v>1336</v>
      </c>
      <c r="D86" s="36" t="s">
        <v>42</v>
      </c>
      <c r="E86" s="36" t="s">
        <v>42</v>
      </c>
      <c r="F86" s="36" t="s">
        <v>1292</v>
      </c>
    </row>
    <row r="87" spans="1:6">
      <c r="A87" s="36" t="s">
        <v>327</v>
      </c>
      <c r="B87" s="36" t="s">
        <v>328</v>
      </c>
      <c r="C87" s="36" t="s">
        <v>1340</v>
      </c>
      <c r="D87" s="36" t="s">
        <v>42</v>
      </c>
      <c r="E87" s="36" t="s">
        <v>42</v>
      </c>
      <c r="F87" s="36" t="s">
        <v>59</v>
      </c>
    </row>
    <row r="88" spans="1:6">
      <c r="A88" s="36" t="s">
        <v>329</v>
      </c>
      <c r="B88" s="36" t="s">
        <v>330</v>
      </c>
      <c r="C88" s="36" t="s">
        <v>1340</v>
      </c>
      <c r="D88" s="36" t="s">
        <v>42</v>
      </c>
      <c r="E88" s="36" t="s">
        <v>42</v>
      </c>
      <c r="F88" s="36" t="s">
        <v>59</v>
      </c>
    </row>
    <row r="89" spans="1:6">
      <c r="A89" s="36" t="s">
        <v>331</v>
      </c>
      <c r="B89" s="36" t="s">
        <v>334</v>
      </c>
      <c r="C89" s="36" t="s">
        <v>1340</v>
      </c>
      <c r="D89" s="36" t="s">
        <v>42</v>
      </c>
      <c r="E89" s="36" t="s">
        <v>42</v>
      </c>
      <c r="F89" s="36" t="s">
        <v>59</v>
      </c>
    </row>
    <row r="90" spans="1:6">
      <c r="A90" s="36" t="s">
        <v>333</v>
      </c>
      <c r="B90" s="36" t="s">
        <v>332</v>
      </c>
      <c r="C90" s="36" t="s">
        <v>1340</v>
      </c>
      <c r="D90" s="36" t="s">
        <v>42</v>
      </c>
      <c r="E90" s="36" t="s">
        <v>42</v>
      </c>
      <c r="F90" s="36" t="s">
        <v>59</v>
      </c>
    </row>
    <row r="91" spans="1:6">
      <c r="A91" s="36" t="s">
        <v>1341</v>
      </c>
      <c r="B91" s="36" t="s">
        <v>1342</v>
      </c>
      <c r="C91" s="36" t="s">
        <v>1340</v>
      </c>
      <c r="D91" s="36" t="s">
        <v>42</v>
      </c>
      <c r="E91" s="36" t="s">
        <v>42</v>
      </c>
      <c r="F91" s="36" t="s">
        <v>59</v>
      </c>
    </row>
    <row r="92" spans="1:6">
      <c r="A92" s="36" t="s">
        <v>335</v>
      </c>
      <c r="B92" s="36" t="s">
        <v>1343</v>
      </c>
      <c r="C92" s="36" t="s">
        <v>1344</v>
      </c>
      <c r="D92" s="36" t="s">
        <v>42</v>
      </c>
      <c r="E92" s="36" t="s">
        <v>42</v>
      </c>
      <c r="F92" s="36" t="s">
        <v>56</v>
      </c>
    </row>
    <row r="93" spans="1:6">
      <c r="A93" s="36" t="s">
        <v>951</v>
      </c>
      <c r="B93" s="36" t="s">
        <v>952</v>
      </c>
      <c r="C93" s="36" t="s">
        <v>1345</v>
      </c>
      <c r="D93" s="36" t="s">
        <v>42</v>
      </c>
      <c r="E93" s="36" t="s">
        <v>42</v>
      </c>
      <c r="F93" s="36" t="s">
        <v>58</v>
      </c>
    </row>
    <row r="94" spans="1:6">
      <c r="A94" s="36" t="s">
        <v>1346</v>
      </c>
      <c r="B94" s="36" t="s">
        <v>1347</v>
      </c>
      <c r="C94" s="36" t="s">
        <v>1345</v>
      </c>
      <c r="D94" s="28" t="s">
        <v>42</v>
      </c>
      <c r="E94" s="36" t="s">
        <v>42</v>
      </c>
      <c r="F94" s="36" t="s">
        <v>58</v>
      </c>
    </row>
    <row r="95" spans="1:6">
      <c r="A95" s="36" t="s">
        <v>336</v>
      </c>
      <c r="B95" s="36" t="s">
        <v>1348</v>
      </c>
      <c r="C95" s="36" t="s">
        <v>1345</v>
      </c>
      <c r="D95" s="36" t="s">
        <v>42</v>
      </c>
      <c r="E95" s="36" t="s">
        <v>42</v>
      </c>
      <c r="F95" s="36" t="s">
        <v>1292</v>
      </c>
    </row>
    <row r="96" spans="1:6">
      <c r="A96" s="36" t="s">
        <v>337</v>
      </c>
      <c r="B96" s="36" t="s">
        <v>1349</v>
      </c>
      <c r="C96" s="36" t="s">
        <v>1345</v>
      </c>
      <c r="D96" s="36" t="s">
        <v>42</v>
      </c>
      <c r="E96" s="36" t="s">
        <v>42</v>
      </c>
      <c r="F96" s="36" t="s">
        <v>58</v>
      </c>
    </row>
    <row r="97" spans="1:6">
      <c r="A97" s="36" t="s">
        <v>338</v>
      </c>
      <c r="B97" s="36" t="s">
        <v>1350</v>
      </c>
      <c r="C97" s="36" t="s">
        <v>1345</v>
      </c>
      <c r="D97" s="36" t="s">
        <v>42</v>
      </c>
      <c r="E97" s="36" t="s">
        <v>42</v>
      </c>
      <c r="F97" s="36" t="s">
        <v>59</v>
      </c>
    </row>
    <row r="98" spans="1:6">
      <c r="A98" s="36" t="s">
        <v>66</v>
      </c>
      <c r="B98" s="36" t="s">
        <v>67</v>
      </c>
      <c r="C98" s="36" t="s">
        <v>1352</v>
      </c>
      <c r="D98" s="36" t="s">
        <v>42</v>
      </c>
      <c r="E98" s="36" t="s">
        <v>42</v>
      </c>
      <c r="F98" s="36" t="s">
        <v>59</v>
      </c>
    </row>
    <row r="99" spans="1:6">
      <c r="A99" s="36" t="s">
        <v>347</v>
      </c>
      <c r="B99" s="36" t="s">
        <v>348</v>
      </c>
      <c r="C99" s="36" t="s">
        <v>1352</v>
      </c>
      <c r="D99" s="36" t="s">
        <v>42</v>
      </c>
      <c r="E99" s="36" t="s">
        <v>42</v>
      </c>
      <c r="F99" s="36" t="s">
        <v>59</v>
      </c>
    </row>
    <row r="100" spans="1:6">
      <c r="A100" s="36" t="s">
        <v>1353</v>
      </c>
      <c r="B100" s="36" t="s">
        <v>1354</v>
      </c>
      <c r="C100" s="36" t="s">
        <v>1352</v>
      </c>
      <c r="D100" s="36" t="s">
        <v>42</v>
      </c>
      <c r="E100" s="36" t="s">
        <v>42</v>
      </c>
      <c r="F100" s="36" t="s">
        <v>59</v>
      </c>
    </row>
    <row r="101" spans="1:6">
      <c r="A101" s="36" t="s">
        <v>349</v>
      </c>
      <c r="B101" s="36" t="s">
        <v>350</v>
      </c>
      <c r="C101" s="36" t="s">
        <v>1352</v>
      </c>
      <c r="D101" s="36" t="s">
        <v>42</v>
      </c>
      <c r="E101" s="36" t="s">
        <v>42</v>
      </c>
      <c r="F101" s="36" t="s">
        <v>59</v>
      </c>
    </row>
    <row r="102" spans="1:6">
      <c r="A102" s="36" t="s">
        <v>68</v>
      </c>
      <c r="B102" s="36" t="s">
        <v>69</v>
      </c>
      <c r="C102" s="36" t="s">
        <v>1352</v>
      </c>
      <c r="D102" s="36" t="s">
        <v>42</v>
      </c>
      <c r="E102" s="36" t="s">
        <v>42</v>
      </c>
      <c r="F102" s="36" t="s">
        <v>59</v>
      </c>
    </row>
    <row r="103" spans="1:6">
      <c r="A103" s="36" t="s">
        <v>351</v>
      </c>
      <c r="B103" s="36" t="s">
        <v>1355</v>
      </c>
      <c r="C103" s="36" t="s">
        <v>1352</v>
      </c>
      <c r="D103" s="36" t="s">
        <v>42</v>
      </c>
      <c r="E103" s="36" t="s">
        <v>42</v>
      </c>
      <c r="F103" s="36" t="s">
        <v>58</v>
      </c>
    </row>
    <row r="104" spans="1:6">
      <c r="A104" s="36" t="s">
        <v>1356</v>
      </c>
      <c r="B104" s="36" t="s">
        <v>1357</v>
      </c>
      <c r="C104" s="36" t="s">
        <v>1352</v>
      </c>
      <c r="D104" s="36" t="s">
        <v>42</v>
      </c>
      <c r="E104" s="36" t="s">
        <v>42</v>
      </c>
      <c r="F104" s="36" t="s">
        <v>59</v>
      </c>
    </row>
    <row r="105" spans="1:6">
      <c r="A105" s="36" t="s">
        <v>1358</v>
      </c>
      <c r="B105" s="36" t="s">
        <v>1359</v>
      </c>
      <c r="C105" s="36" t="s">
        <v>1352</v>
      </c>
      <c r="D105" s="36" t="s">
        <v>42</v>
      </c>
      <c r="E105" s="36" t="s">
        <v>42</v>
      </c>
      <c r="F105" s="36" t="s">
        <v>59</v>
      </c>
    </row>
    <row r="106" spans="1:6">
      <c r="A106" s="36" t="s">
        <v>1360</v>
      </c>
      <c r="B106" s="36" t="s">
        <v>1361</v>
      </c>
      <c r="C106" s="36" t="s">
        <v>1352</v>
      </c>
      <c r="D106" s="36" t="s">
        <v>42</v>
      </c>
      <c r="E106" s="36" t="s">
        <v>42</v>
      </c>
      <c r="F106" s="36" t="s">
        <v>59</v>
      </c>
    </row>
    <row r="107" spans="1:6">
      <c r="A107" s="36" t="s">
        <v>1362</v>
      </c>
      <c r="B107" s="36" t="s">
        <v>1363</v>
      </c>
      <c r="C107" s="36" t="s">
        <v>1352</v>
      </c>
      <c r="D107" s="36" t="s">
        <v>42</v>
      </c>
      <c r="E107" s="36" t="s">
        <v>42</v>
      </c>
      <c r="F107" s="36" t="s">
        <v>59</v>
      </c>
    </row>
    <row r="108" spans="1:6">
      <c r="A108" s="36" t="s">
        <v>1364</v>
      </c>
      <c r="B108" s="36" t="s">
        <v>1365</v>
      </c>
      <c r="C108" s="36" t="s">
        <v>1352</v>
      </c>
      <c r="D108" s="36" t="s">
        <v>42</v>
      </c>
      <c r="E108" s="36" t="s">
        <v>42</v>
      </c>
      <c r="F108" s="36" t="s">
        <v>59</v>
      </c>
    </row>
    <row r="109" spans="1:6">
      <c r="A109" s="36" t="s">
        <v>352</v>
      </c>
      <c r="B109" s="36" t="s">
        <v>353</v>
      </c>
      <c r="C109" s="36" t="s">
        <v>1352</v>
      </c>
      <c r="D109" s="36" t="s">
        <v>42</v>
      </c>
      <c r="E109" s="36" t="s">
        <v>42</v>
      </c>
      <c r="F109" s="36" t="s">
        <v>59</v>
      </c>
    </row>
    <row r="110" spans="1:6">
      <c r="A110" s="36" t="s">
        <v>354</v>
      </c>
      <c r="B110" s="36" t="s">
        <v>355</v>
      </c>
      <c r="C110" s="36" t="s">
        <v>1352</v>
      </c>
      <c r="D110" s="36" t="s">
        <v>42</v>
      </c>
      <c r="E110" s="36" t="s">
        <v>42</v>
      </c>
      <c r="F110" s="36" t="s">
        <v>59</v>
      </c>
    </row>
    <row r="111" spans="1:6">
      <c r="A111" s="36" t="s">
        <v>356</v>
      </c>
      <c r="B111" s="36" t="s">
        <v>357</v>
      </c>
      <c r="C111" s="36" t="s">
        <v>1352</v>
      </c>
      <c r="D111" s="36" t="s">
        <v>42</v>
      </c>
      <c r="E111" s="36" t="s">
        <v>42</v>
      </c>
      <c r="F111" s="36" t="s">
        <v>59</v>
      </c>
    </row>
    <row r="112" spans="1:6">
      <c r="A112" s="36" t="s">
        <v>1366</v>
      </c>
      <c r="B112" s="36" t="s">
        <v>1367</v>
      </c>
      <c r="C112" s="36" t="s">
        <v>1352</v>
      </c>
      <c r="D112" s="36" t="s">
        <v>42</v>
      </c>
      <c r="E112" s="36" t="s">
        <v>42</v>
      </c>
      <c r="F112" s="36" t="s">
        <v>59</v>
      </c>
    </row>
    <row r="113" spans="1:6">
      <c r="A113" s="36" t="s">
        <v>70</v>
      </c>
      <c r="B113" s="36" t="s">
        <v>71</v>
      </c>
      <c r="C113" s="36" t="s">
        <v>1352</v>
      </c>
      <c r="D113" s="36" t="s">
        <v>42</v>
      </c>
      <c r="E113" s="36" t="s">
        <v>42</v>
      </c>
      <c r="F113" s="36" t="s">
        <v>59</v>
      </c>
    </row>
    <row r="114" spans="1:6">
      <c r="A114" s="36" t="s">
        <v>1368</v>
      </c>
      <c r="B114" s="36" t="s">
        <v>1369</v>
      </c>
      <c r="C114" s="36" t="s">
        <v>1352</v>
      </c>
      <c r="D114" s="36" t="s">
        <v>42</v>
      </c>
      <c r="E114" s="36" t="s">
        <v>42</v>
      </c>
      <c r="F114" s="36" t="s">
        <v>59</v>
      </c>
    </row>
    <row r="115" spans="1:6">
      <c r="A115" s="36" t="s">
        <v>72</v>
      </c>
      <c r="B115" s="36" t="s">
        <v>1370</v>
      </c>
      <c r="C115" s="36" t="s">
        <v>1352</v>
      </c>
      <c r="D115" s="36" t="s">
        <v>42</v>
      </c>
      <c r="E115" s="36" t="s">
        <v>42</v>
      </c>
      <c r="F115" s="36" t="s">
        <v>59</v>
      </c>
    </row>
    <row r="116" spans="1:6">
      <c r="A116" s="36" t="s">
        <v>1371</v>
      </c>
      <c r="B116" s="36" t="s">
        <v>1372</v>
      </c>
      <c r="C116" s="36" t="s">
        <v>1352</v>
      </c>
      <c r="D116" s="36" t="s">
        <v>42</v>
      </c>
      <c r="E116" s="36" t="s">
        <v>42</v>
      </c>
      <c r="F116" s="36" t="s">
        <v>59</v>
      </c>
    </row>
    <row r="117" spans="1:6">
      <c r="A117" s="36" t="s">
        <v>1373</v>
      </c>
      <c r="B117" s="36" t="s">
        <v>1374</v>
      </c>
      <c r="C117" s="36" t="s">
        <v>1352</v>
      </c>
      <c r="D117" s="36" t="s">
        <v>42</v>
      </c>
      <c r="E117" s="36" t="s">
        <v>42</v>
      </c>
      <c r="F117" s="36" t="s">
        <v>59</v>
      </c>
    </row>
    <row r="118" spans="1:6">
      <c r="A118" s="36" t="s">
        <v>1375</v>
      </c>
      <c r="B118" s="36" t="s">
        <v>1376</v>
      </c>
      <c r="C118" s="36" t="s">
        <v>1352</v>
      </c>
      <c r="D118" s="36" t="s">
        <v>42</v>
      </c>
      <c r="E118" s="36" t="s">
        <v>42</v>
      </c>
      <c r="F118" s="36" t="s">
        <v>59</v>
      </c>
    </row>
    <row r="119" spans="1:6">
      <c r="A119" s="36" t="s">
        <v>73</v>
      </c>
      <c r="B119" s="36" t="s">
        <v>74</v>
      </c>
      <c r="C119" s="36" t="s">
        <v>1352</v>
      </c>
      <c r="D119" s="36" t="s">
        <v>42</v>
      </c>
      <c r="E119" s="36" t="s">
        <v>42</v>
      </c>
      <c r="F119" s="36" t="s">
        <v>59</v>
      </c>
    </row>
    <row r="120" spans="1:6">
      <c r="A120" s="36" t="s">
        <v>1377</v>
      </c>
      <c r="B120" s="36" t="s">
        <v>1378</v>
      </c>
      <c r="C120" s="36" t="s">
        <v>1352</v>
      </c>
      <c r="D120" s="36" t="s">
        <v>42</v>
      </c>
      <c r="E120" s="36" t="s">
        <v>42</v>
      </c>
      <c r="F120" s="36" t="s">
        <v>59</v>
      </c>
    </row>
    <row r="121" spans="1:6">
      <c r="A121" s="36" t="s">
        <v>1379</v>
      </c>
      <c r="B121" s="36" t="s">
        <v>1380</v>
      </c>
      <c r="C121" s="36" t="s">
        <v>1352</v>
      </c>
      <c r="D121" s="36" t="s">
        <v>42</v>
      </c>
      <c r="E121" s="36" t="s">
        <v>42</v>
      </c>
      <c r="F121" s="36" t="s">
        <v>59</v>
      </c>
    </row>
    <row r="122" spans="1:6">
      <c r="A122" s="36" t="s">
        <v>358</v>
      </c>
      <c r="B122" s="36" t="s">
        <v>359</v>
      </c>
      <c r="C122" s="36" t="s">
        <v>1352</v>
      </c>
      <c r="D122" s="36" t="s">
        <v>42</v>
      </c>
      <c r="E122" s="36" t="s">
        <v>42</v>
      </c>
      <c r="F122" s="36" t="s">
        <v>59</v>
      </c>
    </row>
    <row r="123" spans="1:6">
      <c r="A123" s="36" t="s">
        <v>360</v>
      </c>
      <c r="B123" s="36" t="s">
        <v>361</v>
      </c>
      <c r="C123" s="36" t="s">
        <v>1352</v>
      </c>
      <c r="D123" s="36" t="s">
        <v>42</v>
      </c>
      <c r="E123" s="36" t="s">
        <v>42</v>
      </c>
      <c r="F123" s="36" t="s">
        <v>59</v>
      </c>
    </row>
    <row r="124" spans="1:6">
      <c r="A124" s="36" t="s">
        <v>362</v>
      </c>
      <c r="B124" s="36" t="s">
        <v>363</v>
      </c>
      <c r="C124" s="36" t="s">
        <v>1352</v>
      </c>
      <c r="D124" s="36" t="s">
        <v>42</v>
      </c>
      <c r="E124" s="36" t="s">
        <v>42</v>
      </c>
      <c r="F124" s="36" t="s">
        <v>59</v>
      </c>
    </row>
    <row r="125" spans="1:6">
      <c r="A125" s="36" t="s">
        <v>452</v>
      </c>
      <c r="B125" s="36" t="s">
        <v>453</v>
      </c>
      <c r="C125" s="36" t="s">
        <v>1382</v>
      </c>
      <c r="D125" s="36" t="s">
        <v>42</v>
      </c>
      <c r="E125" s="36" t="s">
        <v>42</v>
      </c>
      <c r="F125" s="36" t="s">
        <v>58</v>
      </c>
    </row>
    <row r="126" spans="1:6">
      <c r="A126" s="36" t="s">
        <v>454</v>
      </c>
      <c r="B126" s="36" t="s">
        <v>1383</v>
      </c>
      <c r="C126" s="36" t="s">
        <v>1382</v>
      </c>
      <c r="D126" s="36" t="s">
        <v>42</v>
      </c>
      <c r="E126" s="36" t="s">
        <v>42</v>
      </c>
      <c r="F126" s="36" t="s">
        <v>59</v>
      </c>
    </row>
    <row r="127" spans="1:6">
      <c r="A127" s="36" t="s">
        <v>455</v>
      </c>
      <c r="B127" s="36" t="s">
        <v>456</v>
      </c>
      <c r="C127" s="36" t="s">
        <v>1382</v>
      </c>
      <c r="D127" s="36" t="s">
        <v>42</v>
      </c>
      <c r="E127" s="36" t="s">
        <v>42</v>
      </c>
      <c r="F127" s="36" t="s">
        <v>58</v>
      </c>
    </row>
    <row r="128" spans="1:6">
      <c r="A128" s="36" t="s">
        <v>457</v>
      </c>
      <c r="B128" s="36" t="s">
        <v>458</v>
      </c>
      <c r="C128" s="36" t="s">
        <v>1382</v>
      </c>
      <c r="D128" s="36" t="s">
        <v>42</v>
      </c>
      <c r="E128" s="36" t="s">
        <v>42</v>
      </c>
      <c r="F128" s="36" t="s">
        <v>56</v>
      </c>
    </row>
    <row r="129" spans="1:6">
      <c r="A129" s="36" t="s">
        <v>75</v>
      </c>
      <c r="B129" s="36" t="s">
        <v>76</v>
      </c>
      <c r="C129" s="36" t="s">
        <v>1384</v>
      </c>
      <c r="D129" s="36" t="s">
        <v>42</v>
      </c>
      <c r="E129" s="36" t="s">
        <v>42</v>
      </c>
      <c r="F129" s="36" t="s">
        <v>58</v>
      </c>
    </row>
    <row r="130" spans="1:6">
      <c r="A130" s="36" t="s">
        <v>459</v>
      </c>
      <c r="B130" s="36" t="s">
        <v>1385</v>
      </c>
      <c r="C130" s="36" t="s">
        <v>1384</v>
      </c>
      <c r="D130" s="36" t="s">
        <v>42</v>
      </c>
      <c r="E130" s="36" t="s">
        <v>42</v>
      </c>
      <c r="F130" s="36" t="s">
        <v>58</v>
      </c>
    </row>
    <row r="131" spans="1:6">
      <c r="A131" s="36" t="s">
        <v>460</v>
      </c>
      <c r="B131" s="36" t="s">
        <v>1386</v>
      </c>
      <c r="C131" s="36" t="s">
        <v>1384</v>
      </c>
      <c r="D131" s="36" t="s">
        <v>42</v>
      </c>
      <c r="E131" s="36" t="s">
        <v>42</v>
      </c>
      <c r="F131" s="36" t="s">
        <v>58</v>
      </c>
    </row>
    <row r="132" spans="1:6">
      <c r="A132" s="36" t="s">
        <v>461</v>
      </c>
      <c r="B132" s="36" t="s">
        <v>1387</v>
      </c>
      <c r="C132" s="36" t="s">
        <v>1384</v>
      </c>
      <c r="D132" s="36" t="s">
        <v>42</v>
      </c>
      <c r="E132" s="36" t="s">
        <v>42</v>
      </c>
      <c r="F132" s="36" t="s">
        <v>58</v>
      </c>
    </row>
    <row r="133" spans="1:6">
      <c r="A133" s="36" t="s">
        <v>462</v>
      </c>
      <c r="B133" s="36" t="s">
        <v>1388</v>
      </c>
      <c r="C133" s="36" t="s">
        <v>1384</v>
      </c>
      <c r="D133" s="36" t="s">
        <v>42</v>
      </c>
      <c r="E133" s="36" t="s">
        <v>42</v>
      </c>
      <c r="F133" s="36" t="s">
        <v>1111</v>
      </c>
    </row>
    <row r="134" spans="1:6">
      <c r="A134" s="36" t="s">
        <v>77</v>
      </c>
      <c r="B134" s="36" t="s">
        <v>78</v>
      </c>
      <c r="C134" s="36" t="s">
        <v>1384</v>
      </c>
      <c r="D134" s="36" t="s">
        <v>42</v>
      </c>
      <c r="E134" s="36" t="s">
        <v>42</v>
      </c>
      <c r="F134" s="36" t="s">
        <v>58</v>
      </c>
    </row>
    <row r="135" spans="1:6">
      <c r="A135" s="36" t="s">
        <v>1389</v>
      </c>
      <c r="B135" s="36" t="s">
        <v>1390</v>
      </c>
      <c r="C135" s="36" t="s">
        <v>1384</v>
      </c>
      <c r="D135" s="36" t="s">
        <v>42</v>
      </c>
      <c r="E135" s="36" t="s">
        <v>42</v>
      </c>
      <c r="F135" s="36" t="s">
        <v>58</v>
      </c>
    </row>
    <row r="136" spans="1:6">
      <c r="A136" s="36" t="s">
        <v>1391</v>
      </c>
      <c r="B136" s="36" t="s">
        <v>1392</v>
      </c>
      <c r="C136" s="36" t="s">
        <v>1384</v>
      </c>
      <c r="D136" s="36" t="s">
        <v>42</v>
      </c>
      <c r="E136" s="36" t="s">
        <v>42</v>
      </c>
      <c r="F136" s="36" t="s">
        <v>58</v>
      </c>
    </row>
    <row r="137" spans="1:6">
      <c r="A137" s="36" t="s">
        <v>1393</v>
      </c>
      <c r="B137" s="36" t="s">
        <v>1394</v>
      </c>
      <c r="C137" s="36" t="s">
        <v>1384</v>
      </c>
      <c r="D137" s="36" t="s">
        <v>42</v>
      </c>
      <c r="E137" s="36" t="s">
        <v>42</v>
      </c>
      <c r="F137" s="36" t="s">
        <v>58</v>
      </c>
    </row>
    <row r="138" spans="1:6">
      <c r="A138" s="36" t="s">
        <v>463</v>
      </c>
      <c r="B138" s="36" t="s">
        <v>464</v>
      </c>
      <c r="C138" s="36" t="s">
        <v>1384</v>
      </c>
      <c r="D138" s="36" t="s">
        <v>42</v>
      </c>
      <c r="E138" s="36" t="s">
        <v>42</v>
      </c>
      <c r="F138" s="36" t="s">
        <v>1335</v>
      </c>
    </row>
    <row r="139" spans="1:6">
      <c r="A139" s="36" t="s">
        <v>465</v>
      </c>
      <c r="B139" s="36" t="s">
        <v>1395</v>
      </c>
      <c r="C139" s="36" t="s">
        <v>1384</v>
      </c>
      <c r="D139" s="36" t="s">
        <v>42</v>
      </c>
      <c r="E139" s="36" t="s">
        <v>42</v>
      </c>
      <c r="F139" s="36" t="s">
        <v>58</v>
      </c>
    </row>
    <row r="140" spans="1:6">
      <c r="A140" s="36" t="s">
        <v>466</v>
      </c>
      <c r="B140" s="36" t="s">
        <v>1396</v>
      </c>
      <c r="C140" s="36" t="s">
        <v>1384</v>
      </c>
      <c r="D140" s="36" t="s">
        <v>42</v>
      </c>
      <c r="E140" s="36" t="s">
        <v>42</v>
      </c>
      <c r="F140" s="36" t="s">
        <v>58</v>
      </c>
    </row>
    <row r="141" spans="1:6">
      <c r="A141" s="36" t="s">
        <v>467</v>
      </c>
      <c r="B141" s="36" t="s">
        <v>1397</v>
      </c>
      <c r="C141" s="36" t="s">
        <v>1384</v>
      </c>
      <c r="D141" s="36" t="s">
        <v>42</v>
      </c>
      <c r="E141" s="36" t="s">
        <v>42</v>
      </c>
      <c r="F141" s="36" t="s">
        <v>58</v>
      </c>
    </row>
    <row r="142" spans="1:6">
      <c r="A142" s="36" t="s">
        <v>468</v>
      </c>
      <c r="B142" s="36" t="s">
        <v>1398</v>
      </c>
      <c r="C142" s="36" t="s">
        <v>1384</v>
      </c>
      <c r="D142" s="36" t="s">
        <v>42</v>
      </c>
      <c r="E142" s="36" t="s">
        <v>42</v>
      </c>
      <c r="F142" s="36" t="s">
        <v>58</v>
      </c>
    </row>
    <row r="143" spans="1:6">
      <c r="A143" s="36" t="s">
        <v>469</v>
      </c>
      <c r="B143" s="36" t="s">
        <v>1399</v>
      </c>
      <c r="C143" s="36" t="s">
        <v>1384</v>
      </c>
      <c r="D143" s="36" t="s">
        <v>42</v>
      </c>
      <c r="E143" s="36" t="s">
        <v>42</v>
      </c>
      <c r="F143" s="36" t="s">
        <v>58</v>
      </c>
    </row>
    <row r="144" spans="1:6">
      <c r="A144" s="36" t="s">
        <v>1400</v>
      </c>
      <c r="B144" s="36" t="s">
        <v>1401</v>
      </c>
      <c r="C144" s="36" t="s">
        <v>1384</v>
      </c>
      <c r="D144" s="36" t="s">
        <v>42</v>
      </c>
      <c r="E144" s="36" t="s">
        <v>42</v>
      </c>
      <c r="F144" s="36" t="s">
        <v>59</v>
      </c>
    </row>
    <row r="145" spans="1:6">
      <c r="A145" s="36" t="s">
        <v>470</v>
      </c>
      <c r="B145" s="36" t="s">
        <v>1402</v>
      </c>
      <c r="C145" s="36" t="s">
        <v>1384</v>
      </c>
      <c r="D145" s="36" t="s">
        <v>42</v>
      </c>
      <c r="E145" s="36" t="s">
        <v>42</v>
      </c>
      <c r="F145" s="36" t="s">
        <v>58</v>
      </c>
    </row>
    <row r="146" spans="1:6">
      <c r="A146" s="36" t="s">
        <v>471</v>
      </c>
      <c r="B146" s="36" t="s">
        <v>1403</v>
      </c>
      <c r="C146" s="36" t="s">
        <v>1384</v>
      </c>
      <c r="D146" s="36" t="s">
        <v>42</v>
      </c>
      <c r="E146" s="36" t="s">
        <v>42</v>
      </c>
      <c r="F146" s="36" t="s">
        <v>58</v>
      </c>
    </row>
    <row r="147" spans="1:6">
      <c r="A147" s="36" t="s">
        <v>472</v>
      </c>
      <c r="B147" s="36" t="s">
        <v>1404</v>
      </c>
      <c r="C147" s="36" t="s">
        <v>1384</v>
      </c>
      <c r="D147" s="36" t="s">
        <v>42</v>
      </c>
      <c r="E147" s="36" t="s">
        <v>42</v>
      </c>
      <c r="F147" s="36" t="s">
        <v>59</v>
      </c>
    </row>
    <row r="148" spans="1:6">
      <c r="A148" s="36" t="s">
        <v>953</v>
      </c>
      <c r="B148" s="36" t="s">
        <v>1405</v>
      </c>
      <c r="C148" s="36" t="s">
        <v>1384</v>
      </c>
      <c r="D148" s="36" t="s">
        <v>42</v>
      </c>
      <c r="E148" s="36" t="s">
        <v>42</v>
      </c>
      <c r="F148" s="36" t="s">
        <v>59</v>
      </c>
    </row>
    <row r="149" spans="1:6">
      <c r="A149" s="36" t="s">
        <v>79</v>
      </c>
      <c r="B149" s="36" t="s">
        <v>80</v>
      </c>
      <c r="C149" s="36" t="s">
        <v>1384</v>
      </c>
      <c r="D149" s="36" t="s">
        <v>42</v>
      </c>
      <c r="E149" s="36" t="s">
        <v>42</v>
      </c>
      <c r="F149" s="36" t="s">
        <v>59</v>
      </c>
    </row>
    <row r="150" spans="1:6">
      <c r="A150" s="36" t="s">
        <v>473</v>
      </c>
      <c r="B150" s="36" t="s">
        <v>1406</v>
      </c>
      <c r="C150" s="36" t="s">
        <v>1384</v>
      </c>
      <c r="D150" s="36" t="s">
        <v>42</v>
      </c>
      <c r="E150" s="36" t="s">
        <v>42</v>
      </c>
      <c r="F150" s="36" t="s">
        <v>58</v>
      </c>
    </row>
    <row r="151" spans="1:6">
      <c r="A151" s="36" t="s">
        <v>474</v>
      </c>
      <c r="B151" s="36" t="s">
        <v>1407</v>
      </c>
      <c r="C151" s="36" t="s">
        <v>1384</v>
      </c>
      <c r="D151" s="36" t="s">
        <v>42</v>
      </c>
      <c r="E151" s="36" t="s">
        <v>42</v>
      </c>
      <c r="F151" s="36" t="s">
        <v>59</v>
      </c>
    </row>
    <row r="152" spans="1:6">
      <c r="A152" s="36" t="s">
        <v>475</v>
      </c>
      <c r="B152" s="36" t="s">
        <v>476</v>
      </c>
      <c r="C152" s="36" t="s">
        <v>1384</v>
      </c>
      <c r="D152" s="36" t="s">
        <v>42</v>
      </c>
      <c r="E152" s="36" t="s">
        <v>42</v>
      </c>
      <c r="F152" s="36" t="s">
        <v>59</v>
      </c>
    </row>
    <row r="153" spans="1:6">
      <c r="A153" s="36" t="s">
        <v>477</v>
      </c>
      <c r="B153" s="36" t="s">
        <v>1408</v>
      </c>
      <c r="C153" s="36" t="s">
        <v>1384</v>
      </c>
      <c r="D153" s="36" t="s">
        <v>42</v>
      </c>
      <c r="E153" s="36" t="s">
        <v>42</v>
      </c>
      <c r="F153" s="36" t="s">
        <v>58</v>
      </c>
    </row>
    <row r="154" spans="1:6">
      <c r="A154" s="36" t="s">
        <v>478</v>
      </c>
      <c r="B154" s="36" t="s">
        <v>479</v>
      </c>
      <c r="C154" s="36" t="s">
        <v>1384</v>
      </c>
      <c r="D154" s="36" t="s">
        <v>42</v>
      </c>
      <c r="E154" s="36" t="s">
        <v>42</v>
      </c>
      <c r="F154" s="36" t="s">
        <v>58</v>
      </c>
    </row>
    <row r="155" spans="1:6">
      <c r="A155" s="36" t="s">
        <v>954</v>
      </c>
      <c r="B155" s="36" t="s">
        <v>1409</v>
      </c>
      <c r="C155" s="36" t="s">
        <v>1384</v>
      </c>
      <c r="D155" s="36" t="s">
        <v>42</v>
      </c>
      <c r="E155" s="36" t="s">
        <v>42</v>
      </c>
      <c r="F155" s="36" t="s">
        <v>58</v>
      </c>
    </row>
    <row r="156" spans="1:6">
      <c r="A156" s="6" t="s">
        <v>1410</v>
      </c>
      <c r="B156" s="6" t="s">
        <v>1411</v>
      </c>
      <c r="C156" s="6" t="s">
        <v>1384</v>
      </c>
      <c r="D156" s="6" t="s">
        <v>42</v>
      </c>
      <c r="E156" s="6" t="s">
        <v>42</v>
      </c>
      <c r="F156" s="6" t="s">
        <v>59</v>
      </c>
    </row>
    <row r="157" spans="1:6">
      <c r="A157" s="6" t="s">
        <v>1412</v>
      </c>
      <c r="B157" s="6" t="s">
        <v>1413</v>
      </c>
      <c r="C157" s="6" t="s">
        <v>1384</v>
      </c>
      <c r="D157" s="6" t="s">
        <v>42</v>
      </c>
      <c r="E157" s="6" t="s">
        <v>42</v>
      </c>
      <c r="F157" s="6" t="s">
        <v>58</v>
      </c>
    </row>
    <row r="158" spans="1:6">
      <c r="A158" s="6" t="s">
        <v>480</v>
      </c>
      <c r="B158" s="6" t="s">
        <v>481</v>
      </c>
      <c r="C158" s="6" t="s">
        <v>1384</v>
      </c>
      <c r="D158" s="6" t="s">
        <v>42</v>
      </c>
      <c r="E158" s="6" t="s">
        <v>42</v>
      </c>
      <c r="F158" s="6" t="s">
        <v>58</v>
      </c>
    </row>
    <row r="159" spans="1:6">
      <c r="A159" s="6" t="s">
        <v>955</v>
      </c>
      <c r="B159" s="6" t="s">
        <v>1414</v>
      </c>
      <c r="C159" s="6" t="s">
        <v>1384</v>
      </c>
      <c r="D159" s="6" t="s">
        <v>42</v>
      </c>
      <c r="E159" s="6" t="s">
        <v>42</v>
      </c>
      <c r="F159" s="6" t="s">
        <v>58</v>
      </c>
    </row>
    <row r="160" spans="1:6">
      <c r="A160" s="6" t="s">
        <v>482</v>
      </c>
      <c r="B160" s="6" t="s">
        <v>483</v>
      </c>
      <c r="C160" s="6" t="s">
        <v>1384</v>
      </c>
      <c r="D160" s="6" t="s">
        <v>42</v>
      </c>
      <c r="E160" s="6" t="s">
        <v>42</v>
      </c>
      <c r="F160" s="6" t="s">
        <v>58</v>
      </c>
    </row>
    <row r="161" spans="1:6">
      <c r="A161" s="6" t="s">
        <v>1415</v>
      </c>
      <c r="B161" s="6" t="s">
        <v>1416</v>
      </c>
      <c r="C161" s="6" t="s">
        <v>1384</v>
      </c>
      <c r="D161" s="6" t="s">
        <v>42</v>
      </c>
      <c r="E161" s="6" t="s">
        <v>42</v>
      </c>
      <c r="F161" s="6" t="s">
        <v>58</v>
      </c>
    </row>
    <row r="162" spans="1:6">
      <c r="A162" s="6" t="s">
        <v>484</v>
      </c>
      <c r="B162" s="6" t="s">
        <v>1417</v>
      </c>
      <c r="C162" s="6" t="s">
        <v>1384</v>
      </c>
      <c r="D162" s="6" t="s">
        <v>42</v>
      </c>
      <c r="E162" s="6" t="s">
        <v>42</v>
      </c>
      <c r="F162" s="6" t="s">
        <v>58</v>
      </c>
    </row>
    <row r="163" spans="1:6">
      <c r="A163" s="6" t="s">
        <v>485</v>
      </c>
      <c r="B163" s="6" t="s">
        <v>486</v>
      </c>
      <c r="C163" s="6" t="s">
        <v>1384</v>
      </c>
      <c r="D163" s="6" t="s">
        <v>42</v>
      </c>
      <c r="E163" s="6" t="s">
        <v>42</v>
      </c>
      <c r="F163" s="6" t="s">
        <v>58</v>
      </c>
    </row>
    <row r="164" spans="1:6">
      <c r="A164" s="6" t="s">
        <v>1418</v>
      </c>
      <c r="B164" s="6" t="s">
        <v>1419</v>
      </c>
      <c r="C164" s="6" t="s">
        <v>1384</v>
      </c>
      <c r="D164" s="6" t="s">
        <v>42</v>
      </c>
      <c r="E164" s="6" t="s">
        <v>42</v>
      </c>
      <c r="F164" s="6" t="s">
        <v>58</v>
      </c>
    </row>
    <row r="165" spans="1:6">
      <c r="A165" s="6" t="s">
        <v>487</v>
      </c>
      <c r="B165" s="6" t="s">
        <v>488</v>
      </c>
      <c r="C165" s="6" t="s">
        <v>1384</v>
      </c>
      <c r="D165" s="6" t="s">
        <v>42</v>
      </c>
      <c r="E165" s="6" t="s">
        <v>42</v>
      </c>
      <c r="F165" s="6" t="s">
        <v>58</v>
      </c>
    </row>
    <row r="166" spans="1:6">
      <c r="A166" s="6" t="s">
        <v>489</v>
      </c>
      <c r="B166" s="6" t="s">
        <v>1420</v>
      </c>
      <c r="C166" s="6" t="s">
        <v>1384</v>
      </c>
      <c r="D166" s="6" t="s">
        <v>42</v>
      </c>
      <c r="E166" s="6" t="s">
        <v>42</v>
      </c>
      <c r="F166" s="6" t="s">
        <v>58</v>
      </c>
    </row>
    <row r="167" spans="1:6">
      <c r="A167" s="6" t="s">
        <v>490</v>
      </c>
      <c r="B167" s="6" t="s">
        <v>491</v>
      </c>
      <c r="C167" s="6" t="s">
        <v>1384</v>
      </c>
      <c r="D167" s="6" t="s">
        <v>42</v>
      </c>
      <c r="E167" s="6" t="s">
        <v>42</v>
      </c>
      <c r="F167" s="6" t="s">
        <v>58</v>
      </c>
    </row>
    <row r="168" spans="1:6">
      <c r="A168" s="6" t="s">
        <v>1421</v>
      </c>
      <c r="B168" s="6" t="s">
        <v>1422</v>
      </c>
      <c r="C168" s="6" t="s">
        <v>1384</v>
      </c>
      <c r="D168" s="6" t="s">
        <v>42</v>
      </c>
      <c r="E168" s="6" t="s">
        <v>42</v>
      </c>
      <c r="F168" s="6" t="s">
        <v>58</v>
      </c>
    </row>
    <row r="169" spans="1:6">
      <c r="A169" s="6" t="s">
        <v>492</v>
      </c>
      <c r="B169" s="6" t="s">
        <v>493</v>
      </c>
      <c r="C169" s="6" t="s">
        <v>1384</v>
      </c>
      <c r="D169" s="6" t="s">
        <v>42</v>
      </c>
      <c r="E169" s="6" t="s">
        <v>42</v>
      </c>
      <c r="F169" s="6" t="s">
        <v>58</v>
      </c>
    </row>
    <row r="170" spans="1:6">
      <c r="A170" s="6" t="s">
        <v>1423</v>
      </c>
      <c r="B170" s="6" t="s">
        <v>1424</v>
      </c>
      <c r="C170" s="6" t="s">
        <v>1384</v>
      </c>
      <c r="D170" s="6" t="s">
        <v>42</v>
      </c>
      <c r="E170" s="6" t="s">
        <v>42</v>
      </c>
      <c r="F170" s="6" t="s">
        <v>58</v>
      </c>
    </row>
    <row r="171" spans="1:6">
      <c r="A171" s="6" t="s">
        <v>494</v>
      </c>
      <c r="B171" s="6" t="s">
        <v>495</v>
      </c>
      <c r="C171" s="6" t="s">
        <v>1384</v>
      </c>
      <c r="D171" s="6" t="s">
        <v>42</v>
      </c>
      <c r="E171" s="6" t="s">
        <v>42</v>
      </c>
      <c r="F171" s="6" t="s">
        <v>58</v>
      </c>
    </row>
    <row r="172" spans="1:6">
      <c r="A172" s="6" t="s">
        <v>1425</v>
      </c>
      <c r="B172" s="6" t="s">
        <v>1426</v>
      </c>
      <c r="C172" s="6" t="s">
        <v>1384</v>
      </c>
      <c r="D172" s="6" t="s">
        <v>42</v>
      </c>
      <c r="E172" s="6" t="s">
        <v>42</v>
      </c>
      <c r="F172" s="6" t="s">
        <v>58</v>
      </c>
    </row>
    <row r="173" spans="1:6">
      <c r="A173" s="6" t="s">
        <v>496</v>
      </c>
      <c r="B173" s="6" t="s">
        <v>497</v>
      </c>
      <c r="C173" s="6" t="s">
        <v>1384</v>
      </c>
      <c r="D173" s="6" t="s">
        <v>42</v>
      </c>
      <c r="E173" s="6" t="s">
        <v>42</v>
      </c>
      <c r="F173" s="6" t="s">
        <v>59</v>
      </c>
    </row>
    <row r="174" spans="1:6">
      <c r="A174" s="6" t="s">
        <v>498</v>
      </c>
      <c r="B174" s="6" t="s">
        <v>1427</v>
      </c>
      <c r="C174" s="6" t="s">
        <v>1384</v>
      </c>
      <c r="D174" s="6" t="s">
        <v>42</v>
      </c>
      <c r="E174" s="6" t="s">
        <v>42</v>
      </c>
      <c r="F174" s="6" t="s">
        <v>59</v>
      </c>
    </row>
    <row r="175" spans="1:6">
      <c r="A175" s="6" t="s">
        <v>499</v>
      </c>
      <c r="B175" s="6" t="s">
        <v>1428</v>
      </c>
      <c r="C175" s="6" t="s">
        <v>1384</v>
      </c>
      <c r="D175" s="6" t="s">
        <v>42</v>
      </c>
      <c r="E175" s="6" t="s">
        <v>42</v>
      </c>
      <c r="F175" s="6" t="s">
        <v>58</v>
      </c>
    </row>
    <row r="176" spans="1:6">
      <c r="A176" s="6" t="s">
        <v>81</v>
      </c>
      <c r="B176" s="6" t="s">
        <v>1429</v>
      </c>
      <c r="C176" s="6" t="s">
        <v>1384</v>
      </c>
      <c r="D176" s="6" t="s">
        <v>42</v>
      </c>
      <c r="E176" s="6" t="s">
        <v>42</v>
      </c>
      <c r="F176" s="6" t="s">
        <v>58</v>
      </c>
    </row>
    <row r="177" spans="1:6">
      <c r="A177" s="6" t="s">
        <v>500</v>
      </c>
      <c r="B177" s="6" t="s">
        <v>501</v>
      </c>
      <c r="C177" s="6" t="s">
        <v>1384</v>
      </c>
      <c r="D177" s="6" t="s">
        <v>42</v>
      </c>
      <c r="E177" s="6" t="s">
        <v>42</v>
      </c>
      <c r="F177" s="6" t="s">
        <v>58</v>
      </c>
    </row>
    <row r="178" spans="1:6">
      <c r="A178" s="6" t="s">
        <v>502</v>
      </c>
      <c r="B178" s="6" t="s">
        <v>1430</v>
      </c>
      <c r="C178" s="6" t="s">
        <v>1384</v>
      </c>
      <c r="D178" s="6" t="s">
        <v>42</v>
      </c>
      <c r="E178" s="6" t="s">
        <v>42</v>
      </c>
      <c r="F178" s="6" t="s">
        <v>56</v>
      </c>
    </row>
    <row r="179" spans="1:6">
      <c r="A179" s="6" t="s">
        <v>1431</v>
      </c>
      <c r="B179" s="6" t="s">
        <v>1432</v>
      </c>
      <c r="C179" s="6" t="s">
        <v>1384</v>
      </c>
      <c r="D179" s="6" t="s">
        <v>42</v>
      </c>
      <c r="E179" s="6" t="s">
        <v>42</v>
      </c>
      <c r="F179" s="6" t="s">
        <v>58</v>
      </c>
    </row>
    <row r="180" spans="1:6">
      <c r="A180" s="6" t="s">
        <v>503</v>
      </c>
      <c r="B180" s="6" t="s">
        <v>504</v>
      </c>
      <c r="C180" s="6" t="s">
        <v>1384</v>
      </c>
      <c r="D180" s="6" t="s">
        <v>42</v>
      </c>
      <c r="E180" s="6" t="s">
        <v>42</v>
      </c>
      <c r="F180" s="6" t="s">
        <v>58</v>
      </c>
    </row>
    <row r="181" spans="1:6">
      <c r="A181" s="6" t="s">
        <v>1433</v>
      </c>
      <c r="B181" s="6" t="s">
        <v>1434</v>
      </c>
      <c r="C181" s="6" t="s">
        <v>1384</v>
      </c>
      <c r="D181" s="6" t="s">
        <v>42</v>
      </c>
      <c r="E181" s="6" t="s">
        <v>42</v>
      </c>
      <c r="F181" s="6" t="s">
        <v>59</v>
      </c>
    </row>
    <row r="182" spans="1:6">
      <c r="A182" s="6" t="s">
        <v>505</v>
      </c>
      <c r="B182" s="6" t="s">
        <v>506</v>
      </c>
      <c r="C182" s="6" t="s">
        <v>1384</v>
      </c>
      <c r="D182" s="6" t="s">
        <v>42</v>
      </c>
      <c r="E182" s="6" t="s">
        <v>42</v>
      </c>
      <c r="F182" s="6" t="s">
        <v>58</v>
      </c>
    </row>
    <row r="183" spans="1:6">
      <c r="A183" s="6" t="s">
        <v>507</v>
      </c>
      <c r="B183" s="6" t="s">
        <v>508</v>
      </c>
      <c r="C183" s="6" t="s">
        <v>1384</v>
      </c>
      <c r="D183" s="6" t="s">
        <v>42</v>
      </c>
      <c r="E183" s="6" t="s">
        <v>42</v>
      </c>
      <c r="F183" s="6" t="s">
        <v>1435</v>
      </c>
    </row>
    <row r="184" spans="1:6">
      <c r="A184" s="6" t="s">
        <v>509</v>
      </c>
      <c r="B184" s="6" t="s">
        <v>1436</v>
      </c>
      <c r="C184" s="6" t="s">
        <v>1384</v>
      </c>
      <c r="D184" s="6" t="s">
        <v>42</v>
      </c>
      <c r="E184" s="6" t="s">
        <v>42</v>
      </c>
      <c r="F184" s="6" t="s">
        <v>1435</v>
      </c>
    </row>
    <row r="185" spans="1:6">
      <c r="A185" s="6" t="s">
        <v>510</v>
      </c>
      <c r="B185" s="6" t="s">
        <v>511</v>
      </c>
      <c r="C185" s="6" t="s">
        <v>1384</v>
      </c>
      <c r="D185" s="6" t="s">
        <v>42</v>
      </c>
      <c r="E185" s="6" t="s">
        <v>42</v>
      </c>
      <c r="F185" s="6" t="s">
        <v>1435</v>
      </c>
    </row>
    <row r="186" spans="1:6">
      <c r="A186" s="6" t="s">
        <v>512</v>
      </c>
      <c r="B186" s="6" t="s">
        <v>513</v>
      </c>
      <c r="C186" s="6" t="s">
        <v>1384</v>
      </c>
      <c r="D186" s="6" t="s">
        <v>42</v>
      </c>
      <c r="E186" s="6" t="s">
        <v>42</v>
      </c>
      <c r="F186" s="6" t="s">
        <v>59</v>
      </c>
    </row>
    <row r="187" spans="1:6">
      <c r="A187" s="6" t="s">
        <v>514</v>
      </c>
      <c r="B187" s="6" t="s">
        <v>1437</v>
      </c>
      <c r="C187" s="6" t="s">
        <v>1384</v>
      </c>
      <c r="D187" s="6" t="s">
        <v>42</v>
      </c>
      <c r="E187" s="6" t="s">
        <v>42</v>
      </c>
      <c r="F187" s="6" t="s">
        <v>58</v>
      </c>
    </row>
    <row r="188" spans="1:6">
      <c r="A188" s="6" t="s">
        <v>515</v>
      </c>
      <c r="B188" s="6" t="s">
        <v>516</v>
      </c>
      <c r="C188" s="6" t="s">
        <v>1384</v>
      </c>
      <c r="D188" s="6" t="s">
        <v>42</v>
      </c>
      <c r="E188" s="6" t="s">
        <v>42</v>
      </c>
      <c r="F188" s="6" t="s">
        <v>58</v>
      </c>
    </row>
    <row r="189" spans="1:6">
      <c r="A189" s="6" t="s">
        <v>517</v>
      </c>
      <c r="B189" s="6" t="s">
        <v>518</v>
      </c>
      <c r="C189" s="6" t="s">
        <v>1384</v>
      </c>
      <c r="D189" s="6" t="s">
        <v>42</v>
      </c>
      <c r="E189" s="6" t="s">
        <v>42</v>
      </c>
      <c r="F189" s="6" t="s">
        <v>59</v>
      </c>
    </row>
    <row r="190" spans="1:6">
      <c r="A190" s="6" t="s">
        <v>82</v>
      </c>
      <c r="B190" s="6" t="s">
        <v>1438</v>
      </c>
      <c r="C190" s="6" t="s">
        <v>1384</v>
      </c>
      <c r="D190" s="6" t="s">
        <v>42</v>
      </c>
      <c r="E190" s="6" t="s">
        <v>42</v>
      </c>
      <c r="F190" s="6" t="s">
        <v>58</v>
      </c>
    </row>
    <row r="191" spans="1:6">
      <c r="A191" s="6" t="s">
        <v>83</v>
      </c>
      <c r="B191" s="6" t="s">
        <v>1439</v>
      </c>
      <c r="C191" s="6" t="s">
        <v>1384</v>
      </c>
      <c r="D191" s="6" t="s">
        <v>42</v>
      </c>
      <c r="E191" s="6" t="s">
        <v>42</v>
      </c>
      <c r="F191" s="6" t="s">
        <v>58</v>
      </c>
    </row>
    <row r="192" spans="1:6">
      <c r="A192" s="6" t="s">
        <v>84</v>
      </c>
      <c r="B192" s="6" t="s">
        <v>1440</v>
      </c>
      <c r="C192" s="6" t="s">
        <v>1384</v>
      </c>
      <c r="D192" s="6" t="s">
        <v>42</v>
      </c>
      <c r="E192" s="6" t="s">
        <v>42</v>
      </c>
      <c r="F192" s="6" t="s">
        <v>58</v>
      </c>
    </row>
    <row r="193" spans="1:6">
      <c r="A193" s="6" t="s">
        <v>85</v>
      </c>
      <c r="B193" s="6" t="s">
        <v>1441</v>
      </c>
      <c r="C193" s="6" t="s">
        <v>1384</v>
      </c>
      <c r="D193" s="6" t="s">
        <v>42</v>
      </c>
      <c r="E193" s="6" t="s">
        <v>42</v>
      </c>
      <c r="F193" s="6" t="s">
        <v>58</v>
      </c>
    </row>
    <row r="194" spans="1:6">
      <c r="A194" s="6" t="s">
        <v>86</v>
      </c>
      <c r="B194" s="6" t="s">
        <v>1442</v>
      </c>
      <c r="C194" s="6" t="s">
        <v>1384</v>
      </c>
      <c r="D194" s="6" t="s">
        <v>42</v>
      </c>
      <c r="E194" s="6" t="s">
        <v>42</v>
      </c>
      <c r="F194" s="6" t="s">
        <v>58</v>
      </c>
    </row>
    <row r="195" spans="1:6">
      <c r="A195" s="6" t="s">
        <v>519</v>
      </c>
      <c r="B195" s="6" t="s">
        <v>1445</v>
      </c>
      <c r="C195" s="6" t="s">
        <v>1384</v>
      </c>
      <c r="D195" s="6" t="s">
        <v>42</v>
      </c>
      <c r="E195" s="6" t="s">
        <v>42</v>
      </c>
      <c r="F195" s="6" t="s">
        <v>58</v>
      </c>
    </row>
    <row r="196" spans="1:6">
      <c r="A196" s="6" t="s">
        <v>943</v>
      </c>
      <c r="B196" s="6" t="s">
        <v>944</v>
      </c>
      <c r="C196" s="6" t="s">
        <v>1384</v>
      </c>
      <c r="D196" s="6" t="s">
        <v>42</v>
      </c>
      <c r="E196" s="6" t="s">
        <v>42</v>
      </c>
      <c r="F196" s="6" t="s">
        <v>56</v>
      </c>
    </row>
    <row r="197" spans="1:6">
      <c r="A197" s="6" t="s">
        <v>529</v>
      </c>
      <c r="B197" s="6" t="s">
        <v>530</v>
      </c>
      <c r="C197" s="6" t="s">
        <v>1449</v>
      </c>
      <c r="D197" s="6" t="s">
        <v>42</v>
      </c>
      <c r="E197" s="6" t="s">
        <v>42</v>
      </c>
      <c r="F197" s="6" t="s">
        <v>59</v>
      </c>
    </row>
    <row r="198" spans="1:6">
      <c r="A198" s="6" t="s">
        <v>1466</v>
      </c>
      <c r="B198" s="6" t="s">
        <v>1467</v>
      </c>
      <c r="C198" s="6" t="s">
        <v>1468</v>
      </c>
      <c r="D198" s="6" t="s">
        <v>42</v>
      </c>
      <c r="E198" s="6" t="s">
        <v>42</v>
      </c>
      <c r="F198" s="6" t="s">
        <v>1111</v>
      </c>
    </row>
    <row r="199" spans="1:6">
      <c r="A199" s="6" t="s">
        <v>1469</v>
      </c>
      <c r="B199" s="6" t="s">
        <v>1470</v>
      </c>
      <c r="C199" s="6" t="s">
        <v>1468</v>
      </c>
      <c r="D199" s="6" t="s">
        <v>42</v>
      </c>
      <c r="E199" s="6" t="s">
        <v>42</v>
      </c>
      <c r="F199" s="6" t="s">
        <v>1111</v>
      </c>
    </row>
    <row r="200" spans="1:6">
      <c r="A200" s="6" t="s">
        <v>1471</v>
      </c>
      <c r="B200" s="6" t="s">
        <v>1472</v>
      </c>
      <c r="C200" s="6" t="s">
        <v>1468</v>
      </c>
      <c r="D200" s="6" t="s">
        <v>42</v>
      </c>
      <c r="E200" s="6" t="s">
        <v>42</v>
      </c>
      <c r="F200" s="6" t="s">
        <v>1111</v>
      </c>
    </row>
    <row r="201" spans="1:6">
      <c r="A201" s="6" t="s">
        <v>1473</v>
      </c>
      <c r="B201" s="6" t="s">
        <v>1474</v>
      </c>
      <c r="C201" s="6" t="s">
        <v>1468</v>
      </c>
      <c r="D201" s="6" t="s">
        <v>42</v>
      </c>
      <c r="E201" s="6" t="s">
        <v>42</v>
      </c>
      <c r="F201" s="6" t="s">
        <v>1111</v>
      </c>
    </row>
    <row r="202" spans="1:6">
      <c r="A202" s="6" t="s">
        <v>1475</v>
      </c>
      <c r="B202" s="6" t="s">
        <v>1476</v>
      </c>
      <c r="C202" s="6" t="s">
        <v>1468</v>
      </c>
      <c r="D202" s="6" t="s">
        <v>42</v>
      </c>
      <c r="E202" s="6" t="s">
        <v>42</v>
      </c>
      <c r="F202" s="6" t="s">
        <v>1111</v>
      </c>
    </row>
    <row r="203" spans="1:6">
      <c r="A203" s="6" t="s">
        <v>1477</v>
      </c>
      <c r="B203" s="6" t="s">
        <v>1478</v>
      </c>
      <c r="C203" s="6" t="s">
        <v>1468</v>
      </c>
      <c r="D203" s="6" t="s">
        <v>42</v>
      </c>
      <c r="E203" s="6" t="s">
        <v>42</v>
      </c>
      <c r="F203" s="6" t="s">
        <v>1111</v>
      </c>
    </row>
    <row r="204" spans="1:6">
      <c r="A204" s="6" t="s">
        <v>608</v>
      </c>
      <c r="B204" s="6" t="s">
        <v>1479</v>
      </c>
      <c r="C204" s="6" t="s">
        <v>1468</v>
      </c>
      <c r="D204" s="6" t="s">
        <v>42</v>
      </c>
      <c r="E204" s="6" t="s">
        <v>42</v>
      </c>
      <c r="F204" s="6" t="s">
        <v>1111</v>
      </c>
    </row>
    <row r="205" spans="1:6">
      <c r="A205" s="6" t="s">
        <v>1480</v>
      </c>
      <c r="B205" s="6" t="s">
        <v>1481</v>
      </c>
      <c r="C205" s="6" t="s">
        <v>1468</v>
      </c>
      <c r="D205" s="6" t="s">
        <v>42</v>
      </c>
      <c r="E205" s="6" t="s">
        <v>42</v>
      </c>
      <c r="F205" s="6" t="s">
        <v>1111</v>
      </c>
    </row>
    <row r="206" spans="1:6">
      <c r="A206" s="6" t="s">
        <v>1482</v>
      </c>
      <c r="B206" s="6" t="s">
        <v>1483</v>
      </c>
      <c r="C206" s="6" t="s">
        <v>1468</v>
      </c>
      <c r="D206" s="6" t="s">
        <v>42</v>
      </c>
      <c r="E206" s="6" t="s">
        <v>42</v>
      </c>
      <c r="F206" s="6" t="s">
        <v>1111</v>
      </c>
    </row>
    <row r="207" spans="1:6">
      <c r="A207" s="6" t="s">
        <v>609</v>
      </c>
      <c r="B207" s="6" t="s">
        <v>1484</v>
      </c>
      <c r="C207" s="6" t="s">
        <v>1468</v>
      </c>
      <c r="D207" s="6" t="s">
        <v>42</v>
      </c>
      <c r="E207" s="6" t="s">
        <v>42</v>
      </c>
      <c r="F207" s="6" t="s">
        <v>1111</v>
      </c>
    </row>
    <row r="208" spans="1:6">
      <c r="A208" s="6" t="s">
        <v>1488</v>
      </c>
      <c r="B208" s="6" t="s">
        <v>1489</v>
      </c>
      <c r="C208" s="6" t="s">
        <v>1490</v>
      </c>
      <c r="D208" s="6" t="s">
        <v>42</v>
      </c>
      <c r="E208" s="6" t="s">
        <v>42</v>
      </c>
      <c r="F208" s="6"/>
    </row>
    <row r="209" spans="1:6">
      <c r="A209" s="6" t="s">
        <v>767</v>
      </c>
      <c r="B209" s="6" t="s">
        <v>768</v>
      </c>
      <c r="C209" s="6" t="s">
        <v>1521</v>
      </c>
      <c r="D209" s="6" t="s">
        <v>42</v>
      </c>
      <c r="E209" s="6" t="s">
        <v>42</v>
      </c>
      <c r="F209" s="6" t="s">
        <v>59</v>
      </c>
    </row>
    <row r="210" spans="1:6">
      <c r="A210" s="6" t="s">
        <v>1522</v>
      </c>
      <c r="B210" s="6" t="s">
        <v>1523</v>
      </c>
      <c r="C210" s="6" t="s">
        <v>1521</v>
      </c>
      <c r="D210" s="6" t="s">
        <v>42</v>
      </c>
      <c r="E210" s="6" t="s">
        <v>42</v>
      </c>
      <c r="F210" s="6" t="s">
        <v>59</v>
      </c>
    </row>
    <row r="211" spans="1:6">
      <c r="A211" s="6" t="s">
        <v>769</v>
      </c>
      <c r="B211" s="6" t="s">
        <v>770</v>
      </c>
      <c r="C211" s="6" t="s">
        <v>1524</v>
      </c>
      <c r="D211" s="6" t="s">
        <v>42</v>
      </c>
      <c r="E211" s="6" t="s">
        <v>42</v>
      </c>
      <c r="F211" s="6" t="s">
        <v>58</v>
      </c>
    </row>
    <row r="212" spans="1:6">
      <c r="A212" s="6" t="s">
        <v>771</v>
      </c>
      <c r="B212" s="6" t="s">
        <v>772</v>
      </c>
      <c r="C212" s="6" t="s">
        <v>1524</v>
      </c>
      <c r="D212" s="6" t="s">
        <v>42</v>
      </c>
      <c r="E212" s="6" t="s">
        <v>42</v>
      </c>
      <c r="F212" s="6" t="s">
        <v>58</v>
      </c>
    </row>
    <row r="213" spans="1:6">
      <c r="A213" s="6" t="s">
        <v>776</v>
      </c>
      <c r="B213" s="6" t="s">
        <v>777</v>
      </c>
      <c r="C213" s="6" t="s">
        <v>1530</v>
      </c>
      <c r="D213" s="6" t="s">
        <v>42</v>
      </c>
      <c r="E213" s="6" t="s">
        <v>42</v>
      </c>
      <c r="F213" s="6"/>
    </row>
    <row r="214" spans="1:6">
      <c r="A214" s="6" t="s">
        <v>778</v>
      </c>
      <c r="B214" s="6" t="s">
        <v>779</v>
      </c>
      <c r="C214" s="6" t="s">
        <v>1530</v>
      </c>
      <c r="D214" s="6" t="s">
        <v>42</v>
      </c>
      <c r="E214" s="6" t="s">
        <v>42</v>
      </c>
      <c r="F214" s="6" t="s">
        <v>59</v>
      </c>
    </row>
    <row r="215" spans="1:6">
      <c r="A215" s="6" t="s">
        <v>780</v>
      </c>
      <c r="B215" s="6" t="s">
        <v>781</v>
      </c>
      <c r="C215" s="6" t="s">
        <v>1530</v>
      </c>
      <c r="D215" s="6" t="s">
        <v>42</v>
      </c>
      <c r="E215" s="6" t="s">
        <v>42</v>
      </c>
      <c r="F215" s="6" t="s">
        <v>59</v>
      </c>
    </row>
    <row r="216" spans="1:6">
      <c r="A216" s="35" t="s">
        <v>782</v>
      </c>
      <c r="B216" s="35" t="s">
        <v>783</v>
      </c>
      <c r="C216" s="35" t="s">
        <v>1530</v>
      </c>
      <c r="D216" s="6" t="s">
        <v>42</v>
      </c>
      <c r="E216" s="6" t="s">
        <v>42</v>
      </c>
      <c r="F216" s="6" t="s">
        <v>59</v>
      </c>
    </row>
    <row r="217" spans="1:6">
      <c r="A217" s="6" t="s">
        <v>784</v>
      </c>
      <c r="B217" s="6" t="s">
        <v>1531</v>
      </c>
      <c r="C217" s="6" t="s">
        <v>1530</v>
      </c>
      <c r="D217" s="6" t="s">
        <v>42</v>
      </c>
      <c r="E217" s="6" t="s">
        <v>42</v>
      </c>
      <c r="F217" s="6" t="s">
        <v>59</v>
      </c>
    </row>
    <row r="218" spans="1:6">
      <c r="A218" s="6" t="s">
        <v>785</v>
      </c>
      <c r="B218" s="6" t="s">
        <v>786</v>
      </c>
      <c r="C218" s="6" t="s">
        <v>1530</v>
      </c>
      <c r="D218" s="6" t="s">
        <v>42</v>
      </c>
      <c r="E218" s="6" t="s">
        <v>42</v>
      </c>
      <c r="F218" s="6" t="s">
        <v>59</v>
      </c>
    </row>
    <row r="219" spans="1:6">
      <c r="A219" s="6" t="s">
        <v>787</v>
      </c>
      <c r="B219" s="6" t="s">
        <v>788</v>
      </c>
      <c r="C219" s="6" t="s">
        <v>1530</v>
      </c>
      <c r="D219" s="6" t="s">
        <v>42</v>
      </c>
      <c r="E219" s="6" t="s">
        <v>42</v>
      </c>
      <c r="F219" s="6" t="s">
        <v>59</v>
      </c>
    </row>
    <row r="220" spans="1:6">
      <c r="A220" s="6" t="s">
        <v>789</v>
      </c>
      <c r="B220" s="6" t="s">
        <v>790</v>
      </c>
      <c r="C220" s="6" t="s">
        <v>1530</v>
      </c>
      <c r="D220" s="6" t="s">
        <v>42</v>
      </c>
      <c r="E220" s="6" t="s">
        <v>42</v>
      </c>
      <c r="F220" s="6" t="s">
        <v>59</v>
      </c>
    </row>
    <row r="221" spans="1:6">
      <c r="A221" s="6" t="s">
        <v>799</v>
      </c>
      <c r="B221" s="6" t="s">
        <v>800</v>
      </c>
      <c r="C221" s="6" t="s">
        <v>1532</v>
      </c>
      <c r="D221" s="6" t="s">
        <v>42</v>
      </c>
      <c r="E221" s="6" t="s">
        <v>42</v>
      </c>
      <c r="F221" s="6" t="s">
        <v>58</v>
      </c>
    </row>
    <row r="222" spans="1:6">
      <c r="A222" s="6" t="s">
        <v>808</v>
      </c>
      <c r="B222" s="6" t="s">
        <v>1541</v>
      </c>
      <c r="C222" s="6" t="s">
        <v>1542</v>
      </c>
      <c r="D222" s="6" t="s">
        <v>42</v>
      </c>
      <c r="E222" s="6" t="s">
        <v>42</v>
      </c>
      <c r="F222" s="6" t="s">
        <v>105</v>
      </c>
    </row>
    <row r="223" spans="1:6">
      <c r="A223" s="6" t="s">
        <v>809</v>
      </c>
      <c r="B223" s="6" t="s">
        <v>810</v>
      </c>
      <c r="C223" s="6" t="s">
        <v>1543</v>
      </c>
      <c r="D223" s="6" t="s">
        <v>42</v>
      </c>
      <c r="E223" s="6" t="s">
        <v>42</v>
      </c>
      <c r="F223" s="6" t="s">
        <v>59</v>
      </c>
    </row>
    <row r="224" spans="1:6">
      <c r="A224" s="6" t="s">
        <v>827</v>
      </c>
      <c r="B224" s="6" t="s">
        <v>1570</v>
      </c>
      <c r="C224" s="6" t="s">
        <v>1571</v>
      </c>
      <c r="D224" s="6" t="s">
        <v>42</v>
      </c>
      <c r="E224" s="6" t="s">
        <v>42</v>
      </c>
      <c r="F224" s="6" t="s">
        <v>1572</v>
      </c>
    </row>
    <row r="225" spans="1:6">
      <c r="A225" s="6" t="s">
        <v>828</v>
      </c>
      <c r="B225" s="6" t="s">
        <v>829</v>
      </c>
      <c r="C225" s="6" t="s">
        <v>1571</v>
      </c>
      <c r="D225" s="6" t="s">
        <v>42</v>
      </c>
      <c r="E225" s="6" t="s">
        <v>42</v>
      </c>
      <c r="F225" s="6" t="s">
        <v>1572</v>
      </c>
    </row>
    <row r="226" spans="1:6">
      <c r="A226" s="6" t="s">
        <v>830</v>
      </c>
      <c r="B226" s="6" t="s">
        <v>831</v>
      </c>
      <c r="C226" s="6" t="s">
        <v>1571</v>
      </c>
      <c r="D226" s="6" t="s">
        <v>42</v>
      </c>
      <c r="E226" s="6" t="s">
        <v>42</v>
      </c>
      <c r="F226" s="6" t="s">
        <v>1572</v>
      </c>
    </row>
    <row r="227" spans="1:6">
      <c r="A227" s="6" t="s">
        <v>832</v>
      </c>
      <c r="B227" s="6" t="s">
        <v>833</v>
      </c>
      <c r="C227" s="6" t="s">
        <v>1590</v>
      </c>
      <c r="D227" s="6" t="s">
        <v>42</v>
      </c>
      <c r="E227" s="6" t="s">
        <v>42</v>
      </c>
      <c r="F227" s="6" t="s">
        <v>56</v>
      </c>
    </row>
    <row r="228" spans="1:6">
      <c r="A228" s="6" t="s">
        <v>92</v>
      </c>
      <c r="B228" s="6" t="s">
        <v>1591</v>
      </c>
      <c r="C228" s="6" t="s">
        <v>1590</v>
      </c>
      <c r="D228" s="6" t="s">
        <v>42</v>
      </c>
      <c r="E228" s="6" t="s">
        <v>42</v>
      </c>
      <c r="F228" s="6" t="s">
        <v>56</v>
      </c>
    </row>
    <row r="229" spans="1:6">
      <c r="A229" s="6" t="s">
        <v>834</v>
      </c>
      <c r="B229" s="6" t="s">
        <v>835</v>
      </c>
      <c r="C229" s="6" t="s">
        <v>1590</v>
      </c>
      <c r="D229" s="6" t="s">
        <v>42</v>
      </c>
      <c r="E229" s="6" t="s">
        <v>42</v>
      </c>
      <c r="F229" s="6" t="s">
        <v>59</v>
      </c>
    </row>
    <row r="230" spans="1:6">
      <c r="A230" s="6" t="s">
        <v>836</v>
      </c>
      <c r="B230" s="6" t="s">
        <v>837</v>
      </c>
      <c r="C230" s="6" t="s">
        <v>1590</v>
      </c>
      <c r="D230" s="6" t="s">
        <v>42</v>
      </c>
      <c r="E230" s="6" t="s">
        <v>42</v>
      </c>
      <c r="F230" s="6" t="s">
        <v>56</v>
      </c>
    </row>
    <row r="231" spans="1:6">
      <c r="A231" s="6" t="s">
        <v>93</v>
      </c>
      <c r="B231" s="6" t="s">
        <v>94</v>
      </c>
      <c r="C231" s="6" t="s">
        <v>1590</v>
      </c>
      <c r="D231" s="6" t="s">
        <v>42</v>
      </c>
      <c r="E231" s="6" t="s">
        <v>42</v>
      </c>
      <c r="F231" s="6" t="s">
        <v>56</v>
      </c>
    </row>
    <row r="232" spans="1:6">
      <c r="A232" s="6" t="s">
        <v>95</v>
      </c>
      <c r="B232" s="6" t="s">
        <v>96</v>
      </c>
      <c r="C232" s="6" t="s">
        <v>1590</v>
      </c>
      <c r="D232" s="6" t="s">
        <v>42</v>
      </c>
      <c r="E232" s="6" t="s">
        <v>42</v>
      </c>
      <c r="F232" s="6" t="s">
        <v>59</v>
      </c>
    </row>
    <row r="233" spans="1:6">
      <c r="A233" s="6" t="s">
        <v>838</v>
      </c>
      <c r="B233" s="6" t="s">
        <v>1592</v>
      </c>
      <c r="C233" s="6" t="s">
        <v>1590</v>
      </c>
      <c r="D233" s="6" t="s">
        <v>42</v>
      </c>
      <c r="E233" s="6" t="s">
        <v>42</v>
      </c>
      <c r="F233" s="6" t="s">
        <v>59</v>
      </c>
    </row>
    <row r="234" spans="1:6">
      <c r="A234" s="6" t="s">
        <v>97</v>
      </c>
      <c r="B234" s="6" t="s">
        <v>1593</v>
      </c>
      <c r="C234" s="6" t="s">
        <v>1590</v>
      </c>
      <c r="D234" s="6" t="s">
        <v>42</v>
      </c>
      <c r="E234" s="6" t="s">
        <v>42</v>
      </c>
      <c r="F234" s="6" t="s">
        <v>59</v>
      </c>
    </row>
    <row r="235" spans="1:6">
      <c r="A235" s="6" t="s">
        <v>839</v>
      </c>
      <c r="B235" s="6" t="s">
        <v>1594</v>
      </c>
      <c r="C235" s="6" t="s">
        <v>1590</v>
      </c>
      <c r="D235" s="6" t="s">
        <v>42</v>
      </c>
      <c r="E235" s="6" t="s">
        <v>42</v>
      </c>
      <c r="F235" s="6" t="s">
        <v>59</v>
      </c>
    </row>
    <row r="236" spans="1:6">
      <c r="A236" s="6" t="s">
        <v>966</v>
      </c>
      <c r="B236" s="6" t="s">
        <v>1595</v>
      </c>
      <c r="C236" s="6" t="s">
        <v>1590</v>
      </c>
      <c r="D236" s="6" t="s">
        <v>42</v>
      </c>
      <c r="E236" s="6" t="s">
        <v>42</v>
      </c>
      <c r="F236" s="6" t="s">
        <v>59</v>
      </c>
    </row>
    <row r="237" spans="1:6">
      <c r="A237" s="6" t="s">
        <v>840</v>
      </c>
      <c r="B237" s="6" t="s">
        <v>841</v>
      </c>
      <c r="C237" s="6" t="s">
        <v>1590</v>
      </c>
      <c r="D237" s="6" t="s">
        <v>42</v>
      </c>
      <c r="E237" s="6" t="s">
        <v>42</v>
      </c>
      <c r="F237" s="6" t="s">
        <v>59</v>
      </c>
    </row>
    <row r="238" spans="1:6">
      <c r="A238" s="6" t="s">
        <v>842</v>
      </c>
      <c r="B238" s="6" t="s">
        <v>843</v>
      </c>
      <c r="C238" s="6" t="s">
        <v>1590</v>
      </c>
      <c r="D238" s="6" t="s">
        <v>42</v>
      </c>
      <c r="E238" s="6" t="s">
        <v>42</v>
      </c>
      <c r="F238" s="6" t="s">
        <v>59</v>
      </c>
    </row>
    <row r="239" spans="1:6">
      <c r="A239" s="6" t="s">
        <v>98</v>
      </c>
      <c r="B239" s="6" t="s">
        <v>99</v>
      </c>
      <c r="C239" s="6" t="s">
        <v>1590</v>
      </c>
      <c r="D239" s="6" t="s">
        <v>42</v>
      </c>
      <c r="E239" s="6" t="s">
        <v>42</v>
      </c>
      <c r="F239" s="6" t="s">
        <v>59</v>
      </c>
    </row>
    <row r="240" spans="1:6">
      <c r="A240" s="6" t="s">
        <v>844</v>
      </c>
      <c r="B240" s="6" t="s">
        <v>845</v>
      </c>
      <c r="C240" s="6" t="s">
        <v>1590</v>
      </c>
      <c r="D240" s="6" t="s">
        <v>42</v>
      </c>
      <c r="E240" s="6" t="s">
        <v>42</v>
      </c>
      <c r="F240" s="6" t="s">
        <v>1335</v>
      </c>
    </row>
    <row r="241" spans="1:6">
      <c r="A241" s="6" t="s">
        <v>967</v>
      </c>
      <c r="B241" s="6" t="s">
        <v>968</v>
      </c>
      <c r="C241" s="6" t="s">
        <v>1590</v>
      </c>
      <c r="D241" s="6" t="s">
        <v>42</v>
      </c>
      <c r="E241" s="6" t="s">
        <v>42</v>
      </c>
      <c r="F241" s="6" t="s">
        <v>59</v>
      </c>
    </row>
    <row r="242" spans="1:6">
      <c r="A242" s="6" t="s">
        <v>846</v>
      </c>
      <c r="B242" s="6" t="s">
        <v>847</v>
      </c>
      <c r="C242" s="6" t="s">
        <v>1590</v>
      </c>
      <c r="D242" s="6" t="s">
        <v>42</v>
      </c>
      <c r="E242" s="6" t="s">
        <v>42</v>
      </c>
      <c r="F242" s="6" t="s">
        <v>56</v>
      </c>
    </row>
    <row r="243" spans="1:6">
      <c r="A243" s="6" t="s">
        <v>1596</v>
      </c>
      <c r="B243" s="6" t="s">
        <v>1597</v>
      </c>
      <c r="C243" s="6" t="s">
        <v>1590</v>
      </c>
      <c r="D243" s="6" t="s">
        <v>42</v>
      </c>
      <c r="E243" s="6" t="s">
        <v>42</v>
      </c>
      <c r="F243" s="6" t="s">
        <v>56</v>
      </c>
    </row>
    <row r="244" spans="1:6">
      <c r="A244" s="6" t="s">
        <v>848</v>
      </c>
      <c r="B244" s="6" t="s">
        <v>849</v>
      </c>
      <c r="C244" s="6" t="s">
        <v>1590</v>
      </c>
      <c r="D244" s="6" t="s">
        <v>42</v>
      </c>
      <c r="E244" s="6" t="s">
        <v>42</v>
      </c>
      <c r="F244" s="6" t="s">
        <v>56</v>
      </c>
    </row>
    <row r="245" spans="1:6">
      <c r="A245" s="6" t="s">
        <v>850</v>
      </c>
      <c r="B245" s="6" t="s">
        <v>851</v>
      </c>
      <c r="C245" s="6" t="s">
        <v>1590</v>
      </c>
      <c r="D245" s="6" t="s">
        <v>42</v>
      </c>
      <c r="E245" s="6" t="s">
        <v>42</v>
      </c>
      <c r="F245" s="6" t="s">
        <v>56</v>
      </c>
    </row>
    <row r="246" spans="1:6">
      <c r="A246" s="6" t="s">
        <v>852</v>
      </c>
      <c r="B246" s="6" t="s">
        <v>853</v>
      </c>
      <c r="C246" s="6" t="s">
        <v>1590</v>
      </c>
      <c r="D246" s="6" t="s">
        <v>42</v>
      </c>
      <c r="E246" s="6" t="s">
        <v>42</v>
      </c>
      <c r="F246" s="6" t="s">
        <v>56</v>
      </c>
    </row>
    <row r="247" spans="1:6">
      <c r="A247" s="6" t="s">
        <v>854</v>
      </c>
      <c r="B247" s="6" t="s">
        <v>855</v>
      </c>
      <c r="C247" s="6" t="s">
        <v>1590</v>
      </c>
      <c r="D247" s="6" t="s">
        <v>42</v>
      </c>
      <c r="E247" s="6" t="s">
        <v>42</v>
      </c>
      <c r="F247" s="6" t="s">
        <v>58</v>
      </c>
    </row>
    <row r="248" spans="1:6">
      <c r="A248" s="6" t="s">
        <v>856</v>
      </c>
      <c r="B248" s="6" t="s">
        <v>857</v>
      </c>
      <c r="C248" s="6" t="s">
        <v>1590</v>
      </c>
      <c r="D248" s="6" t="s">
        <v>42</v>
      </c>
      <c r="E248" s="6" t="s">
        <v>42</v>
      </c>
      <c r="F248" s="6" t="s">
        <v>56</v>
      </c>
    </row>
    <row r="249" spans="1:6">
      <c r="A249" s="6" t="s">
        <v>858</v>
      </c>
      <c r="B249" s="6" t="s">
        <v>1598</v>
      </c>
      <c r="C249" s="6" t="s">
        <v>1590</v>
      </c>
      <c r="D249" s="6" t="s">
        <v>42</v>
      </c>
      <c r="E249" s="6" t="s">
        <v>42</v>
      </c>
      <c r="F249" s="6"/>
    </row>
    <row r="250" spans="1:6">
      <c r="A250" s="6" t="s">
        <v>859</v>
      </c>
      <c r="B250" s="6" t="s">
        <v>1599</v>
      </c>
      <c r="C250" s="6" t="s">
        <v>1590</v>
      </c>
      <c r="D250" s="6" t="s">
        <v>42</v>
      </c>
      <c r="E250" s="6" t="s">
        <v>42</v>
      </c>
      <c r="F250" s="6" t="s">
        <v>56</v>
      </c>
    </row>
    <row r="251" spans="1:6">
      <c r="A251" s="6" t="s">
        <v>860</v>
      </c>
      <c r="B251" s="6" t="s">
        <v>861</v>
      </c>
      <c r="C251" s="6" t="s">
        <v>1590</v>
      </c>
      <c r="D251" s="6" t="s">
        <v>42</v>
      </c>
      <c r="E251" s="6" t="s">
        <v>42</v>
      </c>
      <c r="F251" s="6" t="s">
        <v>56</v>
      </c>
    </row>
    <row r="252" spans="1:6">
      <c r="A252" s="6" t="s">
        <v>1600</v>
      </c>
      <c r="B252" s="6" t="s">
        <v>1601</v>
      </c>
      <c r="C252" s="6" t="s">
        <v>1590</v>
      </c>
      <c r="D252" s="6" t="s">
        <v>42</v>
      </c>
      <c r="E252" s="6" t="s">
        <v>42</v>
      </c>
      <c r="F252" s="6" t="s">
        <v>56</v>
      </c>
    </row>
    <row r="253" spans="1:6">
      <c r="A253" s="6" t="s">
        <v>862</v>
      </c>
      <c r="B253" s="6" t="s">
        <v>863</v>
      </c>
      <c r="C253" s="6" t="s">
        <v>1590</v>
      </c>
      <c r="D253" s="6" t="s">
        <v>42</v>
      </c>
      <c r="E253" s="6" t="s">
        <v>42</v>
      </c>
      <c r="F253" s="6" t="s">
        <v>56</v>
      </c>
    </row>
    <row r="254" spans="1:6">
      <c r="A254" s="6" t="s">
        <v>100</v>
      </c>
      <c r="B254" s="6" t="s">
        <v>1602</v>
      </c>
      <c r="C254" s="6" t="s">
        <v>1590</v>
      </c>
      <c r="D254" s="6" t="s">
        <v>42</v>
      </c>
      <c r="E254" s="6" t="s">
        <v>42</v>
      </c>
      <c r="F254" s="6" t="s">
        <v>56</v>
      </c>
    </row>
    <row r="255" spans="1:6">
      <c r="A255" s="6" t="s">
        <v>864</v>
      </c>
      <c r="B255" s="6" t="s">
        <v>865</v>
      </c>
      <c r="C255" s="6" t="s">
        <v>1590</v>
      </c>
      <c r="D255" s="6" t="s">
        <v>42</v>
      </c>
      <c r="E255" s="6" t="s">
        <v>42</v>
      </c>
      <c r="F255" s="6" t="s">
        <v>56</v>
      </c>
    </row>
    <row r="256" spans="1:6">
      <c r="A256" s="6" t="s">
        <v>866</v>
      </c>
      <c r="B256" s="6" t="s">
        <v>867</v>
      </c>
      <c r="C256" s="6" t="s">
        <v>1590</v>
      </c>
      <c r="D256" s="6" t="s">
        <v>42</v>
      </c>
      <c r="E256" s="6" t="s">
        <v>42</v>
      </c>
      <c r="F256" s="6" t="s">
        <v>56</v>
      </c>
    </row>
    <row r="257" spans="1:6">
      <c r="A257" s="6" t="s">
        <v>868</v>
      </c>
      <c r="B257" s="6" t="s">
        <v>869</v>
      </c>
      <c r="C257" s="6" t="s">
        <v>1590</v>
      </c>
      <c r="D257" s="6" t="s">
        <v>42</v>
      </c>
      <c r="E257" s="6" t="s">
        <v>42</v>
      </c>
      <c r="F257" s="6" t="s">
        <v>56</v>
      </c>
    </row>
    <row r="258" spans="1:6">
      <c r="A258" s="6" t="s">
        <v>1603</v>
      </c>
      <c r="B258" s="6" t="s">
        <v>1604</v>
      </c>
      <c r="C258" s="6" t="s">
        <v>1605</v>
      </c>
      <c r="D258" s="6" t="s">
        <v>42</v>
      </c>
      <c r="E258" s="6" t="s">
        <v>42</v>
      </c>
      <c r="F258" s="6" t="s">
        <v>58</v>
      </c>
    </row>
    <row r="259" spans="1:6">
      <c r="A259" s="6" t="s">
        <v>876</v>
      </c>
      <c r="B259" s="6" t="s">
        <v>877</v>
      </c>
      <c r="C259" s="6" t="s">
        <v>1605</v>
      </c>
      <c r="D259" s="6" t="s">
        <v>42</v>
      </c>
      <c r="E259" s="6" t="s">
        <v>42</v>
      </c>
      <c r="F259" s="6" t="s">
        <v>58</v>
      </c>
    </row>
    <row r="260" spans="1:6">
      <c r="A260" s="6" t="s">
        <v>1606</v>
      </c>
      <c r="B260" s="6" t="s">
        <v>1607</v>
      </c>
      <c r="C260" s="6" t="s">
        <v>1605</v>
      </c>
      <c r="D260" s="6" t="s">
        <v>42</v>
      </c>
      <c r="E260" s="6" t="s">
        <v>42</v>
      </c>
      <c r="F260" s="6" t="s">
        <v>58</v>
      </c>
    </row>
    <row r="261" spans="1:6">
      <c r="A261" s="6" t="s">
        <v>878</v>
      </c>
      <c r="B261" s="6" t="s">
        <v>879</v>
      </c>
      <c r="C261" s="6" t="s">
        <v>1605</v>
      </c>
      <c r="D261" s="6" t="s">
        <v>42</v>
      </c>
      <c r="E261" s="6" t="s">
        <v>42</v>
      </c>
      <c r="F261" s="6" t="s">
        <v>58</v>
      </c>
    </row>
    <row r="262" spans="1:6">
      <c r="A262" s="6" t="s">
        <v>880</v>
      </c>
      <c r="B262" s="6" t="s">
        <v>881</v>
      </c>
      <c r="C262" s="6" t="s">
        <v>1605</v>
      </c>
      <c r="D262" s="6" t="s">
        <v>42</v>
      </c>
      <c r="E262" s="6" t="s">
        <v>42</v>
      </c>
      <c r="F262" s="6" t="s">
        <v>58</v>
      </c>
    </row>
    <row r="263" spans="1:6">
      <c r="A263" s="6" t="s">
        <v>882</v>
      </c>
      <c r="B263" s="6" t="s">
        <v>883</v>
      </c>
      <c r="C263" s="6" t="s">
        <v>1605</v>
      </c>
      <c r="D263" s="6" t="s">
        <v>42</v>
      </c>
      <c r="E263" s="6" t="s">
        <v>42</v>
      </c>
      <c r="F263" s="6" t="s">
        <v>58</v>
      </c>
    </row>
    <row r="264" spans="1:6">
      <c r="A264" s="6" t="s">
        <v>884</v>
      </c>
      <c r="B264" s="6" t="s">
        <v>885</v>
      </c>
      <c r="C264" s="6" t="s">
        <v>1605</v>
      </c>
      <c r="D264" s="6" t="s">
        <v>42</v>
      </c>
      <c r="E264" s="6" t="s">
        <v>42</v>
      </c>
      <c r="F264" s="6" t="s">
        <v>58</v>
      </c>
    </row>
    <row r="265" spans="1:6">
      <c r="A265" s="6" t="s">
        <v>886</v>
      </c>
      <c r="B265" s="6" t="s">
        <v>887</v>
      </c>
      <c r="C265" s="6" t="s">
        <v>1605</v>
      </c>
      <c r="D265" s="6" t="s">
        <v>42</v>
      </c>
      <c r="E265" s="6" t="s">
        <v>42</v>
      </c>
      <c r="F265" s="6" t="s">
        <v>58</v>
      </c>
    </row>
    <row r="266" spans="1:6">
      <c r="A266" s="6" t="s">
        <v>1608</v>
      </c>
      <c r="B266" s="6" t="s">
        <v>1609</v>
      </c>
      <c r="C266" s="6" t="s">
        <v>1605</v>
      </c>
      <c r="D266" s="6" t="s">
        <v>42</v>
      </c>
      <c r="E266" s="6" t="s">
        <v>42</v>
      </c>
      <c r="F266" s="6" t="s">
        <v>58</v>
      </c>
    </row>
    <row r="267" spans="1:6">
      <c r="A267" s="6" t="s">
        <v>888</v>
      </c>
      <c r="B267" s="6" t="s">
        <v>889</v>
      </c>
      <c r="C267" s="6" t="s">
        <v>1605</v>
      </c>
      <c r="D267" s="6" t="s">
        <v>42</v>
      </c>
      <c r="E267" s="6" t="s">
        <v>42</v>
      </c>
      <c r="F267" s="6" t="s">
        <v>58</v>
      </c>
    </row>
    <row r="268" spans="1:6">
      <c r="A268" s="6" t="s">
        <v>890</v>
      </c>
      <c r="B268" s="6" t="s">
        <v>891</v>
      </c>
      <c r="C268" s="6" t="s">
        <v>1605</v>
      </c>
      <c r="D268" s="6" t="s">
        <v>42</v>
      </c>
      <c r="E268" s="6" t="s">
        <v>42</v>
      </c>
      <c r="F268" s="6" t="s">
        <v>58</v>
      </c>
    </row>
    <row r="269" spans="1:6">
      <c r="A269" s="6" t="s">
        <v>892</v>
      </c>
      <c r="B269" s="6" t="s">
        <v>1610</v>
      </c>
      <c r="C269" s="6" t="s">
        <v>1605</v>
      </c>
      <c r="D269" s="6" t="s">
        <v>42</v>
      </c>
      <c r="E269" s="6" t="s">
        <v>42</v>
      </c>
      <c r="F269" s="6" t="s">
        <v>105</v>
      </c>
    </row>
    <row r="270" spans="1:6">
      <c r="A270" s="6" t="s">
        <v>973</v>
      </c>
      <c r="B270" s="6" t="s">
        <v>1631</v>
      </c>
      <c r="C270" s="6" t="s">
        <v>1632</v>
      </c>
      <c r="D270" s="6" t="s">
        <v>42</v>
      </c>
      <c r="E270" s="6" t="s">
        <v>42</v>
      </c>
      <c r="F270" s="6" t="s">
        <v>59</v>
      </c>
    </row>
    <row r="271" spans="1:6">
      <c r="A271" s="6" t="s">
        <v>101</v>
      </c>
      <c r="B271" s="6" t="s">
        <v>102</v>
      </c>
      <c r="C271" s="6" t="s">
        <v>1632</v>
      </c>
      <c r="D271" s="6" t="s">
        <v>42</v>
      </c>
      <c r="E271" s="6" t="s">
        <v>42</v>
      </c>
      <c r="F271" s="6" t="s">
        <v>59</v>
      </c>
    </row>
    <row r="272" spans="1:6">
      <c r="A272" s="6" t="s">
        <v>103</v>
      </c>
      <c r="B272" s="6" t="s">
        <v>104</v>
      </c>
      <c r="C272" s="6" t="s">
        <v>1632</v>
      </c>
      <c r="D272" s="6" t="s">
        <v>42</v>
      </c>
      <c r="E272" s="6" t="s">
        <v>42</v>
      </c>
      <c r="F272" s="6" t="s">
        <v>59</v>
      </c>
    </row>
    <row r="273" spans="1:6">
      <c r="A273" s="6" t="s">
        <v>939</v>
      </c>
      <c r="B273" s="6" t="s">
        <v>940</v>
      </c>
      <c r="C273" s="6" t="s">
        <v>1632</v>
      </c>
      <c r="D273" s="6" t="s">
        <v>42</v>
      </c>
      <c r="E273" s="6" t="s">
        <v>42</v>
      </c>
      <c r="F273" s="6" t="s">
        <v>59</v>
      </c>
    </row>
    <row r="274" spans="1:6">
      <c r="A274" s="6" t="s">
        <v>941</v>
      </c>
      <c r="B274" s="6" t="s">
        <v>942</v>
      </c>
      <c r="C274" s="6" t="s">
        <v>1633</v>
      </c>
      <c r="D274" s="6" t="s">
        <v>42</v>
      </c>
      <c r="E274" s="6" t="s">
        <v>42</v>
      </c>
      <c r="F274" s="6" t="s">
        <v>58</v>
      </c>
    </row>
    <row r="275" spans="1:6">
      <c r="A275" s="6" t="s">
        <v>189</v>
      </c>
      <c r="B275" s="6" t="s">
        <v>190</v>
      </c>
      <c r="C275" s="6" t="s">
        <v>1272</v>
      </c>
      <c r="D275" s="6" t="s">
        <v>43</v>
      </c>
      <c r="E275" s="6" t="s">
        <v>43</v>
      </c>
      <c r="F275" s="6" t="s">
        <v>56</v>
      </c>
    </row>
    <row r="276" spans="1:6">
      <c r="A276" s="6" t="s">
        <v>191</v>
      </c>
      <c r="B276" s="6" t="s">
        <v>192</v>
      </c>
      <c r="C276" s="6" t="s">
        <v>1272</v>
      </c>
      <c r="D276" s="6" t="s">
        <v>43</v>
      </c>
      <c r="E276" s="6" t="s">
        <v>43</v>
      </c>
      <c r="F276" s="6" t="s">
        <v>59</v>
      </c>
    </row>
    <row r="277" spans="1:6">
      <c r="A277" s="6" t="s">
        <v>193</v>
      </c>
      <c r="B277" s="6" t="s">
        <v>194</v>
      </c>
      <c r="C277" s="6" t="s">
        <v>1272</v>
      </c>
      <c r="D277" s="6" t="s">
        <v>43</v>
      </c>
      <c r="E277" s="6" t="s">
        <v>43</v>
      </c>
      <c r="F277" s="6" t="s">
        <v>59</v>
      </c>
    </row>
    <row r="278" spans="1:6">
      <c r="A278" s="6" t="s">
        <v>195</v>
      </c>
      <c r="B278" s="6" t="s">
        <v>1273</v>
      </c>
      <c r="C278" s="6" t="s">
        <v>1274</v>
      </c>
      <c r="D278" s="6" t="s">
        <v>43</v>
      </c>
      <c r="E278" s="6" t="s">
        <v>43</v>
      </c>
      <c r="F278" s="6" t="s">
        <v>59</v>
      </c>
    </row>
    <row r="279" spans="1:6">
      <c r="A279" s="6" t="s">
        <v>196</v>
      </c>
      <c r="B279" s="6" t="s">
        <v>1275</v>
      </c>
      <c r="C279" s="6" t="s">
        <v>1274</v>
      </c>
      <c r="D279" s="6" t="s">
        <v>43</v>
      </c>
      <c r="E279" s="6" t="s">
        <v>43</v>
      </c>
      <c r="F279" s="6" t="s">
        <v>59</v>
      </c>
    </row>
    <row r="280" spans="1:6">
      <c r="A280" s="6" t="s">
        <v>197</v>
      </c>
      <c r="B280" s="6" t="s">
        <v>198</v>
      </c>
      <c r="C280" s="6" t="s">
        <v>1274</v>
      </c>
      <c r="D280" s="6" t="s">
        <v>43</v>
      </c>
      <c r="E280" s="6" t="s">
        <v>43</v>
      </c>
      <c r="F280" s="6" t="s">
        <v>59</v>
      </c>
    </row>
    <row r="281" spans="1:6">
      <c r="A281" s="6" t="s">
        <v>199</v>
      </c>
      <c r="B281" s="6" t="s">
        <v>1276</v>
      </c>
      <c r="C281" s="6" t="s">
        <v>1274</v>
      </c>
      <c r="D281" s="6" t="s">
        <v>43</v>
      </c>
      <c r="E281" s="6" t="s">
        <v>43</v>
      </c>
      <c r="F281" s="6" t="s">
        <v>59</v>
      </c>
    </row>
    <row r="282" spans="1:6">
      <c r="A282" s="6" t="s">
        <v>200</v>
      </c>
      <c r="B282" s="6" t="s">
        <v>1277</v>
      </c>
      <c r="C282" s="6" t="s">
        <v>1274</v>
      </c>
      <c r="D282" s="6" t="s">
        <v>43</v>
      </c>
      <c r="E282" s="6" t="s">
        <v>43</v>
      </c>
      <c r="F282" s="6" t="s">
        <v>59</v>
      </c>
    </row>
    <row r="283" spans="1:6">
      <c r="A283" s="6" t="s">
        <v>201</v>
      </c>
      <c r="B283" s="6" t="s">
        <v>1278</v>
      </c>
      <c r="C283" s="6" t="s">
        <v>1274</v>
      </c>
      <c r="D283" s="6" t="s">
        <v>43</v>
      </c>
      <c r="E283" s="6" t="s">
        <v>43</v>
      </c>
      <c r="F283" s="6" t="s">
        <v>59</v>
      </c>
    </row>
    <row r="284" spans="1:6">
      <c r="A284" s="6" t="s">
        <v>202</v>
      </c>
      <c r="B284" s="6" t="s">
        <v>203</v>
      </c>
      <c r="C284" s="6" t="s">
        <v>1274</v>
      </c>
      <c r="D284" s="6" t="s">
        <v>43</v>
      </c>
      <c r="E284" s="6" t="s">
        <v>43</v>
      </c>
      <c r="F284" s="6" t="s">
        <v>59</v>
      </c>
    </row>
    <row r="285" spans="1:6">
      <c r="A285" s="6" t="s">
        <v>6</v>
      </c>
      <c r="B285" s="6" t="s">
        <v>7</v>
      </c>
      <c r="C285" s="6" t="s">
        <v>47</v>
      </c>
      <c r="D285" s="6" t="s">
        <v>43</v>
      </c>
      <c r="E285" s="6" t="s">
        <v>43</v>
      </c>
      <c r="F285" s="6" t="s">
        <v>59</v>
      </c>
    </row>
    <row r="286" spans="1:6">
      <c r="A286" s="6" t="s">
        <v>8</v>
      </c>
      <c r="B286" s="6" t="s">
        <v>9</v>
      </c>
      <c r="C286" s="6" t="s">
        <v>1281</v>
      </c>
      <c r="D286" s="6" t="s">
        <v>43</v>
      </c>
      <c r="E286" s="6" t="s">
        <v>43</v>
      </c>
      <c r="F286" s="6" t="s">
        <v>59</v>
      </c>
    </row>
    <row r="287" spans="1:6">
      <c r="A287" s="6" t="s">
        <v>205</v>
      </c>
      <c r="B287" s="6" t="s">
        <v>206</v>
      </c>
      <c r="C287" s="6" t="s">
        <v>1281</v>
      </c>
      <c r="D287" s="6" t="s">
        <v>43</v>
      </c>
      <c r="E287" s="6" t="s">
        <v>43</v>
      </c>
      <c r="F287" s="6" t="s">
        <v>105</v>
      </c>
    </row>
    <row r="288" spans="1:6">
      <c r="A288" s="6" t="s">
        <v>207</v>
      </c>
      <c r="B288" s="6" t="s">
        <v>208</v>
      </c>
      <c r="C288" s="6" t="s">
        <v>1281</v>
      </c>
      <c r="D288" s="6" t="s">
        <v>43</v>
      </c>
      <c r="E288" s="6" t="s">
        <v>43</v>
      </c>
      <c r="F288" s="6" t="s">
        <v>59</v>
      </c>
    </row>
    <row r="289" spans="1:6">
      <c r="A289" s="6" t="s">
        <v>60</v>
      </c>
      <c r="B289" s="6" t="s">
        <v>61</v>
      </c>
      <c r="C289" s="6" t="s">
        <v>1281</v>
      </c>
      <c r="D289" s="6" t="s">
        <v>43</v>
      </c>
      <c r="E289" s="6" t="s">
        <v>43</v>
      </c>
      <c r="F289" s="6" t="s">
        <v>59</v>
      </c>
    </row>
    <row r="290" spans="1:6">
      <c r="A290" s="6" t="s">
        <v>209</v>
      </c>
      <c r="B290" s="6" t="s">
        <v>210</v>
      </c>
      <c r="C290" s="6" t="s">
        <v>1281</v>
      </c>
      <c r="D290" s="6" t="s">
        <v>43</v>
      </c>
      <c r="E290" s="6" t="s">
        <v>43</v>
      </c>
      <c r="F290" s="6" t="s">
        <v>105</v>
      </c>
    </row>
    <row r="291" spans="1:6">
      <c r="A291" s="6" t="s">
        <v>946</v>
      </c>
      <c r="B291" s="6" t="s">
        <v>947</v>
      </c>
      <c r="C291" s="6" t="s">
        <v>1281</v>
      </c>
      <c r="D291" s="6" t="s">
        <v>43</v>
      </c>
      <c r="E291" s="6" t="s">
        <v>43</v>
      </c>
      <c r="F291" s="6" t="s">
        <v>59</v>
      </c>
    </row>
    <row r="292" spans="1:6">
      <c r="A292" s="6" t="s">
        <v>211</v>
      </c>
      <c r="B292" s="6" t="s">
        <v>212</v>
      </c>
      <c r="C292" s="6" t="s">
        <v>1281</v>
      </c>
      <c r="D292" s="6" t="s">
        <v>43</v>
      </c>
      <c r="E292" s="6" t="s">
        <v>43</v>
      </c>
      <c r="F292" s="6" t="s">
        <v>59</v>
      </c>
    </row>
    <row r="293" spans="1:6">
      <c r="A293" s="6" t="s">
        <v>213</v>
      </c>
      <c r="B293" s="6" t="s">
        <v>214</v>
      </c>
      <c r="C293" s="6" t="s">
        <v>1281</v>
      </c>
      <c r="D293" s="6" t="s">
        <v>43</v>
      </c>
      <c r="E293" s="6" t="s">
        <v>43</v>
      </c>
      <c r="F293" s="6" t="s">
        <v>105</v>
      </c>
    </row>
    <row r="294" spans="1:6">
      <c r="A294" s="6" t="s">
        <v>215</v>
      </c>
      <c r="B294" s="6" t="s">
        <v>216</v>
      </c>
      <c r="C294" s="6" t="s">
        <v>1281</v>
      </c>
      <c r="D294" s="6" t="s">
        <v>43</v>
      </c>
      <c r="E294" s="6" t="s">
        <v>43</v>
      </c>
      <c r="F294" s="6" t="s">
        <v>105</v>
      </c>
    </row>
    <row r="295" spans="1:6">
      <c r="A295" s="6" t="s">
        <v>217</v>
      </c>
      <c r="B295" s="6" t="s">
        <v>1282</v>
      </c>
      <c r="C295" s="6" t="s">
        <v>1281</v>
      </c>
      <c r="D295" s="6" t="s">
        <v>43</v>
      </c>
      <c r="E295" s="6" t="s">
        <v>43</v>
      </c>
      <c r="F295" s="6" t="s">
        <v>105</v>
      </c>
    </row>
    <row r="296" spans="1:6">
      <c r="A296" s="6" t="s">
        <v>218</v>
      </c>
      <c r="B296" s="6" t="s">
        <v>219</v>
      </c>
      <c r="C296" s="6" t="s">
        <v>1281</v>
      </c>
      <c r="D296" s="6" t="s">
        <v>43</v>
      </c>
      <c r="E296" s="6" t="s">
        <v>43</v>
      </c>
      <c r="F296" s="6" t="s">
        <v>59</v>
      </c>
    </row>
    <row r="297" spans="1:6">
      <c r="A297" s="6" t="s">
        <v>220</v>
      </c>
      <c r="B297" s="6" t="s">
        <v>221</v>
      </c>
      <c r="C297" s="6" t="s">
        <v>1281</v>
      </c>
      <c r="D297" s="6" t="s">
        <v>43</v>
      </c>
      <c r="E297" s="6" t="s">
        <v>43</v>
      </c>
      <c r="F297" s="6" t="s">
        <v>58</v>
      </c>
    </row>
    <row r="298" spans="1:6">
      <c r="A298" s="6" t="s">
        <v>948</v>
      </c>
      <c r="B298" s="6" t="s">
        <v>949</v>
      </c>
      <c r="C298" s="6" t="s">
        <v>1281</v>
      </c>
      <c r="D298" s="6" t="s">
        <v>43</v>
      </c>
      <c r="E298" s="6" t="s">
        <v>43</v>
      </c>
      <c r="F298" s="6" t="s">
        <v>59</v>
      </c>
    </row>
    <row r="299" spans="1:6">
      <c r="A299" s="6" t="s">
        <v>222</v>
      </c>
      <c r="B299" s="6" t="s">
        <v>223</v>
      </c>
      <c r="C299" s="6" t="s">
        <v>1281</v>
      </c>
      <c r="D299" s="6" t="s">
        <v>43</v>
      </c>
      <c r="E299" s="6" t="s">
        <v>43</v>
      </c>
      <c r="F299" s="6" t="s">
        <v>59</v>
      </c>
    </row>
    <row r="300" spans="1:6">
      <c r="A300" s="6" t="s">
        <v>950</v>
      </c>
      <c r="B300" s="6" t="s">
        <v>1283</v>
      </c>
      <c r="C300" s="6" t="s">
        <v>1281</v>
      </c>
      <c r="D300" s="6" t="s">
        <v>43</v>
      </c>
      <c r="E300" s="6" t="s">
        <v>43</v>
      </c>
      <c r="F300" s="6" t="s">
        <v>59</v>
      </c>
    </row>
    <row r="301" spans="1:6">
      <c r="A301" s="6" t="s">
        <v>1284</v>
      </c>
      <c r="B301" s="6" t="s">
        <v>1285</v>
      </c>
      <c r="C301" s="6" t="s">
        <v>1281</v>
      </c>
      <c r="D301" s="6" t="s">
        <v>43</v>
      </c>
      <c r="E301" s="6" t="s">
        <v>43</v>
      </c>
      <c r="F301" s="6" t="s">
        <v>59</v>
      </c>
    </row>
    <row r="302" spans="1:6">
      <c r="A302" s="6" t="s">
        <v>1286</v>
      </c>
      <c r="B302" s="6" t="s">
        <v>1287</v>
      </c>
      <c r="C302" s="6" t="s">
        <v>1281</v>
      </c>
      <c r="D302" s="6" t="s">
        <v>43</v>
      </c>
      <c r="E302" s="6" t="s">
        <v>43</v>
      </c>
      <c r="F302" s="6" t="s">
        <v>59</v>
      </c>
    </row>
    <row r="303" spans="1:6">
      <c r="A303" s="6" t="s">
        <v>1288</v>
      </c>
      <c r="B303" s="6" t="s">
        <v>1289</v>
      </c>
      <c r="C303" s="6" t="s">
        <v>1281</v>
      </c>
      <c r="D303" s="6" t="s">
        <v>43</v>
      </c>
      <c r="E303" s="6" t="s">
        <v>43</v>
      </c>
      <c r="F303" s="6" t="s">
        <v>59</v>
      </c>
    </row>
    <row r="304" spans="1:6">
      <c r="A304" s="6" t="s">
        <v>294</v>
      </c>
      <c r="B304" s="6" t="s">
        <v>295</v>
      </c>
      <c r="C304" s="6" t="s">
        <v>1321</v>
      </c>
      <c r="D304" s="6" t="s">
        <v>43</v>
      </c>
      <c r="E304" s="6" t="s">
        <v>43</v>
      </c>
      <c r="F304" s="6" t="s">
        <v>59</v>
      </c>
    </row>
    <row r="305" spans="1:6">
      <c r="A305" s="6" t="s">
        <v>296</v>
      </c>
      <c r="B305" s="6" t="s">
        <v>1322</v>
      </c>
      <c r="C305" s="6" t="s">
        <v>1321</v>
      </c>
      <c r="D305" s="6" t="s">
        <v>43</v>
      </c>
      <c r="E305" s="6" t="s">
        <v>43</v>
      </c>
      <c r="F305" s="6" t="s">
        <v>59</v>
      </c>
    </row>
    <row r="306" spans="1:6">
      <c r="A306" s="6" t="s">
        <v>62</v>
      </c>
      <c r="B306" s="6" t="s">
        <v>1323</v>
      </c>
      <c r="C306" s="6" t="s">
        <v>1321</v>
      </c>
      <c r="D306" s="6" t="s">
        <v>43</v>
      </c>
      <c r="E306" s="6" t="s">
        <v>43</v>
      </c>
      <c r="F306" s="6" t="s">
        <v>59</v>
      </c>
    </row>
    <row r="307" spans="1:6">
      <c r="A307" s="6" t="s">
        <v>298</v>
      </c>
      <c r="B307" s="6" t="s">
        <v>1326</v>
      </c>
      <c r="C307" s="6" t="s">
        <v>1327</v>
      </c>
      <c r="D307" s="6" t="s">
        <v>43</v>
      </c>
      <c r="E307" s="6" t="s">
        <v>43</v>
      </c>
      <c r="F307" s="6" t="s">
        <v>58</v>
      </c>
    </row>
    <row r="308" spans="1:6">
      <c r="A308" s="6" t="s">
        <v>299</v>
      </c>
      <c r="B308" s="6" t="s">
        <v>300</v>
      </c>
      <c r="C308" s="6" t="s">
        <v>1327</v>
      </c>
      <c r="D308" s="6" t="s">
        <v>43</v>
      </c>
      <c r="E308" s="6" t="s">
        <v>43</v>
      </c>
      <c r="F308" s="6" t="s">
        <v>58</v>
      </c>
    </row>
    <row r="309" spans="1:6">
      <c r="A309" s="6" t="s">
        <v>301</v>
      </c>
      <c r="B309" s="6" t="s">
        <v>302</v>
      </c>
      <c r="C309" s="6" t="s">
        <v>1170</v>
      </c>
      <c r="D309" s="6" t="s">
        <v>43</v>
      </c>
      <c r="E309" s="6" t="s">
        <v>43</v>
      </c>
      <c r="F309" s="6" t="s">
        <v>58</v>
      </c>
    </row>
    <row r="310" spans="1:6">
      <c r="A310" s="6" t="s">
        <v>303</v>
      </c>
      <c r="B310" s="6" t="s">
        <v>304</v>
      </c>
      <c r="C310" s="6" t="s">
        <v>1170</v>
      </c>
      <c r="D310" s="6" t="s">
        <v>43</v>
      </c>
      <c r="E310" s="6" t="s">
        <v>43</v>
      </c>
      <c r="F310" s="6" t="s">
        <v>58</v>
      </c>
    </row>
    <row r="311" spans="1:6">
      <c r="A311" s="6" t="s">
        <v>305</v>
      </c>
      <c r="B311" s="6" t="s">
        <v>306</v>
      </c>
      <c r="C311" s="6" t="s">
        <v>1170</v>
      </c>
      <c r="D311" s="6" t="s">
        <v>43</v>
      </c>
      <c r="E311" s="6" t="s">
        <v>43</v>
      </c>
      <c r="F311" s="6" t="s">
        <v>58</v>
      </c>
    </row>
    <row r="312" spans="1:6">
      <c r="A312" s="6" t="s">
        <v>307</v>
      </c>
      <c r="B312" s="6" t="s">
        <v>308</v>
      </c>
      <c r="C312" s="6" t="s">
        <v>1170</v>
      </c>
      <c r="D312" s="6" t="s">
        <v>43</v>
      </c>
      <c r="E312" s="6" t="s">
        <v>43</v>
      </c>
      <c r="F312" s="6" t="s">
        <v>58</v>
      </c>
    </row>
    <row r="313" spans="1:6">
      <c r="A313" s="6" t="s">
        <v>309</v>
      </c>
      <c r="B313" s="6" t="s">
        <v>310</v>
      </c>
      <c r="C313" s="6" t="s">
        <v>1170</v>
      </c>
      <c r="D313" s="6" t="s">
        <v>43</v>
      </c>
      <c r="E313" s="6" t="s">
        <v>43</v>
      </c>
      <c r="F313" s="6" t="s">
        <v>58</v>
      </c>
    </row>
    <row r="314" spans="1:6">
      <c r="A314" s="6" t="s">
        <v>1330</v>
      </c>
      <c r="B314" s="6" t="s">
        <v>1331</v>
      </c>
      <c r="C314" s="6" t="s">
        <v>1332</v>
      </c>
      <c r="D314" s="6" t="s">
        <v>43</v>
      </c>
      <c r="E314" s="6" t="s">
        <v>43</v>
      </c>
      <c r="F314" s="6" t="s">
        <v>105</v>
      </c>
    </row>
    <row r="315" spans="1:6">
      <c r="A315" s="6" t="s">
        <v>318</v>
      </c>
      <c r="B315" s="6" t="s">
        <v>319</v>
      </c>
      <c r="C315" s="6" t="s">
        <v>1333</v>
      </c>
      <c r="D315" s="6" t="s">
        <v>43</v>
      </c>
      <c r="E315" s="6" t="s">
        <v>43</v>
      </c>
      <c r="F315" s="6" t="s">
        <v>59</v>
      </c>
    </row>
    <row r="316" spans="1:6">
      <c r="A316" s="6" t="s">
        <v>339</v>
      </c>
      <c r="B316" s="6" t="s">
        <v>340</v>
      </c>
      <c r="C316" s="6" t="s">
        <v>1351</v>
      </c>
      <c r="D316" s="6" t="s">
        <v>43</v>
      </c>
      <c r="E316" s="6" t="s">
        <v>43</v>
      </c>
      <c r="F316" s="6" t="s">
        <v>1292</v>
      </c>
    </row>
    <row r="317" spans="1:6">
      <c r="A317" s="6" t="s">
        <v>341</v>
      </c>
      <c r="B317" s="6" t="s">
        <v>342</v>
      </c>
      <c r="C317" s="6" t="s">
        <v>1351</v>
      </c>
      <c r="D317" s="6" t="s">
        <v>43</v>
      </c>
      <c r="E317" s="6" t="s">
        <v>43</v>
      </c>
      <c r="F317" s="6" t="s">
        <v>105</v>
      </c>
    </row>
    <row r="318" spans="1:6">
      <c r="A318" s="6" t="s">
        <v>343</v>
      </c>
      <c r="B318" s="6" t="s">
        <v>344</v>
      </c>
      <c r="C318" s="6" t="s">
        <v>1351</v>
      </c>
      <c r="D318" s="6" t="s">
        <v>43</v>
      </c>
      <c r="E318" s="6" t="s">
        <v>43</v>
      </c>
      <c r="F318" s="6" t="s">
        <v>59</v>
      </c>
    </row>
    <row r="319" spans="1:6">
      <c r="A319" s="6" t="s">
        <v>345</v>
      </c>
      <c r="B319" s="6" t="s">
        <v>346</v>
      </c>
      <c r="C319" s="6" t="s">
        <v>1351</v>
      </c>
      <c r="D319" s="6" t="s">
        <v>43</v>
      </c>
      <c r="E319" s="6" t="s">
        <v>43</v>
      </c>
      <c r="F319" s="6" t="s">
        <v>105</v>
      </c>
    </row>
    <row r="320" spans="1:6">
      <c r="A320" s="6" t="s">
        <v>63</v>
      </c>
      <c r="B320" s="6" t="s">
        <v>64</v>
      </c>
      <c r="C320" s="6" t="s">
        <v>1351</v>
      </c>
      <c r="D320" s="6" t="s">
        <v>43</v>
      </c>
      <c r="E320" s="6" t="s">
        <v>43</v>
      </c>
      <c r="F320" s="6" t="s">
        <v>65</v>
      </c>
    </row>
    <row r="321" spans="1:6">
      <c r="A321" s="6" t="s">
        <v>520</v>
      </c>
      <c r="B321" s="6" t="s">
        <v>521</v>
      </c>
      <c r="C321" s="6" t="s">
        <v>1446</v>
      </c>
      <c r="D321" s="6" t="s">
        <v>43</v>
      </c>
      <c r="E321" s="6" t="s">
        <v>43</v>
      </c>
      <c r="F321" s="6" t="s">
        <v>58</v>
      </c>
    </row>
    <row r="322" spans="1:6">
      <c r="A322" s="6" t="s">
        <v>522</v>
      </c>
      <c r="B322" s="6" t="s">
        <v>523</v>
      </c>
      <c r="C322" s="6" t="s">
        <v>1446</v>
      </c>
      <c r="D322" s="6" t="s">
        <v>43</v>
      </c>
      <c r="E322" s="6" t="s">
        <v>43</v>
      </c>
      <c r="F322" s="6" t="s">
        <v>58</v>
      </c>
    </row>
    <row r="323" spans="1:6">
      <c r="A323" s="6" t="s">
        <v>1447</v>
      </c>
      <c r="B323" s="6" t="s">
        <v>1448</v>
      </c>
      <c r="C323" s="6" t="s">
        <v>1446</v>
      </c>
      <c r="D323" s="6" t="s">
        <v>43</v>
      </c>
      <c r="E323" s="6" t="s">
        <v>43</v>
      </c>
      <c r="F323" s="6" t="s">
        <v>58</v>
      </c>
    </row>
    <row r="324" spans="1:6">
      <c r="A324" s="6" t="s">
        <v>565</v>
      </c>
      <c r="B324" s="6" t="s">
        <v>566</v>
      </c>
      <c r="C324" s="6" t="s">
        <v>1450</v>
      </c>
      <c r="D324" s="6" t="s">
        <v>43</v>
      </c>
      <c r="E324" s="6" t="s">
        <v>43</v>
      </c>
      <c r="F324" s="6" t="s">
        <v>58</v>
      </c>
    </row>
    <row r="325" spans="1:6">
      <c r="A325" s="6" t="s">
        <v>1451</v>
      </c>
      <c r="B325" s="6" t="s">
        <v>1452</v>
      </c>
      <c r="C325" s="6" t="s">
        <v>1453</v>
      </c>
      <c r="D325" s="6" t="s">
        <v>43</v>
      </c>
      <c r="E325" s="6" t="s">
        <v>43</v>
      </c>
      <c r="F325" s="6" t="s">
        <v>59</v>
      </c>
    </row>
    <row r="326" spans="1:6">
      <c r="A326" s="6" t="s">
        <v>567</v>
      </c>
      <c r="B326" s="6" t="s">
        <v>568</v>
      </c>
      <c r="C326" s="6" t="s">
        <v>1453</v>
      </c>
      <c r="D326" s="6" t="s">
        <v>43</v>
      </c>
      <c r="E326" s="6" t="s">
        <v>43</v>
      </c>
      <c r="F326" s="6" t="s">
        <v>56</v>
      </c>
    </row>
    <row r="327" spans="1:6">
      <c r="A327" s="6" t="s">
        <v>569</v>
      </c>
      <c r="B327" s="6" t="s">
        <v>570</v>
      </c>
      <c r="C327" s="6" t="s">
        <v>1453</v>
      </c>
      <c r="D327" s="6" t="s">
        <v>43</v>
      </c>
      <c r="E327" s="6" t="s">
        <v>43</v>
      </c>
      <c r="F327" s="6" t="s">
        <v>59</v>
      </c>
    </row>
    <row r="328" spans="1:6">
      <c r="A328" s="6" t="s">
        <v>571</v>
      </c>
      <c r="B328" s="6" t="s">
        <v>572</v>
      </c>
      <c r="C328" s="6" t="s">
        <v>1453</v>
      </c>
      <c r="D328" s="6" t="s">
        <v>43</v>
      </c>
      <c r="E328" s="6" t="s">
        <v>43</v>
      </c>
      <c r="F328" s="6" t="s">
        <v>59</v>
      </c>
    </row>
    <row r="329" spans="1:6">
      <c r="A329" s="6" t="s">
        <v>573</v>
      </c>
      <c r="B329" s="6" t="s">
        <v>1454</v>
      </c>
      <c r="C329" s="6" t="s">
        <v>1453</v>
      </c>
      <c r="D329" s="6" t="s">
        <v>43</v>
      </c>
      <c r="E329" s="6" t="s">
        <v>43</v>
      </c>
      <c r="F329" s="6" t="s">
        <v>59</v>
      </c>
    </row>
    <row r="330" spans="1:6">
      <c r="A330" s="6" t="s">
        <v>574</v>
      </c>
      <c r="B330" s="6" t="s">
        <v>575</v>
      </c>
      <c r="C330" s="6" t="s">
        <v>1455</v>
      </c>
      <c r="D330" s="6" t="s">
        <v>43</v>
      </c>
      <c r="E330" s="6" t="s">
        <v>43</v>
      </c>
      <c r="F330" s="6" t="s">
        <v>105</v>
      </c>
    </row>
    <row r="331" spans="1:6">
      <c r="A331" s="6" t="s">
        <v>576</v>
      </c>
      <c r="B331" s="6" t="s">
        <v>577</v>
      </c>
      <c r="C331" s="6" t="s">
        <v>1455</v>
      </c>
      <c r="D331" s="6" t="s">
        <v>43</v>
      </c>
      <c r="E331" s="6" t="s">
        <v>43</v>
      </c>
      <c r="F331" s="6" t="s">
        <v>59</v>
      </c>
    </row>
    <row r="332" spans="1:6">
      <c r="A332" s="6" t="s">
        <v>578</v>
      </c>
      <c r="B332" s="6" t="s">
        <v>579</v>
      </c>
      <c r="C332" s="6" t="s">
        <v>1455</v>
      </c>
      <c r="D332" s="6" t="s">
        <v>43</v>
      </c>
      <c r="E332" s="6" t="s">
        <v>43</v>
      </c>
      <c r="F332" s="6" t="s">
        <v>56</v>
      </c>
    </row>
    <row r="333" spans="1:6">
      <c r="A333" s="6" t="s">
        <v>580</v>
      </c>
      <c r="B333" s="6" t="s">
        <v>581</v>
      </c>
      <c r="C333" s="6" t="s">
        <v>1455</v>
      </c>
      <c r="D333" s="6" t="s">
        <v>43</v>
      </c>
      <c r="E333" s="6" t="s">
        <v>43</v>
      </c>
      <c r="F333" s="6" t="s">
        <v>56</v>
      </c>
    </row>
    <row r="334" spans="1:6">
      <c r="A334" s="6" t="s">
        <v>582</v>
      </c>
      <c r="B334" s="6" t="s">
        <v>583</v>
      </c>
      <c r="C334" s="6" t="s">
        <v>1455</v>
      </c>
      <c r="D334" s="6" t="s">
        <v>43</v>
      </c>
      <c r="E334" s="6" t="s">
        <v>43</v>
      </c>
      <c r="F334" s="6" t="s">
        <v>56</v>
      </c>
    </row>
    <row r="335" spans="1:6">
      <c r="A335" s="6" t="s">
        <v>584</v>
      </c>
      <c r="B335" s="6" t="s">
        <v>1456</v>
      </c>
      <c r="C335" s="6" t="s">
        <v>1455</v>
      </c>
      <c r="D335" s="6" t="s">
        <v>43</v>
      </c>
      <c r="E335" s="6" t="s">
        <v>43</v>
      </c>
      <c r="F335" s="6" t="s">
        <v>56</v>
      </c>
    </row>
    <row r="336" spans="1:6">
      <c r="A336" s="6" t="s">
        <v>585</v>
      </c>
      <c r="B336" s="6" t="s">
        <v>1457</v>
      </c>
      <c r="C336" s="6" t="s">
        <v>1458</v>
      </c>
      <c r="D336" s="6" t="s">
        <v>43</v>
      </c>
      <c r="E336" s="6" t="s">
        <v>43</v>
      </c>
      <c r="F336" s="6" t="s">
        <v>58</v>
      </c>
    </row>
    <row r="337" spans="1:6">
      <c r="A337" s="6" t="s">
        <v>586</v>
      </c>
      <c r="B337" s="6" t="s">
        <v>587</v>
      </c>
      <c r="C337" s="6" t="s">
        <v>1458</v>
      </c>
      <c r="D337" s="6" t="s">
        <v>43</v>
      </c>
      <c r="E337" s="6" t="s">
        <v>43</v>
      </c>
      <c r="F337" s="6" t="s">
        <v>58</v>
      </c>
    </row>
    <row r="338" spans="1:6">
      <c r="A338" s="6" t="s">
        <v>588</v>
      </c>
      <c r="B338" s="6" t="s">
        <v>1459</v>
      </c>
      <c r="C338" s="6" t="s">
        <v>1458</v>
      </c>
      <c r="D338" s="6" t="s">
        <v>43</v>
      </c>
      <c r="E338" s="6" t="s">
        <v>43</v>
      </c>
      <c r="F338" s="6" t="s">
        <v>58</v>
      </c>
    </row>
    <row r="339" spans="1:6">
      <c r="A339" s="6" t="s">
        <v>589</v>
      </c>
      <c r="B339" s="6" t="s">
        <v>590</v>
      </c>
      <c r="C339" s="6" t="s">
        <v>1458</v>
      </c>
      <c r="D339" s="6" t="s">
        <v>43</v>
      </c>
      <c r="E339" s="6" t="s">
        <v>43</v>
      </c>
      <c r="F339" s="6" t="s">
        <v>58</v>
      </c>
    </row>
    <row r="340" spans="1:6">
      <c r="A340" s="6" t="s">
        <v>591</v>
      </c>
      <c r="B340" s="6" t="s">
        <v>592</v>
      </c>
      <c r="C340" s="6" t="s">
        <v>1458</v>
      </c>
      <c r="D340" s="6" t="s">
        <v>43</v>
      </c>
      <c r="E340" s="6" t="s">
        <v>43</v>
      </c>
      <c r="F340" s="6" t="s">
        <v>58</v>
      </c>
    </row>
    <row r="341" spans="1:6">
      <c r="A341" s="6" t="s">
        <v>593</v>
      </c>
      <c r="B341" s="6" t="s">
        <v>594</v>
      </c>
      <c r="C341" s="6" t="s">
        <v>1458</v>
      </c>
      <c r="D341" s="6" t="s">
        <v>43</v>
      </c>
      <c r="E341" s="6" t="s">
        <v>43</v>
      </c>
      <c r="F341" s="6" t="s">
        <v>56</v>
      </c>
    </row>
    <row r="342" spans="1:6">
      <c r="A342" s="6" t="s">
        <v>595</v>
      </c>
      <c r="B342" s="6" t="s">
        <v>596</v>
      </c>
      <c r="C342" s="6" t="s">
        <v>1458</v>
      </c>
      <c r="D342" s="6" t="s">
        <v>43</v>
      </c>
      <c r="E342" s="6" t="s">
        <v>43</v>
      </c>
      <c r="F342" s="6" t="s">
        <v>58</v>
      </c>
    </row>
    <row r="343" spans="1:6">
      <c r="A343" s="6" t="s">
        <v>597</v>
      </c>
      <c r="B343" s="6" t="s">
        <v>598</v>
      </c>
      <c r="C343" s="6" t="s">
        <v>1458</v>
      </c>
      <c r="D343" s="6" t="s">
        <v>43</v>
      </c>
      <c r="E343" s="6" t="s">
        <v>43</v>
      </c>
      <c r="F343" s="6" t="s">
        <v>58</v>
      </c>
    </row>
    <row r="344" spans="1:6">
      <c r="A344" s="6" t="s">
        <v>599</v>
      </c>
      <c r="B344" s="6" t="s">
        <v>1460</v>
      </c>
      <c r="C344" s="6" t="s">
        <v>1458</v>
      </c>
      <c r="D344" s="6" t="s">
        <v>43</v>
      </c>
      <c r="E344" s="6" t="s">
        <v>43</v>
      </c>
      <c r="F344" s="6" t="s">
        <v>56</v>
      </c>
    </row>
    <row r="345" spans="1:6">
      <c r="A345" s="6" t="s">
        <v>600</v>
      </c>
      <c r="B345" s="6" t="s">
        <v>601</v>
      </c>
      <c r="C345" s="6" t="s">
        <v>1458</v>
      </c>
      <c r="D345" s="6" t="s">
        <v>43</v>
      </c>
      <c r="E345" s="6" t="s">
        <v>43</v>
      </c>
      <c r="F345" s="6" t="s">
        <v>56</v>
      </c>
    </row>
    <row r="346" spans="1:6">
      <c r="A346" s="6" t="s">
        <v>602</v>
      </c>
      <c r="B346" s="6" t="s">
        <v>1461</v>
      </c>
      <c r="C346" s="6" t="s">
        <v>1458</v>
      </c>
      <c r="D346" s="6" t="s">
        <v>43</v>
      </c>
      <c r="E346" s="6" t="s">
        <v>43</v>
      </c>
      <c r="F346" s="6" t="s">
        <v>56</v>
      </c>
    </row>
    <row r="347" spans="1:6">
      <c r="A347" s="6" t="s">
        <v>605</v>
      </c>
      <c r="B347" s="6" t="s">
        <v>606</v>
      </c>
      <c r="C347" s="6" t="s">
        <v>1462</v>
      </c>
      <c r="D347" s="6" t="s">
        <v>43</v>
      </c>
      <c r="E347" s="6" t="s">
        <v>43</v>
      </c>
      <c r="F347" s="6" t="s">
        <v>59</v>
      </c>
    </row>
    <row r="348" spans="1:6">
      <c r="A348" s="6" t="s">
        <v>607</v>
      </c>
      <c r="B348" s="6" t="s">
        <v>1463</v>
      </c>
      <c r="C348" s="6" t="s">
        <v>1462</v>
      </c>
      <c r="D348" s="6" t="s">
        <v>43</v>
      </c>
      <c r="E348" s="6" t="s">
        <v>43</v>
      </c>
      <c r="F348" s="6" t="s">
        <v>59</v>
      </c>
    </row>
    <row r="349" spans="1:6">
      <c r="A349" s="6" t="s">
        <v>87</v>
      </c>
      <c r="B349" s="6" t="s">
        <v>1464</v>
      </c>
      <c r="C349" s="6" t="s">
        <v>1465</v>
      </c>
      <c r="D349" s="6" t="s">
        <v>43</v>
      </c>
      <c r="E349" s="6" t="s">
        <v>43</v>
      </c>
      <c r="F349" s="6" t="s">
        <v>59</v>
      </c>
    </row>
    <row r="350" spans="1:6">
      <c r="A350" s="6" t="s">
        <v>610</v>
      </c>
      <c r="B350" s="6" t="s">
        <v>611</v>
      </c>
      <c r="C350" s="6" t="s">
        <v>1485</v>
      </c>
      <c r="D350" s="6" t="s">
        <v>43</v>
      </c>
      <c r="E350" s="6" t="s">
        <v>43</v>
      </c>
      <c r="F350" s="6" t="s">
        <v>105</v>
      </c>
    </row>
    <row r="351" spans="1:6">
      <c r="A351" s="6" t="s">
        <v>612</v>
      </c>
      <c r="B351" s="6" t="s">
        <v>613</v>
      </c>
      <c r="C351" s="6" t="s">
        <v>1485</v>
      </c>
      <c r="D351" s="6" t="s">
        <v>43</v>
      </c>
      <c r="E351" s="6" t="s">
        <v>43</v>
      </c>
      <c r="F351" s="6" t="s">
        <v>58</v>
      </c>
    </row>
    <row r="352" spans="1:6">
      <c r="A352" s="6" t="s">
        <v>614</v>
      </c>
      <c r="B352" s="6" t="s">
        <v>615</v>
      </c>
      <c r="C352" s="6" t="s">
        <v>1485</v>
      </c>
      <c r="D352" s="6" t="s">
        <v>43</v>
      </c>
      <c r="E352" s="6" t="s">
        <v>43</v>
      </c>
      <c r="F352" s="6" t="s">
        <v>58</v>
      </c>
    </row>
    <row r="353" spans="1:6">
      <c r="A353" s="6" t="s">
        <v>616</v>
      </c>
      <c r="B353" s="6" t="s">
        <v>617</v>
      </c>
      <c r="C353" s="6" t="s">
        <v>1485</v>
      </c>
      <c r="D353" s="6" t="s">
        <v>43</v>
      </c>
      <c r="E353" s="6" t="s">
        <v>43</v>
      </c>
      <c r="F353" s="6" t="s">
        <v>59</v>
      </c>
    </row>
    <row r="354" spans="1:6">
      <c r="A354" s="6" t="s">
        <v>1486</v>
      </c>
      <c r="B354" s="6" t="s">
        <v>1487</v>
      </c>
      <c r="C354" s="6" t="s">
        <v>1485</v>
      </c>
      <c r="D354" s="6" t="s">
        <v>43</v>
      </c>
      <c r="E354" s="6" t="s">
        <v>43</v>
      </c>
      <c r="F354" s="6" t="s">
        <v>1075</v>
      </c>
    </row>
    <row r="355" spans="1:6">
      <c r="A355" s="6" t="s">
        <v>619</v>
      </c>
      <c r="B355" s="6" t="s">
        <v>1491</v>
      </c>
      <c r="C355" s="6" t="s">
        <v>1240</v>
      </c>
      <c r="D355" s="6" t="s">
        <v>43</v>
      </c>
      <c r="E355" s="6" t="s">
        <v>43</v>
      </c>
      <c r="F355" s="6" t="s">
        <v>59</v>
      </c>
    </row>
    <row r="356" spans="1:6">
      <c r="A356" s="6" t="s">
        <v>1507</v>
      </c>
      <c r="B356" s="6" t="s">
        <v>1508</v>
      </c>
      <c r="C356" s="6" t="s">
        <v>1509</v>
      </c>
      <c r="D356" s="6" t="s">
        <v>43</v>
      </c>
      <c r="E356" s="6" t="s">
        <v>43</v>
      </c>
      <c r="F356" s="6" t="s">
        <v>1117</v>
      </c>
    </row>
    <row r="357" spans="1:6">
      <c r="A357" s="6" t="s">
        <v>1510</v>
      </c>
      <c r="B357" s="6" t="s">
        <v>1511</v>
      </c>
      <c r="C357" s="6" t="s">
        <v>1512</v>
      </c>
      <c r="D357" s="6" t="s">
        <v>43</v>
      </c>
      <c r="E357" s="6" t="s">
        <v>43</v>
      </c>
      <c r="F357" s="6" t="s">
        <v>59</v>
      </c>
    </row>
    <row r="358" spans="1:6">
      <c r="A358" s="6" t="s">
        <v>16</v>
      </c>
      <c r="B358" s="6" t="s">
        <v>1513</v>
      </c>
      <c r="C358" s="6" t="s">
        <v>1512</v>
      </c>
      <c r="D358" s="6" t="s">
        <v>43</v>
      </c>
      <c r="E358" s="6" t="s">
        <v>43</v>
      </c>
      <c r="F358" s="6" t="s">
        <v>59</v>
      </c>
    </row>
    <row r="359" spans="1:6">
      <c r="A359" s="6" t="s">
        <v>1514</v>
      </c>
      <c r="B359" s="6" t="s">
        <v>1515</v>
      </c>
      <c r="C359" s="6" t="s">
        <v>1512</v>
      </c>
      <c r="D359" s="6" t="s">
        <v>43</v>
      </c>
      <c r="E359" s="6" t="s">
        <v>43</v>
      </c>
      <c r="F359" s="6" t="s">
        <v>59</v>
      </c>
    </row>
    <row r="360" spans="1:6">
      <c r="A360" s="6" t="s">
        <v>760</v>
      </c>
      <c r="B360" s="6" t="s">
        <v>761</v>
      </c>
      <c r="C360" s="6" t="s">
        <v>1516</v>
      </c>
      <c r="D360" s="6" t="s">
        <v>43</v>
      </c>
      <c r="E360" s="6" t="s">
        <v>43</v>
      </c>
      <c r="F360" s="6" t="s">
        <v>58</v>
      </c>
    </row>
    <row r="361" spans="1:6">
      <c r="A361" s="6" t="s">
        <v>762</v>
      </c>
      <c r="B361" s="6" t="s">
        <v>763</v>
      </c>
      <c r="C361" s="6" t="s">
        <v>1516</v>
      </c>
      <c r="D361" s="6" t="s">
        <v>43</v>
      </c>
      <c r="E361" s="6" t="s">
        <v>43</v>
      </c>
      <c r="F361" s="6" t="s">
        <v>58</v>
      </c>
    </row>
    <row r="362" spans="1:6">
      <c r="A362" s="6" t="s">
        <v>764</v>
      </c>
      <c r="B362" s="6" t="s">
        <v>765</v>
      </c>
      <c r="C362" s="6" t="s">
        <v>1517</v>
      </c>
      <c r="D362" s="6" t="s">
        <v>43</v>
      </c>
      <c r="E362" s="6" t="s">
        <v>43</v>
      </c>
      <c r="F362" s="6" t="s">
        <v>58</v>
      </c>
    </row>
    <row r="363" spans="1:6">
      <c r="A363" s="6" t="s">
        <v>1518</v>
      </c>
      <c r="B363" s="6" t="s">
        <v>1519</v>
      </c>
      <c r="C363" s="6" t="s">
        <v>1517</v>
      </c>
      <c r="D363" s="6" t="s">
        <v>43</v>
      </c>
      <c r="E363" s="6" t="s">
        <v>43</v>
      </c>
      <c r="F363" s="6" t="s">
        <v>105</v>
      </c>
    </row>
    <row r="364" spans="1:6">
      <c r="A364" s="6" t="s">
        <v>766</v>
      </c>
      <c r="B364" s="6" t="s">
        <v>1520</v>
      </c>
      <c r="C364" s="6" t="s">
        <v>1517</v>
      </c>
      <c r="D364" s="6" t="s">
        <v>43</v>
      </c>
      <c r="E364" s="6" t="s">
        <v>43</v>
      </c>
      <c r="F364" s="6" t="s">
        <v>56</v>
      </c>
    </row>
    <row r="365" spans="1:6">
      <c r="A365" s="6" t="s">
        <v>773</v>
      </c>
      <c r="B365" s="6" t="s">
        <v>1525</v>
      </c>
      <c r="C365" s="6" t="s">
        <v>1526</v>
      </c>
      <c r="D365" s="6" t="s">
        <v>43</v>
      </c>
      <c r="E365" s="6" t="s">
        <v>43</v>
      </c>
      <c r="F365" s="6" t="s">
        <v>56</v>
      </c>
    </row>
    <row r="366" spans="1:6">
      <c r="A366" s="6" t="s">
        <v>774</v>
      </c>
      <c r="B366" s="6" t="s">
        <v>775</v>
      </c>
      <c r="C366" s="6" t="s">
        <v>1526</v>
      </c>
      <c r="D366" s="6" t="s">
        <v>43</v>
      </c>
      <c r="E366" s="6" t="s">
        <v>43</v>
      </c>
      <c r="F366" s="6" t="s">
        <v>105</v>
      </c>
    </row>
    <row r="367" spans="1:6">
      <c r="A367" s="6" t="s">
        <v>1527</v>
      </c>
      <c r="B367" s="6" t="s">
        <v>1528</v>
      </c>
      <c r="C367" s="6" t="s">
        <v>1526</v>
      </c>
      <c r="D367" s="6" t="s">
        <v>43</v>
      </c>
      <c r="E367" s="6" t="s">
        <v>43</v>
      </c>
      <c r="F367" s="6" t="s">
        <v>1529</v>
      </c>
    </row>
    <row r="368" spans="1:6">
      <c r="A368" s="6" t="s">
        <v>88</v>
      </c>
      <c r="B368" s="6" t="s">
        <v>89</v>
      </c>
      <c r="C368" s="6" t="s">
        <v>1526</v>
      </c>
      <c r="D368" s="6" t="s">
        <v>43</v>
      </c>
      <c r="E368" s="6" t="s">
        <v>43</v>
      </c>
      <c r="F368" s="6" t="s">
        <v>56</v>
      </c>
    </row>
    <row r="369" spans="1:6">
      <c r="A369" s="6" t="s">
        <v>1533</v>
      </c>
      <c r="B369" s="6" t="s">
        <v>1534</v>
      </c>
      <c r="C369" s="6" t="s">
        <v>1535</v>
      </c>
      <c r="D369" s="6" t="s">
        <v>43</v>
      </c>
      <c r="E369" s="6" t="s">
        <v>43</v>
      </c>
      <c r="F369" s="6" t="s">
        <v>58</v>
      </c>
    </row>
    <row r="370" spans="1:6">
      <c r="A370" s="6" t="s">
        <v>1536</v>
      </c>
      <c r="B370" s="6" t="s">
        <v>1537</v>
      </c>
      <c r="C370" s="6" t="s">
        <v>1535</v>
      </c>
      <c r="D370" s="6" t="s">
        <v>43</v>
      </c>
      <c r="E370" s="6" t="s">
        <v>43</v>
      </c>
      <c r="F370" s="6" t="s">
        <v>58</v>
      </c>
    </row>
    <row r="371" spans="1:6">
      <c r="A371" s="6" t="s">
        <v>17</v>
      </c>
      <c r="B371" s="6" t="s">
        <v>18</v>
      </c>
      <c r="C371" s="6" t="s">
        <v>48</v>
      </c>
      <c r="D371" s="6" t="s">
        <v>43</v>
      </c>
      <c r="E371" s="6" t="s">
        <v>43</v>
      </c>
      <c r="F371" s="6" t="s">
        <v>59</v>
      </c>
    </row>
    <row r="372" spans="1:6">
      <c r="A372" s="6" t="s">
        <v>964</v>
      </c>
      <c r="B372" s="6" t="s">
        <v>965</v>
      </c>
      <c r="C372" s="6" t="s">
        <v>1538</v>
      </c>
      <c r="D372" s="6" t="s">
        <v>43</v>
      </c>
      <c r="E372" s="6" t="s">
        <v>43</v>
      </c>
      <c r="F372" s="6" t="s">
        <v>58</v>
      </c>
    </row>
    <row r="373" spans="1:6">
      <c r="A373" s="6" t="s">
        <v>90</v>
      </c>
      <c r="B373" s="6" t="s">
        <v>91</v>
      </c>
      <c r="C373" s="6" t="s">
        <v>1538</v>
      </c>
      <c r="D373" s="6" t="s">
        <v>43</v>
      </c>
      <c r="E373" s="6" t="s">
        <v>43</v>
      </c>
      <c r="F373" s="6" t="s">
        <v>58</v>
      </c>
    </row>
    <row r="374" spans="1:6">
      <c r="A374" s="6" t="s">
        <v>1539</v>
      </c>
      <c r="B374" s="6" t="s">
        <v>1540</v>
      </c>
      <c r="C374" s="6" t="s">
        <v>1538</v>
      </c>
      <c r="D374" s="6" t="s">
        <v>43</v>
      </c>
      <c r="E374" s="6" t="s">
        <v>43</v>
      </c>
      <c r="F374" s="6" t="s">
        <v>58</v>
      </c>
    </row>
    <row r="375" spans="1:6">
      <c r="A375" s="6" t="s">
        <v>804</v>
      </c>
      <c r="B375" s="6" t="s">
        <v>805</v>
      </c>
      <c r="C375" s="6" t="s">
        <v>1196</v>
      </c>
      <c r="D375" s="6" t="s">
        <v>43</v>
      </c>
      <c r="E375" s="6" t="s">
        <v>43</v>
      </c>
      <c r="F375" s="6" t="s">
        <v>58</v>
      </c>
    </row>
    <row r="376" spans="1:6">
      <c r="A376" s="6" t="s">
        <v>806</v>
      </c>
      <c r="B376" s="6" t="s">
        <v>807</v>
      </c>
      <c r="C376" s="6" t="s">
        <v>1196</v>
      </c>
      <c r="D376" s="6" t="s">
        <v>43</v>
      </c>
      <c r="E376" s="6" t="s">
        <v>43</v>
      </c>
      <c r="F376" s="6" t="s">
        <v>58</v>
      </c>
    </row>
    <row r="377" spans="1:6">
      <c r="A377" s="6" t="s">
        <v>811</v>
      </c>
      <c r="B377" s="6" t="s">
        <v>812</v>
      </c>
      <c r="C377" s="6" t="s">
        <v>1544</v>
      </c>
      <c r="D377" s="6" t="s">
        <v>43</v>
      </c>
      <c r="E377" s="6" t="s">
        <v>43</v>
      </c>
      <c r="F377" s="6" t="s">
        <v>58</v>
      </c>
    </row>
    <row r="378" spans="1:6">
      <c r="A378" s="6" t="s">
        <v>813</v>
      </c>
      <c r="B378" s="6" t="s">
        <v>814</v>
      </c>
      <c r="C378" s="6" t="s">
        <v>1544</v>
      </c>
      <c r="D378" s="6" t="s">
        <v>43</v>
      </c>
      <c r="E378" s="6" t="s">
        <v>43</v>
      </c>
      <c r="F378" s="6" t="s">
        <v>56</v>
      </c>
    </row>
    <row r="379" spans="1:6">
      <c r="A379" s="6" t="s">
        <v>815</v>
      </c>
      <c r="B379" s="6" t="s">
        <v>816</v>
      </c>
      <c r="C379" s="6" t="s">
        <v>1544</v>
      </c>
      <c r="D379" s="6" t="s">
        <v>43</v>
      </c>
      <c r="E379" s="6" t="s">
        <v>43</v>
      </c>
      <c r="F379" s="6" t="s">
        <v>58</v>
      </c>
    </row>
    <row r="380" spans="1:6">
      <c r="A380" s="6" t="s">
        <v>817</v>
      </c>
      <c r="B380" s="6" t="s">
        <v>818</v>
      </c>
      <c r="C380" s="6" t="s">
        <v>1545</v>
      </c>
      <c r="D380" s="6" t="s">
        <v>43</v>
      </c>
      <c r="E380" s="6" t="s">
        <v>43</v>
      </c>
      <c r="F380" s="6" t="s">
        <v>59</v>
      </c>
    </row>
    <row r="381" spans="1:6">
      <c r="A381" s="6" t="s">
        <v>1546</v>
      </c>
      <c r="B381" s="6" t="s">
        <v>1547</v>
      </c>
      <c r="C381" s="6" t="s">
        <v>1545</v>
      </c>
      <c r="D381" s="6" t="s">
        <v>43</v>
      </c>
      <c r="E381" s="6" t="s">
        <v>43</v>
      </c>
      <c r="F381" s="6" t="s">
        <v>59</v>
      </c>
    </row>
    <row r="382" spans="1:6">
      <c r="A382" s="6" t="s">
        <v>1548</v>
      </c>
      <c r="B382" s="6" t="s">
        <v>1549</v>
      </c>
      <c r="C382" s="6" t="s">
        <v>1545</v>
      </c>
      <c r="D382" s="6" t="s">
        <v>43</v>
      </c>
      <c r="E382" s="6" t="s">
        <v>43</v>
      </c>
      <c r="F382" s="6" t="s">
        <v>59</v>
      </c>
    </row>
    <row r="383" spans="1:6">
      <c r="A383" s="6" t="s">
        <v>1550</v>
      </c>
      <c r="B383" s="6" t="s">
        <v>1551</v>
      </c>
      <c r="C383" s="6" t="s">
        <v>1545</v>
      </c>
      <c r="D383" s="6" t="s">
        <v>43</v>
      </c>
      <c r="E383" s="6" t="s">
        <v>43</v>
      </c>
      <c r="F383" s="6" t="s">
        <v>59</v>
      </c>
    </row>
    <row r="384" spans="1:6">
      <c r="A384" s="6" t="s">
        <v>819</v>
      </c>
      <c r="B384" s="6" t="s">
        <v>820</v>
      </c>
      <c r="C384" s="6" t="s">
        <v>1545</v>
      </c>
      <c r="D384" s="6" t="s">
        <v>43</v>
      </c>
      <c r="E384" s="6" t="s">
        <v>43</v>
      </c>
      <c r="F384" s="6" t="s">
        <v>59</v>
      </c>
    </row>
    <row r="385" spans="1:6">
      <c r="A385" s="6" t="s">
        <v>1552</v>
      </c>
      <c r="B385" s="6" t="s">
        <v>1553</v>
      </c>
      <c r="C385" s="6" t="s">
        <v>1545</v>
      </c>
      <c r="D385" s="6" t="s">
        <v>43</v>
      </c>
      <c r="E385" s="6" t="s">
        <v>43</v>
      </c>
      <c r="F385" s="6" t="s">
        <v>59</v>
      </c>
    </row>
    <row r="386" spans="1:6">
      <c r="A386" s="6" t="s">
        <v>1554</v>
      </c>
      <c r="B386" s="6" t="s">
        <v>1555</v>
      </c>
      <c r="C386" s="6" t="s">
        <v>1545</v>
      </c>
      <c r="D386" s="6" t="s">
        <v>43</v>
      </c>
      <c r="E386" s="6" t="s">
        <v>43</v>
      </c>
      <c r="F386" s="6" t="s">
        <v>59</v>
      </c>
    </row>
    <row r="387" spans="1:6">
      <c r="A387" s="6" t="s">
        <v>1556</v>
      </c>
      <c r="B387" s="6" t="s">
        <v>1557</v>
      </c>
      <c r="C387" s="6" t="s">
        <v>1545</v>
      </c>
      <c r="D387" s="6" t="s">
        <v>43</v>
      </c>
      <c r="E387" s="6" t="s">
        <v>43</v>
      </c>
      <c r="F387" s="6" t="s">
        <v>59</v>
      </c>
    </row>
    <row r="388" spans="1:6">
      <c r="A388" s="6" t="s">
        <v>1558</v>
      </c>
      <c r="B388" s="6" t="s">
        <v>1559</v>
      </c>
      <c r="C388" s="6" t="s">
        <v>1545</v>
      </c>
      <c r="D388" s="6" t="s">
        <v>43</v>
      </c>
      <c r="E388" s="6" t="s">
        <v>43</v>
      </c>
      <c r="F388" s="6" t="s">
        <v>59</v>
      </c>
    </row>
    <row r="389" spans="1:6">
      <c r="A389" s="6" t="s">
        <v>1560</v>
      </c>
      <c r="B389" s="6" t="s">
        <v>1561</v>
      </c>
      <c r="C389" s="6" t="s">
        <v>1545</v>
      </c>
      <c r="D389" s="6" t="s">
        <v>43</v>
      </c>
      <c r="E389" s="6" t="s">
        <v>43</v>
      </c>
      <c r="F389" s="6" t="s">
        <v>59</v>
      </c>
    </row>
    <row r="390" spans="1:6">
      <c r="A390" s="6" t="s">
        <v>1562</v>
      </c>
      <c r="B390" s="6" t="s">
        <v>1563</v>
      </c>
      <c r="C390" s="6" t="s">
        <v>1545</v>
      </c>
      <c r="D390" s="6" t="s">
        <v>43</v>
      </c>
      <c r="E390" s="6" t="s">
        <v>43</v>
      </c>
      <c r="F390" s="6" t="s">
        <v>59</v>
      </c>
    </row>
    <row r="391" spans="1:6">
      <c r="A391" s="6" t="s">
        <v>1564</v>
      </c>
      <c r="B391" s="6" t="s">
        <v>1565</v>
      </c>
      <c r="C391" s="6" t="s">
        <v>1566</v>
      </c>
      <c r="D391" s="6" t="s">
        <v>43</v>
      </c>
      <c r="E391" s="6" t="s">
        <v>43</v>
      </c>
      <c r="F391" s="6" t="s">
        <v>1567</v>
      </c>
    </row>
    <row r="392" spans="1:6">
      <c r="A392" s="6" t="s">
        <v>822</v>
      </c>
      <c r="B392" s="6" t="s">
        <v>823</v>
      </c>
      <c r="C392" s="6" t="s">
        <v>1568</v>
      </c>
      <c r="D392" s="6" t="s">
        <v>43</v>
      </c>
      <c r="E392" s="6" t="s">
        <v>43</v>
      </c>
      <c r="F392" s="6" t="s">
        <v>58</v>
      </c>
    </row>
    <row r="393" spans="1:6">
      <c r="A393" s="6" t="s">
        <v>824</v>
      </c>
      <c r="B393" s="6" t="s">
        <v>1569</v>
      </c>
      <c r="C393" s="6" t="s">
        <v>1568</v>
      </c>
      <c r="D393" s="6" t="s">
        <v>43</v>
      </c>
      <c r="E393" s="6" t="s">
        <v>43</v>
      </c>
      <c r="F393" s="6" t="s">
        <v>58</v>
      </c>
    </row>
    <row r="394" spans="1:6">
      <c r="A394" s="6" t="s">
        <v>1573</v>
      </c>
      <c r="B394" s="6" t="s">
        <v>1574</v>
      </c>
      <c r="C394" s="6" t="s">
        <v>1575</v>
      </c>
      <c r="D394" s="6" t="s">
        <v>43</v>
      </c>
      <c r="E394" s="6" t="s">
        <v>43</v>
      </c>
      <c r="F394" s="6"/>
    </row>
    <row r="395" spans="1:6">
      <c r="A395" s="6" t="s">
        <v>1576</v>
      </c>
      <c r="B395" s="6" t="s">
        <v>1577</v>
      </c>
      <c r="C395" s="6" t="s">
        <v>1575</v>
      </c>
      <c r="D395" s="6" t="s">
        <v>43</v>
      </c>
      <c r="E395" s="6" t="s">
        <v>43</v>
      </c>
      <c r="F395" s="6"/>
    </row>
    <row r="396" spans="1:6">
      <c r="A396" s="6" t="s">
        <v>1578</v>
      </c>
      <c r="B396" s="6" t="s">
        <v>1579</v>
      </c>
      <c r="C396" s="6" t="s">
        <v>1575</v>
      </c>
      <c r="D396" s="6" t="s">
        <v>43</v>
      </c>
      <c r="E396" s="6" t="s">
        <v>43</v>
      </c>
      <c r="F396" s="6"/>
    </row>
    <row r="397" spans="1:6">
      <c r="A397" s="6" t="s">
        <v>1580</v>
      </c>
      <c r="B397" s="6" t="s">
        <v>1581</v>
      </c>
      <c r="C397" s="6" t="s">
        <v>1575</v>
      </c>
      <c r="D397" s="6" t="s">
        <v>43</v>
      </c>
      <c r="E397" s="6" t="s">
        <v>43</v>
      </c>
      <c r="F397" s="6"/>
    </row>
    <row r="398" spans="1:6">
      <c r="A398" s="6" t="s">
        <v>1582</v>
      </c>
      <c r="B398" s="6" t="s">
        <v>1583</v>
      </c>
      <c r="C398" s="6" t="s">
        <v>1575</v>
      </c>
      <c r="D398" s="6" t="s">
        <v>43</v>
      </c>
      <c r="E398" s="6" t="s">
        <v>43</v>
      </c>
      <c r="F398" s="6"/>
    </row>
    <row r="399" spans="1:6">
      <c r="A399" s="6" t="s">
        <v>1584</v>
      </c>
      <c r="B399" s="6" t="s">
        <v>1585</v>
      </c>
      <c r="C399" s="6" t="s">
        <v>1575</v>
      </c>
      <c r="D399" s="6" t="s">
        <v>43</v>
      </c>
      <c r="E399" s="6" t="s">
        <v>43</v>
      </c>
      <c r="F399" s="6"/>
    </row>
    <row r="400" spans="1:6">
      <c r="A400" s="6" t="s">
        <v>1586</v>
      </c>
      <c r="B400" s="6" t="s">
        <v>1587</v>
      </c>
      <c r="C400" s="6" t="s">
        <v>1575</v>
      </c>
      <c r="D400" s="6" t="s">
        <v>43</v>
      </c>
      <c r="E400" s="6" t="s">
        <v>43</v>
      </c>
      <c r="F400" s="6"/>
    </row>
    <row r="401" spans="1:6">
      <c r="A401" s="6" t="s">
        <v>1588</v>
      </c>
      <c r="B401" s="6" t="s">
        <v>1589</v>
      </c>
      <c r="C401" s="6" t="s">
        <v>1575</v>
      </c>
      <c r="D401" s="6" t="s">
        <v>43</v>
      </c>
      <c r="E401" s="6" t="s">
        <v>43</v>
      </c>
      <c r="F401" s="6"/>
    </row>
    <row r="402" spans="1:6">
      <c r="A402" s="6" t="s">
        <v>893</v>
      </c>
      <c r="B402" s="6" t="s">
        <v>1611</v>
      </c>
      <c r="C402" s="6" t="s">
        <v>1612</v>
      </c>
      <c r="D402" s="6" t="s">
        <v>43</v>
      </c>
      <c r="E402" s="6" t="s">
        <v>43</v>
      </c>
      <c r="F402" s="6" t="s">
        <v>59</v>
      </c>
    </row>
    <row r="403" spans="1:6">
      <c r="A403" s="6" t="s">
        <v>894</v>
      </c>
      <c r="B403" s="6" t="s">
        <v>1613</v>
      </c>
      <c r="C403" s="6" t="s">
        <v>1612</v>
      </c>
      <c r="D403" s="6" t="s">
        <v>43</v>
      </c>
      <c r="E403" s="6" t="s">
        <v>43</v>
      </c>
      <c r="F403" s="6" t="s">
        <v>59</v>
      </c>
    </row>
    <row r="404" spans="1:6">
      <c r="A404" s="6" t="s">
        <v>895</v>
      </c>
      <c r="B404" s="6" t="s">
        <v>1614</v>
      </c>
      <c r="C404" s="6" t="s">
        <v>1612</v>
      </c>
      <c r="D404" s="6" t="s">
        <v>43</v>
      </c>
      <c r="E404" s="6" t="s">
        <v>43</v>
      </c>
      <c r="F404" s="6" t="s">
        <v>59</v>
      </c>
    </row>
    <row r="405" spans="1:6">
      <c r="A405" s="6" t="s">
        <v>1615</v>
      </c>
      <c r="B405" s="6" t="s">
        <v>1616</v>
      </c>
      <c r="C405" s="6" t="s">
        <v>1617</v>
      </c>
      <c r="D405" s="6" t="s">
        <v>43</v>
      </c>
      <c r="E405" s="6" t="s">
        <v>43</v>
      </c>
      <c r="F405" s="6" t="s">
        <v>1075</v>
      </c>
    </row>
    <row r="406" spans="1:6">
      <c r="A406" s="6" t="s">
        <v>896</v>
      </c>
      <c r="B406" s="6" t="s">
        <v>1618</v>
      </c>
      <c r="C406" s="6" t="s">
        <v>1617</v>
      </c>
      <c r="D406" s="6" t="s">
        <v>43</v>
      </c>
      <c r="E406" s="6" t="s">
        <v>43</v>
      </c>
      <c r="F406" s="6" t="s">
        <v>1292</v>
      </c>
    </row>
    <row r="407" spans="1:6">
      <c r="A407" s="6" t="s">
        <v>1619</v>
      </c>
      <c r="B407" s="6" t="s">
        <v>1620</v>
      </c>
      <c r="C407" s="6" t="s">
        <v>1617</v>
      </c>
      <c r="D407" s="6" t="s">
        <v>43</v>
      </c>
      <c r="E407" s="6" t="s">
        <v>43</v>
      </c>
      <c r="F407" s="6" t="s">
        <v>1292</v>
      </c>
    </row>
    <row r="408" spans="1:6">
      <c r="A408" s="6" t="s">
        <v>897</v>
      </c>
      <c r="B408" s="6" t="s">
        <v>898</v>
      </c>
      <c r="C408" s="6" t="s">
        <v>1617</v>
      </c>
      <c r="D408" s="6" t="s">
        <v>43</v>
      </c>
      <c r="E408" s="6" t="s">
        <v>43</v>
      </c>
      <c r="F408" s="6" t="s">
        <v>59</v>
      </c>
    </row>
    <row r="409" spans="1:6">
      <c r="A409" s="6" t="s">
        <v>899</v>
      </c>
      <c r="B409" s="6" t="s">
        <v>1621</v>
      </c>
      <c r="C409" s="6" t="s">
        <v>1617</v>
      </c>
      <c r="D409" s="6" t="s">
        <v>43</v>
      </c>
      <c r="E409" s="6" t="s">
        <v>43</v>
      </c>
      <c r="F409" s="6" t="s">
        <v>1292</v>
      </c>
    </row>
    <row r="410" spans="1:6">
      <c r="A410" s="6" t="s">
        <v>900</v>
      </c>
      <c r="B410" s="6" t="s">
        <v>1622</v>
      </c>
      <c r="C410" s="6" t="s">
        <v>1617</v>
      </c>
      <c r="D410" s="6" t="s">
        <v>43</v>
      </c>
      <c r="E410" s="6" t="s">
        <v>43</v>
      </c>
      <c r="F410" s="6" t="s">
        <v>1292</v>
      </c>
    </row>
    <row r="411" spans="1:6">
      <c r="A411" s="6" t="s">
        <v>901</v>
      </c>
      <c r="B411" s="6" t="s">
        <v>1623</v>
      </c>
      <c r="C411" s="6" t="s">
        <v>1617</v>
      </c>
      <c r="D411" s="6" t="s">
        <v>43</v>
      </c>
      <c r="E411" s="6" t="s">
        <v>43</v>
      </c>
      <c r="F411" s="6" t="s">
        <v>1292</v>
      </c>
    </row>
    <row r="412" spans="1:6">
      <c r="A412" s="6" t="s">
        <v>902</v>
      </c>
      <c r="B412" s="6" t="s">
        <v>903</v>
      </c>
      <c r="C412" s="6" t="s">
        <v>1617</v>
      </c>
      <c r="D412" s="6" t="s">
        <v>43</v>
      </c>
      <c r="E412" s="6" t="s">
        <v>43</v>
      </c>
      <c r="F412" s="6" t="s">
        <v>1292</v>
      </c>
    </row>
    <row r="413" spans="1:6">
      <c r="A413" s="6" t="s">
        <v>904</v>
      </c>
      <c r="B413" s="6" t="s">
        <v>905</v>
      </c>
      <c r="C413" s="6" t="s">
        <v>1617</v>
      </c>
      <c r="D413" s="6" t="s">
        <v>43</v>
      </c>
      <c r="E413" s="6" t="s">
        <v>43</v>
      </c>
      <c r="F413" s="6" t="s">
        <v>1075</v>
      </c>
    </row>
    <row r="414" spans="1:6">
      <c r="A414" s="6" t="s">
        <v>906</v>
      </c>
      <c r="B414" s="6" t="s">
        <v>907</v>
      </c>
      <c r="C414" s="6" t="s">
        <v>1617</v>
      </c>
      <c r="D414" s="6" t="s">
        <v>43</v>
      </c>
      <c r="E414" s="6" t="s">
        <v>43</v>
      </c>
      <c r="F414" s="6" t="s">
        <v>1075</v>
      </c>
    </row>
    <row r="415" spans="1:6">
      <c r="A415" s="6" t="s">
        <v>908</v>
      </c>
      <c r="B415" s="6" t="s">
        <v>909</v>
      </c>
      <c r="C415" s="6" t="s">
        <v>1617</v>
      </c>
      <c r="D415" s="6" t="s">
        <v>43</v>
      </c>
      <c r="E415" s="6" t="s">
        <v>43</v>
      </c>
      <c r="F415" s="6" t="s">
        <v>59</v>
      </c>
    </row>
    <row r="416" spans="1:6">
      <c r="A416" s="6" t="s">
        <v>910</v>
      </c>
      <c r="B416" s="6" t="s">
        <v>911</v>
      </c>
      <c r="C416" s="6" t="s">
        <v>1617</v>
      </c>
      <c r="D416" s="6" t="s">
        <v>43</v>
      </c>
      <c r="E416" s="6" t="s">
        <v>43</v>
      </c>
      <c r="F416" s="6" t="s">
        <v>1075</v>
      </c>
    </row>
    <row r="417" spans="1:6">
      <c r="A417" s="6" t="s">
        <v>912</v>
      </c>
      <c r="B417" s="6" t="s">
        <v>913</v>
      </c>
      <c r="C417" s="6" t="s">
        <v>1617</v>
      </c>
      <c r="D417" s="6" t="s">
        <v>43</v>
      </c>
      <c r="E417" s="6" t="s">
        <v>43</v>
      </c>
      <c r="F417" s="6" t="s">
        <v>1075</v>
      </c>
    </row>
    <row r="418" spans="1:6">
      <c r="A418" s="6" t="s">
        <v>914</v>
      </c>
      <c r="B418" s="6" t="s">
        <v>915</v>
      </c>
      <c r="C418" s="6" t="s">
        <v>1617</v>
      </c>
      <c r="D418" s="6" t="s">
        <v>43</v>
      </c>
      <c r="E418" s="6" t="s">
        <v>43</v>
      </c>
      <c r="F418" s="6" t="s">
        <v>1075</v>
      </c>
    </row>
    <row r="419" spans="1:6">
      <c r="A419" s="6" t="s">
        <v>916</v>
      </c>
      <c r="B419" s="6" t="s">
        <v>917</v>
      </c>
      <c r="C419" s="6" t="s">
        <v>1617</v>
      </c>
      <c r="D419" s="6" t="s">
        <v>43</v>
      </c>
      <c r="E419" s="6" t="s">
        <v>43</v>
      </c>
      <c r="F419" s="6" t="s">
        <v>1624</v>
      </c>
    </row>
    <row r="420" spans="1:6">
      <c r="A420" s="6" t="s">
        <v>918</v>
      </c>
      <c r="B420" s="6" t="s">
        <v>919</v>
      </c>
      <c r="C420" s="6" t="s">
        <v>1617</v>
      </c>
      <c r="D420" s="6" t="s">
        <v>43</v>
      </c>
      <c r="E420" s="6" t="s">
        <v>43</v>
      </c>
      <c r="F420" s="6" t="s">
        <v>59</v>
      </c>
    </row>
    <row r="421" spans="1:6">
      <c r="A421" s="6" t="s">
        <v>920</v>
      </c>
      <c r="B421" s="6" t="s">
        <v>921</v>
      </c>
      <c r="C421" s="6" t="s">
        <v>1617</v>
      </c>
      <c r="D421" s="6" t="s">
        <v>43</v>
      </c>
      <c r="E421" s="6" t="s">
        <v>43</v>
      </c>
      <c r="F421" s="6" t="s">
        <v>59</v>
      </c>
    </row>
    <row r="422" spans="1:6">
      <c r="A422" s="6" t="s">
        <v>922</v>
      </c>
      <c r="B422" s="6" t="s">
        <v>923</v>
      </c>
      <c r="C422" s="6" t="s">
        <v>1617</v>
      </c>
      <c r="D422" s="6" t="s">
        <v>43</v>
      </c>
      <c r="E422" s="6" t="s">
        <v>43</v>
      </c>
      <c r="F422" s="6" t="s">
        <v>59</v>
      </c>
    </row>
    <row r="423" spans="1:6">
      <c r="A423" s="6" t="s">
        <v>924</v>
      </c>
      <c r="B423" s="6" t="s">
        <v>925</v>
      </c>
      <c r="C423" s="6" t="s">
        <v>1617</v>
      </c>
      <c r="D423" s="6" t="s">
        <v>43</v>
      </c>
      <c r="E423" s="6" t="s">
        <v>43</v>
      </c>
      <c r="F423" s="6" t="s">
        <v>59</v>
      </c>
    </row>
    <row r="424" spans="1:6">
      <c r="A424" s="6" t="s">
        <v>972</v>
      </c>
      <c r="B424" s="6" t="s">
        <v>1625</v>
      </c>
      <c r="C424" s="6" t="s">
        <v>1617</v>
      </c>
      <c r="D424" s="6" t="s">
        <v>43</v>
      </c>
      <c r="E424" s="6" t="s">
        <v>43</v>
      </c>
      <c r="F424" s="6" t="s">
        <v>1292</v>
      </c>
    </row>
    <row r="425" spans="1:6">
      <c r="A425" s="6" t="s">
        <v>926</v>
      </c>
      <c r="B425" s="6" t="s">
        <v>927</v>
      </c>
      <c r="C425" s="6" t="s">
        <v>1617</v>
      </c>
      <c r="D425" s="6" t="s">
        <v>43</v>
      </c>
      <c r="E425" s="6" t="s">
        <v>43</v>
      </c>
      <c r="F425" s="6" t="s">
        <v>1292</v>
      </c>
    </row>
    <row r="426" spans="1:6">
      <c r="A426" s="6" t="s">
        <v>1626</v>
      </c>
      <c r="B426" s="6" t="s">
        <v>1627</v>
      </c>
      <c r="C426" s="6" t="s">
        <v>1617</v>
      </c>
      <c r="D426" s="6" t="s">
        <v>43</v>
      </c>
      <c r="E426" s="6" t="s">
        <v>43</v>
      </c>
      <c r="F426" s="6" t="s">
        <v>58</v>
      </c>
    </row>
    <row r="427" spans="1:6">
      <c r="A427" s="6" t="s">
        <v>928</v>
      </c>
      <c r="B427" s="6" t="s">
        <v>929</v>
      </c>
      <c r="C427" s="6" t="s">
        <v>1617</v>
      </c>
      <c r="D427" s="6" t="s">
        <v>43</v>
      </c>
      <c r="E427" s="6" t="s">
        <v>43</v>
      </c>
      <c r="F427" s="6" t="s">
        <v>59</v>
      </c>
    </row>
    <row r="428" spans="1:6">
      <c r="A428" s="6" t="s">
        <v>930</v>
      </c>
      <c r="B428" s="6" t="s">
        <v>931</v>
      </c>
      <c r="C428" s="6" t="s">
        <v>1617</v>
      </c>
      <c r="D428" s="6" t="s">
        <v>43</v>
      </c>
      <c r="E428" s="6" t="s">
        <v>43</v>
      </c>
      <c r="F428" s="6" t="s">
        <v>1292</v>
      </c>
    </row>
    <row r="429" spans="1:6">
      <c r="A429" s="6" t="s">
        <v>932</v>
      </c>
      <c r="B429" s="6" t="s">
        <v>1628</v>
      </c>
      <c r="C429" s="6" t="s">
        <v>1617</v>
      </c>
      <c r="D429" s="6" t="s">
        <v>43</v>
      </c>
      <c r="E429" s="6" t="s">
        <v>43</v>
      </c>
      <c r="F429" s="6" t="s">
        <v>59</v>
      </c>
    </row>
    <row r="430" spans="1:6">
      <c r="A430" s="6" t="s">
        <v>933</v>
      </c>
      <c r="B430" s="6" t="s">
        <v>934</v>
      </c>
      <c r="C430" s="6" t="s">
        <v>1617</v>
      </c>
      <c r="D430" s="6" t="s">
        <v>43</v>
      </c>
      <c r="E430" s="6" t="s">
        <v>43</v>
      </c>
      <c r="F430" s="6" t="s">
        <v>59</v>
      </c>
    </row>
    <row r="431" spans="1:6">
      <c r="A431" s="6" t="s">
        <v>935</v>
      </c>
      <c r="B431" s="6" t="s">
        <v>936</v>
      </c>
      <c r="C431" s="6" t="s">
        <v>1617</v>
      </c>
      <c r="D431" s="6" t="s">
        <v>43</v>
      </c>
      <c r="E431" s="6" t="s">
        <v>43</v>
      </c>
      <c r="F431" s="6" t="s">
        <v>59</v>
      </c>
    </row>
    <row r="432" spans="1:6">
      <c r="A432" s="6" t="s">
        <v>937</v>
      </c>
      <c r="B432" s="6" t="s">
        <v>938</v>
      </c>
      <c r="C432" s="6" t="s">
        <v>1617</v>
      </c>
      <c r="D432" s="6" t="s">
        <v>43</v>
      </c>
      <c r="E432" s="6" t="s">
        <v>43</v>
      </c>
      <c r="F432" s="6" t="s">
        <v>59</v>
      </c>
    </row>
    <row r="433" spans="1:6">
      <c r="A433" s="6" t="s">
        <v>1629</v>
      </c>
      <c r="B433" s="6" t="s">
        <v>1630</v>
      </c>
      <c r="C433" s="6" t="s">
        <v>1617</v>
      </c>
      <c r="D433" s="6" t="s">
        <v>43</v>
      </c>
      <c r="E433" s="6" t="s">
        <v>43</v>
      </c>
      <c r="F433" s="6" t="s">
        <v>59</v>
      </c>
    </row>
    <row r="434" spans="1:6">
      <c r="A434" s="6" t="s">
        <v>1634</v>
      </c>
      <c r="B434" s="6" t="s">
        <v>1635</v>
      </c>
      <c r="C434" s="6" t="s">
        <v>1636</v>
      </c>
      <c r="D434" s="6" t="s">
        <v>43</v>
      </c>
      <c r="E434" s="6" t="s">
        <v>43</v>
      </c>
      <c r="F434" s="6"/>
    </row>
    <row r="435" spans="1:6">
      <c r="A435" s="6" t="s">
        <v>164</v>
      </c>
      <c r="B435" s="6" t="s">
        <v>165</v>
      </c>
      <c r="C435" s="6" t="s">
        <v>1256</v>
      </c>
      <c r="D435" s="6" t="s">
        <v>53</v>
      </c>
      <c r="E435" s="6" t="s">
        <v>53</v>
      </c>
      <c r="F435" s="6" t="s">
        <v>105</v>
      </c>
    </row>
    <row r="436" spans="1:6">
      <c r="A436" s="6" t="s">
        <v>166</v>
      </c>
      <c r="B436" s="6" t="s">
        <v>1257</v>
      </c>
      <c r="C436" s="6" t="s">
        <v>1256</v>
      </c>
      <c r="D436" s="6" t="s">
        <v>53</v>
      </c>
      <c r="E436" s="6" t="s">
        <v>53</v>
      </c>
      <c r="F436" s="6" t="s">
        <v>105</v>
      </c>
    </row>
    <row r="437" spans="1:6">
      <c r="A437" s="6" t="s">
        <v>167</v>
      </c>
      <c r="B437" s="6" t="s">
        <v>168</v>
      </c>
      <c r="C437" s="6" t="s">
        <v>1256</v>
      </c>
      <c r="D437" s="6" t="s">
        <v>53</v>
      </c>
      <c r="E437" s="6" t="s">
        <v>53</v>
      </c>
      <c r="F437" s="6" t="s">
        <v>58</v>
      </c>
    </row>
    <row r="438" spans="1:6">
      <c r="A438" s="6" t="s">
        <v>169</v>
      </c>
      <c r="B438" s="6" t="s">
        <v>170</v>
      </c>
      <c r="C438" s="6" t="s">
        <v>1256</v>
      </c>
      <c r="D438" s="6" t="s">
        <v>53</v>
      </c>
      <c r="E438" s="6" t="s">
        <v>53</v>
      </c>
      <c r="F438" s="6" t="s">
        <v>58</v>
      </c>
    </row>
    <row r="439" spans="1:6">
      <c r="A439" s="6" t="s">
        <v>171</v>
      </c>
      <c r="B439" s="6" t="s">
        <v>172</v>
      </c>
      <c r="C439" s="6" t="s">
        <v>1256</v>
      </c>
      <c r="D439" s="6" t="s">
        <v>53</v>
      </c>
      <c r="E439" s="6" t="s">
        <v>53</v>
      </c>
      <c r="F439" s="6" t="s">
        <v>58</v>
      </c>
    </row>
    <row r="440" spans="1:6">
      <c r="A440" s="6" t="s">
        <v>1258</v>
      </c>
      <c r="B440" s="6" t="s">
        <v>1259</v>
      </c>
      <c r="C440" s="6" t="s">
        <v>1256</v>
      </c>
      <c r="D440" s="6" t="s">
        <v>53</v>
      </c>
      <c r="E440" s="6" t="s">
        <v>53</v>
      </c>
      <c r="F440" s="6"/>
    </row>
    <row r="441" spans="1:6">
      <c r="A441" s="6" t="s">
        <v>1260</v>
      </c>
      <c r="B441" s="6" t="s">
        <v>1261</v>
      </c>
      <c r="C441" s="6" t="s">
        <v>1256</v>
      </c>
      <c r="D441" s="6" t="s">
        <v>53</v>
      </c>
      <c r="E441" s="6" t="s">
        <v>53</v>
      </c>
      <c r="F441" s="6"/>
    </row>
    <row r="442" spans="1:6">
      <c r="A442" s="6" t="s">
        <v>1262</v>
      </c>
      <c r="B442" s="6" t="s">
        <v>1263</v>
      </c>
      <c r="C442" s="6" t="s">
        <v>1256</v>
      </c>
      <c r="D442" s="6" t="s">
        <v>53</v>
      </c>
      <c r="E442" s="6" t="s">
        <v>53</v>
      </c>
      <c r="F442" s="6"/>
    </row>
    <row r="443" spans="1:6">
      <c r="A443" s="6" t="s">
        <v>1264</v>
      </c>
      <c r="B443" s="6" t="s">
        <v>1265</v>
      </c>
      <c r="C443" s="6" t="s">
        <v>1256</v>
      </c>
      <c r="D443" s="6" t="s">
        <v>53</v>
      </c>
      <c r="E443" s="6" t="s">
        <v>53</v>
      </c>
      <c r="F443" s="6"/>
    </row>
    <row r="444" spans="1:6">
      <c r="A444" s="6" t="s">
        <v>1266</v>
      </c>
      <c r="B444" s="6" t="s">
        <v>1267</v>
      </c>
      <c r="C444" s="6" t="s">
        <v>1256</v>
      </c>
      <c r="D444" s="6" t="s">
        <v>53</v>
      </c>
      <c r="E444" s="6" t="s">
        <v>53</v>
      </c>
      <c r="F444" s="6"/>
    </row>
    <row r="445" spans="1:6">
      <c r="A445" s="6" t="s">
        <v>11</v>
      </c>
      <c r="B445" s="6" t="s">
        <v>52</v>
      </c>
      <c r="C445" s="6" t="s">
        <v>1256</v>
      </c>
      <c r="D445" s="6" t="s">
        <v>1268</v>
      </c>
      <c r="E445" s="6" t="s">
        <v>53</v>
      </c>
      <c r="F445" s="6" t="s">
        <v>59</v>
      </c>
    </row>
    <row r="446" spans="1:6">
      <c r="A446" s="6" t="s">
        <v>326</v>
      </c>
      <c r="B446" s="6" t="s">
        <v>1290</v>
      </c>
      <c r="C446" s="6" t="s">
        <v>1291</v>
      </c>
      <c r="D446" s="6" t="s">
        <v>53</v>
      </c>
      <c r="E446" s="6" t="s">
        <v>53</v>
      </c>
      <c r="F446" s="6" t="s">
        <v>1292</v>
      </c>
    </row>
    <row r="447" spans="1:6">
      <c r="A447" s="6" t="s">
        <v>12</v>
      </c>
      <c r="B447" s="6" t="s">
        <v>13</v>
      </c>
      <c r="C447" s="6" t="s">
        <v>1316</v>
      </c>
      <c r="D447" s="6" t="s">
        <v>53</v>
      </c>
      <c r="E447" s="6" t="s">
        <v>53</v>
      </c>
      <c r="F447" s="6" t="s">
        <v>59</v>
      </c>
    </row>
    <row r="448" spans="1:6">
      <c r="A448" s="6" t="s">
        <v>282</v>
      </c>
      <c r="B448" s="6" t="s">
        <v>283</v>
      </c>
      <c r="C448" s="6" t="s">
        <v>1316</v>
      </c>
      <c r="D448" s="6" t="s">
        <v>53</v>
      </c>
      <c r="E448" s="6" t="s">
        <v>53</v>
      </c>
      <c r="F448" s="6" t="s">
        <v>56</v>
      </c>
    </row>
    <row r="449" spans="1:6">
      <c r="A449" s="6" t="s">
        <v>419</v>
      </c>
      <c r="B449" s="6" t="s">
        <v>1317</v>
      </c>
      <c r="C449" s="6" t="s">
        <v>1316</v>
      </c>
      <c r="D449" s="6" t="s">
        <v>53</v>
      </c>
      <c r="E449" s="6" t="s">
        <v>53</v>
      </c>
      <c r="F449" s="6" t="s">
        <v>1292</v>
      </c>
    </row>
    <row r="450" spans="1:6">
      <c r="A450" s="6" t="s">
        <v>285</v>
      </c>
      <c r="B450" s="6" t="s">
        <v>286</v>
      </c>
      <c r="C450" s="6" t="s">
        <v>1316</v>
      </c>
      <c r="D450" s="6" t="s">
        <v>53</v>
      </c>
      <c r="E450" s="6" t="s">
        <v>53</v>
      </c>
      <c r="F450" s="6" t="s">
        <v>58</v>
      </c>
    </row>
    <row r="451" spans="1:6">
      <c r="A451" s="6" t="s">
        <v>287</v>
      </c>
      <c r="B451" s="6" t="s">
        <v>1318</v>
      </c>
      <c r="C451" s="6" t="s">
        <v>1316</v>
      </c>
      <c r="D451" s="6" t="s">
        <v>53</v>
      </c>
      <c r="E451" s="6" t="s">
        <v>53</v>
      </c>
      <c r="F451" s="6" t="s">
        <v>105</v>
      </c>
    </row>
    <row r="452" spans="1:6">
      <c r="A452" s="6" t="s">
        <v>288</v>
      </c>
      <c r="B452" s="6" t="s">
        <v>289</v>
      </c>
      <c r="C452" s="6" t="s">
        <v>1316</v>
      </c>
      <c r="D452" s="6" t="s">
        <v>53</v>
      </c>
      <c r="E452" s="6" t="s">
        <v>53</v>
      </c>
      <c r="F452" s="6" t="s">
        <v>58</v>
      </c>
    </row>
    <row r="453" spans="1:6">
      <c r="A453" s="6" t="s">
        <v>290</v>
      </c>
      <c r="B453" s="6" t="s">
        <v>291</v>
      </c>
      <c r="C453" s="6" t="s">
        <v>1316</v>
      </c>
      <c r="D453" s="6" t="s">
        <v>53</v>
      </c>
      <c r="E453" s="6" t="s">
        <v>53</v>
      </c>
      <c r="F453" s="6" t="s">
        <v>105</v>
      </c>
    </row>
    <row r="454" spans="1:6">
      <c r="A454" s="6" t="s">
        <v>292</v>
      </c>
      <c r="B454" s="6" t="s">
        <v>293</v>
      </c>
      <c r="C454" s="6" t="s">
        <v>1316</v>
      </c>
      <c r="D454" s="6" t="s">
        <v>53</v>
      </c>
      <c r="E454" s="6" t="s">
        <v>53</v>
      </c>
      <c r="F454" s="6" t="s">
        <v>58</v>
      </c>
    </row>
    <row r="455" spans="1:6">
      <c r="A455" s="6" t="s">
        <v>1319</v>
      </c>
      <c r="B455" s="6" t="s">
        <v>1320</v>
      </c>
      <c r="C455" s="6" t="s">
        <v>1316</v>
      </c>
      <c r="D455" s="6" t="s">
        <v>53</v>
      </c>
      <c r="E455" s="6" t="s">
        <v>53</v>
      </c>
      <c r="F455" s="6" t="s">
        <v>105</v>
      </c>
    </row>
    <row r="456" spans="1:6">
      <c r="A456" s="6" t="s">
        <v>364</v>
      </c>
      <c r="B456" s="6" t="s">
        <v>365</v>
      </c>
      <c r="C456" s="6" t="s">
        <v>1316</v>
      </c>
      <c r="D456" s="6" t="s">
        <v>53</v>
      </c>
      <c r="E456" s="6" t="s">
        <v>53</v>
      </c>
      <c r="F456" s="6" t="s">
        <v>1292</v>
      </c>
    </row>
    <row r="457" spans="1:6">
      <c r="A457" s="6" t="s">
        <v>366</v>
      </c>
      <c r="B457" s="6" t="s">
        <v>367</v>
      </c>
      <c r="C457" s="6" t="s">
        <v>1316</v>
      </c>
      <c r="D457" s="6" t="s">
        <v>53</v>
      </c>
      <c r="E457" s="6" t="s">
        <v>53</v>
      </c>
      <c r="F457" s="6" t="s">
        <v>58</v>
      </c>
    </row>
    <row r="458" spans="1:6">
      <c r="A458" s="6" t="s">
        <v>368</v>
      </c>
      <c r="B458" s="6" t="s">
        <v>369</v>
      </c>
      <c r="C458" s="6" t="s">
        <v>1316</v>
      </c>
      <c r="D458" s="6" t="s">
        <v>53</v>
      </c>
      <c r="E458" s="6" t="s">
        <v>53</v>
      </c>
      <c r="F458" s="6" t="s">
        <v>58</v>
      </c>
    </row>
    <row r="459" spans="1:6">
      <c r="A459" s="6" t="s">
        <v>370</v>
      </c>
      <c r="B459" s="6" t="s">
        <v>371</v>
      </c>
      <c r="C459" s="6" t="s">
        <v>1316</v>
      </c>
      <c r="D459" s="6" t="s">
        <v>53</v>
      </c>
      <c r="E459" s="6" t="s">
        <v>53</v>
      </c>
      <c r="F459" s="6" t="s">
        <v>56</v>
      </c>
    </row>
    <row r="460" spans="1:6">
      <c r="A460" s="6" t="s">
        <v>372</v>
      </c>
      <c r="B460" s="6" t="s">
        <v>373</v>
      </c>
      <c r="C460" s="6" t="s">
        <v>1316</v>
      </c>
      <c r="D460" s="6" t="s">
        <v>53</v>
      </c>
      <c r="E460" s="6" t="s">
        <v>53</v>
      </c>
      <c r="F460" s="6" t="s">
        <v>1292</v>
      </c>
    </row>
    <row r="461" spans="1:6">
      <c r="A461" s="6" t="s">
        <v>374</v>
      </c>
      <c r="B461" s="6" t="s">
        <v>375</v>
      </c>
      <c r="C461" s="6" t="s">
        <v>1316</v>
      </c>
      <c r="D461" s="6" t="s">
        <v>53</v>
      </c>
      <c r="E461" s="6" t="s">
        <v>53</v>
      </c>
      <c r="F461" s="6" t="s">
        <v>58</v>
      </c>
    </row>
    <row r="462" spans="1:6">
      <c r="A462" s="6" t="s">
        <v>376</v>
      </c>
      <c r="B462" s="6" t="s">
        <v>377</v>
      </c>
      <c r="C462" s="6" t="s">
        <v>1316</v>
      </c>
      <c r="D462" s="6" t="s">
        <v>53</v>
      </c>
      <c r="E462" s="6" t="s">
        <v>53</v>
      </c>
      <c r="F462" s="6" t="s">
        <v>58</v>
      </c>
    </row>
    <row r="463" spans="1:6">
      <c r="A463" s="6" t="s">
        <v>378</v>
      </c>
      <c r="B463" s="6" t="s">
        <v>1381</v>
      </c>
      <c r="C463" s="6" t="s">
        <v>1316</v>
      </c>
      <c r="D463" s="6" t="s">
        <v>53</v>
      </c>
      <c r="E463" s="6" t="s">
        <v>53</v>
      </c>
      <c r="F463" s="6" t="s">
        <v>105</v>
      </c>
    </row>
    <row r="464" spans="1:6">
      <c r="A464" s="6" t="s">
        <v>379</v>
      </c>
      <c r="B464" s="6" t="s">
        <v>380</v>
      </c>
      <c r="C464" s="6" t="s">
        <v>1316</v>
      </c>
      <c r="D464" s="6" t="s">
        <v>53</v>
      </c>
      <c r="E464" s="6" t="s">
        <v>53</v>
      </c>
      <c r="F464" s="6" t="s">
        <v>56</v>
      </c>
    </row>
    <row r="465" spans="1:6">
      <c r="A465" s="6" t="s">
        <v>381</v>
      </c>
      <c r="B465" s="6" t="s">
        <v>382</v>
      </c>
      <c r="C465" s="6" t="s">
        <v>1316</v>
      </c>
      <c r="D465" s="6" t="s">
        <v>53</v>
      </c>
      <c r="E465" s="6" t="s">
        <v>53</v>
      </c>
      <c r="F465" s="6" t="s">
        <v>58</v>
      </c>
    </row>
    <row r="466" spans="1:6">
      <c r="A466" s="6" t="s">
        <v>383</v>
      </c>
      <c r="B466" s="6" t="s">
        <v>384</v>
      </c>
      <c r="C466" s="6" t="s">
        <v>1316</v>
      </c>
      <c r="D466" s="6" t="s">
        <v>53</v>
      </c>
      <c r="E466" s="6" t="s">
        <v>53</v>
      </c>
      <c r="F466" s="6" t="s">
        <v>56</v>
      </c>
    </row>
    <row r="467" spans="1:6">
      <c r="A467" s="6" t="s">
        <v>385</v>
      </c>
      <c r="B467" s="6" t="s">
        <v>386</v>
      </c>
      <c r="C467" s="6" t="s">
        <v>1316</v>
      </c>
      <c r="D467" s="6" t="s">
        <v>53</v>
      </c>
      <c r="E467" s="6" t="s">
        <v>53</v>
      </c>
      <c r="F467" s="6" t="s">
        <v>105</v>
      </c>
    </row>
    <row r="468" spans="1:6">
      <c r="A468" s="6" t="s">
        <v>395</v>
      </c>
      <c r="B468" s="6" t="s">
        <v>396</v>
      </c>
      <c r="C468" s="6" t="s">
        <v>1316</v>
      </c>
      <c r="D468" s="6" t="s">
        <v>53</v>
      </c>
      <c r="E468" s="6" t="s">
        <v>53</v>
      </c>
      <c r="F468" s="6" t="s">
        <v>1292</v>
      </c>
    </row>
    <row r="469" spans="1:6">
      <c r="A469" s="6" t="s">
        <v>389</v>
      </c>
      <c r="B469" s="6" t="s">
        <v>390</v>
      </c>
      <c r="C469" s="6" t="s">
        <v>1316</v>
      </c>
      <c r="D469" s="6" t="s">
        <v>53</v>
      </c>
      <c r="E469" s="6" t="s">
        <v>53</v>
      </c>
      <c r="F469" s="6" t="s">
        <v>56</v>
      </c>
    </row>
    <row r="470" spans="1:6">
      <c r="A470" s="6" t="s">
        <v>391</v>
      </c>
      <c r="B470" s="6" t="s">
        <v>392</v>
      </c>
      <c r="C470" s="6" t="s">
        <v>1316</v>
      </c>
      <c r="D470" s="6" t="s">
        <v>53</v>
      </c>
      <c r="E470" s="6" t="s">
        <v>53</v>
      </c>
      <c r="F470" s="6" t="s">
        <v>56</v>
      </c>
    </row>
    <row r="471" spans="1:6">
      <c r="A471" s="6" t="s">
        <v>393</v>
      </c>
      <c r="B471" s="6" t="s">
        <v>394</v>
      </c>
      <c r="C471" s="6" t="s">
        <v>1316</v>
      </c>
      <c r="D471" s="6" t="s">
        <v>53</v>
      </c>
      <c r="E471" s="6" t="s">
        <v>53</v>
      </c>
      <c r="F471" s="6" t="s">
        <v>56</v>
      </c>
    </row>
    <row r="472" spans="1:6">
      <c r="A472" s="6" t="s">
        <v>387</v>
      </c>
      <c r="B472" s="6" t="s">
        <v>388</v>
      </c>
      <c r="C472" s="6" t="s">
        <v>1316</v>
      </c>
      <c r="D472" s="6" t="s">
        <v>53</v>
      </c>
      <c r="E472" s="6" t="s">
        <v>53</v>
      </c>
      <c r="F472" s="6" t="s">
        <v>1292</v>
      </c>
    </row>
    <row r="473" spans="1:6">
      <c r="A473" s="6" t="s">
        <v>397</v>
      </c>
      <c r="B473" s="6" t="s">
        <v>398</v>
      </c>
      <c r="C473" s="6" t="s">
        <v>1316</v>
      </c>
      <c r="D473" s="6" t="s">
        <v>53</v>
      </c>
      <c r="E473" s="6" t="s">
        <v>53</v>
      </c>
      <c r="F473" s="6" t="s">
        <v>58</v>
      </c>
    </row>
    <row r="474" spans="1:6">
      <c r="A474" s="6" t="s">
        <v>399</v>
      </c>
      <c r="B474" s="6" t="s">
        <v>400</v>
      </c>
      <c r="C474" s="6" t="s">
        <v>1316</v>
      </c>
      <c r="D474" s="6" t="s">
        <v>53</v>
      </c>
      <c r="E474" s="6" t="s">
        <v>53</v>
      </c>
      <c r="F474" s="6" t="s">
        <v>56</v>
      </c>
    </row>
    <row r="475" spans="1:6">
      <c r="A475" s="6" t="s">
        <v>401</v>
      </c>
      <c r="B475" s="6" t="s">
        <v>402</v>
      </c>
      <c r="C475" s="6" t="s">
        <v>1316</v>
      </c>
      <c r="D475" s="6" t="s">
        <v>53</v>
      </c>
      <c r="E475" s="6" t="s">
        <v>53</v>
      </c>
      <c r="F475" s="6" t="s">
        <v>56</v>
      </c>
    </row>
    <row r="476" spans="1:6">
      <c r="A476" s="6" t="s">
        <v>403</v>
      </c>
      <c r="B476" s="6" t="s">
        <v>404</v>
      </c>
      <c r="C476" s="6" t="s">
        <v>1316</v>
      </c>
      <c r="D476" s="6" t="s">
        <v>53</v>
      </c>
      <c r="E476" s="6" t="s">
        <v>53</v>
      </c>
      <c r="F476" s="6" t="s">
        <v>56</v>
      </c>
    </row>
    <row r="477" spans="1:6">
      <c r="A477" s="6" t="s">
        <v>405</v>
      </c>
      <c r="B477" s="6" t="s">
        <v>406</v>
      </c>
      <c r="C477" s="6" t="s">
        <v>1316</v>
      </c>
      <c r="D477" s="6" t="s">
        <v>53</v>
      </c>
      <c r="E477" s="6" t="s">
        <v>53</v>
      </c>
      <c r="F477" s="6" t="s">
        <v>58</v>
      </c>
    </row>
    <row r="478" spans="1:6">
      <c r="A478" s="6" t="s">
        <v>407</v>
      </c>
      <c r="B478" s="6" t="s">
        <v>408</v>
      </c>
      <c r="C478" s="6" t="s">
        <v>1316</v>
      </c>
      <c r="D478" s="6" t="s">
        <v>53</v>
      </c>
      <c r="E478" s="6" t="s">
        <v>53</v>
      </c>
      <c r="F478" s="6" t="s">
        <v>1292</v>
      </c>
    </row>
    <row r="479" spans="1:6">
      <c r="A479" s="6" t="s">
        <v>409</v>
      </c>
      <c r="B479" s="6" t="s">
        <v>410</v>
      </c>
      <c r="C479" s="6" t="s">
        <v>1316</v>
      </c>
      <c r="D479" s="6" t="s">
        <v>53</v>
      </c>
      <c r="E479" s="6" t="s">
        <v>53</v>
      </c>
      <c r="F479" s="6" t="s">
        <v>56</v>
      </c>
    </row>
    <row r="480" spans="1:6">
      <c r="A480" s="6" t="s">
        <v>324</v>
      </c>
      <c r="B480" s="6" t="s">
        <v>325</v>
      </c>
      <c r="C480" s="6" t="s">
        <v>1316</v>
      </c>
      <c r="D480" s="6" t="s">
        <v>53</v>
      </c>
      <c r="E480" s="6" t="s">
        <v>53</v>
      </c>
      <c r="F480" s="6" t="s">
        <v>1292</v>
      </c>
    </row>
    <row r="481" spans="1:6">
      <c r="A481" s="6" t="s">
        <v>413</v>
      </c>
      <c r="B481" s="6" t="s">
        <v>414</v>
      </c>
      <c r="C481" s="6" t="s">
        <v>1316</v>
      </c>
      <c r="D481" s="6" t="s">
        <v>53</v>
      </c>
      <c r="E481" s="6" t="s">
        <v>53</v>
      </c>
      <c r="F481" s="6" t="s">
        <v>56</v>
      </c>
    </row>
    <row r="482" spans="1:6">
      <c r="A482" s="6" t="s">
        <v>417</v>
      </c>
      <c r="B482" s="6" t="s">
        <v>418</v>
      </c>
      <c r="C482" s="6" t="s">
        <v>1316</v>
      </c>
      <c r="D482" s="6" t="s">
        <v>53</v>
      </c>
      <c r="E482" s="6" t="s">
        <v>53</v>
      </c>
      <c r="F482" s="6" t="s">
        <v>1292</v>
      </c>
    </row>
    <row r="483" spans="1:6">
      <c r="A483" s="6" t="s">
        <v>411</v>
      </c>
      <c r="B483" s="6" t="s">
        <v>412</v>
      </c>
      <c r="C483" s="6" t="s">
        <v>1316</v>
      </c>
      <c r="D483" s="6" t="s">
        <v>53</v>
      </c>
      <c r="E483" s="6" t="s">
        <v>53</v>
      </c>
      <c r="F483" s="6" t="s">
        <v>1292</v>
      </c>
    </row>
    <row r="484" spans="1:6">
      <c r="A484" s="6" t="s">
        <v>415</v>
      </c>
      <c r="B484" s="6" t="s">
        <v>416</v>
      </c>
      <c r="C484" s="6" t="s">
        <v>1316</v>
      </c>
      <c r="D484" s="6" t="s">
        <v>53</v>
      </c>
      <c r="E484" s="6" t="s">
        <v>53</v>
      </c>
      <c r="F484" s="6" t="s">
        <v>1292</v>
      </c>
    </row>
    <row r="485" spans="1:6">
      <c r="A485" s="6" t="s">
        <v>420</v>
      </c>
      <c r="B485" s="6" t="s">
        <v>421</v>
      </c>
      <c r="C485" s="6" t="s">
        <v>1316</v>
      </c>
      <c r="D485" s="6" t="s">
        <v>53</v>
      </c>
      <c r="E485" s="6" t="s">
        <v>53</v>
      </c>
      <c r="F485" s="6" t="s">
        <v>58</v>
      </c>
    </row>
    <row r="486" spans="1:6">
      <c r="A486" s="6" t="s">
        <v>422</v>
      </c>
      <c r="B486" s="6" t="s">
        <v>423</v>
      </c>
      <c r="C486" s="6" t="s">
        <v>1316</v>
      </c>
      <c r="D486" s="6" t="s">
        <v>53</v>
      </c>
      <c r="E486" s="6" t="s">
        <v>53</v>
      </c>
      <c r="F486" s="6" t="s">
        <v>58</v>
      </c>
    </row>
    <row r="487" spans="1:6">
      <c r="A487" s="6" t="s">
        <v>424</v>
      </c>
      <c r="B487" s="6" t="s">
        <v>425</v>
      </c>
      <c r="C487" s="6" t="s">
        <v>1316</v>
      </c>
      <c r="D487" s="6" t="s">
        <v>53</v>
      </c>
      <c r="E487" s="6" t="s">
        <v>53</v>
      </c>
      <c r="F487" s="6" t="s">
        <v>58</v>
      </c>
    </row>
    <row r="488" spans="1:6">
      <c r="A488" s="6" t="s">
        <v>426</v>
      </c>
      <c r="B488" s="6" t="s">
        <v>427</v>
      </c>
      <c r="C488" s="6" t="s">
        <v>1316</v>
      </c>
      <c r="D488" s="6" t="s">
        <v>53</v>
      </c>
      <c r="E488" s="6" t="s">
        <v>53</v>
      </c>
      <c r="F488" s="6" t="s">
        <v>105</v>
      </c>
    </row>
    <row r="489" spans="1:6">
      <c r="A489" s="6" t="s">
        <v>428</v>
      </c>
      <c r="B489" s="6" t="s">
        <v>429</v>
      </c>
      <c r="C489" s="6" t="s">
        <v>1316</v>
      </c>
      <c r="D489" s="6" t="s">
        <v>53</v>
      </c>
      <c r="E489" s="6" t="s">
        <v>53</v>
      </c>
      <c r="F489" s="6" t="s">
        <v>56</v>
      </c>
    </row>
    <row r="490" spans="1:6">
      <c r="A490" s="6" t="s">
        <v>430</v>
      </c>
      <c r="B490" s="6" t="s">
        <v>431</v>
      </c>
      <c r="C490" s="6" t="s">
        <v>1316</v>
      </c>
      <c r="D490" s="6" t="s">
        <v>53</v>
      </c>
      <c r="E490" s="6" t="s">
        <v>53</v>
      </c>
      <c r="F490" s="6" t="s">
        <v>58</v>
      </c>
    </row>
    <row r="491" spans="1:6">
      <c r="A491" s="6" t="s">
        <v>432</v>
      </c>
      <c r="B491" s="6" t="s">
        <v>433</v>
      </c>
      <c r="C491" s="6" t="s">
        <v>1316</v>
      </c>
      <c r="D491" s="6" t="s">
        <v>53</v>
      </c>
      <c r="E491" s="6" t="s">
        <v>53</v>
      </c>
      <c r="F491" s="6" t="s">
        <v>56</v>
      </c>
    </row>
    <row r="492" spans="1:6">
      <c r="A492" s="6" t="s">
        <v>434</v>
      </c>
      <c r="B492" s="6" t="s">
        <v>435</v>
      </c>
      <c r="C492" s="6" t="s">
        <v>1316</v>
      </c>
      <c r="D492" s="6" t="s">
        <v>53</v>
      </c>
      <c r="E492" s="6" t="s">
        <v>53</v>
      </c>
      <c r="F492" s="6" t="s">
        <v>58</v>
      </c>
    </row>
    <row r="493" spans="1:6">
      <c r="A493" s="6" t="s">
        <v>436</v>
      </c>
      <c r="B493" s="6" t="s">
        <v>437</v>
      </c>
      <c r="C493" s="6" t="s">
        <v>1316</v>
      </c>
      <c r="D493" s="6" t="s">
        <v>53</v>
      </c>
      <c r="E493" s="6" t="s">
        <v>53</v>
      </c>
      <c r="F493" s="6" t="s">
        <v>56</v>
      </c>
    </row>
    <row r="494" spans="1:6">
      <c r="A494" s="6" t="s">
        <v>438</v>
      </c>
      <c r="B494" s="6" t="s">
        <v>439</v>
      </c>
      <c r="C494" s="6" t="s">
        <v>1316</v>
      </c>
      <c r="D494" s="6" t="s">
        <v>53</v>
      </c>
      <c r="E494" s="6" t="s">
        <v>53</v>
      </c>
      <c r="F494" s="6" t="s">
        <v>1292</v>
      </c>
    </row>
    <row r="495" spans="1:6">
      <c r="A495" s="6" t="s">
        <v>440</v>
      </c>
      <c r="B495" s="6" t="s">
        <v>441</v>
      </c>
      <c r="C495" s="6" t="s">
        <v>1316</v>
      </c>
      <c r="D495" s="6" t="s">
        <v>53</v>
      </c>
      <c r="E495" s="6" t="s">
        <v>53</v>
      </c>
      <c r="F495" s="6" t="s">
        <v>58</v>
      </c>
    </row>
    <row r="496" spans="1:6">
      <c r="A496" s="6" t="s">
        <v>442</v>
      </c>
      <c r="B496" s="6" t="s">
        <v>443</v>
      </c>
      <c r="C496" s="6" t="s">
        <v>1316</v>
      </c>
      <c r="D496" s="6" t="s">
        <v>53</v>
      </c>
      <c r="E496" s="6" t="s">
        <v>53</v>
      </c>
      <c r="F496" s="6" t="s">
        <v>58</v>
      </c>
    </row>
    <row r="497" spans="1:6">
      <c r="A497" s="6" t="s">
        <v>444</v>
      </c>
      <c r="B497" s="6" t="s">
        <v>445</v>
      </c>
      <c r="C497" s="6" t="s">
        <v>1316</v>
      </c>
      <c r="D497" s="6" t="s">
        <v>53</v>
      </c>
      <c r="E497" s="6" t="s">
        <v>53</v>
      </c>
      <c r="F497" s="6" t="s">
        <v>58</v>
      </c>
    </row>
    <row r="498" spans="1:6">
      <c r="A498" s="6" t="s">
        <v>446</v>
      </c>
      <c r="B498" s="6" t="s">
        <v>447</v>
      </c>
      <c r="C498" s="6" t="s">
        <v>1316</v>
      </c>
      <c r="D498" s="6" t="s">
        <v>53</v>
      </c>
      <c r="E498" s="6" t="s">
        <v>53</v>
      </c>
      <c r="F498" s="6" t="s">
        <v>56</v>
      </c>
    </row>
    <row r="499" spans="1:6">
      <c r="A499" s="6" t="s">
        <v>448</v>
      </c>
      <c r="B499" s="6" t="s">
        <v>449</v>
      </c>
      <c r="C499" s="6" t="s">
        <v>1316</v>
      </c>
      <c r="D499" s="6" t="s">
        <v>53</v>
      </c>
      <c r="E499" s="6" t="s">
        <v>53</v>
      </c>
      <c r="F499" s="6" t="s">
        <v>58</v>
      </c>
    </row>
    <row r="500" spans="1:6">
      <c r="A500" s="6" t="s">
        <v>450</v>
      </c>
      <c r="B500" s="6" t="s">
        <v>451</v>
      </c>
      <c r="C500" s="6" t="s">
        <v>1316</v>
      </c>
      <c r="D500" s="6" t="s">
        <v>53</v>
      </c>
      <c r="E500" s="6" t="s">
        <v>53</v>
      </c>
      <c r="F500" s="6" t="s">
        <v>58</v>
      </c>
    </row>
    <row r="501" spans="1:6">
      <c r="A501" s="6" t="s">
        <v>620</v>
      </c>
      <c r="B501" s="6" t="s">
        <v>621</v>
      </c>
      <c r="C501" s="6" t="s">
        <v>1492</v>
      </c>
      <c r="D501" s="6" t="s">
        <v>53</v>
      </c>
      <c r="E501" s="6" t="s">
        <v>53</v>
      </c>
      <c r="F501" s="6" t="s">
        <v>58</v>
      </c>
    </row>
    <row r="502" spans="1:6">
      <c r="A502" s="6" t="s">
        <v>622</v>
      </c>
      <c r="B502" s="6" t="s">
        <v>623</v>
      </c>
      <c r="C502" s="6" t="s">
        <v>1492</v>
      </c>
      <c r="D502" s="6" t="s">
        <v>53</v>
      </c>
      <c r="E502" s="6" t="s">
        <v>53</v>
      </c>
      <c r="F502" s="6" t="s">
        <v>58</v>
      </c>
    </row>
    <row r="503" spans="1:6">
      <c r="A503" s="6" t="s">
        <v>624</v>
      </c>
      <c r="B503" s="6" t="s">
        <v>625</v>
      </c>
      <c r="C503" s="6" t="s">
        <v>1492</v>
      </c>
      <c r="D503" s="6" t="s">
        <v>53</v>
      </c>
      <c r="E503" s="6" t="s">
        <v>53</v>
      </c>
      <c r="F503" s="6" t="s">
        <v>58</v>
      </c>
    </row>
    <row r="504" spans="1:6">
      <c r="A504" s="6" t="s">
        <v>626</v>
      </c>
      <c r="B504" s="6" t="s">
        <v>1493</v>
      </c>
      <c r="C504" s="6" t="s">
        <v>1492</v>
      </c>
      <c r="D504" s="6" t="s">
        <v>53</v>
      </c>
      <c r="E504" s="6" t="s">
        <v>53</v>
      </c>
      <c r="F504" s="6" t="s">
        <v>58</v>
      </c>
    </row>
    <row r="505" spans="1:6">
      <c r="A505" s="6" t="s">
        <v>627</v>
      </c>
      <c r="B505" s="6" t="s">
        <v>628</v>
      </c>
      <c r="C505" s="6" t="s">
        <v>1492</v>
      </c>
      <c r="D505" s="6" t="s">
        <v>53</v>
      </c>
      <c r="E505" s="6" t="s">
        <v>53</v>
      </c>
      <c r="F505" s="6" t="s">
        <v>58</v>
      </c>
    </row>
    <row r="506" spans="1:6">
      <c r="A506" s="6" t="s">
        <v>629</v>
      </c>
      <c r="B506" s="6" t="s">
        <v>630</v>
      </c>
      <c r="C506" s="6" t="s">
        <v>1492</v>
      </c>
      <c r="D506" s="6" t="s">
        <v>53</v>
      </c>
      <c r="E506" s="6" t="s">
        <v>53</v>
      </c>
      <c r="F506" s="6" t="s">
        <v>58</v>
      </c>
    </row>
    <row r="507" spans="1:6">
      <c r="A507" s="6" t="s">
        <v>631</v>
      </c>
      <c r="B507" s="6" t="s">
        <v>1494</v>
      </c>
      <c r="C507" s="6" t="s">
        <v>1492</v>
      </c>
      <c r="D507" s="6" t="s">
        <v>53</v>
      </c>
      <c r="E507" s="6" t="s">
        <v>53</v>
      </c>
      <c r="F507" s="6" t="s">
        <v>105</v>
      </c>
    </row>
    <row r="508" spans="1:6">
      <c r="A508" s="6" t="s">
        <v>1495</v>
      </c>
      <c r="B508" s="6" t="s">
        <v>1496</v>
      </c>
      <c r="C508" s="6" t="s">
        <v>1492</v>
      </c>
      <c r="D508" s="6" t="s">
        <v>53</v>
      </c>
      <c r="E508" s="6" t="s">
        <v>53</v>
      </c>
      <c r="F508" s="6" t="s">
        <v>58</v>
      </c>
    </row>
    <row r="509" spans="1:6">
      <c r="A509" s="6" t="s">
        <v>632</v>
      </c>
      <c r="B509" s="6" t="s">
        <v>633</v>
      </c>
      <c r="C509" s="6" t="s">
        <v>1497</v>
      </c>
      <c r="D509" s="6" t="s">
        <v>53</v>
      </c>
      <c r="E509" s="6" t="s">
        <v>53</v>
      </c>
      <c r="F509" s="6" t="s">
        <v>1498</v>
      </c>
    </row>
    <row r="510" spans="1:6">
      <c r="A510" s="6" t="s">
        <v>634</v>
      </c>
      <c r="B510" s="6" t="s">
        <v>635</v>
      </c>
      <c r="C510" s="6" t="s">
        <v>1497</v>
      </c>
      <c r="D510" s="6" t="s">
        <v>53</v>
      </c>
      <c r="E510" s="6" t="s">
        <v>53</v>
      </c>
      <c r="F510" s="6" t="s">
        <v>1498</v>
      </c>
    </row>
    <row r="511" spans="1:6">
      <c r="A511" s="6" t="s">
        <v>636</v>
      </c>
      <c r="B511" s="6" t="s">
        <v>637</v>
      </c>
      <c r="C511" s="6" t="s">
        <v>1497</v>
      </c>
      <c r="D511" s="6" t="s">
        <v>53</v>
      </c>
      <c r="E511" s="6" t="s">
        <v>53</v>
      </c>
      <c r="F511" s="6" t="s">
        <v>1498</v>
      </c>
    </row>
    <row r="512" spans="1:6">
      <c r="A512" s="6" t="s">
        <v>638</v>
      </c>
      <c r="B512" s="6" t="s">
        <v>639</v>
      </c>
      <c r="C512" s="6" t="s">
        <v>1497</v>
      </c>
      <c r="D512" s="6" t="s">
        <v>53</v>
      </c>
      <c r="E512" s="6" t="s">
        <v>53</v>
      </c>
      <c r="F512" s="6" t="s">
        <v>1498</v>
      </c>
    </row>
    <row r="513" spans="1:6">
      <c r="A513" s="6" t="s">
        <v>640</v>
      </c>
      <c r="B513" s="6" t="s">
        <v>641</v>
      </c>
      <c r="C513" s="6" t="s">
        <v>1497</v>
      </c>
      <c r="D513" s="6" t="s">
        <v>53</v>
      </c>
      <c r="E513" s="6" t="s">
        <v>53</v>
      </c>
      <c r="F513" s="6" t="s">
        <v>1498</v>
      </c>
    </row>
    <row r="514" spans="1:6">
      <c r="A514" s="6" t="s">
        <v>642</v>
      </c>
      <c r="B514" s="6" t="s">
        <v>643</v>
      </c>
      <c r="C514" s="6" t="s">
        <v>1497</v>
      </c>
      <c r="D514" s="6" t="s">
        <v>53</v>
      </c>
      <c r="E514" s="6" t="s">
        <v>53</v>
      </c>
      <c r="F514" s="6" t="s">
        <v>1498</v>
      </c>
    </row>
    <row r="515" spans="1:6">
      <c r="A515" s="6" t="s">
        <v>644</v>
      </c>
      <c r="B515" s="6" t="s">
        <v>645</v>
      </c>
      <c r="C515" s="6" t="s">
        <v>1497</v>
      </c>
      <c r="D515" s="6" t="s">
        <v>53</v>
      </c>
      <c r="E515" s="6" t="s">
        <v>53</v>
      </c>
      <c r="F515" s="6" t="s">
        <v>1498</v>
      </c>
    </row>
    <row r="516" spans="1:6">
      <c r="A516" s="6" t="s">
        <v>646</v>
      </c>
      <c r="B516" s="6" t="s">
        <v>647</v>
      </c>
      <c r="C516" s="6" t="s">
        <v>1497</v>
      </c>
      <c r="D516" s="6" t="s">
        <v>53</v>
      </c>
      <c r="E516" s="6" t="s">
        <v>53</v>
      </c>
      <c r="F516" s="6" t="s">
        <v>1498</v>
      </c>
    </row>
    <row r="517" spans="1:6">
      <c r="A517" s="6" t="s">
        <v>648</v>
      </c>
      <c r="B517" s="6" t="s">
        <v>649</v>
      </c>
      <c r="C517" s="6" t="s">
        <v>1497</v>
      </c>
      <c r="D517" s="6" t="s">
        <v>53</v>
      </c>
      <c r="E517" s="6" t="s">
        <v>53</v>
      </c>
      <c r="F517" s="6" t="s">
        <v>1498</v>
      </c>
    </row>
    <row r="518" spans="1:6">
      <c r="A518" s="6" t="s">
        <v>650</v>
      </c>
      <c r="B518" s="6" t="s">
        <v>651</v>
      </c>
      <c r="C518" s="6" t="s">
        <v>1497</v>
      </c>
      <c r="D518" s="6" t="s">
        <v>53</v>
      </c>
      <c r="E518" s="6" t="s">
        <v>53</v>
      </c>
      <c r="F518" s="6" t="s">
        <v>59</v>
      </c>
    </row>
    <row r="519" spans="1:6">
      <c r="A519" s="6" t="s">
        <v>652</v>
      </c>
      <c r="B519" s="6" t="s">
        <v>653</v>
      </c>
      <c r="C519" s="6" t="s">
        <v>1497</v>
      </c>
      <c r="D519" s="6" t="s">
        <v>53</v>
      </c>
      <c r="E519" s="6" t="s">
        <v>53</v>
      </c>
      <c r="F519" s="6" t="s">
        <v>1498</v>
      </c>
    </row>
    <row r="520" spans="1:6">
      <c r="A520" s="6" t="s">
        <v>654</v>
      </c>
      <c r="B520" s="6" t="s">
        <v>655</v>
      </c>
      <c r="C520" s="6" t="s">
        <v>1497</v>
      </c>
      <c r="D520" s="6" t="s">
        <v>53</v>
      </c>
      <c r="E520" s="6" t="s">
        <v>53</v>
      </c>
      <c r="F520" s="6" t="s">
        <v>1498</v>
      </c>
    </row>
    <row r="521" spans="1:6">
      <c r="A521" s="6" t="s">
        <v>656</v>
      </c>
      <c r="B521" s="6" t="s">
        <v>657</v>
      </c>
      <c r="C521" s="6" t="s">
        <v>1497</v>
      </c>
      <c r="D521" s="6" t="s">
        <v>53</v>
      </c>
      <c r="E521" s="6" t="s">
        <v>53</v>
      </c>
      <c r="F521" s="6" t="s">
        <v>1498</v>
      </c>
    </row>
    <row r="522" spans="1:6">
      <c r="A522" s="6" t="s">
        <v>658</v>
      </c>
      <c r="B522" s="6" t="s">
        <v>1499</v>
      </c>
      <c r="C522" s="6" t="s">
        <v>1497</v>
      </c>
      <c r="D522" s="6" t="s">
        <v>53</v>
      </c>
      <c r="E522" s="6" t="s">
        <v>53</v>
      </c>
      <c r="F522" s="6" t="s">
        <v>1498</v>
      </c>
    </row>
    <row r="523" spans="1:6">
      <c r="A523" s="6" t="s">
        <v>14</v>
      </c>
      <c r="B523" s="6" t="s">
        <v>15</v>
      </c>
      <c r="C523" s="6" t="s">
        <v>1497</v>
      </c>
      <c r="D523" s="6" t="s">
        <v>53</v>
      </c>
      <c r="E523" s="6" t="s">
        <v>53</v>
      </c>
      <c r="F523" s="6" t="s">
        <v>1498</v>
      </c>
    </row>
    <row r="524" spans="1:6">
      <c r="A524" s="6" t="s">
        <v>659</v>
      </c>
      <c r="B524" s="6" t="s">
        <v>660</v>
      </c>
      <c r="C524" s="6" t="s">
        <v>1497</v>
      </c>
      <c r="D524" s="6" t="s">
        <v>53</v>
      </c>
      <c r="E524" s="6" t="s">
        <v>53</v>
      </c>
      <c r="F524" s="6" t="s">
        <v>1498</v>
      </c>
    </row>
    <row r="525" spans="1:6">
      <c r="A525" s="6" t="s">
        <v>661</v>
      </c>
      <c r="B525" s="6" t="s">
        <v>662</v>
      </c>
      <c r="C525" s="6" t="s">
        <v>1497</v>
      </c>
      <c r="D525" s="6" t="s">
        <v>53</v>
      </c>
      <c r="E525" s="6" t="s">
        <v>53</v>
      </c>
      <c r="F525" s="6" t="s">
        <v>59</v>
      </c>
    </row>
    <row r="526" spans="1:6">
      <c r="A526" s="6" t="s">
        <v>663</v>
      </c>
      <c r="B526" s="6" t="s">
        <v>664</v>
      </c>
      <c r="C526" s="6" t="s">
        <v>1497</v>
      </c>
      <c r="D526" s="6" t="s">
        <v>53</v>
      </c>
      <c r="E526" s="6" t="s">
        <v>53</v>
      </c>
      <c r="F526" s="6" t="s">
        <v>59</v>
      </c>
    </row>
    <row r="527" spans="1:6">
      <c r="A527" s="6" t="s">
        <v>665</v>
      </c>
      <c r="B527" s="6" t="s">
        <v>666</v>
      </c>
      <c r="C527" s="6" t="s">
        <v>1497</v>
      </c>
      <c r="D527" s="6" t="s">
        <v>53</v>
      </c>
      <c r="E527" s="6" t="s">
        <v>53</v>
      </c>
      <c r="F527" s="6" t="s">
        <v>1498</v>
      </c>
    </row>
    <row r="528" spans="1:6">
      <c r="A528" s="6" t="s">
        <v>667</v>
      </c>
      <c r="B528" s="6" t="s">
        <v>668</v>
      </c>
      <c r="C528" s="6" t="s">
        <v>1497</v>
      </c>
      <c r="D528" s="6" t="s">
        <v>53</v>
      </c>
      <c r="E528" s="6" t="s">
        <v>53</v>
      </c>
      <c r="F528" s="6" t="s">
        <v>1498</v>
      </c>
    </row>
    <row r="529" spans="1:6">
      <c r="A529" s="6" t="s">
        <v>669</v>
      </c>
      <c r="B529" s="6" t="s">
        <v>670</v>
      </c>
      <c r="C529" s="6" t="s">
        <v>1497</v>
      </c>
      <c r="D529" s="6" t="s">
        <v>53</v>
      </c>
      <c r="E529" s="6" t="s">
        <v>53</v>
      </c>
      <c r="F529" s="6" t="s">
        <v>1498</v>
      </c>
    </row>
    <row r="530" spans="1:6">
      <c r="A530" s="6" t="s">
        <v>671</v>
      </c>
      <c r="B530" s="6" t="s">
        <v>672</v>
      </c>
      <c r="C530" s="6" t="s">
        <v>1497</v>
      </c>
      <c r="D530" s="6" t="s">
        <v>53</v>
      </c>
      <c r="E530" s="6" t="s">
        <v>53</v>
      </c>
      <c r="F530" s="6" t="s">
        <v>59</v>
      </c>
    </row>
    <row r="531" spans="1:6">
      <c r="A531" s="6" t="s">
        <v>673</v>
      </c>
      <c r="B531" s="6" t="s">
        <v>1500</v>
      </c>
      <c r="C531" s="6" t="s">
        <v>1497</v>
      </c>
      <c r="D531" s="6" t="s">
        <v>53</v>
      </c>
      <c r="E531" s="6" t="s">
        <v>53</v>
      </c>
      <c r="F531" s="6" t="s">
        <v>59</v>
      </c>
    </row>
    <row r="532" spans="1:6">
      <c r="A532" s="6" t="s">
        <v>674</v>
      </c>
      <c r="B532" s="6" t="s">
        <v>675</v>
      </c>
      <c r="C532" s="6" t="s">
        <v>1497</v>
      </c>
      <c r="D532" s="6" t="s">
        <v>53</v>
      </c>
      <c r="E532" s="6" t="s">
        <v>53</v>
      </c>
      <c r="F532" s="6" t="s">
        <v>59</v>
      </c>
    </row>
    <row r="533" spans="1:6">
      <c r="A533" s="6" t="s">
        <v>676</v>
      </c>
      <c r="B533" s="6" t="s">
        <v>677</v>
      </c>
      <c r="C533" s="6" t="s">
        <v>1497</v>
      </c>
      <c r="D533" s="6" t="s">
        <v>53</v>
      </c>
      <c r="E533" s="6" t="s">
        <v>53</v>
      </c>
      <c r="F533" s="6" t="s">
        <v>1498</v>
      </c>
    </row>
    <row r="534" spans="1:6">
      <c r="A534" s="6" t="s">
        <v>678</v>
      </c>
      <c r="B534" s="6" t="s">
        <v>679</v>
      </c>
      <c r="C534" s="6" t="s">
        <v>1497</v>
      </c>
      <c r="D534" s="6" t="s">
        <v>53</v>
      </c>
      <c r="E534" s="6" t="s">
        <v>53</v>
      </c>
      <c r="F534" s="6" t="s">
        <v>1498</v>
      </c>
    </row>
    <row r="535" spans="1:6">
      <c r="A535" s="6" t="s">
        <v>680</v>
      </c>
      <c r="B535" s="6" t="s">
        <v>681</v>
      </c>
      <c r="C535" s="6" t="s">
        <v>1497</v>
      </c>
      <c r="D535" s="6" t="s">
        <v>53</v>
      </c>
      <c r="E535" s="6" t="s">
        <v>53</v>
      </c>
      <c r="F535" s="6" t="s">
        <v>1498</v>
      </c>
    </row>
    <row r="536" spans="1:6">
      <c r="A536" s="6" t="s">
        <v>682</v>
      </c>
      <c r="B536" s="6" t="s">
        <v>683</v>
      </c>
      <c r="C536" s="6" t="s">
        <v>1497</v>
      </c>
      <c r="D536" s="6" t="s">
        <v>53</v>
      </c>
      <c r="E536" s="6" t="s">
        <v>53</v>
      </c>
      <c r="F536" s="6" t="s">
        <v>1498</v>
      </c>
    </row>
    <row r="537" spans="1:6">
      <c r="A537" s="6" t="s">
        <v>684</v>
      </c>
      <c r="B537" s="6" t="s">
        <v>685</v>
      </c>
      <c r="C537" s="6" t="s">
        <v>1497</v>
      </c>
      <c r="D537" s="6" t="s">
        <v>53</v>
      </c>
      <c r="E537" s="6" t="s">
        <v>53</v>
      </c>
      <c r="F537" s="6" t="s">
        <v>1498</v>
      </c>
    </row>
    <row r="538" spans="1:6">
      <c r="A538" s="6" t="s">
        <v>686</v>
      </c>
      <c r="B538" s="6" t="s">
        <v>687</v>
      </c>
      <c r="C538" s="6" t="s">
        <v>1497</v>
      </c>
      <c r="D538" s="6" t="s">
        <v>53</v>
      </c>
      <c r="E538" s="6" t="s">
        <v>53</v>
      </c>
      <c r="F538" s="6" t="s">
        <v>1498</v>
      </c>
    </row>
    <row r="539" spans="1:6">
      <c r="A539" s="6" t="s">
        <v>688</v>
      </c>
      <c r="B539" s="6" t="s">
        <v>689</v>
      </c>
      <c r="C539" s="6" t="s">
        <v>1497</v>
      </c>
      <c r="D539" s="6" t="s">
        <v>53</v>
      </c>
      <c r="E539" s="6" t="s">
        <v>53</v>
      </c>
      <c r="F539" s="6" t="s">
        <v>1498</v>
      </c>
    </row>
    <row r="540" spans="1:6">
      <c r="A540" s="6" t="s">
        <v>690</v>
      </c>
      <c r="B540" s="6" t="s">
        <v>691</v>
      </c>
      <c r="C540" s="6" t="s">
        <v>1497</v>
      </c>
      <c r="D540" s="6" t="s">
        <v>53</v>
      </c>
      <c r="E540" s="6" t="s">
        <v>53</v>
      </c>
      <c r="F540" s="6" t="s">
        <v>1498</v>
      </c>
    </row>
    <row r="541" spans="1:6">
      <c r="A541" s="6" t="s">
        <v>692</v>
      </c>
      <c r="B541" s="6" t="s">
        <v>693</v>
      </c>
      <c r="C541" s="6" t="s">
        <v>1497</v>
      </c>
      <c r="D541" s="6" t="s">
        <v>53</v>
      </c>
      <c r="E541" s="6" t="s">
        <v>53</v>
      </c>
      <c r="F541" s="6" t="s">
        <v>1498</v>
      </c>
    </row>
    <row r="542" spans="1:6">
      <c r="A542" s="6" t="s">
        <v>694</v>
      </c>
      <c r="B542" s="6" t="s">
        <v>695</v>
      </c>
      <c r="C542" s="6" t="s">
        <v>1497</v>
      </c>
      <c r="D542" s="6" t="s">
        <v>53</v>
      </c>
      <c r="E542" s="6" t="s">
        <v>53</v>
      </c>
      <c r="F542" s="6" t="s">
        <v>1498</v>
      </c>
    </row>
    <row r="543" spans="1:6">
      <c r="A543" s="6" t="s">
        <v>696</v>
      </c>
      <c r="B543" s="6" t="s">
        <v>697</v>
      </c>
      <c r="C543" s="6" t="s">
        <v>1497</v>
      </c>
      <c r="D543" s="6" t="s">
        <v>53</v>
      </c>
      <c r="E543" s="6" t="s">
        <v>53</v>
      </c>
      <c r="F543" s="6" t="s">
        <v>1498</v>
      </c>
    </row>
    <row r="544" spans="1:6">
      <c r="A544" s="6" t="s">
        <v>698</v>
      </c>
      <c r="B544" s="6" t="s">
        <v>699</v>
      </c>
      <c r="C544" s="6" t="s">
        <v>1497</v>
      </c>
      <c r="D544" s="6" t="s">
        <v>53</v>
      </c>
      <c r="E544" s="6" t="s">
        <v>53</v>
      </c>
      <c r="F544" s="6" t="s">
        <v>1498</v>
      </c>
    </row>
    <row r="545" spans="1:6">
      <c r="A545" s="6" t="s">
        <v>700</v>
      </c>
      <c r="B545" s="6" t="s">
        <v>701</v>
      </c>
      <c r="C545" s="6" t="s">
        <v>1497</v>
      </c>
      <c r="D545" s="6" t="s">
        <v>53</v>
      </c>
      <c r="E545" s="6" t="s">
        <v>53</v>
      </c>
      <c r="F545" s="6" t="s">
        <v>1498</v>
      </c>
    </row>
    <row r="546" spans="1:6">
      <c r="A546" s="6" t="s">
        <v>702</v>
      </c>
      <c r="B546" s="6" t="s">
        <v>703</v>
      </c>
      <c r="C546" s="6" t="s">
        <v>1497</v>
      </c>
      <c r="D546" s="6" t="s">
        <v>53</v>
      </c>
      <c r="E546" s="6" t="s">
        <v>53</v>
      </c>
      <c r="F546" s="6" t="s">
        <v>1498</v>
      </c>
    </row>
    <row r="547" spans="1:6">
      <c r="A547" s="6" t="s">
        <v>704</v>
      </c>
      <c r="B547" s="6" t="s">
        <v>705</v>
      </c>
      <c r="C547" s="6" t="s">
        <v>1497</v>
      </c>
      <c r="D547" s="6" t="s">
        <v>53</v>
      </c>
      <c r="E547" s="6" t="s">
        <v>53</v>
      </c>
      <c r="F547" s="6" t="s">
        <v>1498</v>
      </c>
    </row>
    <row r="548" spans="1:6">
      <c r="A548" s="6" t="s">
        <v>706</v>
      </c>
      <c r="B548" s="6" t="s">
        <v>707</v>
      </c>
      <c r="C548" s="6" t="s">
        <v>1497</v>
      </c>
      <c r="D548" s="6" t="s">
        <v>53</v>
      </c>
      <c r="E548" s="6" t="s">
        <v>53</v>
      </c>
      <c r="F548" s="6" t="s">
        <v>1498</v>
      </c>
    </row>
    <row r="549" spans="1:6">
      <c r="A549" s="6" t="s">
        <v>708</v>
      </c>
      <c r="B549" s="6" t="s">
        <v>709</v>
      </c>
      <c r="C549" s="6" t="s">
        <v>1497</v>
      </c>
      <c r="D549" s="6" t="s">
        <v>53</v>
      </c>
      <c r="E549" s="6" t="s">
        <v>53</v>
      </c>
      <c r="F549" s="6" t="s">
        <v>59</v>
      </c>
    </row>
    <row r="550" spans="1:6">
      <c r="A550" s="6" t="s">
        <v>710</v>
      </c>
      <c r="B550" s="6" t="s">
        <v>711</v>
      </c>
      <c r="C550" s="6" t="s">
        <v>1497</v>
      </c>
      <c r="D550" s="6" t="s">
        <v>53</v>
      </c>
      <c r="E550" s="6" t="s">
        <v>53</v>
      </c>
      <c r="F550" s="6" t="s">
        <v>59</v>
      </c>
    </row>
    <row r="551" spans="1:6">
      <c r="A551" s="6" t="s">
        <v>712</v>
      </c>
      <c r="B551" s="6" t="s">
        <v>713</v>
      </c>
      <c r="C551" s="6" t="s">
        <v>1497</v>
      </c>
      <c r="D551" s="6" t="s">
        <v>53</v>
      </c>
      <c r="E551" s="6" t="s">
        <v>53</v>
      </c>
      <c r="F551" s="6" t="s">
        <v>59</v>
      </c>
    </row>
    <row r="552" spans="1:6">
      <c r="A552" s="6" t="s">
        <v>714</v>
      </c>
      <c r="B552" s="6" t="s">
        <v>715</v>
      </c>
      <c r="C552" s="6" t="s">
        <v>1497</v>
      </c>
      <c r="D552" s="6" t="s">
        <v>53</v>
      </c>
      <c r="E552" s="6" t="s">
        <v>53</v>
      </c>
      <c r="F552" s="6" t="s">
        <v>1498</v>
      </c>
    </row>
    <row r="553" spans="1:6">
      <c r="A553" s="6" t="s">
        <v>716</v>
      </c>
      <c r="B553" s="6" t="s">
        <v>717</v>
      </c>
      <c r="C553" s="6" t="s">
        <v>1497</v>
      </c>
      <c r="D553" s="6" t="s">
        <v>53</v>
      </c>
      <c r="E553" s="6" t="s">
        <v>53</v>
      </c>
      <c r="F553" s="6" t="s">
        <v>1498</v>
      </c>
    </row>
    <row r="554" spans="1:6">
      <c r="A554" s="6" t="s">
        <v>718</v>
      </c>
      <c r="B554" s="6" t="s">
        <v>719</v>
      </c>
      <c r="C554" s="6" t="s">
        <v>1497</v>
      </c>
      <c r="D554" s="6" t="s">
        <v>53</v>
      </c>
      <c r="E554" s="6" t="s">
        <v>53</v>
      </c>
      <c r="F554" s="6" t="s">
        <v>1498</v>
      </c>
    </row>
    <row r="555" spans="1:6">
      <c r="A555" s="6" t="s">
        <v>720</v>
      </c>
      <c r="B555" s="6" t="s">
        <v>721</v>
      </c>
      <c r="C555" s="6" t="s">
        <v>1497</v>
      </c>
      <c r="D555" s="6" t="s">
        <v>53</v>
      </c>
      <c r="E555" s="6" t="s">
        <v>53</v>
      </c>
      <c r="F555" s="6" t="s">
        <v>1498</v>
      </c>
    </row>
    <row r="556" spans="1:6">
      <c r="A556" s="6" t="s">
        <v>722</v>
      </c>
      <c r="B556" s="6" t="s">
        <v>723</v>
      </c>
      <c r="C556" s="6" t="s">
        <v>1497</v>
      </c>
      <c r="D556" s="6" t="s">
        <v>53</v>
      </c>
      <c r="E556" s="6" t="s">
        <v>53</v>
      </c>
      <c r="F556" s="6" t="s">
        <v>1498</v>
      </c>
    </row>
    <row r="557" spans="1:6">
      <c r="A557" s="6" t="s">
        <v>724</v>
      </c>
      <c r="B557" s="6" t="s">
        <v>725</v>
      </c>
      <c r="C557" s="6" t="s">
        <v>1497</v>
      </c>
      <c r="D557" s="6" t="s">
        <v>53</v>
      </c>
      <c r="E557" s="6" t="s">
        <v>53</v>
      </c>
      <c r="F557" s="6" t="s">
        <v>1498</v>
      </c>
    </row>
    <row r="558" spans="1:6">
      <c r="A558" s="6" t="s">
        <v>726</v>
      </c>
      <c r="B558" s="6" t="s">
        <v>727</v>
      </c>
      <c r="C558" s="6" t="s">
        <v>1497</v>
      </c>
      <c r="D558" s="6" t="s">
        <v>53</v>
      </c>
      <c r="E558" s="6" t="s">
        <v>53</v>
      </c>
      <c r="F558" s="6" t="s">
        <v>1498</v>
      </c>
    </row>
    <row r="559" spans="1:6">
      <c r="A559" s="6" t="s">
        <v>728</v>
      </c>
      <c r="B559" s="6" t="s">
        <v>729</v>
      </c>
      <c r="C559" s="6" t="s">
        <v>1497</v>
      </c>
      <c r="D559" s="6" t="s">
        <v>53</v>
      </c>
      <c r="E559" s="6" t="s">
        <v>53</v>
      </c>
      <c r="F559" s="6" t="s">
        <v>1498</v>
      </c>
    </row>
    <row r="560" spans="1:6">
      <c r="A560" s="6" t="s">
        <v>730</v>
      </c>
      <c r="B560" s="6" t="s">
        <v>731</v>
      </c>
      <c r="C560" s="6" t="s">
        <v>1497</v>
      </c>
      <c r="D560" s="6" t="s">
        <v>53</v>
      </c>
      <c r="E560" s="6" t="s">
        <v>53</v>
      </c>
      <c r="F560" s="6" t="s">
        <v>1498</v>
      </c>
    </row>
    <row r="561" spans="1:6">
      <c r="A561" s="6" t="s">
        <v>732</v>
      </c>
      <c r="B561" s="6" t="s">
        <v>733</v>
      </c>
      <c r="C561" s="6" t="s">
        <v>1497</v>
      </c>
      <c r="D561" s="6" t="s">
        <v>53</v>
      </c>
      <c r="E561" s="6" t="s">
        <v>53</v>
      </c>
      <c r="F561" s="6" t="s">
        <v>1498</v>
      </c>
    </row>
    <row r="562" spans="1:6">
      <c r="A562" s="6" t="s">
        <v>734</v>
      </c>
      <c r="B562" s="6" t="s">
        <v>735</v>
      </c>
      <c r="C562" s="6" t="s">
        <v>1497</v>
      </c>
      <c r="D562" s="6" t="s">
        <v>53</v>
      </c>
      <c r="E562" s="6" t="s">
        <v>53</v>
      </c>
      <c r="F562" s="6" t="s">
        <v>1498</v>
      </c>
    </row>
    <row r="563" spans="1:6">
      <c r="A563" s="6" t="s">
        <v>736</v>
      </c>
      <c r="B563" s="6" t="s">
        <v>1501</v>
      </c>
      <c r="C563" s="6" t="s">
        <v>1497</v>
      </c>
      <c r="D563" s="6" t="s">
        <v>53</v>
      </c>
      <c r="E563" s="6" t="s">
        <v>53</v>
      </c>
      <c r="F563" s="6" t="s">
        <v>1498</v>
      </c>
    </row>
    <row r="564" spans="1:6">
      <c r="A564" s="6" t="s">
        <v>737</v>
      </c>
      <c r="B564" s="6" t="s">
        <v>738</v>
      </c>
      <c r="C564" s="6" t="s">
        <v>1497</v>
      </c>
      <c r="D564" s="6" t="s">
        <v>53</v>
      </c>
      <c r="E564" s="6" t="s">
        <v>53</v>
      </c>
      <c r="F564" s="6" t="s">
        <v>1498</v>
      </c>
    </row>
    <row r="565" spans="1:6">
      <c r="A565" s="6" t="s">
        <v>739</v>
      </c>
      <c r="B565" s="6" t="s">
        <v>740</v>
      </c>
      <c r="C565" s="6" t="s">
        <v>1497</v>
      </c>
      <c r="D565" s="6" t="s">
        <v>53</v>
      </c>
      <c r="E565" s="6" t="s">
        <v>53</v>
      </c>
      <c r="F565" s="6" t="s">
        <v>1498</v>
      </c>
    </row>
    <row r="566" spans="1:6">
      <c r="A566" s="6" t="s">
        <v>741</v>
      </c>
      <c r="B566" s="6" t="s">
        <v>1502</v>
      </c>
      <c r="C566" s="6" t="s">
        <v>1497</v>
      </c>
      <c r="D566" s="6" t="s">
        <v>53</v>
      </c>
      <c r="E566" s="6" t="s">
        <v>53</v>
      </c>
      <c r="F566" s="6" t="s">
        <v>1498</v>
      </c>
    </row>
    <row r="567" spans="1:6">
      <c r="A567" s="6" t="s">
        <v>742</v>
      </c>
      <c r="B567" s="6" t="s">
        <v>1503</v>
      </c>
      <c r="C567" s="6" t="s">
        <v>1497</v>
      </c>
      <c r="D567" s="6" t="s">
        <v>53</v>
      </c>
      <c r="E567" s="6" t="s">
        <v>53</v>
      </c>
      <c r="F567" s="6" t="s">
        <v>1498</v>
      </c>
    </row>
    <row r="568" spans="1:6">
      <c r="A568" s="6" t="s">
        <v>743</v>
      </c>
      <c r="B568" s="6" t="s">
        <v>1504</v>
      </c>
      <c r="C568" s="6" t="s">
        <v>1497</v>
      </c>
      <c r="D568" s="6" t="s">
        <v>53</v>
      </c>
      <c r="E568" s="6" t="s">
        <v>53</v>
      </c>
      <c r="F568" s="6" t="s">
        <v>1498</v>
      </c>
    </row>
    <row r="569" spans="1:6">
      <c r="A569" s="6" t="s">
        <v>744</v>
      </c>
      <c r="B569" s="6" t="s">
        <v>745</v>
      </c>
      <c r="C569" s="6" t="s">
        <v>1497</v>
      </c>
      <c r="D569" s="6" t="s">
        <v>53</v>
      </c>
      <c r="E569" s="6" t="s">
        <v>53</v>
      </c>
      <c r="F569" s="6" t="s">
        <v>1498</v>
      </c>
    </row>
    <row r="570" spans="1:6">
      <c r="A570" s="6" t="s">
        <v>746</v>
      </c>
      <c r="B570" s="6" t="s">
        <v>747</v>
      </c>
      <c r="C570" s="6" t="s">
        <v>1497</v>
      </c>
      <c r="D570" s="6" t="s">
        <v>53</v>
      </c>
      <c r="E570" s="6" t="s">
        <v>53</v>
      </c>
      <c r="F570" s="6" t="s">
        <v>59</v>
      </c>
    </row>
    <row r="571" spans="1:6">
      <c r="A571" s="6" t="s">
        <v>748</v>
      </c>
      <c r="B571" s="6" t="s">
        <v>749</v>
      </c>
      <c r="C571" s="6" t="s">
        <v>1497</v>
      </c>
      <c r="D571" s="6" t="s">
        <v>53</v>
      </c>
      <c r="E571" s="6" t="s">
        <v>53</v>
      </c>
      <c r="F571" s="6" t="s">
        <v>59</v>
      </c>
    </row>
    <row r="572" spans="1:6">
      <c r="A572" s="6" t="s">
        <v>750</v>
      </c>
      <c r="B572" s="6" t="s">
        <v>1505</v>
      </c>
      <c r="C572" s="6" t="s">
        <v>1497</v>
      </c>
      <c r="D572" s="6" t="s">
        <v>53</v>
      </c>
      <c r="E572" s="6" t="s">
        <v>53</v>
      </c>
      <c r="F572" s="6" t="s">
        <v>59</v>
      </c>
    </row>
    <row r="573" spans="1:6">
      <c r="A573" s="6" t="s">
        <v>751</v>
      </c>
      <c r="B573" s="6" t="s">
        <v>752</v>
      </c>
      <c r="C573" s="6" t="s">
        <v>1497</v>
      </c>
      <c r="D573" s="6" t="s">
        <v>53</v>
      </c>
      <c r="E573" s="6" t="s">
        <v>53</v>
      </c>
      <c r="F573" s="6" t="s">
        <v>59</v>
      </c>
    </row>
    <row r="574" spans="1:6">
      <c r="A574" s="6" t="s">
        <v>753</v>
      </c>
      <c r="B574" s="6" t="s">
        <v>754</v>
      </c>
      <c r="C574" s="6" t="s">
        <v>1497</v>
      </c>
      <c r="D574" s="6" t="s">
        <v>53</v>
      </c>
      <c r="E574" s="6" t="s">
        <v>53</v>
      </c>
      <c r="F574" s="6" t="s">
        <v>59</v>
      </c>
    </row>
    <row r="575" spans="1:6">
      <c r="A575" s="6" t="s">
        <v>755</v>
      </c>
      <c r="B575" s="6" t="s">
        <v>1506</v>
      </c>
      <c r="C575" s="6" t="s">
        <v>1497</v>
      </c>
      <c r="D575" s="6" t="s">
        <v>53</v>
      </c>
      <c r="E575" s="6" t="s">
        <v>53</v>
      </c>
      <c r="F575" s="6" t="s">
        <v>59</v>
      </c>
    </row>
    <row r="576" spans="1:6">
      <c r="A576" s="6" t="s">
        <v>756</v>
      </c>
      <c r="B576" s="6" t="s">
        <v>757</v>
      </c>
      <c r="C576" s="6" t="s">
        <v>1497</v>
      </c>
      <c r="D576" s="6" t="s">
        <v>53</v>
      </c>
      <c r="E576" s="6" t="s">
        <v>53</v>
      </c>
      <c r="F576" s="6" t="s">
        <v>59</v>
      </c>
    </row>
    <row r="577" spans="1:6">
      <c r="A577" s="6" t="s">
        <v>758</v>
      </c>
      <c r="B577" s="6" t="s">
        <v>759</v>
      </c>
      <c r="C577" s="6" t="s">
        <v>1497</v>
      </c>
      <c r="D577" s="6" t="s">
        <v>53</v>
      </c>
      <c r="E577" s="6" t="s">
        <v>53</v>
      </c>
      <c r="F577" s="6" t="s">
        <v>59</v>
      </c>
    </row>
    <row r="578" spans="1:6">
      <c r="A578" s="6" t="s">
        <v>801</v>
      </c>
      <c r="B578" s="6" t="s">
        <v>802</v>
      </c>
      <c r="C578" s="6" t="s">
        <v>1538</v>
      </c>
      <c r="D578" s="6" t="s">
        <v>53</v>
      </c>
      <c r="E578" s="6" t="s">
        <v>53</v>
      </c>
      <c r="F578" s="6" t="s">
        <v>58</v>
      </c>
    </row>
    <row r="579" spans="1:6">
      <c r="A579" s="41" t="s">
        <v>979</v>
      </c>
      <c r="B579" s="41" t="s">
        <v>980</v>
      </c>
      <c r="C579" s="41" t="s">
        <v>981</v>
      </c>
      <c r="D579" s="40" t="s">
        <v>982</v>
      </c>
      <c r="E579" s="33" t="s">
        <v>51</v>
      </c>
      <c r="F579" s="40" t="s">
        <v>983</v>
      </c>
    </row>
    <row r="580" spans="1:6">
      <c r="A580" s="40" t="s">
        <v>984</v>
      </c>
      <c r="B580" s="40" t="s">
        <v>985</v>
      </c>
      <c r="C580" s="40" t="s">
        <v>986</v>
      </c>
      <c r="D580" s="40" t="s">
        <v>987</v>
      </c>
      <c r="E580" s="33" t="s">
        <v>51</v>
      </c>
      <c r="F580" s="40" t="s">
        <v>988</v>
      </c>
    </row>
    <row r="581" spans="1:6">
      <c r="A581" s="41" t="s">
        <v>989</v>
      </c>
      <c r="B581" s="41" t="s">
        <v>990</v>
      </c>
      <c r="C581" s="41" t="s">
        <v>991</v>
      </c>
      <c r="D581" s="40" t="s">
        <v>992</v>
      </c>
      <c r="E581" s="33" t="s">
        <v>51</v>
      </c>
      <c r="F581" s="41" t="s">
        <v>993</v>
      </c>
    </row>
    <row r="582" spans="1:6">
      <c r="A582" s="41" t="s">
        <v>994</v>
      </c>
      <c r="B582" s="41" t="s">
        <v>995</v>
      </c>
      <c r="C582" s="41" t="s">
        <v>996</v>
      </c>
      <c r="D582" s="40" t="s">
        <v>997</v>
      </c>
      <c r="E582" s="33" t="s">
        <v>51</v>
      </c>
      <c r="F582" s="41" t="s">
        <v>998</v>
      </c>
    </row>
    <row r="583" spans="1:6">
      <c r="A583" s="41" t="s">
        <v>999</v>
      </c>
      <c r="B583" s="41" t="s">
        <v>1000</v>
      </c>
      <c r="C583" s="41" t="s">
        <v>996</v>
      </c>
      <c r="D583" s="40" t="s">
        <v>997</v>
      </c>
      <c r="E583" s="33" t="s">
        <v>51</v>
      </c>
      <c r="F583" s="41" t="s">
        <v>998</v>
      </c>
    </row>
    <row r="584" spans="1:6">
      <c r="A584" s="41" t="s">
        <v>1001</v>
      </c>
      <c r="B584" s="41" t="s">
        <v>1002</v>
      </c>
      <c r="C584" s="41" t="s">
        <v>996</v>
      </c>
      <c r="D584" s="40" t="s">
        <v>997</v>
      </c>
      <c r="E584" s="33" t="s">
        <v>51</v>
      </c>
      <c r="F584" s="41" t="s">
        <v>998</v>
      </c>
    </row>
    <row r="585" spans="1:6">
      <c r="A585" s="41" t="s">
        <v>1003</v>
      </c>
      <c r="B585" s="41" t="s">
        <v>1004</v>
      </c>
      <c r="C585" s="41" t="s">
        <v>996</v>
      </c>
      <c r="D585" s="40" t="s">
        <v>997</v>
      </c>
      <c r="E585" s="33" t="s">
        <v>51</v>
      </c>
      <c r="F585" s="41" t="s">
        <v>998</v>
      </c>
    </row>
    <row r="586" spans="1:6">
      <c r="A586" s="41" t="s">
        <v>1005</v>
      </c>
      <c r="B586" s="41" t="s">
        <v>1006</v>
      </c>
      <c r="C586" s="41" t="s">
        <v>996</v>
      </c>
      <c r="D586" s="40" t="s">
        <v>997</v>
      </c>
      <c r="E586" s="33" t="s">
        <v>51</v>
      </c>
      <c r="F586" s="41" t="s">
        <v>998</v>
      </c>
    </row>
    <row r="587" spans="1:6">
      <c r="A587" s="41" t="s">
        <v>1007</v>
      </c>
      <c r="B587" s="41" t="s">
        <v>1008</v>
      </c>
      <c r="C587" s="41" t="s">
        <v>996</v>
      </c>
      <c r="D587" s="40" t="s">
        <v>997</v>
      </c>
      <c r="E587" s="33" t="s">
        <v>51</v>
      </c>
      <c r="F587" s="41" t="s">
        <v>998</v>
      </c>
    </row>
    <row r="588" spans="1:6">
      <c r="A588" s="41" t="s">
        <v>1009</v>
      </c>
      <c r="B588" s="41" t="s">
        <v>1010</v>
      </c>
      <c r="C588" s="41" t="s">
        <v>996</v>
      </c>
      <c r="D588" s="40" t="s">
        <v>997</v>
      </c>
      <c r="E588" s="33" t="s">
        <v>51</v>
      </c>
      <c r="F588" s="41" t="s">
        <v>998</v>
      </c>
    </row>
    <row r="589" spans="1:6">
      <c r="A589" s="41" t="s">
        <v>1011</v>
      </c>
      <c r="B589" s="41" t="s">
        <v>1012</v>
      </c>
      <c r="C589" s="41" t="s">
        <v>996</v>
      </c>
      <c r="D589" s="40" t="s">
        <v>997</v>
      </c>
      <c r="E589" s="33" t="s">
        <v>51</v>
      </c>
      <c r="F589" s="41" t="s">
        <v>998</v>
      </c>
    </row>
    <row r="590" spans="1:6">
      <c r="A590" s="41" t="s">
        <v>1013</v>
      </c>
      <c r="B590" s="41" t="s">
        <v>1014</v>
      </c>
      <c r="C590" s="41" t="s">
        <v>996</v>
      </c>
      <c r="D590" s="40" t="s">
        <v>997</v>
      </c>
      <c r="E590" s="33" t="s">
        <v>51</v>
      </c>
      <c r="F590" s="41" t="s">
        <v>998</v>
      </c>
    </row>
    <row r="591" spans="1:6">
      <c r="A591" s="41" t="s">
        <v>1015</v>
      </c>
      <c r="B591" s="41" t="s">
        <v>1016</v>
      </c>
      <c r="C591" s="41" t="s">
        <v>996</v>
      </c>
      <c r="D591" s="40" t="s">
        <v>997</v>
      </c>
      <c r="E591" s="33" t="s">
        <v>51</v>
      </c>
      <c r="F591" s="41" t="s">
        <v>998</v>
      </c>
    </row>
    <row r="592" spans="1:6">
      <c r="A592" s="34" t="s">
        <v>825</v>
      </c>
      <c r="B592" s="34" t="s">
        <v>826</v>
      </c>
      <c r="C592" s="34" t="s">
        <v>1017</v>
      </c>
      <c r="D592" s="40" t="s">
        <v>997</v>
      </c>
      <c r="E592" s="34" t="s">
        <v>51</v>
      </c>
      <c r="F592" s="34" t="s">
        <v>983</v>
      </c>
    </row>
    <row r="593" spans="1:6">
      <c r="A593" s="41" t="s">
        <v>1018</v>
      </c>
      <c r="B593" s="41" t="s">
        <v>1019</v>
      </c>
      <c r="C593" s="41" t="s">
        <v>996</v>
      </c>
      <c r="D593" s="40" t="s">
        <v>987</v>
      </c>
      <c r="E593" s="33" t="s">
        <v>51</v>
      </c>
      <c r="F593" s="41" t="s">
        <v>998</v>
      </c>
    </row>
    <row r="594" spans="1:6">
      <c r="A594" s="41" t="s">
        <v>1020</v>
      </c>
      <c r="B594" s="41" t="s">
        <v>1021</v>
      </c>
      <c r="C594" s="41" t="s">
        <v>996</v>
      </c>
      <c r="D594" s="40" t="s">
        <v>987</v>
      </c>
      <c r="E594" s="33" t="s">
        <v>51</v>
      </c>
      <c r="F594" s="41" t="s">
        <v>998</v>
      </c>
    </row>
    <row r="595" spans="1:6">
      <c r="A595" s="41" t="s">
        <v>1022</v>
      </c>
      <c r="B595" s="41" t="s">
        <v>1023</v>
      </c>
      <c r="C595" s="41" t="s">
        <v>996</v>
      </c>
      <c r="D595" s="40" t="s">
        <v>987</v>
      </c>
      <c r="E595" s="33" t="s">
        <v>51</v>
      </c>
      <c r="F595" s="41" t="s">
        <v>998</v>
      </c>
    </row>
    <row r="596" spans="1:6">
      <c r="A596" s="41" t="s">
        <v>1024</v>
      </c>
      <c r="B596" s="41" t="s">
        <v>1025</v>
      </c>
      <c r="C596" s="41" t="s">
        <v>996</v>
      </c>
      <c r="D596" s="40" t="s">
        <v>987</v>
      </c>
      <c r="E596" s="33" t="s">
        <v>51</v>
      </c>
      <c r="F596" s="41" t="s">
        <v>998</v>
      </c>
    </row>
    <row r="597" spans="1:6">
      <c r="A597" s="41" t="s">
        <v>1026</v>
      </c>
      <c r="B597" s="41" t="s">
        <v>1027</v>
      </c>
      <c r="C597" s="41" t="s">
        <v>996</v>
      </c>
      <c r="D597" s="40" t="s">
        <v>987</v>
      </c>
      <c r="E597" s="33" t="s">
        <v>51</v>
      </c>
      <c r="F597" s="41" t="s">
        <v>998</v>
      </c>
    </row>
    <row r="598" spans="1:6">
      <c r="A598" s="41" t="s">
        <v>1028</v>
      </c>
      <c r="B598" s="41" t="s">
        <v>1029</v>
      </c>
      <c r="C598" s="41" t="s">
        <v>996</v>
      </c>
      <c r="D598" s="40" t="s">
        <v>987</v>
      </c>
      <c r="E598" s="33" t="s">
        <v>51</v>
      </c>
      <c r="F598" s="41" t="s">
        <v>998</v>
      </c>
    </row>
    <row r="599" spans="1:6">
      <c r="A599" s="41" t="s">
        <v>1030</v>
      </c>
      <c r="B599" s="41" t="s">
        <v>1031</v>
      </c>
      <c r="C599" s="41" t="s">
        <v>996</v>
      </c>
      <c r="D599" s="40" t="s">
        <v>987</v>
      </c>
      <c r="E599" s="33" t="s">
        <v>51</v>
      </c>
      <c r="F599" s="41" t="s">
        <v>998</v>
      </c>
    </row>
    <row r="600" spans="1:6">
      <c r="A600" s="41" t="s">
        <v>1032</v>
      </c>
      <c r="B600" s="41" t="s">
        <v>1033</v>
      </c>
      <c r="C600" s="41" t="s">
        <v>996</v>
      </c>
      <c r="D600" s="40" t="s">
        <v>987</v>
      </c>
      <c r="E600" s="33" t="s">
        <v>51</v>
      </c>
      <c r="F600" s="41" t="s">
        <v>998</v>
      </c>
    </row>
    <row r="601" spans="1:6">
      <c r="A601" s="41" t="s">
        <v>1034</v>
      </c>
      <c r="B601" s="41" t="s">
        <v>1035</v>
      </c>
      <c r="C601" s="41" t="s">
        <v>996</v>
      </c>
      <c r="D601" s="40" t="s">
        <v>987</v>
      </c>
      <c r="E601" s="33" t="s">
        <v>51</v>
      </c>
      <c r="F601" s="41" t="s">
        <v>998</v>
      </c>
    </row>
    <row r="602" spans="1:6">
      <c r="A602" s="41" t="s">
        <v>1036</v>
      </c>
      <c r="B602" s="41" t="s">
        <v>1037</v>
      </c>
      <c r="C602" s="41" t="s">
        <v>996</v>
      </c>
      <c r="D602" s="40" t="s">
        <v>987</v>
      </c>
      <c r="E602" s="33" t="s">
        <v>51</v>
      </c>
      <c r="F602" s="41" t="s">
        <v>998</v>
      </c>
    </row>
    <row r="603" spans="1:6">
      <c r="A603" s="41" t="s">
        <v>1038</v>
      </c>
      <c r="B603" s="41" t="s">
        <v>1039</v>
      </c>
      <c r="C603" s="41" t="s">
        <v>996</v>
      </c>
      <c r="D603" s="40" t="s">
        <v>987</v>
      </c>
      <c r="E603" s="33" t="s">
        <v>51</v>
      </c>
      <c r="F603" s="41" t="s">
        <v>998</v>
      </c>
    </row>
    <row r="604" spans="1:6">
      <c r="A604" s="41" t="s">
        <v>1040</v>
      </c>
      <c r="B604" s="41" t="s">
        <v>1041</v>
      </c>
      <c r="C604" s="41" t="s">
        <v>996</v>
      </c>
      <c r="D604" s="40" t="s">
        <v>987</v>
      </c>
      <c r="E604" s="33" t="s">
        <v>51</v>
      </c>
      <c r="F604" s="41" t="s">
        <v>998</v>
      </c>
    </row>
    <row r="605" spans="1:6">
      <c r="A605" s="41" t="s">
        <v>1042</v>
      </c>
      <c r="B605" s="41" t="s">
        <v>1043</v>
      </c>
      <c r="C605" s="41" t="s">
        <v>996</v>
      </c>
      <c r="D605" s="40" t="s">
        <v>987</v>
      </c>
      <c r="E605" s="33" t="s">
        <v>51</v>
      </c>
      <c r="F605" s="41" t="s">
        <v>998</v>
      </c>
    </row>
    <row r="606" spans="1:6">
      <c r="A606" s="41" t="s">
        <v>1044</v>
      </c>
      <c r="B606" s="41" t="s">
        <v>1045</v>
      </c>
      <c r="C606" s="41" t="s">
        <v>996</v>
      </c>
      <c r="D606" s="40" t="s">
        <v>987</v>
      </c>
      <c r="E606" s="33" t="s">
        <v>51</v>
      </c>
      <c r="F606" s="41" t="s">
        <v>998</v>
      </c>
    </row>
    <row r="607" spans="1:6">
      <c r="A607" s="41" t="s">
        <v>1046</v>
      </c>
      <c r="B607" s="41" t="s">
        <v>1047</v>
      </c>
      <c r="C607" s="41" t="s">
        <v>996</v>
      </c>
      <c r="D607" s="40" t="s">
        <v>987</v>
      </c>
      <c r="E607" s="33" t="s">
        <v>51</v>
      </c>
      <c r="F607" s="41" t="s">
        <v>998</v>
      </c>
    </row>
    <row r="608" spans="1:6">
      <c r="A608" s="41" t="s">
        <v>1048</v>
      </c>
      <c r="B608" s="41" t="s">
        <v>1049</v>
      </c>
      <c r="C608" s="41" t="s">
        <v>996</v>
      </c>
      <c r="D608" s="40" t="s">
        <v>987</v>
      </c>
      <c r="E608" s="33" t="s">
        <v>51</v>
      </c>
      <c r="F608" s="41" t="s">
        <v>998</v>
      </c>
    </row>
    <row r="609" spans="1:6">
      <c r="A609" s="41" t="s">
        <v>1050</v>
      </c>
      <c r="B609" s="41" t="s">
        <v>1051</v>
      </c>
      <c r="C609" s="41" t="s">
        <v>996</v>
      </c>
      <c r="D609" s="40" t="s">
        <v>987</v>
      </c>
      <c r="E609" s="33" t="s">
        <v>51</v>
      </c>
      <c r="F609" s="41" t="s">
        <v>998</v>
      </c>
    </row>
    <row r="610" spans="1:6">
      <c r="A610" s="41" t="s">
        <v>1052</v>
      </c>
      <c r="B610" s="41" t="s">
        <v>1053</v>
      </c>
      <c r="C610" s="41" t="s">
        <v>996</v>
      </c>
      <c r="D610" s="40" t="s">
        <v>987</v>
      </c>
      <c r="E610" s="33" t="s">
        <v>51</v>
      </c>
      <c r="F610" s="41" t="s">
        <v>998</v>
      </c>
    </row>
    <row r="611" spans="1:6">
      <c r="A611" s="41" t="s">
        <v>1054</v>
      </c>
      <c r="B611" s="41" t="s">
        <v>1055</v>
      </c>
      <c r="C611" s="41" t="s">
        <v>996</v>
      </c>
      <c r="D611" s="40" t="s">
        <v>987</v>
      </c>
      <c r="E611" s="33" t="s">
        <v>51</v>
      </c>
      <c r="F611" s="41" t="s">
        <v>998</v>
      </c>
    </row>
    <row r="612" spans="1:6">
      <c r="A612" s="38" t="s">
        <v>1056</v>
      </c>
      <c r="B612" s="38" t="s">
        <v>1057</v>
      </c>
      <c r="C612" s="38" t="s">
        <v>996</v>
      </c>
      <c r="D612" s="40" t="s">
        <v>987</v>
      </c>
      <c r="E612" s="33" t="s">
        <v>51</v>
      </c>
      <c r="F612" s="38" t="s">
        <v>998</v>
      </c>
    </row>
    <row r="613" spans="1:6">
      <c r="A613" s="38" t="s">
        <v>1058</v>
      </c>
      <c r="B613" s="38" t="s">
        <v>1059</v>
      </c>
      <c r="C613" s="38" t="s">
        <v>996</v>
      </c>
      <c r="D613" s="40" t="s">
        <v>987</v>
      </c>
      <c r="E613" s="33" t="s">
        <v>51</v>
      </c>
      <c r="F613" s="38" t="s">
        <v>998</v>
      </c>
    </row>
    <row r="614" spans="1:6">
      <c r="A614" s="38" t="s">
        <v>1060</v>
      </c>
      <c r="B614" s="38" t="s">
        <v>1061</v>
      </c>
      <c r="C614" s="38" t="s">
        <v>996</v>
      </c>
      <c r="D614" s="40" t="s">
        <v>987</v>
      </c>
      <c r="E614" s="33" t="s">
        <v>51</v>
      </c>
      <c r="F614" s="38" t="s">
        <v>998</v>
      </c>
    </row>
    <row r="615" spans="1:6">
      <c r="A615" s="38" t="s">
        <v>1062</v>
      </c>
      <c r="B615" s="38" t="s">
        <v>1063</v>
      </c>
      <c r="C615" s="38" t="s">
        <v>996</v>
      </c>
      <c r="D615" s="40" t="s">
        <v>987</v>
      </c>
      <c r="E615" s="33" t="s">
        <v>51</v>
      </c>
      <c r="F615" s="38" t="s">
        <v>998</v>
      </c>
    </row>
    <row r="616" spans="1:6">
      <c r="A616" s="40" t="s">
        <v>180</v>
      </c>
      <c r="B616" s="40" t="s">
        <v>181</v>
      </c>
      <c r="C616" s="40" t="s">
        <v>1064</v>
      </c>
      <c r="D616" s="40" t="s">
        <v>1065</v>
      </c>
      <c r="E616" s="33" t="s">
        <v>51</v>
      </c>
      <c r="F616" s="40" t="s">
        <v>983</v>
      </c>
    </row>
    <row r="617" spans="1:6">
      <c r="A617" s="37" t="s">
        <v>1066</v>
      </c>
      <c r="B617" s="37" t="s">
        <v>1067</v>
      </c>
      <c r="C617" s="37" t="s">
        <v>1068</v>
      </c>
      <c r="D617" s="40" t="s">
        <v>997</v>
      </c>
      <c r="E617" s="33" t="s">
        <v>51</v>
      </c>
      <c r="F617" s="37" t="s">
        <v>988</v>
      </c>
    </row>
    <row r="618" spans="1:6">
      <c r="A618" s="41" t="s">
        <v>1069</v>
      </c>
      <c r="B618" s="41" t="s">
        <v>1070</v>
      </c>
      <c r="C618" s="41" t="s">
        <v>1068</v>
      </c>
      <c r="D618" s="40" t="s">
        <v>982</v>
      </c>
      <c r="E618" s="33" t="s">
        <v>51</v>
      </c>
      <c r="F618" s="41" t="s">
        <v>988</v>
      </c>
    </row>
    <row r="619" spans="1:6">
      <c r="A619" s="40" t="s">
        <v>182</v>
      </c>
      <c r="B619" s="40" t="s">
        <v>183</v>
      </c>
      <c r="C619" s="40" t="s">
        <v>1064</v>
      </c>
      <c r="D619" s="40" t="s">
        <v>1065</v>
      </c>
      <c r="E619" s="33" t="s">
        <v>51</v>
      </c>
      <c r="F619" s="40" t="s">
        <v>988</v>
      </c>
    </row>
    <row r="620" spans="1:6">
      <c r="A620" s="40" t="s">
        <v>1071</v>
      </c>
      <c r="B620" s="40" t="s">
        <v>1072</v>
      </c>
      <c r="C620" s="40" t="s">
        <v>1064</v>
      </c>
      <c r="D620" s="40" t="s">
        <v>1065</v>
      </c>
      <c r="E620" s="33" t="s">
        <v>51</v>
      </c>
      <c r="F620" s="40"/>
    </row>
    <row r="621" spans="1:6">
      <c r="A621" s="38" t="s">
        <v>524</v>
      </c>
      <c r="B621" s="38" t="s">
        <v>525</v>
      </c>
      <c r="C621" s="38" t="s">
        <v>1073</v>
      </c>
      <c r="D621" s="40" t="s">
        <v>1074</v>
      </c>
      <c r="E621" s="33" t="s">
        <v>51</v>
      </c>
      <c r="F621" s="38" t="s">
        <v>988</v>
      </c>
    </row>
    <row r="622" spans="1:6">
      <c r="A622" s="38" t="s">
        <v>526</v>
      </c>
      <c r="B622" s="38" t="s">
        <v>527</v>
      </c>
      <c r="C622" s="38" t="s">
        <v>1073</v>
      </c>
      <c r="D622" s="40" t="s">
        <v>1074</v>
      </c>
      <c r="E622" s="33" t="s">
        <v>51</v>
      </c>
      <c r="F622" s="38" t="s">
        <v>1075</v>
      </c>
    </row>
    <row r="623" spans="1:6">
      <c r="A623" s="38" t="s">
        <v>528</v>
      </c>
      <c r="B623" s="38" t="s">
        <v>1076</v>
      </c>
      <c r="C623" s="38" t="s">
        <v>1073</v>
      </c>
      <c r="D623" s="40" t="s">
        <v>1074</v>
      </c>
      <c r="E623" s="33" t="s">
        <v>51</v>
      </c>
      <c r="F623" s="38" t="s">
        <v>1075</v>
      </c>
    </row>
    <row r="624" spans="1:6">
      <c r="A624" s="38" t="s">
        <v>533</v>
      </c>
      <c r="B624" s="38" t="s">
        <v>534</v>
      </c>
      <c r="C624" s="38" t="s">
        <v>1077</v>
      </c>
      <c r="D624" s="40" t="s">
        <v>1078</v>
      </c>
      <c r="E624" s="33" t="s">
        <v>51</v>
      </c>
      <c r="F624" s="38" t="s">
        <v>1075</v>
      </c>
    </row>
    <row r="625" spans="1:6">
      <c r="A625" s="41" t="s">
        <v>956</v>
      </c>
      <c r="B625" s="41" t="s">
        <v>957</v>
      </c>
      <c r="C625" s="38" t="s">
        <v>1077</v>
      </c>
      <c r="D625" s="40" t="s">
        <v>1078</v>
      </c>
      <c r="E625" s="33" t="s">
        <v>51</v>
      </c>
      <c r="F625" s="41" t="s">
        <v>988</v>
      </c>
    </row>
    <row r="626" spans="1:6">
      <c r="A626" s="41" t="s">
        <v>1079</v>
      </c>
      <c r="B626" s="41" t="s">
        <v>1080</v>
      </c>
      <c r="C626" s="41" t="s">
        <v>1068</v>
      </c>
      <c r="D626" s="40" t="s">
        <v>992</v>
      </c>
      <c r="E626" s="33" t="s">
        <v>51</v>
      </c>
      <c r="F626" s="41" t="s">
        <v>988</v>
      </c>
    </row>
    <row r="627" spans="1:6">
      <c r="A627" s="37" t="s">
        <v>1081</v>
      </c>
      <c r="B627" s="37" t="s">
        <v>1082</v>
      </c>
      <c r="C627" s="37" t="s">
        <v>1068</v>
      </c>
      <c r="D627" s="40" t="s">
        <v>987</v>
      </c>
      <c r="E627" s="33" t="s">
        <v>51</v>
      </c>
      <c r="F627" s="37" t="s">
        <v>988</v>
      </c>
    </row>
    <row r="628" spans="1:6">
      <c r="A628" s="41" t="s">
        <v>1083</v>
      </c>
      <c r="B628" s="41" t="s">
        <v>1084</v>
      </c>
      <c r="C628" s="41" t="s">
        <v>1068</v>
      </c>
      <c r="D628" s="40" t="s">
        <v>982</v>
      </c>
      <c r="E628" s="33" t="s">
        <v>51</v>
      </c>
      <c r="F628" s="41" t="s">
        <v>988</v>
      </c>
    </row>
    <row r="629" spans="1:6">
      <c r="A629" s="41" t="s">
        <v>1085</v>
      </c>
      <c r="B629" s="41" t="s">
        <v>1086</v>
      </c>
      <c r="C629" s="41" t="s">
        <v>1068</v>
      </c>
      <c r="D629" s="40" t="s">
        <v>982</v>
      </c>
      <c r="E629" s="33" t="s">
        <v>51</v>
      </c>
      <c r="F629" s="41" t="s">
        <v>988</v>
      </c>
    </row>
    <row r="630" spans="1:6">
      <c r="A630" s="41" t="s">
        <v>1087</v>
      </c>
      <c r="B630" s="41" t="s">
        <v>1088</v>
      </c>
      <c r="C630" s="41" t="s">
        <v>1068</v>
      </c>
      <c r="D630" s="40" t="s">
        <v>987</v>
      </c>
      <c r="E630" s="33" t="s">
        <v>51</v>
      </c>
      <c r="F630" s="41" t="s">
        <v>988</v>
      </c>
    </row>
    <row r="631" spans="1:6">
      <c r="A631" s="41" t="s">
        <v>1089</v>
      </c>
      <c r="B631" s="41" t="s">
        <v>1090</v>
      </c>
      <c r="C631" s="41" t="s">
        <v>1068</v>
      </c>
      <c r="D631" s="40" t="s">
        <v>982</v>
      </c>
      <c r="E631" s="33" t="s">
        <v>51</v>
      </c>
      <c r="F631" s="41" t="s">
        <v>988</v>
      </c>
    </row>
    <row r="632" spans="1:6">
      <c r="A632" s="41" t="s">
        <v>1091</v>
      </c>
      <c r="B632" s="41" t="s">
        <v>1092</v>
      </c>
      <c r="C632" s="41" t="s">
        <v>1068</v>
      </c>
      <c r="D632" s="40" t="s">
        <v>997</v>
      </c>
      <c r="E632" s="33" t="s">
        <v>51</v>
      </c>
      <c r="F632" s="41" t="s">
        <v>988</v>
      </c>
    </row>
    <row r="633" spans="1:6">
      <c r="A633" s="41" t="s">
        <v>603</v>
      </c>
      <c r="B633" s="41" t="s">
        <v>604</v>
      </c>
      <c r="C633" s="41" t="s">
        <v>1068</v>
      </c>
      <c r="D633" s="40" t="s">
        <v>1093</v>
      </c>
      <c r="E633" s="33" t="s">
        <v>51</v>
      </c>
      <c r="F633" s="41" t="s">
        <v>988</v>
      </c>
    </row>
    <row r="634" spans="1:6">
      <c r="A634" s="41" t="s">
        <v>1094</v>
      </c>
      <c r="B634" s="41" t="s">
        <v>1095</v>
      </c>
      <c r="C634" s="41" t="s">
        <v>1068</v>
      </c>
      <c r="D634" s="40" t="s">
        <v>1093</v>
      </c>
      <c r="E634" s="33" t="s">
        <v>51</v>
      </c>
      <c r="F634" s="41" t="s">
        <v>988</v>
      </c>
    </row>
    <row r="635" spans="1:6">
      <c r="A635" s="41" t="s">
        <v>1096</v>
      </c>
      <c r="B635" s="41" t="s">
        <v>1097</v>
      </c>
      <c r="C635" s="41" t="s">
        <v>1068</v>
      </c>
      <c r="D635" s="40" t="s">
        <v>992</v>
      </c>
      <c r="E635" s="33" t="s">
        <v>51</v>
      </c>
      <c r="F635" s="41" t="s">
        <v>1098</v>
      </c>
    </row>
    <row r="636" spans="1:6">
      <c r="A636" s="41" t="s">
        <v>1099</v>
      </c>
      <c r="B636" s="41" t="s">
        <v>1100</v>
      </c>
      <c r="C636" s="41" t="s">
        <v>1068</v>
      </c>
      <c r="D636" s="40" t="s">
        <v>1101</v>
      </c>
      <c r="E636" s="33" t="s">
        <v>51</v>
      </c>
      <c r="F636" s="41" t="s">
        <v>988</v>
      </c>
    </row>
    <row r="637" spans="1:6">
      <c r="A637" s="40" t="s">
        <v>175</v>
      </c>
      <c r="B637" s="40" t="s">
        <v>176</v>
      </c>
      <c r="C637" s="40" t="s">
        <v>1064</v>
      </c>
      <c r="D637" s="40" t="s">
        <v>1065</v>
      </c>
      <c r="E637" s="33" t="s">
        <v>51</v>
      </c>
      <c r="F637" s="40" t="s">
        <v>1102</v>
      </c>
    </row>
    <row r="638" spans="1:6">
      <c r="A638" s="40" t="s">
        <v>1103</v>
      </c>
      <c r="B638" s="40" t="s">
        <v>1104</v>
      </c>
      <c r="C638" s="40" t="s">
        <v>1064</v>
      </c>
      <c r="D638" s="40" t="s">
        <v>1065</v>
      </c>
      <c r="E638" s="33" t="s">
        <v>51</v>
      </c>
      <c r="F638" s="40" t="s">
        <v>1102</v>
      </c>
    </row>
    <row r="639" spans="1:6">
      <c r="A639" s="40" t="s">
        <v>1105</v>
      </c>
      <c r="B639" s="40" t="s">
        <v>1106</v>
      </c>
      <c r="C639" s="40" t="s">
        <v>1064</v>
      </c>
      <c r="D639" s="40" t="s">
        <v>1065</v>
      </c>
      <c r="E639" s="33" t="s">
        <v>51</v>
      </c>
      <c r="F639" s="40" t="s">
        <v>1102</v>
      </c>
    </row>
    <row r="640" spans="1:6">
      <c r="A640" s="40" t="s">
        <v>177</v>
      </c>
      <c r="B640" s="40" t="s">
        <v>1107</v>
      </c>
      <c r="C640" s="40" t="s">
        <v>1064</v>
      </c>
      <c r="D640" s="40" t="s">
        <v>1108</v>
      </c>
      <c r="E640" s="33" t="s">
        <v>51</v>
      </c>
      <c r="F640" s="40" t="s">
        <v>983</v>
      </c>
    </row>
    <row r="641" spans="1:6">
      <c r="A641" s="40" t="s">
        <v>178</v>
      </c>
      <c r="B641" s="40" t="s">
        <v>179</v>
      </c>
      <c r="C641" s="40" t="s">
        <v>1064</v>
      </c>
      <c r="D641" s="40" t="s">
        <v>1065</v>
      </c>
      <c r="E641" s="33" t="s">
        <v>51</v>
      </c>
      <c r="F641" s="40" t="s">
        <v>1109</v>
      </c>
    </row>
    <row r="642" spans="1:6">
      <c r="A642" s="40" t="s">
        <v>186</v>
      </c>
      <c r="B642" s="40" t="s">
        <v>1110</v>
      </c>
      <c r="C642" s="40" t="s">
        <v>1064</v>
      </c>
      <c r="D642" s="40" t="s">
        <v>1065</v>
      </c>
      <c r="E642" s="33" t="s">
        <v>51</v>
      </c>
      <c r="F642" s="40" t="s">
        <v>1111</v>
      </c>
    </row>
    <row r="643" spans="1:6">
      <c r="A643" s="41" t="s">
        <v>970</v>
      </c>
      <c r="B643" s="41" t="s">
        <v>971</v>
      </c>
      <c r="C643" s="41" t="s">
        <v>1112</v>
      </c>
      <c r="D643" s="40" t="s">
        <v>1108</v>
      </c>
      <c r="E643" s="33" t="s">
        <v>51</v>
      </c>
      <c r="F643" s="41" t="s">
        <v>988</v>
      </c>
    </row>
    <row r="644" spans="1:6">
      <c r="A644" s="41" t="s">
        <v>19</v>
      </c>
      <c r="B644" s="41" t="s">
        <v>1113</v>
      </c>
      <c r="C644" s="41" t="s">
        <v>1112</v>
      </c>
      <c r="D644" s="40" t="s">
        <v>1114</v>
      </c>
      <c r="E644" s="33" t="s">
        <v>51</v>
      </c>
      <c r="F644" s="41" t="s">
        <v>988</v>
      </c>
    </row>
    <row r="645" spans="1:6">
      <c r="A645" s="40" t="s">
        <v>1115</v>
      </c>
      <c r="B645" s="40" t="s">
        <v>1116</v>
      </c>
      <c r="C645" s="40" t="s">
        <v>1064</v>
      </c>
      <c r="D645" s="40" t="s">
        <v>1114</v>
      </c>
      <c r="E645" s="33" t="s">
        <v>51</v>
      </c>
      <c r="F645" s="40" t="s">
        <v>1117</v>
      </c>
    </row>
    <row r="646" spans="1:6">
      <c r="A646" s="38" t="s">
        <v>1118</v>
      </c>
      <c r="B646" s="38" t="s">
        <v>1119</v>
      </c>
      <c r="C646" s="38" t="s">
        <v>996</v>
      </c>
      <c r="D646" s="40" t="s">
        <v>1101</v>
      </c>
      <c r="E646" s="33" t="s">
        <v>51</v>
      </c>
      <c r="F646" s="38" t="s">
        <v>998</v>
      </c>
    </row>
    <row r="647" spans="1:6">
      <c r="A647" s="38" t="s">
        <v>1120</v>
      </c>
      <c r="B647" s="38" t="s">
        <v>1121</v>
      </c>
      <c r="C647" s="38" t="s">
        <v>996</v>
      </c>
      <c r="D647" s="40" t="s">
        <v>1101</v>
      </c>
      <c r="E647" s="33" t="s">
        <v>51</v>
      </c>
      <c r="F647" s="38" t="s">
        <v>998</v>
      </c>
    </row>
    <row r="648" spans="1:6">
      <c r="A648" s="38" t="s">
        <v>1122</v>
      </c>
      <c r="B648" s="38" t="s">
        <v>1123</v>
      </c>
      <c r="C648" s="38" t="s">
        <v>996</v>
      </c>
      <c r="D648" s="40" t="s">
        <v>1101</v>
      </c>
      <c r="E648" s="33" t="s">
        <v>51</v>
      </c>
      <c r="F648" s="38" t="s">
        <v>998</v>
      </c>
    </row>
    <row r="649" spans="1:6">
      <c r="A649" s="41" t="s">
        <v>1124</v>
      </c>
      <c r="B649" s="41" t="s">
        <v>1125</v>
      </c>
      <c r="C649" s="41" t="s">
        <v>996</v>
      </c>
      <c r="D649" s="40" t="s">
        <v>1101</v>
      </c>
      <c r="E649" s="33" t="s">
        <v>51</v>
      </c>
      <c r="F649" s="41" t="s">
        <v>998</v>
      </c>
    </row>
    <row r="650" spans="1:6">
      <c r="A650" s="38" t="s">
        <v>1126</v>
      </c>
      <c r="B650" s="38" t="s">
        <v>1127</v>
      </c>
      <c r="C650" s="38" t="s">
        <v>996</v>
      </c>
      <c r="D650" s="40" t="s">
        <v>1101</v>
      </c>
      <c r="E650" s="33" t="s">
        <v>51</v>
      </c>
      <c r="F650" s="38" t="s">
        <v>998</v>
      </c>
    </row>
    <row r="651" spans="1:6">
      <c r="A651" s="41" t="s">
        <v>1128</v>
      </c>
      <c r="B651" s="41" t="s">
        <v>1129</v>
      </c>
      <c r="C651" s="41" t="s">
        <v>996</v>
      </c>
      <c r="D651" s="40" t="s">
        <v>1101</v>
      </c>
      <c r="E651" s="33" t="s">
        <v>51</v>
      </c>
      <c r="F651" s="41" t="s">
        <v>998</v>
      </c>
    </row>
    <row r="652" spans="1:6">
      <c r="A652" s="38" t="s">
        <v>1130</v>
      </c>
      <c r="B652" s="38" t="s">
        <v>1131</v>
      </c>
      <c r="C652" s="38" t="s">
        <v>996</v>
      </c>
      <c r="D652" s="40" t="s">
        <v>1101</v>
      </c>
      <c r="E652" s="33" t="s">
        <v>51</v>
      </c>
      <c r="F652" s="38" t="s">
        <v>998</v>
      </c>
    </row>
    <row r="653" spans="1:6">
      <c r="A653" s="38" t="s">
        <v>1132</v>
      </c>
      <c r="B653" s="38" t="s">
        <v>1133</v>
      </c>
      <c r="C653" s="38" t="s">
        <v>996</v>
      </c>
      <c r="D653" s="40" t="s">
        <v>1101</v>
      </c>
      <c r="E653" s="33" t="s">
        <v>51</v>
      </c>
      <c r="F653" s="38" t="s">
        <v>998</v>
      </c>
    </row>
    <row r="654" spans="1:6">
      <c r="A654" s="38" t="s">
        <v>1134</v>
      </c>
      <c r="B654" s="38" t="s">
        <v>1135</v>
      </c>
      <c r="C654" s="38" t="s">
        <v>996</v>
      </c>
      <c r="D654" s="40" t="s">
        <v>1101</v>
      </c>
      <c r="E654" s="33" t="s">
        <v>51</v>
      </c>
      <c r="F654" s="38" t="s">
        <v>998</v>
      </c>
    </row>
    <row r="655" spans="1:6">
      <c r="A655" s="41" t="s">
        <v>1136</v>
      </c>
      <c r="B655" s="41" t="s">
        <v>1137</v>
      </c>
      <c r="C655" s="41" t="s">
        <v>996</v>
      </c>
      <c r="D655" s="40" t="s">
        <v>1101</v>
      </c>
      <c r="E655" s="33" t="s">
        <v>51</v>
      </c>
      <c r="F655" s="41" t="s">
        <v>998</v>
      </c>
    </row>
    <row r="656" spans="1:6">
      <c r="A656" s="41" t="s">
        <v>1138</v>
      </c>
      <c r="B656" s="41" t="s">
        <v>1139</v>
      </c>
      <c r="C656" s="41" t="s">
        <v>996</v>
      </c>
      <c r="D656" s="40" t="s">
        <v>1101</v>
      </c>
      <c r="E656" s="33" t="s">
        <v>51</v>
      </c>
      <c r="F656" s="41" t="s">
        <v>998</v>
      </c>
    </row>
    <row r="657" spans="1:6">
      <c r="A657" s="41" t="s">
        <v>1140</v>
      </c>
      <c r="B657" s="41" t="s">
        <v>1141</v>
      </c>
      <c r="C657" s="41" t="s">
        <v>996</v>
      </c>
      <c r="D657" s="40" t="s">
        <v>1101</v>
      </c>
      <c r="E657" s="33" t="s">
        <v>51</v>
      </c>
      <c r="F657" s="41" t="s">
        <v>998</v>
      </c>
    </row>
    <row r="658" spans="1:6">
      <c r="A658" s="41" t="s">
        <v>1142</v>
      </c>
      <c r="B658" s="33" t="s">
        <v>1143</v>
      </c>
      <c r="C658" s="33" t="s">
        <v>996</v>
      </c>
      <c r="D658" s="40" t="s">
        <v>1101</v>
      </c>
      <c r="E658" s="33" t="s">
        <v>51</v>
      </c>
      <c r="F658" s="33" t="s">
        <v>998</v>
      </c>
    </row>
    <row r="659" spans="1:6">
      <c r="A659" s="41" t="s">
        <v>1144</v>
      </c>
      <c r="B659" s="41" t="s">
        <v>1145</v>
      </c>
      <c r="C659" s="41" t="s">
        <v>996</v>
      </c>
      <c r="D659" s="40" t="s">
        <v>1101</v>
      </c>
      <c r="E659" s="33" t="s">
        <v>51</v>
      </c>
      <c r="F659" s="41" t="s">
        <v>998</v>
      </c>
    </row>
    <row r="660" spans="1:6">
      <c r="A660" s="41" t="s">
        <v>1146</v>
      </c>
      <c r="B660" s="41" t="s">
        <v>1147</v>
      </c>
      <c r="C660" s="41" t="s">
        <v>996</v>
      </c>
      <c r="D660" s="40" t="s">
        <v>1101</v>
      </c>
      <c r="E660" s="33" t="s">
        <v>51</v>
      </c>
      <c r="F660" s="41" t="s">
        <v>998</v>
      </c>
    </row>
    <row r="661" spans="1:6">
      <c r="A661" s="41" t="s">
        <v>1148</v>
      </c>
      <c r="B661" s="41" t="s">
        <v>1149</v>
      </c>
      <c r="C661" s="41" t="s">
        <v>996</v>
      </c>
      <c r="D661" s="40" t="s">
        <v>1101</v>
      </c>
      <c r="E661" s="33" t="s">
        <v>51</v>
      </c>
      <c r="F661" s="41" t="s">
        <v>998</v>
      </c>
    </row>
    <row r="662" spans="1:6">
      <c r="A662" s="41" t="s">
        <v>1150</v>
      </c>
      <c r="B662" s="41" t="s">
        <v>1151</v>
      </c>
      <c r="C662" s="41" t="s">
        <v>996</v>
      </c>
      <c r="D662" s="40" t="s">
        <v>1101</v>
      </c>
      <c r="E662" s="33" t="s">
        <v>51</v>
      </c>
      <c r="F662" s="41" t="s">
        <v>998</v>
      </c>
    </row>
    <row r="663" spans="1:6">
      <c r="A663" s="41" t="s">
        <v>1152</v>
      </c>
      <c r="B663" s="41" t="s">
        <v>1153</v>
      </c>
      <c r="C663" s="41" t="s">
        <v>996</v>
      </c>
      <c r="D663" s="40" t="s">
        <v>1101</v>
      </c>
      <c r="E663" s="33" t="s">
        <v>51</v>
      </c>
      <c r="F663" s="41" t="s">
        <v>998</v>
      </c>
    </row>
    <row r="664" spans="1:6">
      <c r="A664" s="41" t="s">
        <v>1154</v>
      </c>
      <c r="B664" s="41" t="s">
        <v>1155</v>
      </c>
      <c r="C664" s="41" t="s">
        <v>996</v>
      </c>
      <c r="D664" s="40" t="s">
        <v>1101</v>
      </c>
      <c r="E664" s="33" t="s">
        <v>51</v>
      </c>
      <c r="F664" s="41" t="s">
        <v>998</v>
      </c>
    </row>
    <row r="665" spans="1:6">
      <c r="A665" s="41" t="s">
        <v>1156</v>
      </c>
      <c r="B665" s="41" t="s">
        <v>1157</v>
      </c>
      <c r="C665" s="41" t="s">
        <v>996</v>
      </c>
      <c r="D665" s="40" t="s">
        <v>1101</v>
      </c>
      <c r="E665" s="33" t="s">
        <v>51</v>
      </c>
      <c r="F665" s="41" t="s">
        <v>998</v>
      </c>
    </row>
    <row r="666" spans="1:6">
      <c r="A666" s="37" t="s">
        <v>1158</v>
      </c>
      <c r="B666" s="37" t="s">
        <v>1159</v>
      </c>
      <c r="C666" s="37" t="s">
        <v>1068</v>
      </c>
      <c r="D666" s="40" t="s">
        <v>982</v>
      </c>
      <c r="E666" s="33" t="s">
        <v>51</v>
      </c>
      <c r="F666" s="37" t="s">
        <v>1098</v>
      </c>
    </row>
    <row r="667" spans="1:6">
      <c r="A667" s="40" t="s">
        <v>821</v>
      </c>
      <c r="B667" s="40" t="s">
        <v>1160</v>
      </c>
      <c r="C667" s="40" t="s">
        <v>1161</v>
      </c>
      <c r="D667" s="40" t="s">
        <v>1162</v>
      </c>
      <c r="E667" s="33" t="s">
        <v>51</v>
      </c>
      <c r="F667" s="40"/>
    </row>
    <row r="668" spans="1:6">
      <c r="A668" s="40" t="s">
        <v>187</v>
      </c>
      <c r="B668" s="41" t="s">
        <v>188</v>
      </c>
      <c r="C668" s="41" t="s">
        <v>1064</v>
      </c>
      <c r="D668" s="40" t="s">
        <v>1074</v>
      </c>
      <c r="E668" s="33" t="s">
        <v>51</v>
      </c>
      <c r="F668" s="41" t="s">
        <v>988</v>
      </c>
    </row>
    <row r="669" spans="1:6">
      <c r="A669" s="40" t="s">
        <v>1163</v>
      </c>
      <c r="B669" s="41" t="s">
        <v>1164</v>
      </c>
      <c r="C669" s="41" t="s">
        <v>1064</v>
      </c>
      <c r="D669" s="40" t="s">
        <v>1074</v>
      </c>
      <c r="E669" s="33" t="s">
        <v>51</v>
      </c>
      <c r="F669" s="41" t="s">
        <v>1165</v>
      </c>
    </row>
    <row r="670" spans="1:6">
      <c r="A670" s="40" t="s">
        <v>1166</v>
      </c>
      <c r="B670" s="41" t="s">
        <v>1167</v>
      </c>
      <c r="C670" s="41" t="s">
        <v>1064</v>
      </c>
      <c r="D670" s="40" t="s">
        <v>1074</v>
      </c>
      <c r="E670" s="33" t="s">
        <v>51</v>
      </c>
      <c r="F670" s="41" t="s">
        <v>1165</v>
      </c>
    </row>
    <row r="671" spans="1:6">
      <c r="A671" s="41" t="s">
        <v>1168</v>
      </c>
      <c r="B671" s="41" t="s">
        <v>1169</v>
      </c>
      <c r="C671" s="41" t="s">
        <v>1170</v>
      </c>
      <c r="D671" s="10" t="s">
        <v>1171</v>
      </c>
      <c r="E671" s="33" t="s">
        <v>51</v>
      </c>
      <c r="F671" s="41" t="s">
        <v>1102</v>
      </c>
    </row>
    <row r="672" spans="1:6">
      <c r="A672" s="41" t="s">
        <v>531</v>
      </c>
      <c r="B672" s="41" t="s">
        <v>532</v>
      </c>
      <c r="C672" s="38" t="s">
        <v>1077</v>
      </c>
      <c r="D672" s="40" t="s">
        <v>1162</v>
      </c>
      <c r="E672" s="33" t="s">
        <v>51</v>
      </c>
      <c r="F672" s="41" t="s">
        <v>1075</v>
      </c>
    </row>
    <row r="673" spans="1:6">
      <c r="A673" s="41" t="s">
        <v>535</v>
      </c>
      <c r="B673" s="41" t="s">
        <v>536</v>
      </c>
      <c r="C673" s="38" t="s">
        <v>1077</v>
      </c>
      <c r="D673" s="40" t="s">
        <v>1162</v>
      </c>
      <c r="E673" s="33" t="s">
        <v>51</v>
      </c>
      <c r="F673" s="41" t="s">
        <v>1075</v>
      </c>
    </row>
    <row r="674" spans="1:6">
      <c r="A674" s="41" t="s">
        <v>537</v>
      </c>
      <c r="B674" s="41" t="s">
        <v>1172</v>
      </c>
      <c r="C674" s="38" t="s">
        <v>1077</v>
      </c>
      <c r="D674" s="40" t="s">
        <v>1162</v>
      </c>
      <c r="E674" s="33" t="s">
        <v>51</v>
      </c>
      <c r="F674" s="41" t="s">
        <v>1075</v>
      </c>
    </row>
    <row r="675" spans="1:6">
      <c r="A675" s="39" t="s">
        <v>958</v>
      </c>
      <c r="B675" s="39" t="s">
        <v>959</v>
      </c>
      <c r="C675" s="32" t="s">
        <v>1077</v>
      </c>
      <c r="D675" s="40" t="s">
        <v>1162</v>
      </c>
      <c r="E675" s="33" t="s">
        <v>51</v>
      </c>
      <c r="F675" s="39" t="s">
        <v>1075</v>
      </c>
    </row>
    <row r="676" spans="1:6">
      <c r="A676" s="41" t="s">
        <v>1173</v>
      </c>
      <c r="B676" s="41" t="s">
        <v>1174</v>
      </c>
      <c r="C676" s="38" t="s">
        <v>1077</v>
      </c>
      <c r="D676" s="40" t="s">
        <v>1162</v>
      </c>
      <c r="E676" s="33" t="s">
        <v>51</v>
      </c>
      <c r="F676" s="41" t="s">
        <v>1075</v>
      </c>
    </row>
    <row r="677" spans="1:6">
      <c r="A677" s="41" t="s">
        <v>538</v>
      </c>
      <c r="B677" s="41" t="s">
        <v>539</v>
      </c>
      <c r="C677" s="38" t="s">
        <v>1077</v>
      </c>
      <c r="D677" s="40" t="s">
        <v>1162</v>
      </c>
      <c r="E677" s="33" t="s">
        <v>51</v>
      </c>
      <c r="F677" s="41" t="s">
        <v>1075</v>
      </c>
    </row>
    <row r="678" spans="1:6">
      <c r="A678" s="41" t="s">
        <v>540</v>
      </c>
      <c r="B678" s="41" t="s">
        <v>1175</v>
      </c>
      <c r="C678" s="38" t="s">
        <v>1077</v>
      </c>
      <c r="D678" s="40" t="s">
        <v>1108</v>
      </c>
      <c r="E678" s="33" t="s">
        <v>51</v>
      </c>
      <c r="F678" s="41" t="s">
        <v>1075</v>
      </c>
    </row>
    <row r="679" spans="1:6">
      <c r="A679" s="41" t="s">
        <v>541</v>
      </c>
      <c r="B679" s="41" t="s">
        <v>542</v>
      </c>
      <c r="C679" s="38" t="s">
        <v>1077</v>
      </c>
      <c r="D679" s="40" t="s">
        <v>1108</v>
      </c>
      <c r="E679" s="33" t="s">
        <v>51</v>
      </c>
      <c r="F679" s="41" t="s">
        <v>988</v>
      </c>
    </row>
    <row r="680" spans="1:6">
      <c r="A680" s="41" t="s">
        <v>543</v>
      </c>
      <c r="B680" s="41" t="s">
        <v>544</v>
      </c>
      <c r="C680" s="38" t="s">
        <v>1077</v>
      </c>
      <c r="D680" s="40" t="s">
        <v>1162</v>
      </c>
      <c r="E680" s="33" t="s">
        <v>51</v>
      </c>
      <c r="F680" s="41" t="s">
        <v>1075</v>
      </c>
    </row>
    <row r="681" spans="1:6">
      <c r="A681" s="41" t="s">
        <v>545</v>
      </c>
      <c r="B681" s="41" t="s">
        <v>546</v>
      </c>
      <c r="C681" s="38" t="s">
        <v>1077</v>
      </c>
      <c r="D681" s="40" t="s">
        <v>1162</v>
      </c>
      <c r="E681" s="33" t="s">
        <v>51</v>
      </c>
      <c r="F681" s="41" t="s">
        <v>1075</v>
      </c>
    </row>
    <row r="682" spans="1:6">
      <c r="A682" s="41" t="s">
        <v>547</v>
      </c>
      <c r="B682" s="41" t="s">
        <v>548</v>
      </c>
      <c r="C682" s="38" t="s">
        <v>1077</v>
      </c>
      <c r="D682" s="40" t="s">
        <v>1078</v>
      </c>
      <c r="E682" s="33" t="s">
        <v>51</v>
      </c>
      <c r="F682" s="41" t="s">
        <v>1075</v>
      </c>
    </row>
    <row r="683" spans="1:6">
      <c r="A683" s="41" t="s">
        <v>551</v>
      </c>
      <c r="B683" s="41" t="s">
        <v>552</v>
      </c>
      <c r="C683" s="38" t="s">
        <v>1077</v>
      </c>
      <c r="D683" s="40" t="s">
        <v>1078</v>
      </c>
      <c r="E683" s="33" t="s">
        <v>51</v>
      </c>
      <c r="F683" s="41" t="s">
        <v>1075</v>
      </c>
    </row>
    <row r="684" spans="1:6">
      <c r="A684" s="41" t="s">
        <v>962</v>
      </c>
      <c r="B684" s="41" t="s">
        <v>963</v>
      </c>
      <c r="C684" s="38" t="s">
        <v>1077</v>
      </c>
      <c r="D684" s="40" t="s">
        <v>1078</v>
      </c>
      <c r="E684" s="33" t="s">
        <v>51</v>
      </c>
      <c r="F684" s="41" t="s">
        <v>988</v>
      </c>
    </row>
    <row r="685" spans="1:6">
      <c r="A685" s="41" t="s">
        <v>553</v>
      </c>
      <c r="B685" s="41" t="s">
        <v>554</v>
      </c>
      <c r="C685" s="38" t="s">
        <v>1077</v>
      </c>
      <c r="D685" s="40" t="s">
        <v>1078</v>
      </c>
      <c r="E685" s="33" t="s">
        <v>51</v>
      </c>
      <c r="F685" s="41" t="s">
        <v>1075</v>
      </c>
    </row>
    <row r="686" spans="1:6">
      <c r="A686" s="41" t="s">
        <v>555</v>
      </c>
      <c r="B686" s="41" t="s">
        <v>556</v>
      </c>
      <c r="C686" s="38" t="s">
        <v>1077</v>
      </c>
      <c r="D686" s="40" t="s">
        <v>1078</v>
      </c>
      <c r="E686" s="33" t="s">
        <v>51</v>
      </c>
      <c r="F686" s="41" t="s">
        <v>1075</v>
      </c>
    </row>
    <row r="687" spans="1:6">
      <c r="A687" s="41" t="s">
        <v>557</v>
      </c>
      <c r="B687" s="41" t="s">
        <v>558</v>
      </c>
      <c r="C687" s="38" t="s">
        <v>1077</v>
      </c>
      <c r="D687" s="40" t="s">
        <v>1108</v>
      </c>
      <c r="E687" s="33" t="s">
        <v>51</v>
      </c>
      <c r="F687" s="41" t="s">
        <v>1075</v>
      </c>
    </row>
    <row r="688" spans="1:6">
      <c r="A688" s="41" t="s">
        <v>561</v>
      </c>
      <c r="B688" s="41" t="s">
        <v>562</v>
      </c>
      <c r="C688" s="38" t="s">
        <v>1077</v>
      </c>
      <c r="D688" s="40" t="s">
        <v>1108</v>
      </c>
      <c r="E688" s="33" t="s">
        <v>51</v>
      </c>
      <c r="F688" s="41" t="s">
        <v>1102</v>
      </c>
    </row>
    <row r="689" spans="1:6">
      <c r="A689" s="41" t="s">
        <v>106</v>
      </c>
      <c r="B689" s="41" t="s">
        <v>1176</v>
      </c>
      <c r="C689" s="41" t="s">
        <v>1177</v>
      </c>
      <c r="D689" s="40" t="s">
        <v>1093</v>
      </c>
      <c r="E689" s="33" t="s">
        <v>51</v>
      </c>
      <c r="F689" s="41" t="s">
        <v>1178</v>
      </c>
    </row>
    <row r="690" spans="1:6">
      <c r="A690" s="41" t="s">
        <v>107</v>
      </c>
      <c r="B690" s="41" t="s">
        <v>875</v>
      </c>
      <c r="C690" s="41" t="s">
        <v>1177</v>
      </c>
      <c r="D690" s="40" t="s">
        <v>1093</v>
      </c>
      <c r="E690" s="33" t="s">
        <v>51</v>
      </c>
      <c r="F690" s="41" t="s">
        <v>1178</v>
      </c>
    </row>
    <row r="691" spans="1:6">
      <c r="A691" s="37" t="s">
        <v>1179</v>
      </c>
      <c r="B691" s="37" t="s">
        <v>1180</v>
      </c>
      <c r="C691" s="37" t="s">
        <v>1177</v>
      </c>
      <c r="D691" s="40" t="s">
        <v>1093</v>
      </c>
      <c r="E691" s="33" t="s">
        <v>51</v>
      </c>
      <c r="F691" s="37" t="s">
        <v>1178</v>
      </c>
    </row>
    <row r="692" spans="1:6">
      <c r="A692" s="41" t="s">
        <v>1181</v>
      </c>
      <c r="B692" s="41" t="s">
        <v>1182</v>
      </c>
      <c r="C692" s="41" t="s">
        <v>1177</v>
      </c>
      <c r="D692" s="40" t="s">
        <v>1093</v>
      </c>
      <c r="E692" s="33" t="s">
        <v>51</v>
      </c>
      <c r="F692" s="41" t="s">
        <v>1102</v>
      </c>
    </row>
    <row r="693" spans="1:6">
      <c r="A693" s="41" t="s">
        <v>1183</v>
      </c>
      <c r="B693" s="41" t="s">
        <v>1184</v>
      </c>
      <c r="C693" s="41" t="s">
        <v>1177</v>
      </c>
      <c r="D693" s="40" t="s">
        <v>1093</v>
      </c>
      <c r="E693" s="33" t="s">
        <v>51</v>
      </c>
      <c r="F693" s="41" t="s">
        <v>1178</v>
      </c>
    </row>
    <row r="694" spans="1:6">
      <c r="A694" s="41" t="s">
        <v>108</v>
      </c>
      <c r="B694" s="41" t="s">
        <v>1185</v>
      </c>
      <c r="C694" s="41" t="s">
        <v>1177</v>
      </c>
      <c r="D694" s="40" t="s">
        <v>1093</v>
      </c>
      <c r="E694" s="33" t="s">
        <v>51</v>
      </c>
      <c r="F694" s="41" t="s">
        <v>1178</v>
      </c>
    </row>
    <row r="695" spans="1:6">
      <c r="A695" s="40" t="s">
        <v>184</v>
      </c>
      <c r="B695" s="40" t="s">
        <v>185</v>
      </c>
      <c r="C695" s="40" t="s">
        <v>1064</v>
      </c>
      <c r="D695" s="40" t="s">
        <v>1108</v>
      </c>
      <c r="E695" s="33" t="s">
        <v>51</v>
      </c>
      <c r="F695" s="40" t="s">
        <v>988</v>
      </c>
    </row>
    <row r="696" spans="1:6">
      <c r="A696" s="41" t="s">
        <v>1186</v>
      </c>
      <c r="B696" s="41" t="s">
        <v>1187</v>
      </c>
      <c r="C696" s="41" t="s">
        <v>1188</v>
      </c>
      <c r="D696" s="40" t="s">
        <v>1114</v>
      </c>
      <c r="E696" s="33" t="s">
        <v>51</v>
      </c>
      <c r="F696" s="41"/>
    </row>
    <row r="697" spans="1:6">
      <c r="A697" s="41" t="s">
        <v>960</v>
      </c>
      <c r="B697" s="41" t="s">
        <v>961</v>
      </c>
      <c r="C697" s="38" t="s">
        <v>1077</v>
      </c>
      <c r="D697" s="40" t="s">
        <v>1078</v>
      </c>
      <c r="E697" s="33" t="s">
        <v>51</v>
      </c>
      <c r="F697" s="41" t="s">
        <v>1075</v>
      </c>
    </row>
    <row r="698" spans="1:6">
      <c r="A698" s="41" t="s">
        <v>549</v>
      </c>
      <c r="B698" s="41" t="s">
        <v>550</v>
      </c>
      <c r="C698" s="38" t="s">
        <v>1077</v>
      </c>
      <c r="D698" s="40" t="s">
        <v>1078</v>
      </c>
      <c r="E698" s="33" t="s">
        <v>51</v>
      </c>
      <c r="F698" s="41" t="s">
        <v>988</v>
      </c>
    </row>
    <row r="699" spans="1:6">
      <c r="A699" s="41" t="s">
        <v>618</v>
      </c>
      <c r="B699" s="41" t="s">
        <v>1189</v>
      </c>
      <c r="C699" s="41" t="s">
        <v>1190</v>
      </c>
      <c r="D699" s="40" t="s">
        <v>1114</v>
      </c>
      <c r="E699" s="33" t="s">
        <v>51</v>
      </c>
      <c r="F699" s="41" t="s">
        <v>988</v>
      </c>
    </row>
    <row r="700" spans="1:6">
      <c r="A700" s="38" t="s">
        <v>791</v>
      </c>
      <c r="B700" s="38" t="s">
        <v>792</v>
      </c>
      <c r="C700" s="38" t="s">
        <v>1191</v>
      </c>
      <c r="D700" s="40" t="s">
        <v>992</v>
      </c>
      <c r="E700" s="33" t="s">
        <v>51</v>
      </c>
      <c r="F700" s="38" t="s">
        <v>1192</v>
      </c>
    </row>
    <row r="701" spans="1:6">
      <c r="A701" s="41" t="s">
        <v>793</v>
      </c>
      <c r="B701" s="41" t="s">
        <v>1193</v>
      </c>
      <c r="C701" s="41" t="s">
        <v>1191</v>
      </c>
      <c r="D701" s="40" t="s">
        <v>992</v>
      </c>
      <c r="E701" s="33" t="s">
        <v>51</v>
      </c>
      <c r="F701" s="41" t="s">
        <v>1192</v>
      </c>
    </row>
    <row r="702" spans="1:6">
      <c r="A702" s="41" t="s">
        <v>794</v>
      </c>
      <c r="B702" s="41" t="s">
        <v>795</v>
      </c>
      <c r="C702" s="41" t="s">
        <v>1191</v>
      </c>
      <c r="D702" s="40" t="s">
        <v>992</v>
      </c>
      <c r="E702" s="33" t="s">
        <v>51</v>
      </c>
      <c r="F702" s="41" t="s">
        <v>1192</v>
      </c>
    </row>
    <row r="703" spans="1:6">
      <c r="A703" s="41" t="s">
        <v>796</v>
      </c>
      <c r="B703" s="41" t="s">
        <v>797</v>
      </c>
      <c r="C703" s="41" t="s">
        <v>1191</v>
      </c>
      <c r="D703" s="40" t="s">
        <v>992</v>
      </c>
      <c r="E703" s="33" t="s">
        <v>51</v>
      </c>
      <c r="F703" s="41" t="s">
        <v>1192</v>
      </c>
    </row>
    <row r="704" spans="1:6">
      <c r="A704" s="41" t="s">
        <v>798</v>
      </c>
      <c r="B704" s="41" t="s">
        <v>1194</v>
      </c>
      <c r="C704" s="41" t="s">
        <v>1191</v>
      </c>
      <c r="D704" s="40" t="s">
        <v>992</v>
      </c>
      <c r="E704" s="33" t="s">
        <v>51</v>
      </c>
      <c r="F704" s="41" t="s">
        <v>1192</v>
      </c>
    </row>
    <row r="705" spans="1:6">
      <c r="A705" s="41" t="s">
        <v>803</v>
      </c>
      <c r="B705" s="41" t="s">
        <v>1195</v>
      </c>
      <c r="C705" s="41" t="s">
        <v>1196</v>
      </c>
      <c r="D705" s="40" t="s">
        <v>1114</v>
      </c>
      <c r="E705" s="33" t="s">
        <v>51</v>
      </c>
      <c r="F705" s="41" t="s">
        <v>1075</v>
      </c>
    </row>
    <row r="706" spans="1:6">
      <c r="A706" s="41" t="s">
        <v>969</v>
      </c>
      <c r="B706" s="41" t="s">
        <v>1197</v>
      </c>
      <c r="C706" s="41" t="s">
        <v>1112</v>
      </c>
      <c r="D706" s="40" t="s">
        <v>1108</v>
      </c>
      <c r="E706" s="33" t="s">
        <v>51</v>
      </c>
      <c r="F706" s="41" t="s">
        <v>988</v>
      </c>
    </row>
    <row r="707" spans="1:6">
      <c r="A707" s="41" t="s">
        <v>1198</v>
      </c>
      <c r="B707" s="41" t="s">
        <v>1199</v>
      </c>
      <c r="C707" s="41" t="s">
        <v>1112</v>
      </c>
      <c r="D707" s="40" t="s">
        <v>1108</v>
      </c>
      <c r="E707" s="33" t="s">
        <v>51</v>
      </c>
      <c r="F707" s="41" t="s">
        <v>988</v>
      </c>
    </row>
    <row r="708" spans="1:6">
      <c r="A708" s="41" t="s">
        <v>870</v>
      </c>
      <c r="B708" s="41" t="s">
        <v>871</v>
      </c>
      <c r="C708" s="41" t="s">
        <v>1112</v>
      </c>
      <c r="D708" s="40" t="s">
        <v>1065</v>
      </c>
      <c r="E708" s="33" t="s">
        <v>51</v>
      </c>
      <c r="F708" s="41" t="s">
        <v>988</v>
      </c>
    </row>
    <row r="709" spans="1:6">
      <c r="A709" s="41" t="s">
        <v>872</v>
      </c>
      <c r="B709" s="41" t="s">
        <v>873</v>
      </c>
      <c r="C709" s="41" t="s">
        <v>1112</v>
      </c>
      <c r="D709" s="40" t="s">
        <v>1114</v>
      </c>
      <c r="E709" s="33" t="s">
        <v>51</v>
      </c>
      <c r="F709" s="41" t="s">
        <v>988</v>
      </c>
    </row>
    <row r="710" spans="1:6">
      <c r="A710" s="41" t="s">
        <v>874</v>
      </c>
      <c r="B710" s="41" t="s">
        <v>875</v>
      </c>
      <c r="C710" s="41" t="s">
        <v>1112</v>
      </c>
      <c r="D710" s="40" t="s">
        <v>1078</v>
      </c>
      <c r="E710" s="33" t="s">
        <v>51</v>
      </c>
      <c r="F710" s="41" t="s">
        <v>988</v>
      </c>
    </row>
    <row r="711" spans="1:6">
      <c r="A711" s="41" t="s">
        <v>1200</v>
      </c>
      <c r="B711" s="41" t="s">
        <v>1201</v>
      </c>
      <c r="C711" s="41" t="s">
        <v>1202</v>
      </c>
      <c r="D711" s="40" t="s">
        <v>1093</v>
      </c>
      <c r="E711" s="33" t="s">
        <v>51</v>
      </c>
      <c r="F711" s="41" t="s">
        <v>998</v>
      </c>
    </row>
    <row r="712" spans="1:6">
      <c r="A712" s="41" t="s">
        <v>1203</v>
      </c>
      <c r="B712" s="41" t="s">
        <v>1204</v>
      </c>
      <c r="C712" s="41" t="s">
        <v>1202</v>
      </c>
      <c r="D712" s="40" t="s">
        <v>1093</v>
      </c>
      <c r="E712" s="33" t="s">
        <v>51</v>
      </c>
      <c r="F712" s="41" t="s">
        <v>998</v>
      </c>
    </row>
    <row r="713" spans="1:6">
      <c r="A713" s="41" t="s">
        <v>1205</v>
      </c>
      <c r="B713" s="41" t="s">
        <v>1206</v>
      </c>
      <c r="C713" s="41" t="s">
        <v>1202</v>
      </c>
      <c r="D713" s="40" t="s">
        <v>1093</v>
      </c>
      <c r="E713" s="33" t="s">
        <v>51</v>
      </c>
      <c r="F713" s="41" t="s">
        <v>998</v>
      </c>
    </row>
    <row r="714" spans="1:6">
      <c r="A714" s="41" t="s">
        <v>1207</v>
      </c>
      <c r="B714" s="41" t="s">
        <v>1208</v>
      </c>
      <c r="C714" s="41" t="s">
        <v>1202</v>
      </c>
      <c r="D714" s="40" t="s">
        <v>1093</v>
      </c>
      <c r="E714" s="33" t="s">
        <v>51</v>
      </c>
      <c r="F714" s="41" t="s">
        <v>998</v>
      </c>
    </row>
    <row r="715" spans="1:6">
      <c r="A715" s="41" t="s">
        <v>1209</v>
      </c>
      <c r="B715" s="41" t="s">
        <v>1210</v>
      </c>
      <c r="C715" s="41" t="s">
        <v>1202</v>
      </c>
      <c r="D715" s="40" t="s">
        <v>1093</v>
      </c>
      <c r="E715" s="33" t="s">
        <v>51</v>
      </c>
      <c r="F715" s="41" t="s">
        <v>998</v>
      </c>
    </row>
    <row r="716" spans="1:6">
      <c r="A716" s="41" t="s">
        <v>1211</v>
      </c>
      <c r="B716" s="41" t="s">
        <v>1212</v>
      </c>
      <c r="C716" s="41" t="s">
        <v>1202</v>
      </c>
      <c r="D716" s="40" t="s">
        <v>1093</v>
      </c>
      <c r="E716" s="33" t="s">
        <v>51</v>
      </c>
      <c r="F716" s="41" t="s">
        <v>998</v>
      </c>
    </row>
    <row r="717" spans="1:6">
      <c r="A717" s="41" t="s">
        <v>1213</v>
      </c>
      <c r="B717" s="41" t="s">
        <v>1214</v>
      </c>
      <c r="C717" s="41" t="s">
        <v>1202</v>
      </c>
      <c r="D717" s="40" t="s">
        <v>1093</v>
      </c>
      <c r="E717" s="33" t="s">
        <v>51</v>
      </c>
      <c r="F717" s="41" t="s">
        <v>998</v>
      </c>
    </row>
    <row r="718" spans="1:6">
      <c r="A718" s="41" t="s">
        <v>1215</v>
      </c>
      <c r="B718" s="41" t="s">
        <v>1216</v>
      </c>
      <c r="C718" s="41" t="s">
        <v>1202</v>
      </c>
      <c r="D718" s="40" t="s">
        <v>1093</v>
      </c>
      <c r="E718" s="33" t="s">
        <v>51</v>
      </c>
      <c r="F718" s="41" t="s">
        <v>998</v>
      </c>
    </row>
    <row r="719" spans="1:6">
      <c r="A719" s="41" t="s">
        <v>1217</v>
      </c>
      <c r="B719" s="41" t="s">
        <v>1218</v>
      </c>
      <c r="C719" s="41" t="s">
        <v>1202</v>
      </c>
      <c r="D719" s="40" t="s">
        <v>1093</v>
      </c>
      <c r="E719" s="33" t="s">
        <v>51</v>
      </c>
      <c r="F719" s="41" t="s">
        <v>998</v>
      </c>
    </row>
    <row r="720" spans="1:6">
      <c r="A720" s="41" t="s">
        <v>1219</v>
      </c>
      <c r="B720" s="41" t="s">
        <v>1220</v>
      </c>
      <c r="C720" s="41" t="s">
        <v>1202</v>
      </c>
      <c r="D720" s="40" t="s">
        <v>1093</v>
      </c>
      <c r="E720" s="33" t="s">
        <v>51</v>
      </c>
      <c r="F720" s="41" t="s">
        <v>998</v>
      </c>
    </row>
    <row r="721" spans="1:6">
      <c r="A721" s="41" t="s">
        <v>1221</v>
      </c>
      <c r="B721" s="41" t="s">
        <v>1222</v>
      </c>
      <c r="C721" s="41" t="s">
        <v>1202</v>
      </c>
      <c r="D721" s="40" t="s">
        <v>1093</v>
      </c>
      <c r="E721" s="33" t="s">
        <v>51</v>
      </c>
      <c r="F721" s="41" t="s">
        <v>998</v>
      </c>
    </row>
    <row r="722" spans="1:6">
      <c r="A722" s="41" t="s">
        <v>1223</v>
      </c>
      <c r="B722" s="41" t="s">
        <v>1224</v>
      </c>
      <c r="C722" s="41" t="s">
        <v>1202</v>
      </c>
      <c r="D722" s="40" t="s">
        <v>1093</v>
      </c>
      <c r="E722" s="33" t="s">
        <v>51</v>
      </c>
      <c r="F722" s="41" t="s">
        <v>998</v>
      </c>
    </row>
    <row r="723" spans="1:6">
      <c r="A723" s="41" t="s">
        <v>1225</v>
      </c>
      <c r="B723" s="41" t="s">
        <v>1226</v>
      </c>
      <c r="C723" s="41" t="s">
        <v>1202</v>
      </c>
      <c r="D723" s="40" t="s">
        <v>1093</v>
      </c>
      <c r="E723" s="33" t="s">
        <v>51</v>
      </c>
      <c r="F723" s="41" t="s">
        <v>998</v>
      </c>
    </row>
    <row r="724" spans="1:6">
      <c r="A724" s="41" t="s">
        <v>1227</v>
      </c>
      <c r="B724" s="41" t="s">
        <v>1228</v>
      </c>
      <c r="C724" s="41" t="s">
        <v>1202</v>
      </c>
      <c r="D724" s="40" t="s">
        <v>1093</v>
      </c>
      <c r="E724" s="33" t="s">
        <v>51</v>
      </c>
      <c r="F724" s="41" t="s">
        <v>998</v>
      </c>
    </row>
    <row r="725" spans="1:6">
      <c r="A725" s="41" t="s">
        <v>1229</v>
      </c>
      <c r="B725" s="41" t="s">
        <v>1230</v>
      </c>
      <c r="C725" s="41" t="s">
        <v>1202</v>
      </c>
      <c r="D725" s="40" t="s">
        <v>1093</v>
      </c>
      <c r="E725" s="33" t="s">
        <v>51</v>
      </c>
      <c r="F725" s="41" t="s">
        <v>998</v>
      </c>
    </row>
    <row r="726" spans="1:6">
      <c r="A726" s="41" t="s">
        <v>1231</v>
      </c>
      <c r="B726" s="41" t="s">
        <v>1232</v>
      </c>
      <c r="C726" s="41" t="s">
        <v>1202</v>
      </c>
      <c r="D726" s="40" t="s">
        <v>1093</v>
      </c>
      <c r="E726" s="33" t="s">
        <v>51</v>
      </c>
      <c r="F726" s="41" t="s">
        <v>998</v>
      </c>
    </row>
    <row r="727" spans="1:6">
      <c r="A727" s="41" t="s">
        <v>1233</v>
      </c>
      <c r="B727" s="41" t="s">
        <v>1234</v>
      </c>
      <c r="C727" s="41" t="s">
        <v>1202</v>
      </c>
      <c r="D727" s="40" t="s">
        <v>1093</v>
      </c>
      <c r="E727" s="33" t="s">
        <v>51</v>
      </c>
      <c r="F727" s="41" t="s">
        <v>998</v>
      </c>
    </row>
    <row r="728" spans="1:6">
      <c r="A728" s="41" t="s">
        <v>1235</v>
      </c>
      <c r="B728" s="41" t="s">
        <v>1236</v>
      </c>
      <c r="C728" s="41" t="s">
        <v>1202</v>
      </c>
      <c r="D728" s="40" t="s">
        <v>1093</v>
      </c>
      <c r="E728" s="33" t="s">
        <v>51</v>
      </c>
      <c r="F728" s="41" t="s">
        <v>998</v>
      </c>
    </row>
    <row r="729" spans="1:6">
      <c r="A729" s="41" t="s">
        <v>1237</v>
      </c>
      <c r="B729" s="41" t="s">
        <v>1238</v>
      </c>
      <c r="C729" s="41" t="s">
        <v>1202</v>
      </c>
      <c r="D729" s="40" t="s">
        <v>1093</v>
      </c>
      <c r="E729" s="33" t="s">
        <v>51</v>
      </c>
      <c r="F729" s="41" t="s">
        <v>998</v>
      </c>
    </row>
    <row r="730" spans="1:6">
      <c r="A730" s="41" t="s">
        <v>559</v>
      </c>
      <c r="B730" s="41" t="s">
        <v>560</v>
      </c>
      <c r="C730" s="38" t="s">
        <v>1077</v>
      </c>
      <c r="D730" s="40" t="s">
        <v>1078</v>
      </c>
      <c r="E730" s="33" t="s">
        <v>51</v>
      </c>
      <c r="F730" s="41" t="s">
        <v>988</v>
      </c>
    </row>
    <row r="731" spans="1:6">
      <c r="A731" s="41" t="s">
        <v>563</v>
      </c>
      <c r="B731" s="41" t="s">
        <v>564</v>
      </c>
      <c r="C731" s="38" t="s">
        <v>1239</v>
      </c>
      <c r="D731" s="40" t="s">
        <v>1078</v>
      </c>
      <c r="E731" s="33" t="s">
        <v>51</v>
      </c>
      <c r="F731" s="41" t="s">
        <v>1075</v>
      </c>
    </row>
    <row r="732" spans="1:6">
      <c r="A732" s="41" t="s">
        <v>974</v>
      </c>
      <c r="B732" s="41" t="s">
        <v>975</v>
      </c>
      <c r="C732" s="41" t="s">
        <v>1240</v>
      </c>
      <c r="D732" s="40" t="s">
        <v>1101</v>
      </c>
      <c r="E732" s="33" t="s">
        <v>51</v>
      </c>
      <c r="F732" s="41" t="s">
        <v>988</v>
      </c>
    </row>
    <row r="733" spans="1:6">
      <c r="A733" s="6" t="s">
        <v>1443</v>
      </c>
      <c r="B733" s="6" t="s">
        <v>1444</v>
      </c>
      <c r="C733" s="6" t="s">
        <v>1384</v>
      </c>
      <c r="D733" s="6"/>
      <c r="E733" s="6"/>
      <c r="F733" s="6"/>
    </row>
  </sheetData>
  <autoFilter ref="A1:F1">
    <sortState ref="A2:F733">
      <sortCondition ref="E1"/>
    </sortState>
  </autoFilter>
  <hyperlinks>
    <hyperlink ref="D671" r:id="rId1" display="y.tahar@fao-consulting.com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926"/>
  <sheetViews>
    <sheetView showGridLines="0" workbookViewId="0">
      <selection activeCell="D346" sqref="D346"/>
    </sheetView>
  </sheetViews>
  <sheetFormatPr baseColWidth="10" defaultRowHeight="15"/>
  <cols>
    <col min="1" max="1" width="10.28515625" bestFit="1" customWidth="1"/>
    <col min="2" max="2" width="8.42578125" bestFit="1" customWidth="1"/>
    <col min="3" max="3" width="8.140625" bestFit="1" customWidth="1"/>
    <col min="4" max="4" width="58" bestFit="1" customWidth="1"/>
    <col min="5" max="5" width="19.28515625" bestFit="1" customWidth="1"/>
    <col min="6" max="6" width="10.85546875" bestFit="1" customWidth="1"/>
    <col min="7" max="7" width="9.85546875" bestFit="1" customWidth="1"/>
    <col min="8" max="8" width="10.7109375" bestFit="1" customWidth="1"/>
    <col min="9" max="9" width="9.140625" bestFit="1" customWidth="1"/>
    <col min="10" max="10" width="40.28515625" bestFit="1" customWidth="1"/>
    <col min="11" max="11" width="50.140625" bestFit="1" customWidth="1"/>
    <col min="12" max="12" width="35.140625" bestFit="1" customWidth="1"/>
    <col min="13" max="13" width="13" bestFit="1" customWidth="1"/>
    <col min="14" max="14" width="10.28515625" bestFit="1" customWidth="1"/>
  </cols>
  <sheetData>
    <row r="1" spans="1:14" ht="51">
      <c r="A1" s="7" t="s">
        <v>1654</v>
      </c>
      <c r="B1" s="8" t="s">
        <v>57</v>
      </c>
      <c r="C1" s="7" t="s">
        <v>1655</v>
      </c>
      <c r="D1" s="7" t="s">
        <v>1656</v>
      </c>
      <c r="E1" s="7" t="s">
        <v>1657</v>
      </c>
      <c r="F1" s="7" t="s">
        <v>1658</v>
      </c>
      <c r="G1" s="7" t="s">
        <v>1659</v>
      </c>
      <c r="H1" s="7" t="s">
        <v>1660</v>
      </c>
      <c r="I1" s="7" t="s">
        <v>1661</v>
      </c>
      <c r="J1" s="7" t="s">
        <v>55</v>
      </c>
      <c r="K1" s="7" t="s">
        <v>1662</v>
      </c>
      <c r="L1" s="7" t="s">
        <v>1663</v>
      </c>
      <c r="M1" s="7" t="s">
        <v>1664</v>
      </c>
      <c r="N1" s="7" t="s">
        <v>1654</v>
      </c>
    </row>
    <row r="2" spans="1:14">
      <c r="A2" t="s">
        <v>1644</v>
      </c>
      <c r="B2" s="9" t="s">
        <v>1665</v>
      </c>
      <c r="C2" t="s">
        <v>2</v>
      </c>
      <c r="D2" t="s">
        <v>1666</v>
      </c>
      <c r="E2" t="s">
        <v>1667</v>
      </c>
      <c r="F2" s="1">
        <v>43644</v>
      </c>
      <c r="G2" t="s">
        <v>1668</v>
      </c>
      <c r="H2" t="s">
        <v>1669</v>
      </c>
      <c r="I2" t="s">
        <v>1670</v>
      </c>
      <c r="J2" t="s">
        <v>58</v>
      </c>
      <c r="K2" t="s">
        <v>1671</v>
      </c>
      <c r="L2" t="s">
        <v>1672</v>
      </c>
      <c r="M2" t="s">
        <v>1673</v>
      </c>
      <c r="N2" t="s">
        <v>1644</v>
      </c>
    </row>
    <row r="3" spans="1:14">
      <c r="A3" t="s">
        <v>3</v>
      </c>
      <c r="B3" s="9" t="s">
        <v>1674</v>
      </c>
      <c r="C3" t="s">
        <v>2</v>
      </c>
      <c r="D3" t="s">
        <v>1675</v>
      </c>
      <c r="E3" t="s">
        <v>1676</v>
      </c>
      <c r="F3" s="1">
        <v>43644</v>
      </c>
      <c r="G3" t="s">
        <v>1668</v>
      </c>
      <c r="H3" t="s">
        <v>1669</v>
      </c>
      <c r="I3" t="s">
        <v>1670</v>
      </c>
      <c r="J3" t="s">
        <v>59</v>
      </c>
      <c r="K3" t="s">
        <v>1671</v>
      </c>
      <c r="L3" t="s">
        <v>1677</v>
      </c>
      <c r="M3" t="s">
        <v>1678</v>
      </c>
      <c r="N3" t="s">
        <v>3</v>
      </c>
    </row>
    <row r="4" spans="1:14">
      <c r="A4" t="s">
        <v>1644</v>
      </c>
      <c r="B4" s="9" t="s">
        <v>1679</v>
      </c>
      <c r="C4" t="s">
        <v>2</v>
      </c>
      <c r="D4" t="s">
        <v>1680</v>
      </c>
      <c r="E4" t="s">
        <v>1681</v>
      </c>
      <c r="F4" s="1">
        <v>43644</v>
      </c>
      <c r="G4" t="s">
        <v>1668</v>
      </c>
      <c r="H4" t="s">
        <v>1669</v>
      </c>
      <c r="I4" t="s">
        <v>1670</v>
      </c>
      <c r="J4" t="s">
        <v>58</v>
      </c>
      <c r="K4" t="s">
        <v>1671</v>
      </c>
      <c r="L4" t="s">
        <v>1672</v>
      </c>
      <c r="M4" t="s">
        <v>1682</v>
      </c>
      <c r="N4" t="s">
        <v>1644</v>
      </c>
    </row>
    <row r="5" spans="1:14">
      <c r="A5" t="s">
        <v>1644</v>
      </c>
      <c r="B5" s="9" t="s">
        <v>1683</v>
      </c>
      <c r="C5" t="s">
        <v>2</v>
      </c>
      <c r="D5" t="s">
        <v>1684</v>
      </c>
      <c r="E5" t="s">
        <v>1685</v>
      </c>
      <c r="F5" s="1">
        <v>43644</v>
      </c>
      <c r="G5" t="s">
        <v>1668</v>
      </c>
      <c r="H5" t="s">
        <v>1669</v>
      </c>
      <c r="I5" t="s">
        <v>1670</v>
      </c>
      <c r="J5" t="s">
        <v>59</v>
      </c>
      <c r="K5" t="s">
        <v>1671</v>
      </c>
      <c r="L5" t="s">
        <v>1677</v>
      </c>
      <c r="M5" t="s">
        <v>1686</v>
      </c>
      <c r="N5" t="s">
        <v>1644</v>
      </c>
    </row>
    <row r="6" spans="1:14">
      <c r="A6" t="s">
        <v>1644</v>
      </c>
      <c r="B6" s="9" t="s">
        <v>1687</v>
      </c>
      <c r="C6" t="s">
        <v>2</v>
      </c>
      <c r="D6" t="s">
        <v>1688</v>
      </c>
      <c r="E6" t="s">
        <v>1689</v>
      </c>
      <c r="F6" s="1">
        <v>43644</v>
      </c>
      <c r="G6" t="s">
        <v>1668</v>
      </c>
      <c r="H6" t="s">
        <v>1669</v>
      </c>
      <c r="I6" t="s">
        <v>1670</v>
      </c>
      <c r="J6" t="s">
        <v>59</v>
      </c>
      <c r="K6" t="s">
        <v>1671</v>
      </c>
      <c r="L6" t="s">
        <v>1677</v>
      </c>
      <c r="M6" t="s">
        <v>1690</v>
      </c>
      <c r="N6" t="s">
        <v>1644</v>
      </c>
    </row>
    <row r="7" spans="1:14">
      <c r="A7" t="s">
        <v>1644</v>
      </c>
      <c r="B7" s="9" t="s">
        <v>1691</v>
      </c>
      <c r="C7" t="s">
        <v>2</v>
      </c>
      <c r="D7" t="s">
        <v>1692</v>
      </c>
      <c r="E7" t="s">
        <v>1693</v>
      </c>
      <c r="F7" s="1">
        <v>43644</v>
      </c>
      <c r="G7" t="s">
        <v>1668</v>
      </c>
      <c r="H7" t="s">
        <v>1694</v>
      </c>
      <c r="I7" t="s">
        <v>1670</v>
      </c>
      <c r="J7" t="s">
        <v>59</v>
      </c>
      <c r="K7" t="s">
        <v>1671</v>
      </c>
      <c r="L7" t="s">
        <v>1677</v>
      </c>
      <c r="M7" t="s">
        <v>1695</v>
      </c>
      <c r="N7" t="s">
        <v>1644</v>
      </c>
    </row>
    <row r="8" spans="1:14">
      <c r="A8" t="s">
        <v>1644</v>
      </c>
      <c r="B8" s="9" t="s">
        <v>1696</v>
      </c>
      <c r="C8" t="s">
        <v>2</v>
      </c>
      <c r="D8" t="s">
        <v>1697</v>
      </c>
      <c r="E8" t="s">
        <v>1698</v>
      </c>
      <c r="F8" s="1">
        <v>43644</v>
      </c>
      <c r="G8" t="s">
        <v>1668</v>
      </c>
      <c r="H8" t="s">
        <v>1669</v>
      </c>
      <c r="I8" t="s">
        <v>1670</v>
      </c>
      <c r="J8" t="s">
        <v>58</v>
      </c>
      <c r="K8" t="s">
        <v>1671</v>
      </c>
      <c r="L8" t="s">
        <v>1672</v>
      </c>
      <c r="M8" t="s">
        <v>1699</v>
      </c>
      <c r="N8" t="s">
        <v>1644</v>
      </c>
    </row>
    <row r="9" spans="1:14">
      <c r="A9" t="s">
        <v>1644</v>
      </c>
      <c r="B9" s="9" t="s">
        <v>1700</v>
      </c>
      <c r="C9" t="s">
        <v>2</v>
      </c>
      <c r="D9" t="s">
        <v>1701</v>
      </c>
      <c r="E9" t="s">
        <v>1702</v>
      </c>
      <c r="F9" s="1">
        <v>43644</v>
      </c>
      <c r="G9" t="s">
        <v>1668</v>
      </c>
      <c r="H9" t="s">
        <v>1669</v>
      </c>
      <c r="I9" t="s">
        <v>1670</v>
      </c>
      <c r="J9" t="s">
        <v>58</v>
      </c>
      <c r="K9" t="s">
        <v>1671</v>
      </c>
      <c r="L9" t="s">
        <v>1672</v>
      </c>
      <c r="M9" t="s">
        <v>1703</v>
      </c>
      <c r="N9" t="s">
        <v>1644</v>
      </c>
    </row>
    <row r="10" spans="1:14">
      <c r="A10" t="s">
        <v>3</v>
      </c>
      <c r="B10" s="9" t="s">
        <v>1704</v>
      </c>
      <c r="C10" t="s">
        <v>2</v>
      </c>
      <c r="D10" t="s">
        <v>1705</v>
      </c>
      <c r="E10" t="s">
        <v>1706</v>
      </c>
      <c r="F10" s="1">
        <v>43644</v>
      </c>
      <c r="G10" t="s">
        <v>1668</v>
      </c>
      <c r="H10" t="s">
        <v>1669</v>
      </c>
      <c r="I10" t="s">
        <v>1670</v>
      </c>
      <c r="J10" t="s">
        <v>59</v>
      </c>
      <c r="K10" t="s">
        <v>1671</v>
      </c>
      <c r="L10" t="s">
        <v>1672</v>
      </c>
      <c r="M10" t="s">
        <v>1707</v>
      </c>
      <c r="N10" t="s">
        <v>3</v>
      </c>
    </row>
    <row r="11" spans="1:14">
      <c r="A11" t="s">
        <v>1644</v>
      </c>
      <c r="B11" s="9" t="s">
        <v>1708</v>
      </c>
      <c r="C11" t="s">
        <v>2</v>
      </c>
      <c r="D11" t="s">
        <v>1709</v>
      </c>
      <c r="E11" t="s">
        <v>1710</v>
      </c>
      <c r="F11" s="1">
        <v>43644</v>
      </c>
      <c r="G11" t="s">
        <v>1668</v>
      </c>
      <c r="H11" t="s">
        <v>1669</v>
      </c>
      <c r="I11" t="s">
        <v>1670</v>
      </c>
      <c r="J11" t="s">
        <v>58</v>
      </c>
      <c r="K11" t="s">
        <v>1671</v>
      </c>
      <c r="L11" t="s">
        <v>1677</v>
      </c>
      <c r="M11" t="s">
        <v>1711</v>
      </c>
      <c r="N11" t="s">
        <v>1644</v>
      </c>
    </row>
    <row r="12" spans="1:14">
      <c r="A12" t="s">
        <v>1644</v>
      </c>
      <c r="B12" s="9" t="s">
        <v>1712</v>
      </c>
      <c r="C12" t="s">
        <v>2</v>
      </c>
      <c r="D12" t="s">
        <v>1713</v>
      </c>
      <c r="E12" t="s">
        <v>1714</v>
      </c>
      <c r="F12" s="1">
        <v>43644</v>
      </c>
      <c r="G12" t="s">
        <v>1668</v>
      </c>
      <c r="H12" t="s">
        <v>1669</v>
      </c>
      <c r="I12" t="s">
        <v>1670</v>
      </c>
      <c r="J12" t="s">
        <v>59</v>
      </c>
      <c r="K12" t="s">
        <v>1671</v>
      </c>
      <c r="L12" t="s">
        <v>1677</v>
      </c>
      <c r="M12" t="s">
        <v>1715</v>
      </c>
      <c r="N12" t="s">
        <v>1644</v>
      </c>
    </row>
    <row r="13" spans="1:14">
      <c r="A13" t="s">
        <v>1644</v>
      </c>
      <c r="B13" s="9" t="s">
        <v>1716</v>
      </c>
      <c r="C13" t="s">
        <v>2</v>
      </c>
      <c r="D13" t="s">
        <v>1717</v>
      </c>
      <c r="E13" t="s">
        <v>1718</v>
      </c>
      <c r="F13" s="1">
        <v>43644</v>
      </c>
      <c r="G13" t="s">
        <v>1668</v>
      </c>
      <c r="H13" t="s">
        <v>1669</v>
      </c>
      <c r="I13" t="s">
        <v>1670</v>
      </c>
      <c r="J13" t="s">
        <v>58</v>
      </c>
      <c r="K13" t="s">
        <v>1671</v>
      </c>
      <c r="L13" t="s">
        <v>1672</v>
      </c>
      <c r="M13" t="s">
        <v>1719</v>
      </c>
      <c r="N13" t="s">
        <v>1644</v>
      </c>
    </row>
    <row r="14" spans="1:14">
      <c r="A14" t="s">
        <v>3</v>
      </c>
      <c r="B14" s="9" t="s">
        <v>1720</v>
      </c>
      <c r="C14" t="s">
        <v>2</v>
      </c>
      <c r="D14" t="s">
        <v>1721</v>
      </c>
      <c r="E14" t="s">
        <v>1722</v>
      </c>
      <c r="F14" s="1">
        <v>43644</v>
      </c>
      <c r="G14" t="s">
        <v>1668</v>
      </c>
      <c r="H14" t="s">
        <v>1669</v>
      </c>
      <c r="I14" t="s">
        <v>1670</v>
      </c>
      <c r="J14" t="s">
        <v>58</v>
      </c>
      <c r="K14" t="s">
        <v>1671</v>
      </c>
      <c r="L14" t="s">
        <v>1672</v>
      </c>
      <c r="M14" t="s">
        <v>1723</v>
      </c>
      <c r="N14" t="s">
        <v>3</v>
      </c>
    </row>
    <row r="15" spans="1:14">
      <c r="A15" t="s">
        <v>1644</v>
      </c>
      <c r="B15" s="9" t="s">
        <v>1724</v>
      </c>
      <c r="C15" t="s">
        <v>2</v>
      </c>
      <c r="D15" t="s">
        <v>1725</v>
      </c>
      <c r="E15" t="s">
        <v>1726</v>
      </c>
      <c r="F15" s="1">
        <v>43644</v>
      </c>
      <c r="G15" t="s">
        <v>1668</v>
      </c>
      <c r="H15" t="s">
        <v>1669</v>
      </c>
      <c r="I15" t="s">
        <v>1670</v>
      </c>
      <c r="J15" t="s">
        <v>58</v>
      </c>
      <c r="K15" t="s">
        <v>1671</v>
      </c>
      <c r="L15" t="s">
        <v>1672</v>
      </c>
      <c r="M15" t="s">
        <v>1727</v>
      </c>
      <c r="N15" t="s">
        <v>1644</v>
      </c>
    </row>
    <row r="16" spans="1:14">
      <c r="A16" t="s">
        <v>1644</v>
      </c>
      <c r="B16" s="9" t="s">
        <v>1728</v>
      </c>
      <c r="C16" t="s">
        <v>2</v>
      </c>
      <c r="D16" t="s">
        <v>1729</v>
      </c>
      <c r="E16" t="s">
        <v>1730</v>
      </c>
      <c r="F16" s="1">
        <v>43644</v>
      </c>
      <c r="G16" t="s">
        <v>1668</v>
      </c>
      <c r="H16" t="s">
        <v>1669</v>
      </c>
      <c r="I16" t="s">
        <v>1670</v>
      </c>
      <c r="J16" t="s">
        <v>58</v>
      </c>
      <c r="K16" t="s">
        <v>1671</v>
      </c>
      <c r="L16" t="s">
        <v>1672</v>
      </c>
      <c r="M16" t="s">
        <v>1731</v>
      </c>
      <c r="N16" t="s">
        <v>1644</v>
      </c>
    </row>
    <row r="17" spans="1:14">
      <c r="A17" t="s">
        <v>1644</v>
      </c>
      <c r="B17" s="9" t="s">
        <v>1732</v>
      </c>
      <c r="C17" t="s">
        <v>2</v>
      </c>
      <c r="D17" t="s">
        <v>1733</v>
      </c>
      <c r="E17" t="s">
        <v>1734</v>
      </c>
      <c r="F17" s="1">
        <v>43644</v>
      </c>
      <c r="G17" t="s">
        <v>1668</v>
      </c>
      <c r="H17" t="s">
        <v>1669</v>
      </c>
      <c r="I17" t="s">
        <v>1735</v>
      </c>
      <c r="J17" t="s">
        <v>1736</v>
      </c>
      <c r="K17" t="s">
        <v>1671</v>
      </c>
      <c r="L17" t="s">
        <v>1677</v>
      </c>
      <c r="M17" t="s">
        <v>1737</v>
      </c>
      <c r="N17" t="s">
        <v>1644</v>
      </c>
    </row>
    <row r="18" spans="1:14">
      <c r="A18" t="s">
        <v>1644</v>
      </c>
      <c r="B18" s="9" t="s">
        <v>1738</v>
      </c>
      <c r="C18" t="s">
        <v>2</v>
      </c>
      <c r="D18" t="s">
        <v>1739</v>
      </c>
      <c r="E18" t="s">
        <v>1740</v>
      </c>
      <c r="F18" s="1">
        <v>43644</v>
      </c>
      <c r="G18" t="s">
        <v>1668</v>
      </c>
      <c r="H18" t="s">
        <v>1669</v>
      </c>
      <c r="I18" t="s">
        <v>1670</v>
      </c>
      <c r="J18" t="s">
        <v>59</v>
      </c>
      <c r="K18" t="s">
        <v>1671</v>
      </c>
      <c r="L18" t="s">
        <v>1677</v>
      </c>
      <c r="M18" t="s">
        <v>1741</v>
      </c>
      <c r="N18" t="s">
        <v>1644</v>
      </c>
    </row>
    <row r="19" spans="1:14">
      <c r="A19" t="s">
        <v>1644</v>
      </c>
      <c r="B19" s="9" t="s">
        <v>1742</v>
      </c>
      <c r="C19" t="s">
        <v>2</v>
      </c>
      <c r="D19" t="s">
        <v>1743</v>
      </c>
      <c r="E19" t="s">
        <v>1744</v>
      </c>
      <c r="F19" s="1">
        <v>43644</v>
      </c>
      <c r="G19" t="s">
        <v>1668</v>
      </c>
      <c r="H19" t="s">
        <v>1745</v>
      </c>
      <c r="I19" t="s">
        <v>1670</v>
      </c>
      <c r="J19" t="s">
        <v>59</v>
      </c>
      <c r="K19" t="s">
        <v>1671</v>
      </c>
      <c r="L19" t="s">
        <v>1746</v>
      </c>
      <c r="M19" t="s">
        <v>1747</v>
      </c>
      <c r="N19" t="s">
        <v>1644</v>
      </c>
    </row>
    <row r="20" spans="1:14">
      <c r="A20" t="s">
        <v>1644</v>
      </c>
      <c r="B20" s="9" t="s">
        <v>1748</v>
      </c>
      <c r="C20" t="s">
        <v>2</v>
      </c>
      <c r="D20" t="s">
        <v>1749</v>
      </c>
      <c r="E20" t="s">
        <v>1750</v>
      </c>
      <c r="F20" s="1">
        <v>43644</v>
      </c>
      <c r="G20" t="s">
        <v>1668</v>
      </c>
      <c r="H20" t="s">
        <v>1669</v>
      </c>
      <c r="I20" t="s">
        <v>1670</v>
      </c>
      <c r="J20" t="s">
        <v>59</v>
      </c>
      <c r="K20" t="s">
        <v>1671</v>
      </c>
      <c r="L20" t="s">
        <v>1677</v>
      </c>
      <c r="M20" t="s">
        <v>1751</v>
      </c>
      <c r="N20" t="s">
        <v>1644</v>
      </c>
    </row>
    <row r="21" spans="1:14">
      <c r="A21" t="s">
        <v>1644</v>
      </c>
      <c r="B21" s="9" t="s">
        <v>1752</v>
      </c>
      <c r="C21" t="s">
        <v>2</v>
      </c>
      <c r="D21" t="s">
        <v>1753</v>
      </c>
      <c r="E21" t="s">
        <v>1754</v>
      </c>
      <c r="F21" s="1">
        <v>43644</v>
      </c>
      <c r="G21" t="s">
        <v>1668</v>
      </c>
      <c r="H21" t="s">
        <v>1669</v>
      </c>
      <c r="I21" t="s">
        <v>1670</v>
      </c>
      <c r="J21" t="s">
        <v>1736</v>
      </c>
      <c r="K21" t="s">
        <v>1671</v>
      </c>
      <c r="L21" t="s">
        <v>1672</v>
      </c>
      <c r="M21" t="s">
        <v>1755</v>
      </c>
      <c r="N21" t="s">
        <v>1644</v>
      </c>
    </row>
    <row r="22" spans="1:14">
      <c r="A22" t="s">
        <v>3</v>
      </c>
      <c r="B22" s="9" t="s">
        <v>1756</v>
      </c>
      <c r="C22" t="s">
        <v>2</v>
      </c>
      <c r="D22" t="s">
        <v>1757</v>
      </c>
      <c r="E22" t="s">
        <v>1758</v>
      </c>
      <c r="F22" s="1">
        <v>43644</v>
      </c>
      <c r="G22" t="s">
        <v>1668</v>
      </c>
      <c r="H22" t="s">
        <v>1669</v>
      </c>
      <c r="I22" t="s">
        <v>1670</v>
      </c>
      <c r="J22" t="s">
        <v>59</v>
      </c>
      <c r="K22" t="s">
        <v>1671</v>
      </c>
      <c r="L22" t="s">
        <v>1677</v>
      </c>
      <c r="M22" t="s">
        <v>1759</v>
      </c>
      <c r="N22" t="s">
        <v>3</v>
      </c>
    </row>
    <row r="23" spans="1:14">
      <c r="A23" t="s">
        <v>3</v>
      </c>
      <c r="B23" s="9" t="s">
        <v>1760</v>
      </c>
      <c r="C23" t="s">
        <v>2</v>
      </c>
      <c r="D23" t="s">
        <v>1761</v>
      </c>
      <c r="E23" t="s">
        <v>1762</v>
      </c>
      <c r="F23" s="1">
        <v>43644</v>
      </c>
      <c r="G23" t="s">
        <v>1763</v>
      </c>
      <c r="H23" t="s">
        <v>1669</v>
      </c>
      <c r="I23" t="s">
        <v>1670</v>
      </c>
      <c r="J23" t="s">
        <v>59</v>
      </c>
      <c r="K23" t="s">
        <v>1671</v>
      </c>
      <c r="L23" t="s">
        <v>1677</v>
      </c>
      <c r="M23" t="s">
        <v>1764</v>
      </c>
      <c r="N23" t="s">
        <v>3</v>
      </c>
    </row>
    <row r="24" spans="1:14">
      <c r="A24" t="s">
        <v>1644</v>
      </c>
      <c r="B24" s="9" t="s">
        <v>1765</v>
      </c>
      <c r="C24" t="s">
        <v>2</v>
      </c>
      <c r="D24" t="s">
        <v>1766</v>
      </c>
      <c r="E24" t="s">
        <v>1767</v>
      </c>
      <c r="F24" s="1">
        <v>43644</v>
      </c>
      <c r="G24" t="s">
        <v>1668</v>
      </c>
      <c r="H24" t="s">
        <v>1669</v>
      </c>
      <c r="I24" t="s">
        <v>1670</v>
      </c>
      <c r="J24" t="s">
        <v>59</v>
      </c>
      <c r="K24" t="s">
        <v>1671</v>
      </c>
      <c r="L24" t="s">
        <v>1677</v>
      </c>
      <c r="M24" t="s">
        <v>1768</v>
      </c>
      <c r="N24" t="s">
        <v>1644</v>
      </c>
    </row>
    <row r="25" spans="1:14">
      <c r="A25" t="s">
        <v>3</v>
      </c>
      <c r="B25" s="9" t="s">
        <v>1769</v>
      </c>
      <c r="C25" t="s">
        <v>2</v>
      </c>
      <c r="D25" t="s">
        <v>1770</v>
      </c>
      <c r="E25" t="s">
        <v>1771</v>
      </c>
      <c r="F25" s="1">
        <v>43644</v>
      </c>
      <c r="G25" t="s">
        <v>1668</v>
      </c>
      <c r="H25" t="s">
        <v>1669</v>
      </c>
      <c r="I25" t="s">
        <v>1670</v>
      </c>
      <c r="J25" t="s">
        <v>58</v>
      </c>
      <c r="K25" t="s">
        <v>1671</v>
      </c>
      <c r="L25" t="s">
        <v>1672</v>
      </c>
      <c r="M25" t="s">
        <v>1772</v>
      </c>
      <c r="N25" t="s">
        <v>3</v>
      </c>
    </row>
    <row r="26" spans="1:14">
      <c r="A26" t="s">
        <v>1644</v>
      </c>
      <c r="B26" s="9" t="s">
        <v>1773</v>
      </c>
      <c r="C26" t="s">
        <v>2</v>
      </c>
      <c r="D26" t="s">
        <v>1774</v>
      </c>
      <c r="E26" t="s">
        <v>1775</v>
      </c>
      <c r="F26" s="1">
        <v>43644</v>
      </c>
      <c r="G26" t="s">
        <v>1668</v>
      </c>
      <c r="H26" t="s">
        <v>1669</v>
      </c>
      <c r="I26" t="s">
        <v>1670</v>
      </c>
      <c r="J26" t="s">
        <v>58</v>
      </c>
      <c r="K26" t="s">
        <v>1671</v>
      </c>
      <c r="L26" t="s">
        <v>1672</v>
      </c>
      <c r="M26" t="s">
        <v>1776</v>
      </c>
      <c r="N26" t="s">
        <v>1644</v>
      </c>
    </row>
    <row r="27" spans="1:14">
      <c r="A27" t="s">
        <v>1644</v>
      </c>
      <c r="B27" s="9" t="s">
        <v>1777</v>
      </c>
      <c r="C27" t="s">
        <v>2</v>
      </c>
      <c r="D27" t="s">
        <v>1778</v>
      </c>
      <c r="E27" t="s">
        <v>1779</v>
      </c>
      <c r="F27" s="1">
        <v>43644</v>
      </c>
      <c r="G27" t="s">
        <v>1668</v>
      </c>
      <c r="H27" t="s">
        <v>1669</v>
      </c>
      <c r="I27" t="s">
        <v>1670</v>
      </c>
      <c r="J27" t="s">
        <v>58</v>
      </c>
      <c r="K27" t="s">
        <v>1671</v>
      </c>
      <c r="L27" t="s">
        <v>1672</v>
      </c>
      <c r="M27" t="s">
        <v>1780</v>
      </c>
      <c r="N27" t="s">
        <v>1644</v>
      </c>
    </row>
    <row r="28" spans="1:14">
      <c r="A28" t="s">
        <v>1644</v>
      </c>
      <c r="B28" s="9" t="s">
        <v>1781</v>
      </c>
      <c r="C28" t="s">
        <v>2</v>
      </c>
      <c r="D28" t="s">
        <v>1782</v>
      </c>
      <c r="E28" t="s">
        <v>1783</v>
      </c>
      <c r="F28" s="1">
        <v>43644</v>
      </c>
      <c r="G28" t="s">
        <v>1668</v>
      </c>
      <c r="H28" t="s">
        <v>1669</v>
      </c>
      <c r="I28" t="s">
        <v>1670</v>
      </c>
      <c r="J28" t="s">
        <v>58</v>
      </c>
      <c r="K28" t="s">
        <v>1671</v>
      </c>
      <c r="L28" t="s">
        <v>1677</v>
      </c>
      <c r="M28" t="s">
        <v>1784</v>
      </c>
      <c r="N28" t="s">
        <v>1644</v>
      </c>
    </row>
    <row r="29" spans="1:14">
      <c r="A29" t="s">
        <v>3</v>
      </c>
      <c r="B29" s="9" t="s">
        <v>1785</v>
      </c>
      <c r="C29" t="s">
        <v>2</v>
      </c>
      <c r="D29" t="s">
        <v>1786</v>
      </c>
      <c r="E29" t="s">
        <v>1787</v>
      </c>
      <c r="F29" s="1">
        <v>43644</v>
      </c>
      <c r="G29" t="s">
        <v>1668</v>
      </c>
      <c r="H29" t="s">
        <v>1669</v>
      </c>
      <c r="I29" t="s">
        <v>1670</v>
      </c>
      <c r="J29" t="s">
        <v>58</v>
      </c>
      <c r="K29" t="s">
        <v>1671</v>
      </c>
      <c r="L29" t="s">
        <v>1677</v>
      </c>
      <c r="M29" t="s">
        <v>1788</v>
      </c>
      <c r="N29" t="s">
        <v>3</v>
      </c>
    </row>
    <row r="30" spans="1:14">
      <c r="A30" t="s">
        <v>3</v>
      </c>
      <c r="B30" s="9" t="s">
        <v>1789</v>
      </c>
      <c r="C30" t="s">
        <v>2</v>
      </c>
      <c r="D30" t="s">
        <v>1790</v>
      </c>
      <c r="E30" t="s">
        <v>1791</v>
      </c>
      <c r="F30" s="1">
        <v>43644</v>
      </c>
      <c r="G30" t="s">
        <v>1668</v>
      </c>
      <c r="H30" t="s">
        <v>1669</v>
      </c>
      <c r="I30" t="s">
        <v>1670</v>
      </c>
      <c r="J30" t="s">
        <v>58</v>
      </c>
      <c r="K30" t="s">
        <v>1671</v>
      </c>
      <c r="L30" t="s">
        <v>1677</v>
      </c>
      <c r="M30" t="s">
        <v>1792</v>
      </c>
      <c r="N30" t="s">
        <v>3</v>
      </c>
    </row>
    <row r="31" spans="1:14">
      <c r="A31" t="s">
        <v>1644</v>
      </c>
      <c r="B31" s="9" t="s">
        <v>1793</v>
      </c>
      <c r="C31" t="s">
        <v>2</v>
      </c>
      <c r="D31" t="s">
        <v>1794</v>
      </c>
      <c r="E31" t="s">
        <v>1795</v>
      </c>
      <c r="F31" s="1">
        <v>43644</v>
      </c>
      <c r="G31" t="s">
        <v>1668</v>
      </c>
      <c r="H31" t="s">
        <v>1669</v>
      </c>
      <c r="I31" t="s">
        <v>1670</v>
      </c>
      <c r="J31" t="s">
        <v>58</v>
      </c>
      <c r="K31" t="s">
        <v>1671</v>
      </c>
      <c r="L31" t="s">
        <v>1677</v>
      </c>
      <c r="M31" t="s">
        <v>1796</v>
      </c>
      <c r="N31" t="s">
        <v>1644</v>
      </c>
    </row>
    <row r="32" spans="1:14">
      <c r="A32" t="s">
        <v>1644</v>
      </c>
      <c r="B32" s="9" t="s">
        <v>1797</v>
      </c>
      <c r="C32" t="s">
        <v>2</v>
      </c>
      <c r="D32" t="s">
        <v>1798</v>
      </c>
      <c r="E32" t="s">
        <v>1799</v>
      </c>
      <c r="F32" s="1">
        <v>43644</v>
      </c>
      <c r="G32" t="s">
        <v>1668</v>
      </c>
      <c r="H32" t="s">
        <v>1669</v>
      </c>
      <c r="I32" t="s">
        <v>1735</v>
      </c>
      <c r="J32" t="s">
        <v>58</v>
      </c>
      <c r="K32" t="s">
        <v>1671</v>
      </c>
      <c r="L32" t="s">
        <v>1677</v>
      </c>
      <c r="M32" t="s">
        <v>1800</v>
      </c>
      <c r="N32" t="s">
        <v>1644</v>
      </c>
    </row>
    <row r="33" spans="1:14">
      <c r="A33" t="s">
        <v>1644</v>
      </c>
      <c r="B33" s="9" t="s">
        <v>1801</v>
      </c>
      <c r="C33" t="s">
        <v>2</v>
      </c>
      <c r="D33" t="s">
        <v>1802</v>
      </c>
      <c r="E33" t="s">
        <v>1803</v>
      </c>
      <c r="F33" s="1">
        <v>43644</v>
      </c>
      <c r="G33" t="s">
        <v>1668</v>
      </c>
      <c r="H33" t="s">
        <v>1669</v>
      </c>
      <c r="I33" t="s">
        <v>1670</v>
      </c>
      <c r="J33" t="s">
        <v>58</v>
      </c>
      <c r="K33" t="s">
        <v>1671</v>
      </c>
      <c r="L33" t="s">
        <v>1677</v>
      </c>
      <c r="M33" t="s">
        <v>1804</v>
      </c>
      <c r="N33" t="s">
        <v>1644</v>
      </c>
    </row>
    <row r="34" spans="1:14">
      <c r="A34" t="s">
        <v>1644</v>
      </c>
      <c r="B34" s="9" t="s">
        <v>1805</v>
      </c>
      <c r="C34" t="s">
        <v>2</v>
      </c>
      <c r="D34" t="s">
        <v>1806</v>
      </c>
      <c r="E34" t="s">
        <v>1807</v>
      </c>
      <c r="F34" s="1">
        <v>43644</v>
      </c>
      <c r="G34" t="s">
        <v>1668</v>
      </c>
      <c r="H34" t="s">
        <v>1694</v>
      </c>
      <c r="I34" t="s">
        <v>1670</v>
      </c>
      <c r="J34" t="s">
        <v>58</v>
      </c>
      <c r="K34" t="s">
        <v>1671</v>
      </c>
      <c r="L34" t="s">
        <v>1677</v>
      </c>
      <c r="M34" t="s">
        <v>1808</v>
      </c>
      <c r="N34" t="s">
        <v>1644</v>
      </c>
    </row>
    <row r="35" spans="1:14">
      <c r="A35" t="s">
        <v>1644</v>
      </c>
      <c r="B35" s="9" t="s">
        <v>1809</v>
      </c>
      <c r="C35" t="s">
        <v>2</v>
      </c>
      <c r="D35" t="s">
        <v>1810</v>
      </c>
      <c r="E35" t="s">
        <v>1811</v>
      </c>
      <c r="F35" s="1">
        <v>43644</v>
      </c>
      <c r="G35" t="s">
        <v>1668</v>
      </c>
      <c r="H35" t="s">
        <v>1694</v>
      </c>
      <c r="I35" t="s">
        <v>1735</v>
      </c>
      <c r="J35" t="s">
        <v>59</v>
      </c>
      <c r="K35" t="s">
        <v>1671</v>
      </c>
      <c r="L35" t="s">
        <v>1677</v>
      </c>
      <c r="M35" t="s">
        <v>1812</v>
      </c>
      <c r="N35" t="s">
        <v>1644</v>
      </c>
    </row>
    <row r="36" spans="1:14">
      <c r="A36" t="s">
        <v>3</v>
      </c>
      <c r="B36" s="9" t="s">
        <v>6</v>
      </c>
      <c r="C36" t="s">
        <v>2</v>
      </c>
      <c r="D36" t="s">
        <v>7</v>
      </c>
      <c r="E36" t="s">
        <v>1813</v>
      </c>
      <c r="F36" s="1">
        <v>43644</v>
      </c>
      <c r="G36" t="s">
        <v>1814</v>
      </c>
      <c r="H36" t="s">
        <v>1669</v>
      </c>
      <c r="I36" t="s">
        <v>1670</v>
      </c>
      <c r="J36" t="s">
        <v>59</v>
      </c>
      <c r="K36" t="s">
        <v>1815</v>
      </c>
      <c r="L36" t="s">
        <v>1677</v>
      </c>
      <c r="M36" t="s">
        <v>1816</v>
      </c>
      <c r="N36" t="s">
        <v>3</v>
      </c>
    </row>
    <row r="37" spans="1:14">
      <c r="A37" t="s">
        <v>3</v>
      </c>
      <c r="B37" s="9" t="s">
        <v>8</v>
      </c>
      <c r="C37" t="s">
        <v>2</v>
      </c>
      <c r="D37" t="s">
        <v>9</v>
      </c>
      <c r="E37" t="s">
        <v>1817</v>
      </c>
      <c r="F37" s="1">
        <v>43644</v>
      </c>
      <c r="G37" t="s">
        <v>1763</v>
      </c>
      <c r="H37" t="s">
        <v>1694</v>
      </c>
      <c r="I37" t="s">
        <v>1670</v>
      </c>
      <c r="J37" t="s">
        <v>59</v>
      </c>
      <c r="K37" t="s">
        <v>1815</v>
      </c>
      <c r="L37" t="s">
        <v>1677</v>
      </c>
      <c r="M37" t="s">
        <v>1818</v>
      </c>
      <c r="N37" t="s">
        <v>3</v>
      </c>
    </row>
    <row r="38" spans="1:14">
      <c r="A38" t="s">
        <v>1644</v>
      </c>
      <c r="B38" s="9" t="s">
        <v>60</v>
      </c>
      <c r="C38" t="s">
        <v>2</v>
      </c>
      <c r="D38" t="s">
        <v>61</v>
      </c>
      <c r="E38" t="s">
        <v>1819</v>
      </c>
      <c r="F38" s="1">
        <v>43644</v>
      </c>
      <c r="G38" t="s">
        <v>1668</v>
      </c>
      <c r="H38" t="s">
        <v>1669</v>
      </c>
      <c r="I38" t="s">
        <v>1670</v>
      </c>
      <c r="J38" t="s">
        <v>59</v>
      </c>
      <c r="K38" t="s">
        <v>1815</v>
      </c>
      <c r="L38" t="s">
        <v>1677</v>
      </c>
      <c r="M38" t="s">
        <v>1820</v>
      </c>
      <c r="N38" t="s">
        <v>1644</v>
      </c>
    </row>
    <row r="39" spans="1:14">
      <c r="A39" t="s">
        <v>1644</v>
      </c>
      <c r="B39" s="9" t="s">
        <v>62</v>
      </c>
      <c r="C39" t="s">
        <v>2</v>
      </c>
      <c r="D39" t="s">
        <v>1821</v>
      </c>
      <c r="E39" t="s">
        <v>1822</v>
      </c>
      <c r="F39" s="1">
        <v>43644</v>
      </c>
      <c r="G39" t="s">
        <v>1668</v>
      </c>
      <c r="H39" t="s">
        <v>1669</v>
      </c>
      <c r="I39" t="s">
        <v>1670</v>
      </c>
      <c r="J39" t="s">
        <v>59</v>
      </c>
      <c r="K39" t="s">
        <v>1823</v>
      </c>
      <c r="L39" t="s">
        <v>1677</v>
      </c>
      <c r="M39" t="s">
        <v>1824</v>
      </c>
      <c r="N39" t="s">
        <v>1644</v>
      </c>
    </row>
    <row r="40" spans="1:14">
      <c r="A40" t="s">
        <v>10</v>
      </c>
      <c r="B40" s="9" t="s">
        <v>63</v>
      </c>
      <c r="C40" t="s">
        <v>2</v>
      </c>
      <c r="D40" t="s">
        <v>64</v>
      </c>
      <c r="E40" t="s">
        <v>1825</v>
      </c>
      <c r="F40" s="1">
        <v>43644</v>
      </c>
      <c r="G40" t="s">
        <v>1668</v>
      </c>
      <c r="H40" t="s">
        <v>1669</v>
      </c>
      <c r="I40" t="s">
        <v>1670</v>
      </c>
      <c r="J40" t="s">
        <v>65</v>
      </c>
      <c r="K40" t="s">
        <v>1826</v>
      </c>
      <c r="L40" t="s">
        <v>1827</v>
      </c>
      <c r="M40" t="s">
        <v>1828</v>
      </c>
      <c r="N40" t="s">
        <v>10</v>
      </c>
    </row>
    <row r="41" spans="1:14">
      <c r="A41" t="s">
        <v>1644</v>
      </c>
      <c r="B41" s="9" t="s">
        <v>66</v>
      </c>
      <c r="C41" t="s">
        <v>2</v>
      </c>
      <c r="D41" t="s">
        <v>67</v>
      </c>
      <c r="E41" t="s">
        <v>1829</v>
      </c>
      <c r="F41" s="1">
        <v>43644</v>
      </c>
      <c r="G41" t="s">
        <v>1668</v>
      </c>
      <c r="H41" t="s">
        <v>1669</v>
      </c>
      <c r="I41" t="s">
        <v>1670</v>
      </c>
      <c r="J41" t="s">
        <v>59</v>
      </c>
      <c r="K41" t="s">
        <v>1830</v>
      </c>
      <c r="L41" t="s">
        <v>1677</v>
      </c>
      <c r="M41" t="s">
        <v>1831</v>
      </c>
      <c r="N41" t="s">
        <v>1644</v>
      </c>
    </row>
    <row r="42" spans="1:14">
      <c r="A42" t="s">
        <v>1644</v>
      </c>
      <c r="B42" s="9" t="s">
        <v>68</v>
      </c>
      <c r="C42" t="s">
        <v>2</v>
      </c>
      <c r="D42" t="s">
        <v>69</v>
      </c>
      <c r="E42" t="s">
        <v>1832</v>
      </c>
      <c r="F42" s="1">
        <v>43644</v>
      </c>
      <c r="G42" t="s">
        <v>1668</v>
      </c>
      <c r="H42" t="s">
        <v>1745</v>
      </c>
      <c r="I42" t="s">
        <v>1670</v>
      </c>
      <c r="J42" t="s">
        <v>59</v>
      </c>
      <c r="K42" t="s">
        <v>1830</v>
      </c>
      <c r="L42" t="s">
        <v>1677</v>
      </c>
      <c r="M42" t="s">
        <v>1833</v>
      </c>
      <c r="N42" t="s">
        <v>1644</v>
      </c>
    </row>
    <row r="43" spans="1:14">
      <c r="A43" t="s">
        <v>1644</v>
      </c>
      <c r="B43" s="9" t="s">
        <v>70</v>
      </c>
      <c r="C43" t="s">
        <v>2</v>
      </c>
      <c r="D43" t="s">
        <v>71</v>
      </c>
      <c r="E43" t="s">
        <v>1834</v>
      </c>
      <c r="F43" s="1">
        <v>43644</v>
      </c>
      <c r="G43" t="s">
        <v>1668</v>
      </c>
      <c r="H43" t="s">
        <v>1669</v>
      </c>
      <c r="I43" t="s">
        <v>1735</v>
      </c>
      <c r="J43" t="s">
        <v>59</v>
      </c>
      <c r="K43" t="s">
        <v>1830</v>
      </c>
      <c r="L43" t="s">
        <v>1677</v>
      </c>
      <c r="M43" t="s">
        <v>1835</v>
      </c>
      <c r="N43" t="s">
        <v>1644</v>
      </c>
    </row>
    <row r="44" spans="1:14">
      <c r="A44" t="s">
        <v>1644</v>
      </c>
      <c r="B44" s="9" t="s">
        <v>72</v>
      </c>
      <c r="C44" t="s">
        <v>2</v>
      </c>
      <c r="D44" t="s">
        <v>1836</v>
      </c>
      <c r="E44" t="s">
        <v>1837</v>
      </c>
      <c r="F44" s="1">
        <v>43644</v>
      </c>
      <c r="G44" t="s">
        <v>1668</v>
      </c>
      <c r="H44" t="s">
        <v>1669</v>
      </c>
      <c r="I44" t="s">
        <v>1670</v>
      </c>
      <c r="J44" t="s">
        <v>59</v>
      </c>
      <c r="K44" t="s">
        <v>1830</v>
      </c>
      <c r="L44" t="s">
        <v>1677</v>
      </c>
      <c r="M44" t="s">
        <v>1838</v>
      </c>
      <c r="N44" t="s">
        <v>1644</v>
      </c>
    </row>
    <row r="45" spans="1:14">
      <c r="A45" t="s">
        <v>1644</v>
      </c>
      <c r="B45" s="9" t="s">
        <v>73</v>
      </c>
      <c r="C45" t="s">
        <v>2</v>
      </c>
      <c r="D45" t="s">
        <v>74</v>
      </c>
      <c r="E45" t="s">
        <v>1839</v>
      </c>
      <c r="F45" s="1">
        <v>43644</v>
      </c>
      <c r="G45" t="s">
        <v>1668</v>
      </c>
      <c r="H45" t="s">
        <v>1669</v>
      </c>
      <c r="I45" t="s">
        <v>1670</v>
      </c>
      <c r="J45" t="s">
        <v>59</v>
      </c>
      <c r="K45" t="s">
        <v>1830</v>
      </c>
      <c r="L45" t="s">
        <v>1677</v>
      </c>
      <c r="M45" t="s">
        <v>1840</v>
      </c>
      <c r="N45" t="s">
        <v>1644</v>
      </c>
    </row>
    <row r="46" spans="1:14">
      <c r="A46" t="s">
        <v>3</v>
      </c>
      <c r="B46" s="9" t="s">
        <v>75</v>
      </c>
      <c r="C46" t="s">
        <v>2</v>
      </c>
      <c r="D46" t="s">
        <v>76</v>
      </c>
      <c r="E46" t="s">
        <v>1841</v>
      </c>
      <c r="F46" s="1">
        <v>43644</v>
      </c>
      <c r="G46" t="s">
        <v>1668</v>
      </c>
      <c r="H46" t="s">
        <v>1669</v>
      </c>
      <c r="I46" t="s">
        <v>1670</v>
      </c>
      <c r="J46" t="s">
        <v>58</v>
      </c>
      <c r="K46" t="s">
        <v>1842</v>
      </c>
      <c r="L46" t="s">
        <v>1677</v>
      </c>
      <c r="M46" t="s">
        <v>1843</v>
      </c>
      <c r="N46" t="s">
        <v>3</v>
      </c>
    </row>
    <row r="47" spans="1:14">
      <c r="A47" t="s">
        <v>10</v>
      </c>
      <c r="B47" s="9" t="s">
        <v>77</v>
      </c>
      <c r="C47" t="s">
        <v>2</v>
      </c>
      <c r="D47" t="s">
        <v>78</v>
      </c>
      <c r="E47" t="s">
        <v>1844</v>
      </c>
      <c r="F47" s="1">
        <v>43644</v>
      </c>
      <c r="G47" t="s">
        <v>1668</v>
      </c>
      <c r="H47" t="s">
        <v>1669</v>
      </c>
      <c r="I47" t="s">
        <v>1670</v>
      </c>
      <c r="J47" t="s">
        <v>58</v>
      </c>
      <c r="K47" t="s">
        <v>1842</v>
      </c>
      <c r="L47" t="s">
        <v>1677</v>
      </c>
      <c r="M47" t="s">
        <v>1845</v>
      </c>
      <c r="N47" t="s">
        <v>10</v>
      </c>
    </row>
    <row r="48" spans="1:14">
      <c r="A48" t="s">
        <v>3</v>
      </c>
      <c r="B48" s="9" t="s">
        <v>79</v>
      </c>
      <c r="C48" t="s">
        <v>2</v>
      </c>
      <c r="D48" t="s">
        <v>80</v>
      </c>
      <c r="E48" t="s">
        <v>1846</v>
      </c>
      <c r="F48" s="1">
        <v>43644</v>
      </c>
      <c r="G48" t="s">
        <v>1668</v>
      </c>
      <c r="H48" t="s">
        <v>1669</v>
      </c>
      <c r="I48" t="s">
        <v>1670</v>
      </c>
      <c r="J48" t="s">
        <v>59</v>
      </c>
      <c r="K48" t="s">
        <v>1842</v>
      </c>
      <c r="L48" t="s">
        <v>1677</v>
      </c>
      <c r="M48" t="s">
        <v>1847</v>
      </c>
      <c r="N48" t="s">
        <v>3</v>
      </c>
    </row>
    <row r="49" spans="1:14">
      <c r="A49" t="s">
        <v>10</v>
      </c>
      <c r="B49" s="9" t="s">
        <v>81</v>
      </c>
      <c r="C49" t="s">
        <v>2</v>
      </c>
      <c r="D49" t="s">
        <v>1848</v>
      </c>
      <c r="E49" t="s">
        <v>1849</v>
      </c>
      <c r="F49" s="1">
        <v>43644</v>
      </c>
      <c r="G49" t="s">
        <v>1668</v>
      </c>
      <c r="H49" t="s">
        <v>1669</v>
      </c>
      <c r="I49" t="s">
        <v>1670</v>
      </c>
      <c r="J49" t="s">
        <v>58</v>
      </c>
      <c r="K49" t="s">
        <v>1842</v>
      </c>
      <c r="L49" t="s">
        <v>1677</v>
      </c>
      <c r="M49" t="s">
        <v>1850</v>
      </c>
      <c r="N49" t="s">
        <v>10</v>
      </c>
    </row>
    <row r="50" spans="1:14">
      <c r="A50" t="s">
        <v>3</v>
      </c>
      <c r="B50" s="9" t="s">
        <v>82</v>
      </c>
      <c r="C50" t="s">
        <v>2</v>
      </c>
      <c r="D50" t="s">
        <v>1851</v>
      </c>
      <c r="E50" t="s">
        <v>1852</v>
      </c>
      <c r="F50" s="1">
        <v>43644</v>
      </c>
      <c r="G50" t="s">
        <v>1763</v>
      </c>
      <c r="H50" t="s">
        <v>1669</v>
      </c>
      <c r="I50" t="s">
        <v>1670</v>
      </c>
      <c r="J50" t="s">
        <v>58</v>
      </c>
      <c r="K50" t="s">
        <v>1842</v>
      </c>
      <c r="L50" t="s">
        <v>1677</v>
      </c>
      <c r="M50" t="s">
        <v>1853</v>
      </c>
      <c r="N50" t="s">
        <v>3</v>
      </c>
    </row>
    <row r="51" spans="1:14">
      <c r="A51" t="s">
        <v>3</v>
      </c>
      <c r="B51" s="9" t="s">
        <v>83</v>
      </c>
      <c r="C51" t="s">
        <v>2</v>
      </c>
      <c r="D51" t="s">
        <v>1854</v>
      </c>
      <c r="E51" t="s">
        <v>1855</v>
      </c>
      <c r="F51" s="1">
        <v>43644</v>
      </c>
      <c r="G51" t="s">
        <v>1763</v>
      </c>
      <c r="H51" t="s">
        <v>1669</v>
      </c>
      <c r="I51" t="s">
        <v>1670</v>
      </c>
      <c r="J51" t="s">
        <v>58</v>
      </c>
      <c r="K51" t="s">
        <v>1842</v>
      </c>
      <c r="L51" t="s">
        <v>1677</v>
      </c>
      <c r="M51">
        <v>0</v>
      </c>
      <c r="N51" t="s">
        <v>3</v>
      </c>
    </row>
    <row r="52" spans="1:14">
      <c r="A52" t="s">
        <v>3</v>
      </c>
      <c r="B52" s="9" t="s">
        <v>84</v>
      </c>
      <c r="C52" t="s">
        <v>2</v>
      </c>
      <c r="D52" t="s">
        <v>1856</v>
      </c>
      <c r="E52" t="s">
        <v>1857</v>
      </c>
      <c r="F52" s="1">
        <v>43644</v>
      </c>
      <c r="G52" t="s">
        <v>1763</v>
      </c>
      <c r="H52" t="s">
        <v>1669</v>
      </c>
      <c r="I52" t="s">
        <v>1670</v>
      </c>
      <c r="J52" t="s">
        <v>58</v>
      </c>
      <c r="K52" t="s">
        <v>1842</v>
      </c>
      <c r="L52" t="s">
        <v>1677</v>
      </c>
      <c r="M52" t="s">
        <v>1858</v>
      </c>
      <c r="N52" t="s">
        <v>3</v>
      </c>
    </row>
    <row r="53" spans="1:14">
      <c r="A53" t="s">
        <v>3</v>
      </c>
      <c r="B53" s="9" t="s">
        <v>85</v>
      </c>
      <c r="C53" t="s">
        <v>2</v>
      </c>
      <c r="D53" t="s">
        <v>1859</v>
      </c>
      <c r="E53" t="s">
        <v>1860</v>
      </c>
      <c r="F53" s="1">
        <v>43644</v>
      </c>
      <c r="G53" t="s">
        <v>1763</v>
      </c>
      <c r="H53" t="s">
        <v>1669</v>
      </c>
      <c r="I53" t="s">
        <v>1670</v>
      </c>
      <c r="J53" t="s">
        <v>58</v>
      </c>
      <c r="K53" t="s">
        <v>1842</v>
      </c>
      <c r="L53" t="s">
        <v>1677</v>
      </c>
      <c r="M53" t="s">
        <v>1861</v>
      </c>
      <c r="N53" t="s">
        <v>3</v>
      </c>
    </row>
    <row r="54" spans="1:14">
      <c r="A54" t="s">
        <v>3</v>
      </c>
      <c r="B54" s="9" t="s">
        <v>86</v>
      </c>
      <c r="C54" t="s">
        <v>2</v>
      </c>
      <c r="D54" t="s">
        <v>1862</v>
      </c>
      <c r="E54" t="s">
        <v>1863</v>
      </c>
      <c r="F54" s="1">
        <v>43644</v>
      </c>
      <c r="G54" t="s">
        <v>1763</v>
      </c>
      <c r="H54" t="s">
        <v>1669</v>
      </c>
      <c r="I54" t="s">
        <v>1670</v>
      </c>
      <c r="J54" t="s">
        <v>58</v>
      </c>
      <c r="K54" t="s">
        <v>1842</v>
      </c>
      <c r="L54" t="s">
        <v>1677</v>
      </c>
      <c r="M54" t="s">
        <v>1864</v>
      </c>
      <c r="N54" t="s">
        <v>3</v>
      </c>
    </row>
    <row r="55" spans="1:14">
      <c r="A55" t="s">
        <v>1644</v>
      </c>
      <c r="B55" s="9" t="s">
        <v>87</v>
      </c>
      <c r="C55" t="s">
        <v>2</v>
      </c>
      <c r="D55" t="s">
        <v>1865</v>
      </c>
      <c r="E55" t="s">
        <v>1866</v>
      </c>
      <c r="F55" s="1">
        <v>43644</v>
      </c>
      <c r="G55" t="s">
        <v>1668</v>
      </c>
      <c r="H55" t="s">
        <v>1669</v>
      </c>
      <c r="I55" t="s">
        <v>1670</v>
      </c>
      <c r="J55" t="s">
        <v>59</v>
      </c>
      <c r="K55" t="s">
        <v>1867</v>
      </c>
      <c r="L55" t="s">
        <v>1827</v>
      </c>
      <c r="M55" t="s">
        <v>1868</v>
      </c>
      <c r="N55" t="s">
        <v>1644</v>
      </c>
    </row>
    <row r="56" spans="1:14">
      <c r="A56" t="s">
        <v>3</v>
      </c>
      <c r="B56" s="9" t="s">
        <v>88</v>
      </c>
      <c r="C56" t="s">
        <v>2</v>
      </c>
      <c r="D56" t="s">
        <v>89</v>
      </c>
      <c r="E56" t="s">
        <v>1869</v>
      </c>
      <c r="F56" s="1">
        <v>43644</v>
      </c>
      <c r="G56" t="s">
        <v>1763</v>
      </c>
      <c r="H56" t="s">
        <v>1870</v>
      </c>
      <c r="I56" t="s">
        <v>1670</v>
      </c>
      <c r="J56" t="s">
        <v>1736</v>
      </c>
      <c r="K56" t="s">
        <v>1871</v>
      </c>
      <c r="L56" t="s">
        <v>0</v>
      </c>
      <c r="M56" t="s">
        <v>1872</v>
      </c>
      <c r="N56" t="s">
        <v>3</v>
      </c>
    </row>
    <row r="57" spans="1:14">
      <c r="A57" t="s">
        <v>1644</v>
      </c>
      <c r="B57" s="9" t="s">
        <v>90</v>
      </c>
      <c r="C57" t="s">
        <v>2</v>
      </c>
      <c r="D57" t="s">
        <v>91</v>
      </c>
      <c r="E57" t="s">
        <v>1873</v>
      </c>
      <c r="F57" s="1">
        <v>43644</v>
      </c>
      <c r="G57" t="s">
        <v>1668</v>
      </c>
      <c r="H57" t="s">
        <v>1669</v>
      </c>
      <c r="I57" t="s">
        <v>1670</v>
      </c>
      <c r="J57" t="s">
        <v>58</v>
      </c>
      <c r="K57" t="s">
        <v>1874</v>
      </c>
      <c r="L57" t="s">
        <v>1875</v>
      </c>
      <c r="M57" t="s">
        <v>1876</v>
      </c>
      <c r="N57" t="s">
        <v>1644</v>
      </c>
    </row>
    <row r="58" spans="1:14">
      <c r="A58" t="s">
        <v>3</v>
      </c>
      <c r="B58" s="9" t="s">
        <v>92</v>
      </c>
      <c r="C58" t="s">
        <v>2</v>
      </c>
      <c r="D58" t="s">
        <v>1877</v>
      </c>
      <c r="E58" t="s">
        <v>1878</v>
      </c>
      <c r="F58" s="1">
        <v>43644</v>
      </c>
      <c r="G58" t="s">
        <v>1668</v>
      </c>
      <c r="H58" t="s">
        <v>1669</v>
      </c>
      <c r="I58" t="s">
        <v>1670</v>
      </c>
      <c r="J58" t="s">
        <v>1736</v>
      </c>
      <c r="K58" t="s">
        <v>1879</v>
      </c>
      <c r="L58" t="s">
        <v>0</v>
      </c>
      <c r="M58" t="s">
        <v>1880</v>
      </c>
      <c r="N58" t="s">
        <v>3</v>
      </c>
    </row>
    <row r="59" spans="1:14">
      <c r="A59" t="s">
        <v>3</v>
      </c>
      <c r="B59" s="9" t="s">
        <v>93</v>
      </c>
      <c r="C59" t="s">
        <v>2</v>
      </c>
      <c r="D59" t="s">
        <v>94</v>
      </c>
      <c r="E59" t="s">
        <v>1881</v>
      </c>
      <c r="F59" s="1">
        <v>43644</v>
      </c>
      <c r="G59" t="s">
        <v>1668</v>
      </c>
      <c r="H59" t="s">
        <v>1669</v>
      </c>
      <c r="I59" t="s">
        <v>1670</v>
      </c>
      <c r="J59" t="s">
        <v>1736</v>
      </c>
      <c r="K59" t="s">
        <v>1879</v>
      </c>
      <c r="L59" t="s">
        <v>0</v>
      </c>
      <c r="M59" t="s">
        <v>1882</v>
      </c>
      <c r="N59" t="s">
        <v>3</v>
      </c>
    </row>
    <row r="60" spans="1:14">
      <c r="A60" t="s">
        <v>3</v>
      </c>
      <c r="B60" s="9" t="s">
        <v>95</v>
      </c>
      <c r="C60" t="s">
        <v>2</v>
      </c>
      <c r="D60" t="s">
        <v>96</v>
      </c>
      <c r="E60" t="s">
        <v>1883</v>
      </c>
      <c r="F60" s="1">
        <v>43644</v>
      </c>
      <c r="G60" t="s">
        <v>1668</v>
      </c>
      <c r="H60" t="s">
        <v>1669</v>
      </c>
      <c r="I60" t="s">
        <v>1670</v>
      </c>
      <c r="J60" t="s">
        <v>59</v>
      </c>
      <c r="K60" t="s">
        <v>1879</v>
      </c>
      <c r="L60" t="s">
        <v>1677</v>
      </c>
      <c r="M60" t="s">
        <v>1884</v>
      </c>
      <c r="N60" t="s">
        <v>3</v>
      </c>
    </row>
    <row r="61" spans="1:14">
      <c r="A61" t="s">
        <v>3</v>
      </c>
      <c r="B61" s="9" t="s">
        <v>97</v>
      </c>
      <c r="C61" t="s">
        <v>2</v>
      </c>
      <c r="D61" t="s">
        <v>1885</v>
      </c>
      <c r="E61" t="s">
        <v>1886</v>
      </c>
      <c r="F61" s="1">
        <v>43644</v>
      </c>
      <c r="G61" t="s">
        <v>1668</v>
      </c>
      <c r="H61" t="s">
        <v>1669</v>
      </c>
      <c r="I61" t="s">
        <v>1670</v>
      </c>
      <c r="J61" t="s">
        <v>59</v>
      </c>
      <c r="K61" t="s">
        <v>1879</v>
      </c>
      <c r="L61" t="s">
        <v>1677</v>
      </c>
      <c r="M61" t="s">
        <v>1887</v>
      </c>
      <c r="N61" t="s">
        <v>3</v>
      </c>
    </row>
    <row r="62" spans="1:14">
      <c r="A62" t="s">
        <v>1644</v>
      </c>
      <c r="B62" s="9" t="s">
        <v>98</v>
      </c>
      <c r="C62" t="s">
        <v>2</v>
      </c>
      <c r="D62" t="s">
        <v>99</v>
      </c>
      <c r="E62" t="s">
        <v>1888</v>
      </c>
      <c r="F62" s="1">
        <v>43644</v>
      </c>
      <c r="G62" t="s">
        <v>1668</v>
      </c>
      <c r="H62" t="s">
        <v>1669</v>
      </c>
      <c r="I62" t="s">
        <v>1670</v>
      </c>
      <c r="J62" t="s">
        <v>59</v>
      </c>
      <c r="K62" t="s">
        <v>1879</v>
      </c>
      <c r="L62" t="s">
        <v>1677</v>
      </c>
      <c r="M62" t="s">
        <v>1889</v>
      </c>
      <c r="N62" t="s">
        <v>1644</v>
      </c>
    </row>
    <row r="63" spans="1:14">
      <c r="A63" t="s">
        <v>1644</v>
      </c>
      <c r="B63" s="9" t="s">
        <v>100</v>
      </c>
      <c r="C63" t="s">
        <v>2</v>
      </c>
      <c r="D63" t="s">
        <v>1890</v>
      </c>
      <c r="E63" t="s">
        <v>1891</v>
      </c>
      <c r="F63" s="1">
        <v>43644</v>
      </c>
      <c r="G63" t="s">
        <v>1668</v>
      </c>
      <c r="H63" t="s">
        <v>1669</v>
      </c>
      <c r="I63" t="s">
        <v>1670</v>
      </c>
      <c r="J63" t="s">
        <v>1736</v>
      </c>
      <c r="K63" t="s">
        <v>1879</v>
      </c>
      <c r="L63" t="s">
        <v>1677</v>
      </c>
      <c r="M63" t="s">
        <v>1892</v>
      </c>
      <c r="N63" t="s">
        <v>1644</v>
      </c>
    </row>
    <row r="64" spans="1:14">
      <c r="A64" t="s">
        <v>1644</v>
      </c>
      <c r="B64" s="9" t="s">
        <v>101</v>
      </c>
      <c r="C64" t="s">
        <v>2</v>
      </c>
      <c r="D64" t="s">
        <v>102</v>
      </c>
      <c r="E64" t="s">
        <v>1893</v>
      </c>
      <c r="F64" s="1">
        <v>43644</v>
      </c>
      <c r="G64" t="s">
        <v>1668</v>
      </c>
      <c r="H64" t="s">
        <v>1669</v>
      </c>
      <c r="I64" t="s">
        <v>1670</v>
      </c>
      <c r="J64" t="s">
        <v>59</v>
      </c>
      <c r="K64" t="s">
        <v>1894</v>
      </c>
      <c r="L64" t="s">
        <v>1677</v>
      </c>
      <c r="M64" t="s">
        <v>1895</v>
      </c>
      <c r="N64" t="s">
        <v>1644</v>
      </c>
    </row>
    <row r="65" spans="1:14">
      <c r="A65" t="s">
        <v>1644</v>
      </c>
      <c r="B65" s="9" t="s">
        <v>103</v>
      </c>
      <c r="C65" t="s">
        <v>2</v>
      </c>
      <c r="D65" t="s">
        <v>104</v>
      </c>
      <c r="E65" t="s">
        <v>1896</v>
      </c>
      <c r="F65" s="1">
        <v>43644</v>
      </c>
      <c r="G65" t="s">
        <v>1668</v>
      </c>
      <c r="H65" t="s">
        <v>1669</v>
      </c>
      <c r="I65" t="s">
        <v>1670</v>
      </c>
      <c r="J65" t="s">
        <v>59</v>
      </c>
      <c r="K65" t="s">
        <v>1894</v>
      </c>
      <c r="L65" t="s">
        <v>1677</v>
      </c>
      <c r="M65" t="s">
        <v>1897</v>
      </c>
      <c r="N65" t="s">
        <v>1644</v>
      </c>
    </row>
    <row r="66" spans="1:14">
      <c r="A66" t="s">
        <v>1644</v>
      </c>
      <c r="B66" s="9" t="s">
        <v>1898</v>
      </c>
      <c r="C66" t="s">
        <v>1899</v>
      </c>
      <c r="D66" t="s">
        <v>1900</v>
      </c>
      <c r="E66" t="s">
        <v>1901</v>
      </c>
      <c r="F66" s="1">
        <v>43644</v>
      </c>
      <c r="G66" t="s">
        <v>1668</v>
      </c>
      <c r="H66" t="s">
        <v>1669</v>
      </c>
      <c r="I66" t="s">
        <v>1670</v>
      </c>
      <c r="J66" t="s">
        <v>58</v>
      </c>
      <c r="K66" t="s">
        <v>1671</v>
      </c>
      <c r="L66" t="s">
        <v>1746</v>
      </c>
      <c r="M66" t="s">
        <v>1902</v>
      </c>
      <c r="N66" t="s">
        <v>1644</v>
      </c>
    </row>
    <row r="67" spans="1:14">
      <c r="A67" t="s">
        <v>1644</v>
      </c>
      <c r="B67" s="9" t="s">
        <v>1903</v>
      </c>
      <c r="C67" t="s">
        <v>1899</v>
      </c>
      <c r="D67" t="s">
        <v>1904</v>
      </c>
      <c r="E67" t="s">
        <v>1905</v>
      </c>
      <c r="F67" s="1">
        <v>43644</v>
      </c>
      <c r="G67" t="s">
        <v>1668</v>
      </c>
      <c r="H67" t="s">
        <v>1669</v>
      </c>
      <c r="I67" t="s">
        <v>1670</v>
      </c>
      <c r="J67" t="s">
        <v>58</v>
      </c>
      <c r="K67" t="s">
        <v>1671</v>
      </c>
      <c r="L67" t="s">
        <v>1672</v>
      </c>
      <c r="M67" t="s">
        <v>1906</v>
      </c>
      <c r="N67" t="s">
        <v>1644</v>
      </c>
    </row>
    <row r="68" spans="1:14">
      <c r="A68" t="s">
        <v>1644</v>
      </c>
      <c r="B68" s="9" t="s">
        <v>1907</v>
      </c>
      <c r="C68" t="s">
        <v>1899</v>
      </c>
      <c r="D68" t="s">
        <v>1908</v>
      </c>
      <c r="E68" t="s">
        <v>1909</v>
      </c>
      <c r="F68" s="1">
        <v>43644</v>
      </c>
      <c r="G68" t="s">
        <v>1668</v>
      </c>
      <c r="H68" t="s">
        <v>1669</v>
      </c>
      <c r="I68" t="s">
        <v>1670</v>
      </c>
      <c r="J68" t="s">
        <v>58</v>
      </c>
      <c r="K68" t="s">
        <v>1671</v>
      </c>
      <c r="L68" t="s">
        <v>1746</v>
      </c>
      <c r="M68" t="s">
        <v>1910</v>
      </c>
      <c r="N68" t="s">
        <v>1644</v>
      </c>
    </row>
    <row r="69" spans="1:14">
      <c r="A69" t="s">
        <v>1644</v>
      </c>
      <c r="B69" s="9" t="s">
        <v>1911</v>
      </c>
      <c r="C69" t="s">
        <v>1899</v>
      </c>
      <c r="D69" t="s">
        <v>1912</v>
      </c>
      <c r="E69" t="s">
        <v>1913</v>
      </c>
      <c r="F69" s="1">
        <v>43644</v>
      </c>
      <c r="G69" t="s">
        <v>1668</v>
      </c>
      <c r="H69" t="s">
        <v>1669</v>
      </c>
      <c r="I69" t="s">
        <v>1670</v>
      </c>
      <c r="J69" t="s">
        <v>59</v>
      </c>
      <c r="K69" t="s">
        <v>1671</v>
      </c>
      <c r="L69" t="s">
        <v>1746</v>
      </c>
      <c r="M69" t="s">
        <v>1914</v>
      </c>
      <c r="N69" t="s">
        <v>1644</v>
      </c>
    </row>
    <row r="70" spans="1:14">
      <c r="A70" t="s">
        <v>1644</v>
      </c>
      <c r="B70" s="9" t="s">
        <v>1915</v>
      </c>
      <c r="C70" t="s">
        <v>1899</v>
      </c>
      <c r="D70" t="s">
        <v>1916</v>
      </c>
      <c r="E70" t="s">
        <v>1917</v>
      </c>
      <c r="F70" s="1">
        <v>43644</v>
      </c>
      <c r="G70" t="s">
        <v>1668</v>
      </c>
      <c r="H70" t="s">
        <v>1694</v>
      </c>
      <c r="I70" t="s">
        <v>1670</v>
      </c>
      <c r="J70" t="s">
        <v>59</v>
      </c>
      <c r="K70" t="s">
        <v>1671</v>
      </c>
      <c r="L70" t="s">
        <v>1677</v>
      </c>
      <c r="M70" t="s">
        <v>1918</v>
      </c>
      <c r="N70" t="s">
        <v>1644</v>
      </c>
    </row>
    <row r="71" spans="1:14">
      <c r="A71" t="s">
        <v>1644</v>
      </c>
      <c r="B71" s="9" t="s">
        <v>1919</v>
      </c>
      <c r="C71" t="s">
        <v>1899</v>
      </c>
      <c r="D71" t="s">
        <v>1920</v>
      </c>
      <c r="E71" t="s">
        <v>1921</v>
      </c>
      <c r="F71" s="1">
        <v>43644</v>
      </c>
      <c r="G71" t="s">
        <v>1668</v>
      </c>
      <c r="H71" t="s">
        <v>1669</v>
      </c>
      <c r="I71" t="s">
        <v>1670</v>
      </c>
      <c r="J71" t="s">
        <v>59</v>
      </c>
      <c r="K71" t="s">
        <v>1671</v>
      </c>
      <c r="L71" t="s">
        <v>1677</v>
      </c>
      <c r="M71" t="s">
        <v>1922</v>
      </c>
      <c r="N71" t="s">
        <v>1644</v>
      </c>
    </row>
    <row r="72" spans="1:14">
      <c r="A72" t="s">
        <v>3</v>
      </c>
      <c r="B72" s="9" t="s">
        <v>1923</v>
      </c>
      <c r="C72" t="s">
        <v>1899</v>
      </c>
      <c r="D72" t="s">
        <v>1924</v>
      </c>
      <c r="E72" t="s">
        <v>1925</v>
      </c>
      <c r="F72" s="1">
        <v>43644</v>
      </c>
      <c r="G72" t="s">
        <v>1763</v>
      </c>
      <c r="H72" t="s">
        <v>1669</v>
      </c>
      <c r="I72" t="s">
        <v>1670</v>
      </c>
      <c r="J72" t="s">
        <v>58</v>
      </c>
      <c r="K72" t="s">
        <v>1671</v>
      </c>
      <c r="L72" t="s">
        <v>1672</v>
      </c>
      <c r="M72" t="s">
        <v>1926</v>
      </c>
      <c r="N72" t="s">
        <v>3</v>
      </c>
    </row>
    <row r="73" spans="1:14">
      <c r="A73" t="s">
        <v>1644</v>
      </c>
      <c r="B73" s="9" t="s">
        <v>1927</v>
      </c>
      <c r="C73" t="s">
        <v>1899</v>
      </c>
      <c r="D73" t="s">
        <v>1928</v>
      </c>
      <c r="E73" t="s">
        <v>1929</v>
      </c>
      <c r="F73" s="1">
        <v>43644</v>
      </c>
      <c r="G73" t="s">
        <v>1668</v>
      </c>
      <c r="H73" t="s">
        <v>1669</v>
      </c>
      <c r="I73" t="s">
        <v>1670</v>
      </c>
      <c r="J73" t="s">
        <v>58</v>
      </c>
      <c r="K73" t="s">
        <v>1671</v>
      </c>
      <c r="L73" t="s">
        <v>1677</v>
      </c>
      <c r="M73" t="s">
        <v>1930</v>
      </c>
      <c r="N73" t="s">
        <v>1644</v>
      </c>
    </row>
    <row r="74" spans="1:14">
      <c r="A74" t="s">
        <v>1644</v>
      </c>
      <c r="B74" s="9" t="s">
        <v>1931</v>
      </c>
      <c r="C74" t="s">
        <v>1899</v>
      </c>
      <c r="D74" t="s">
        <v>1932</v>
      </c>
      <c r="E74" t="s">
        <v>1933</v>
      </c>
      <c r="F74" s="1">
        <v>43644</v>
      </c>
      <c r="G74" t="s">
        <v>1668</v>
      </c>
      <c r="H74" t="s">
        <v>1669</v>
      </c>
      <c r="I74" t="s">
        <v>1670</v>
      </c>
      <c r="J74" t="s">
        <v>59</v>
      </c>
      <c r="K74" t="s">
        <v>1671</v>
      </c>
      <c r="L74" t="s">
        <v>1677</v>
      </c>
      <c r="M74" t="s">
        <v>1934</v>
      </c>
      <c r="N74" t="s">
        <v>1644</v>
      </c>
    </row>
    <row r="75" spans="1:14">
      <c r="A75" t="s">
        <v>1644</v>
      </c>
      <c r="B75" s="9" t="s">
        <v>1935</v>
      </c>
      <c r="C75" t="s">
        <v>1899</v>
      </c>
      <c r="D75" t="s">
        <v>1936</v>
      </c>
      <c r="E75" t="s">
        <v>1937</v>
      </c>
      <c r="F75" s="1">
        <v>43644</v>
      </c>
      <c r="G75" t="s">
        <v>1668</v>
      </c>
      <c r="H75" t="s">
        <v>1669</v>
      </c>
      <c r="I75" t="s">
        <v>1670</v>
      </c>
      <c r="J75" t="s">
        <v>1736</v>
      </c>
      <c r="K75" t="s">
        <v>1671</v>
      </c>
      <c r="L75" t="s">
        <v>1677</v>
      </c>
      <c r="M75" t="s">
        <v>1938</v>
      </c>
      <c r="N75" t="s">
        <v>1644</v>
      </c>
    </row>
    <row r="76" spans="1:14">
      <c r="A76" t="s">
        <v>1644</v>
      </c>
      <c r="B76" s="9" t="s">
        <v>1939</v>
      </c>
      <c r="C76" t="s">
        <v>1899</v>
      </c>
      <c r="D76" t="s">
        <v>1940</v>
      </c>
      <c r="E76" t="s">
        <v>1941</v>
      </c>
      <c r="F76" s="1">
        <v>43644</v>
      </c>
      <c r="G76" t="s">
        <v>1668</v>
      </c>
      <c r="H76" t="s">
        <v>1669</v>
      </c>
      <c r="I76" t="s">
        <v>1670</v>
      </c>
      <c r="J76" t="s">
        <v>59</v>
      </c>
      <c r="K76" t="s">
        <v>1671</v>
      </c>
      <c r="L76" t="s">
        <v>1677</v>
      </c>
      <c r="M76" t="s">
        <v>1942</v>
      </c>
      <c r="N76" t="s">
        <v>1644</v>
      </c>
    </row>
    <row r="77" spans="1:14">
      <c r="A77" t="s">
        <v>1644</v>
      </c>
      <c r="B77" s="9" t="s">
        <v>1943</v>
      </c>
      <c r="C77" t="s">
        <v>1899</v>
      </c>
      <c r="D77" t="s">
        <v>1944</v>
      </c>
      <c r="E77" t="s">
        <v>1945</v>
      </c>
      <c r="F77" s="1">
        <v>43644</v>
      </c>
      <c r="G77" t="s">
        <v>1668</v>
      </c>
      <c r="H77" t="s">
        <v>1669</v>
      </c>
      <c r="I77" t="s">
        <v>1670</v>
      </c>
      <c r="J77" t="s">
        <v>59</v>
      </c>
      <c r="K77" t="s">
        <v>1671</v>
      </c>
      <c r="L77" t="s">
        <v>1746</v>
      </c>
      <c r="M77" t="s">
        <v>1946</v>
      </c>
      <c r="N77" t="s">
        <v>1644</v>
      </c>
    </row>
    <row r="78" spans="1:14">
      <c r="A78" t="s">
        <v>1644</v>
      </c>
      <c r="B78" s="9" t="s">
        <v>1947</v>
      </c>
      <c r="C78" t="s">
        <v>1899</v>
      </c>
      <c r="D78" t="s">
        <v>1948</v>
      </c>
      <c r="E78" t="s">
        <v>1949</v>
      </c>
      <c r="F78" s="1">
        <v>43644</v>
      </c>
      <c r="G78" t="s">
        <v>1668</v>
      </c>
      <c r="H78" t="s">
        <v>1669</v>
      </c>
      <c r="I78" t="s">
        <v>1670</v>
      </c>
      <c r="J78" t="s">
        <v>59</v>
      </c>
      <c r="K78" t="s">
        <v>1671</v>
      </c>
      <c r="L78" t="s">
        <v>1746</v>
      </c>
      <c r="M78" t="s">
        <v>1950</v>
      </c>
      <c r="N78" t="s">
        <v>1644</v>
      </c>
    </row>
    <row r="79" spans="1:14">
      <c r="A79" t="s">
        <v>1644</v>
      </c>
      <c r="B79" s="9" t="s">
        <v>1951</v>
      </c>
      <c r="C79" t="s">
        <v>1899</v>
      </c>
      <c r="D79" t="s">
        <v>1952</v>
      </c>
      <c r="E79" t="s">
        <v>1953</v>
      </c>
      <c r="F79" s="1">
        <v>43644</v>
      </c>
      <c r="G79" t="s">
        <v>1668</v>
      </c>
      <c r="H79" t="s">
        <v>1669</v>
      </c>
      <c r="I79" t="s">
        <v>1670</v>
      </c>
      <c r="J79" t="s">
        <v>58</v>
      </c>
      <c r="K79" t="s">
        <v>1671</v>
      </c>
      <c r="L79" t="s">
        <v>1677</v>
      </c>
      <c r="M79" t="s">
        <v>1954</v>
      </c>
      <c r="N79" t="s">
        <v>1644</v>
      </c>
    </row>
    <row r="80" spans="1:14">
      <c r="A80" t="s">
        <v>3</v>
      </c>
      <c r="B80" s="9" t="s">
        <v>1955</v>
      </c>
      <c r="C80" t="s">
        <v>1899</v>
      </c>
      <c r="D80" t="s">
        <v>1956</v>
      </c>
      <c r="E80" t="s">
        <v>1957</v>
      </c>
      <c r="F80" s="1">
        <v>43644</v>
      </c>
      <c r="G80" t="s">
        <v>1763</v>
      </c>
      <c r="H80" t="s">
        <v>1669</v>
      </c>
      <c r="I80" t="s">
        <v>1670</v>
      </c>
      <c r="J80" t="s">
        <v>58</v>
      </c>
      <c r="K80" t="s">
        <v>1671</v>
      </c>
      <c r="L80" t="s">
        <v>1672</v>
      </c>
      <c r="M80" t="s">
        <v>1958</v>
      </c>
      <c r="N80" t="s">
        <v>3</v>
      </c>
    </row>
    <row r="81" spans="1:14">
      <c r="A81" t="s">
        <v>1644</v>
      </c>
      <c r="B81" s="9" t="s">
        <v>1959</v>
      </c>
      <c r="C81" t="s">
        <v>1899</v>
      </c>
      <c r="D81" t="s">
        <v>1960</v>
      </c>
      <c r="E81" t="s">
        <v>1961</v>
      </c>
      <c r="F81" s="1">
        <v>43644</v>
      </c>
      <c r="G81" t="s">
        <v>1668</v>
      </c>
      <c r="H81" t="s">
        <v>1669</v>
      </c>
      <c r="I81" t="s">
        <v>1670</v>
      </c>
      <c r="J81" t="s">
        <v>58</v>
      </c>
      <c r="K81" t="s">
        <v>1671</v>
      </c>
      <c r="L81" t="s">
        <v>1677</v>
      </c>
      <c r="M81" t="s">
        <v>1962</v>
      </c>
      <c r="N81" t="s">
        <v>1644</v>
      </c>
    </row>
    <row r="82" spans="1:14">
      <c r="A82" t="s">
        <v>1644</v>
      </c>
      <c r="B82" s="9" t="s">
        <v>1963</v>
      </c>
      <c r="C82" t="s">
        <v>1899</v>
      </c>
      <c r="D82" t="s">
        <v>1964</v>
      </c>
      <c r="E82" t="s">
        <v>1965</v>
      </c>
      <c r="F82" s="1">
        <v>43644</v>
      </c>
      <c r="G82" t="s">
        <v>1668</v>
      </c>
      <c r="H82" t="s">
        <v>1694</v>
      </c>
      <c r="I82" t="s">
        <v>1670</v>
      </c>
      <c r="J82" t="s">
        <v>59</v>
      </c>
      <c r="K82" t="s">
        <v>1671</v>
      </c>
      <c r="L82" t="s">
        <v>1677</v>
      </c>
      <c r="M82" t="s">
        <v>1966</v>
      </c>
      <c r="N82" t="s">
        <v>1644</v>
      </c>
    </row>
    <row r="83" spans="1:14">
      <c r="A83" t="s">
        <v>1644</v>
      </c>
      <c r="B83" s="9" t="s">
        <v>1967</v>
      </c>
      <c r="C83" t="s">
        <v>1899</v>
      </c>
      <c r="D83" t="s">
        <v>1968</v>
      </c>
      <c r="E83" t="s">
        <v>1969</v>
      </c>
      <c r="F83" s="1">
        <v>43644</v>
      </c>
      <c r="G83" t="s">
        <v>1668</v>
      </c>
      <c r="H83" t="s">
        <v>1694</v>
      </c>
      <c r="I83" t="s">
        <v>1670</v>
      </c>
      <c r="J83" t="s">
        <v>59</v>
      </c>
      <c r="K83" t="s">
        <v>1671</v>
      </c>
      <c r="L83" t="s">
        <v>1677</v>
      </c>
      <c r="M83" t="s">
        <v>1970</v>
      </c>
      <c r="N83" t="s">
        <v>1644</v>
      </c>
    </row>
    <row r="84" spans="1:14">
      <c r="A84" t="s">
        <v>1644</v>
      </c>
      <c r="B84" s="9" t="s">
        <v>1971</v>
      </c>
      <c r="C84" t="s">
        <v>1899</v>
      </c>
      <c r="D84" t="s">
        <v>1972</v>
      </c>
      <c r="E84" t="s">
        <v>1973</v>
      </c>
      <c r="F84" s="1">
        <v>43644</v>
      </c>
      <c r="G84" t="s">
        <v>1668</v>
      </c>
      <c r="H84" t="s">
        <v>1669</v>
      </c>
      <c r="I84" t="s">
        <v>1670</v>
      </c>
      <c r="J84" t="s">
        <v>59</v>
      </c>
      <c r="K84" t="s">
        <v>1671</v>
      </c>
      <c r="L84" t="s">
        <v>1672</v>
      </c>
      <c r="M84" t="s">
        <v>1974</v>
      </c>
      <c r="N84" t="s">
        <v>1644</v>
      </c>
    </row>
    <row r="85" spans="1:14">
      <c r="A85" t="s">
        <v>1644</v>
      </c>
      <c r="B85" s="9" t="s">
        <v>1975</v>
      </c>
      <c r="C85" t="s">
        <v>1899</v>
      </c>
      <c r="D85" t="s">
        <v>1976</v>
      </c>
      <c r="E85" t="s">
        <v>1977</v>
      </c>
      <c r="F85" s="1">
        <v>43644</v>
      </c>
      <c r="G85" t="s">
        <v>1668</v>
      </c>
      <c r="H85" t="s">
        <v>1669</v>
      </c>
      <c r="I85" t="s">
        <v>1670</v>
      </c>
      <c r="J85" t="s">
        <v>59</v>
      </c>
      <c r="K85" t="s">
        <v>1671</v>
      </c>
      <c r="L85" t="s">
        <v>1672</v>
      </c>
      <c r="M85" t="s">
        <v>1978</v>
      </c>
      <c r="N85" t="s">
        <v>1644</v>
      </c>
    </row>
    <row r="86" spans="1:14">
      <c r="A86" t="s">
        <v>3</v>
      </c>
      <c r="B86" s="9" t="s">
        <v>1979</v>
      </c>
      <c r="C86" t="s">
        <v>1899</v>
      </c>
      <c r="D86" t="s">
        <v>1980</v>
      </c>
      <c r="E86" t="s">
        <v>1981</v>
      </c>
      <c r="F86" s="1">
        <v>43644</v>
      </c>
      <c r="G86" t="s">
        <v>1763</v>
      </c>
      <c r="H86" t="s">
        <v>1694</v>
      </c>
      <c r="I86" t="s">
        <v>1670</v>
      </c>
      <c r="J86" t="s">
        <v>58</v>
      </c>
      <c r="K86" t="s">
        <v>1671</v>
      </c>
      <c r="L86" t="s">
        <v>1746</v>
      </c>
      <c r="M86" t="s">
        <v>1982</v>
      </c>
      <c r="N86" t="s">
        <v>3</v>
      </c>
    </row>
    <row r="87" spans="1:14">
      <c r="A87" t="s">
        <v>1644</v>
      </c>
      <c r="B87" s="9" t="s">
        <v>1983</v>
      </c>
      <c r="C87" t="s">
        <v>1899</v>
      </c>
      <c r="D87" t="s">
        <v>1984</v>
      </c>
      <c r="E87" t="s">
        <v>1985</v>
      </c>
      <c r="F87" s="1">
        <v>43644</v>
      </c>
      <c r="G87" t="s">
        <v>1668</v>
      </c>
      <c r="H87" t="s">
        <v>1694</v>
      </c>
      <c r="I87" t="s">
        <v>1670</v>
      </c>
      <c r="J87" t="s">
        <v>58</v>
      </c>
      <c r="K87" t="s">
        <v>1671</v>
      </c>
      <c r="L87" t="s">
        <v>1677</v>
      </c>
      <c r="M87" t="s">
        <v>1986</v>
      </c>
      <c r="N87" t="s">
        <v>1644</v>
      </c>
    </row>
    <row r="88" spans="1:14">
      <c r="A88" t="s">
        <v>1644</v>
      </c>
      <c r="B88" s="9" t="s">
        <v>1987</v>
      </c>
      <c r="C88" t="s">
        <v>1899</v>
      </c>
      <c r="D88" t="s">
        <v>1988</v>
      </c>
      <c r="E88" t="s">
        <v>1989</v>
      </c>
      <c r="F88" s="1">
        <v>43644</v>
      </c>
      <c r="G88" t="s">
        <v>1668</v>
      </c>
      <c r="H88" t="s">
        <v>1694</v>
      </c>
      <c r="I88" t="s">
        <v>1670</v>
      </c>
      <c r="J88" t="s">
        <v>58</v>
      </c>
      <c r="K88" t="s">
        <v>1671</v>
      </c>
      <c r="L88" t="s">
        <v>1677</v>
      </c>
      <c r="M88" t="s">
        <v>1990</v>
      </c>
      <c r="N88" t="s">
        <v>1644</v>
      </c>
    </row>
    <row r="89" spans="1:14">
      <c r="A89" t="s">
        <v>1644</v>
      </c>
      <c r="B89" s="9" t="s">
        <v>1991</v>
      </c>
      <c r="C89" t="s">
        <v>1899</v>
      </c>
      <c r="D89" t="s">
        <v>1992</v>
      </c>
      <c r="E89" t="s">
        <v>1993</v>
      </c>
      <c r="F89" s="1">
        <v>43644</v>
      </c>
      <c r="G89" t="s">
        <v>1668</v>
      </c>
      <c r="H89" t="s">
        <v>1694</v>
      </c>
      <c r="I89" t="s">
        <v>1670</v>
      </c>
      <c r="J89" t="s">
        <v>1736</v>
      </c>
      <c r="K89" t="s">
        <v>1671</v>
      </c>
      <c r="L89" t="s">
        <v>1677</v>
      </c>
      <c r="M89" t="s">
        <v>1994</v>
      </c>
      <c r="N89" t="s">
        <v>1644</v>
      </c>
    </row>
    <row r="90" spans="1:14">
      <c r="A90" t="s">
        <v>1644</v>
      </c>
      <c r="B90" s="9" t="s">
        <v>1995</v>
      </c>
      <c r="C90" t="s">
        <v>1899</v>
      </c>
      <c r="D90" t="s">
        <v>1996</v>
      </c>
      <c r="E90" t="s">
        <v>1997</v>
      </c>
      <c r="F90" s="1">
        <v>43644</v>
      </c>
      <c r="G90" t="s">
        <v>1668</v>
      </c>
      <c r="H90" t="s">
        <v>1694</v>
      </c>
      <c r="I90" t="s">
        <v>1670</v>
      </c>
      <c r="J90" t="s">
        <v>1736</v>
      </c>
      <c r="K90" t="s">
        <v>1671</v>
      </c>
      <c r="L90" t="s">
        <v>1677</v>
      </c>
      <c r="M90" t="s">
        <v>1998</v>
      </c>
      <c r="N90" t="s">
        <v>1644</v>
      </c>
    </row>
    <row r="91" spans="1:14">
      <c r="A91" t="s">
        <v>1644</v>
      </c>
      <c r="B91" s="9" t="s">
        <v>1999</v>
      </c>
      <c r="C91" t="s">
        <v>1899</v>
      </c>
      <c r="D91" t="s">
        <v>2000</v>
      </c>
      <c r="E91" t="s">
        <v>2001</v>
      </c>
      <c r="F91" s="1">
        <v>43646</v>
      </c>
      <c r="G91" t="s">
        <v>2002</v>
      </c>
      <c r="H91" t="s">
        <v>1745</v>
      </c>
      <c r="I91" t="s">
        <v>1670</v>
      </c>
      <c r="J91" t="s">
        <v>58</v>
      </c>
      <c r="K91" t="s">
        <v>1671</v>
      </c>
      <c r="L91" t="s">
        <v>1677</v>
      </c>
      <c r="M91" t="s">
        <v>2003</v>
      </c>
      <c r="N91" t="s">
        <v>1644</v>
      </c>
    </row>
    <row r="92" spans="1:14">
      <c r="A92" t="s">
        <v>3</v>
      </c>
      <c r="B92" s="9" t="s">
        <v>2004</v>
      </c>
      <c r="C92" t="s">
        <v>1899</v>
      </c>
      <c r="D92" t="s">
        <v>2005</v>
      </c>
      <c r="E92" t="s">
        <v>2006</v>
      </c>
      <c r="F92" s="1">
        <v>43644</v>
      </c>
      <c r="G92" t="s">
        <v>1668</v>
      </c>
      <c r="H92" t="s">
        <v>1669</v>
      </c>
      <c r="I92" t="s">
        <v>1670</v>
      </c>
      <c r="J92" t="s">
        <v>59</v>
      </c>
      <c r="K92" t="s">
        <v>1671</v>
      </c>
      <c r="L92" t="s">
        <v>1677</v>
      </c>
      <c r="M92" t="s">
        <v>2007</v>
      </c>
      <c r="N92" t="s">
        <v>3</v>
      </c>
    </row>
    <row r="93" spans="1:14">
      <c r="A93" t="s">
        <v>1644</v>
      </c>
      <c r="B93" s="9" t="s">
        <v>2008</v>
      </c>
      <c r="C93" t="s">
        <v>1899</v>
      </c>
      <c r="D93" t="s">
        <v>2009</v>
      </c>
      <c r="E93" t="s">
        <v>2010</v>
      </c>
      <c r="F93" s="1">
        <v>43643</v>
      </c>
      <c r="G93" t="s">
        <v>1668</v>
      </c>
      <c r="H93" t="s">
        <v>1669</v>
      </c>
      <c r="I93" t="s">
        <v>1670</v>
      </c>
      <c r="J93" t="s">
        <v>59</v>
      </c>
      <c r="K93" t="s">
        <v>1671</v>
      </c>
      <c r="L93" t="s">
        <v>1672</v>
      </c>
      <c r="M93" t="s">
        <v>2011</v>
      </c>
      <c r="N93" t="s">
        <v>1644</v>
      </c>
    </row>
    <row r="94" spans="1:14">
      <c r="A94" t="s">
        <v>3</v>
      </c>
      <c r="B94" s="9" t="s">
        <v>2012</v>
      </c>
      <c r="C94" t="s">
        <v>1899</v>
      </c>
      <c r="D94" t="s">
        <v>2013</v>
      </c>
      <c r="E94" t="s">
        <v>2014</v>
      </c>
      <c r="F94" s="1">
        <v>43646</v>
      </c>
      <c r="G94" t="s">
        <v>1668</v>
      </c>
      <c r="H94" t="s">
        <v>1669</v>
      </c>
      <c r="I94" t="s">
        <v>1670</v>
      </c>
      <c r="J94" t="s">
        <v>59</v>
      </c>
      <c r="K94" t="s">
        <v>1671</v>
      </c>
      <c r="L94" t="s">
        <v>1672</v>
      </c>
      <c r="M94" t="s">
        <v>2015</v>
      </c>
      <c r="N94" t="s">
        <v>3</v>
      </c>
    </row>
    <row r="95" spans="1:14">
      <c r="A95" t="s">
        <v>1644</v>
      </c>
      <c r="B95" s="9" t="s">
        <v>2016</v>
      </c>
      <c r="C95" t="s">
        <v>1899</v>
      </c>
      <c r="D95" t="s">
        <v>2017</v>
      </c>
      <c r="E95" t="s">
        <v>2018</v>
      </c>
      <c r="F95" s="1">
        <v>43644</v>
      </c>
      <c r="G95" t="s">
        <v>1668</v>
      </c>
      <c r="H95" t="s">
        <v>1669</v>
      </c>
      <c r="I95" t="s">
        <v>1670</v>
      </c>
      <c r="J95" t="s">
        <v>59</v>
      </c>
      <c r="K95" t="s">
        <v>1671</v>
      </c>
      <c r="L95" t="s">
        <v>1677</v>
      </c>
      <c r="M95" t="s">
        <v>2019</v>
      </c>
      <c r="N95" t="s">
        <v>1644</v>
      </c>
    </row>
    <row r="96" spans="1:14">
      <c r="A96" t="s">
        <v>3</v>
      </c>
      <c r="B96" s="9" t="s">
        <v>2020</v>
      </c>
      <c r="C96" t="s">
        <v>1899</v>
      </c>
      <c r="D96" t="s">
        <v>2021</v>
      </c>
      <c r="E96" t="s">
        <v>2022</v>
      </c>
      <c r="F96" s="1">
        <v>43646</v>
      </c>
      <c r="G96" t="s">
        <v>1668</v>
      </c>
      <c r="H96" t="s">
        <v>1669</v>
      </c>
      <c r="I96" t="s">
        <v>1670</v>
      </c>
      <c r="J96" t="s">
        <v>58</v>
      </c>
      <c r="K96" t="s">
        <v>1671</v>
      </c>
      <c r="L96" t="s">
        <v>1672</v>
      </c>
      <c r="M96" t="s">
        <v>2023</v>
      </c>
      <c r="N96" t="s">
        <v>3</v>
      </c>
    </row>
    <row r="97" spans="1:14">
      <c r="A97" t="s">
        <v>1644</v>
      </c>
      <c r="B97" s="9" t="s">
        <v>2024</v>
      </c>
      <c r="C97" t="s">
        <v>1899</v>
      </c>
      <c r="D97" t="s">
        <v>2025</v>
      </c>
      <c r="E97" t="s">
        <v>2026</v>
      </c>
      <c r="F97" s="1">
        <v>43646</v>
      </c>
      <c r="G97" t="s">
        <v>1668</v>
      </c>
      <c r="H97" t="s">
        <v>1669</v>
      </c>
      <c r="I97" t="s">
        <v>1670</v>
      </c>
      <c r="J97" t="s">
        <v>58</v>
      </c>
      <c r="K97" t="s">
        <v>1671</v>
      </c>
      <c r="L97" t="s">
        <v>1672</v>
      </c>
      <c r="M97" t="s">
        <v>2027</v>
      </c>
      <c r="N97" t="s">
        <v>1644</v>
      </c>
    </row>
    <row r="98" spans="1:14">
      <c r="A98" t="s">
        <v>1644</v>
      </c>
      <c r="B98" s="9" t="s">
        <v>2028</v>
      </c>
      <c r="C98" t="s">
        <v>1899</v>
      </c>
      <c r="D98" t="s">
        <v>2029</v>
      </c>
      <c r="E98" t="s">
        <v>2030</v>
      </c>
      <c r="F98" s="1">
        <v>43646</v>
      </c>
      <c r="G98" t="s">
        <v>1668</v>
      </c>
      <c r="H98" t="s">
        <v>1669</v>
      </c>
      <c r="I98" t="s">
        <v>1735</v>
      </c>
      <c r="J98" t="s">
        <v>59</v>
      </c>
      <c r="K98" t="s">
        <v>1671</v>
      </c>
      <c r="L98" t="s">
        <v>1672</v>
      </c>
      <c r="M98" t="s">
        <v>2031</v>
      </c>
      <c r="N98" t="s">
        <v>1644</v>
      </c>
    </row>
    <row r="99" spans="1:14">
      <c r="A99" t="s">
        <v>1644</v>
      </c>
      <c r="B99" s="9" t="s">
        <v>2032</v>
      </c>
      <c r="C99" t="s">
        <v>1899</v>
      </c>
      <c r="D99" t="s">
        <v>2033</v>
      </c>
      <c r="E99" t="s">
        <v>2034</v>
      </c>
      <c r="F99" s="1">
        <v>43646</v>
      </c>
      <c r="G99" t="s">
        <v>1668</v>
      </c>
      <c r="H99" t="s">
        <v>1669</v>
      </c>
      <c r="I99" t="s">
        <v>1735</v>
      </c>
      <c r="J99" t="s">
        <v>59</v>
      </c>
      <c r="K99" t="s">
        <v>1671</v>
      </c>
      <c r="L99" t="s">
        <v>1672</v>
      </c>
      <c r="M99" t="s">
        <v>2035</v>
      </c>
      <c r="N99" t="s">
        <v>1644</v>
      </c>
    </row>
    <row r="100" spans="1:14">
      <c r="A100" t="s">
        <v>1644</v>
      </c>
      <c r="B100" s="9" t="s">
        <v>2036</v>
      </c>
      <c r="C100" t="s">
        <v>1899</v>
      </c>
      <c r="D100" t="s">
        <v>2037</v>
      </c>
      <c r="E100" t="s">
        <v>2038</v>
      </c>
      <c r="F100" s="1">
        <v>43644</v>
      </c>
      <c r="G100" t="s">
        <v>1668</v>
      </c>
      <c r="H100" t="s">
        <v>1669</v>
      </c>
      <c r="I100" t="s">
        <v>1670</v>
      </c>
      <c r="J100" t="s">
        <v>59</v>
      </c>
      <c r="K100" t="s">
        <v>1671</v>
      </c>
      <c r="L100" t="s">
        <v>1677</v>
      </c>
      <c r="M100" t="s">
        <v>2039</v>
      </c>
      <c r="N100" t="s">
        <v>1644</v>
      </c>
    </row>
    <row r="101" spans="1:14">
      <c r="A101" t="s">
        <v>1644</v>
      </c>
      <c r="B101" s="9" t="s">
        <v>1638</v>
      </c>
      <c r="C101" t="s">
        <v>1899</v>
      </c>
      <c r="D101" t="s">
        <v>1639</v>
      </c>
      <c r="E101" t="s">
        <v>2040</v>
      </c>
      <c r="F101" s="1">
        <v>43644</v>
      </c>
      <c r="G101" t="s">
        <v>1668</v>
      </c>
      <c r="H101" t="s">
        <v>1669</v>
      </c>
      <c r="I101" t="s">
        <v>1670</v>
      </c>
      <c r="J101" t="s">
        <v>58</v>
      </c>
      <c r="K101" t="s">
        <v>1671</v>
      </c>
      <c r="L101" t="s">
        <v>1677</v>
      </c>
      <c r="M101" t="s">
        <v>2041</v>
      </c>
      <c r="N101" t="s">
        <v>1644</v>
      </c>
    </row>
    <row r="102" spans="1:14">
      <c r="A102" t="s">
        <v>1644</v>
      </c>
      <c r="B102" s="9" t="s">
        <v>2042</v>
      </c>
      <c r="C102" t="s">
        <v>1899</v>
      </c>
      <c r="D102" t="s">
        <v>2043</v>
      </c>
      <c r="E102" t="s">
        <v>2044</v>
      </c>
      <c r="F102" s="1">
        <v>43644</v>
      </c>
      <c r="G102" t="s">
        <v>1668</v>
      </c>
      <c r="H102" t="s">
        <v>1870</v>
      </c>
      <c r="I102" t="s">
        <v>1670</v>
      </c>
      <c r="J102" t="s">
        <v>58</v>
      </c>
      <c r="K102" t="s">
        <v>1671</v>
      </c>
      <c r="L102" t="s">
        <v>2045</v>
      </c>
      <c r="M102" t="s">
        <v>2046</v>
      </c>
      <c r="N102" t="s">
        <v>1644</v>
      </c>
    </row>
    <row r="103" spans="1:14">
      <c r="A103" t="s">
        <v>3</v>
      </c>
      <c r="B103" s="9" t="s">
        <v>2047</v>
      </c>
      <c r="C103" t="s">
        <v>1899</v>
      </c>
      <c r="D103" t="s">
        <v>2048</v>
      </c>
      <c r="E103" t="s">
        <v>2049</v>
      </c>
      <c r="F103" s="1">
        <v>43644</v>
      </c>
      <c r="G103" t="s">
        <v>1668</v>
      </c>
      <c r="H103" t="s">
        <v>1870</v>
      </c>
      <c r="I103" t="s">
        <v>1670</v>
      </c>
      <c r="J103" t="s">
        <v>58</v>
      </c>
      <c r="K103" t="s">
        <v>1671</v>
      </c>
      <c r="L103" t="s">
        <v>2045</v>
      </c>
      <c r="M103" t="s">
        <v>2050</v>
      </c>
      <c r="N103" t="s">
        <v>3</v>
      </c>
    </row>
    <row r="104" spans="1:14">
      <c r="A104" t="s">
        <v>3</v>
      </c>
      <c r="B104" s="9" t="s">
        <v>2051</v>
      </c>
      <c r="C104" t="s">
        <v>1899</v>
      </c>
      <c r="D104" t="s">
        <v>2052</v>
      </c>
      <c r="E104" t="s">
        <v>2053</v>
      </c>
      <c r="F104" s="1">
        <v>43644</v>
      </c>
      <c r="G104" t="s">
        <v>1668</v>
      </c>
      <c r="H104" t="s">
        <v>1870</v>
      </c>
      <c r="I104" t="s">
        <v>1670</v>
      </c>
      <c r="J104" t="s">
        <v>58</v>
      </c>
      <c r="K104" t="s">
        <v>1671</v>
      </c>
      <c r="L104" t="s">
        <v>2045</v>
      </c>
      <c r="M104" t="s">
        <v>2054</v>
      </c>
      <c r="N104" t="s">
        <v>3</v>
      </c>
    </row>
    <row r="105" spans="1:14">
      <c r="A105" t="s">
        <v>3</v>
      </c>
      <c r="B105" s="9" t="s">
        <v>2055</v>
      </c>
      <c r="C105" t="s">
        <v>1899</v>
      </c>
      <c r="D105" t="s">
        <v>2056</v>
      </c>
      <c r="E105" t="s">
        <v>2057</v>
      </c>
      <c r="F105" s="1">
        <v>43644</v>
      </c>
      <c r="G105" t="s">
        <v>1668</v>
      </c>
      <c r="H105" t="s">
        <v>1870</v>
      </c>
      <c r="I105" t="s">
        <v>1670</v>
      </c>
      <c r="J105" t="s">
        <v>2058</v>
      </c>
      <c r="K105" t="s">
        <v>1671</v>
      </c>
      <c r="L105" t="s">
        <v>2045</v>
      </c>
      <c r="M105" t="s">
        <v>2059</v>
      </c>
      <c r="N105" t="s">
        <v>3</v>
      </c>
    </row>
    <row r="106" spans="1:14">
      <c r="A106" t="s">
        <v>3</v>
      </c>
      <c r="B106" s="9" t="s">
        <v>2060</v>
      </c>
      <c r="C106" t="s">
        <v>1899</v>
      </c>
      <c r="D106" t="s">
        <v>2061</v>
      </c>
      <c r="E106" t="s">
        <v>2062</v>
      </c>
      <c r="F106" s="1">
        <v>43644</v>
      </c>
      <c r="G106" t="s">
        <v>1668</v>
      </c>
      <c r="H106" t="s">
        <v>1870</v>
      </c>
      <c r="I106" t="s">
        <v>1670</v>
      </c>
      <c r="J106" t="s">
        <v>2063</v>
      </c>
      <c r="K106" t="s">
        <v>1671</v>
      </c>
      <c r="L106" t="s">
        <v>2045</v>
      </c>
      <c r="M106" t="s">
        <v>2064</v>
      </c>
      <c r="N106" t="s">
        <v>3</v>
      </c>
    </row>
    <row r="107" spans="1:14">
      <c r="A107" t="s">
        <v>3</v>
      </c>
      <c r="B107" s="9" t="s">
        <v>2065</v>
      </c>
      <c r="C107" t="s">
        <v>1899</v>
      </c>
      <c r="D107" t="s">
        <v>2066</v>
      </c>
      <c r="E107" t="s">
        <v>2067</v>
      </c>
      <c r="F107" s="1">
        <v>43644</v>
      </c>
      <c r="G107" t="s">
        <v>1668</v>
      </c>
      <c r="H107" t="s">
        <v>1669</v>
      </c>
      <c r="I107" t="s">
        <v>1670</v>
      </c>
      <c r="J107" t="s">
        <v>58</v>
      </c>
      <c r="K107" t="s">
        <v>1671</v>
      </c>
      <c r="L107" t="s">
        <v>1672</v>
      </c>
      <c r="M107" t="s">
        <v>2068</v>
      </c>
      <c r="N107" t="s">
        <v>3</v>
      </c>
    </row>
    <row r="108" spans="1:14">
      <c r="A108" t="s">
        <v>3</v>
      </c>
      <c r="B108" s="9" t="s">
        <v>2069</v>
      </c>
      <c r="C108" t="s">
        <v>1899</v>
      </c>
      <c r="D108" t="s">
        <v>2070</v>
      </c>
      <c r="E108" t="s">
        <v>2071</v>
      </c>
      <c r="F108" s="1">
        <v>43646</v>
      </c>
      <c r="G108" t="s">
        <v>1668</v>
      </c>
      <c r="H108" t="s">
        <v>1669</v>
      </c>
      <c r="I108" t="s">
        <v>1670</v>
      </c>
      <c r="J108" t="s">
        <v>58</v>
      </c>
      <c r="K108" t="s">
        <v>1671</v>
      </c>
      <c r="L108" t="s">
        <v>1672</v>
      </c>
      <c r="M108" t="s">
        <v>2072</v>
      </c>
      <c r="N108" t="s">
        <v>3</v>
      </c>
    </row>
    <row r="109" spans="1:14">
      <c r="A109" t="s">
        <v>1644</v>
      </c>
      <c r="B109" s="9" t="s">
        <v>2073</v>
      </c>
      <c r="C109" t="s">
        <v>1899</v>
      </c>
      <c r="D109" t="s">
        <v>2074</v>
      </c>
      <c r="E109" t="s">
        <v>2075</v>
      </c>
      <c r="F109" s="1">
        <v>43646</v>
      </c>
      <c r="G109" t="s">
        <v>1668</v>
      </c>
      <c r="H109" t="s">
        <v>1669</v>
      </c>
      <c r="I109" t="s">
        <v>1670</v>
      </c>
      <c r="J109" t="s">
        <v>58</v>
      </c>
      <c r="K109" t="s">
        <v>1671</v>
      </c>
      <c r="L109" t="s">
        <v>1677</v>
      </c>
      <c r="M109" t="s">
        <v>2076</v>
      </c>
      <c r="N109" t="s">
        <v>1644</v>
      </c>
    </row>
    <row r="110" spans="1:14">
      <c r="A110" t="s">
        <v>1644</v>
      </c>
      <c r="B110" s="9" t="s">
        <v>2077</v>
      </c>
      <c r="C110" t="s">
        <v>1899</v>
      </c>
      <c r="D110" t="s">
        <v>2078</v>
      </c>
      <c r="E110" t="s">
        <v>2079</v>
      </c>
      <c r="F110" s="1">
        <v>43644</v>
      </c>
      <c r="G110" t="s">
        <v>1668</v>
      </c>
      <c r="H110" t="s">
        <v>1669</v>
      </c>
      <c r="I110" t="s">
        <v>1670</v>
      </c>
      <c r="J110" t="s">
        <v>58</v>
      </c>
      <c r="K110" t="s">
        <v>1671</v>
      </c>
      <c r="L110" t="s">
        <v>1677</v>
      </c>
      <c r="M110" t="s">
        <v>2080</v>
      </c>
      <c r="N110" t="s">
        <v>1644</v>
      </c>
    </row>
    <row r="111" spans="1:14">
      <c r="A111" t="s">
        <v>3</v>
      </c>
      <c r="B111" s="9" t="s">
        <v>2081</v>
      </c>
      <c r="C111" t="s">
        <v>1899</v>
      </c>
      <c r="D111" t="s">
        <v>2082</v>
      </c>
      <c r="E111" t="s">
        <v>2083</v>
      </c>
      <c r="F111" s="1">
        <v>43644</v>
      </c>
      <c r="G111" t="s">
        <v>1668</v>
      </c>
      <c r="H111" t="s">
        <v>1669</v>
      </c>
      <c r="I111" t="s">
        <v>1735</v>
      </c>
      <c r="J111" t="s">
        <v>59</v>
      </c>
      <c r="K111" t="s">
        <v>1671</v>
      </c>
      <c r="L111" t="s">
        <v>1746</v>
      </c>
      <c r="M111" t="s">
        <v>2084</v>
      </c>
      <c r="N111" t="s">
        <v>3</v>
      </c>
    </row>
    <row r="112" spans="1:14">
      <c r="A112" t="s">
        <v>3</v>
      </c>
      <c r="B112" s="9" t="s">
        <v>2085</v>
      </c>
      <c r="C112" t="s">
        <v>1899</v>
      </c>
      <c r="D112" t="s">
        <v>2086</v>
      </c>
      <c r="E112" t="s">
        <v>2087</v>
      </c>
      <c r="F112" s="1">
        <v>43644</v>
      </c>
      <c r="G112" t="s">
        <v>1668</v>
      </c>
      <c r="H112" t="s">
        <v>1669</v>
      </c>
      <c r="I112" t="s">
        <v>1670</v>
      </c>
      <c r="J112" t="s">
        <v>58</v>
      </c>
      <c r="K112" t="s">
        <v>1671</v>
      </c>
      <c r="L112" t="s">
        <v>1677</v>
      </c>
      <c r="M112" t="s">
        <v>2088</v>
      </c>
      <c r="N112" t="s">
        <v>3</v>
      </c>
    </row>
    <row r="113" spans="1:14">
      <c r="A113" t="s">
        <v>3</v>
      </c>
      <c r="B113" s="9" t="s">
        <v>2089</v>
      </c>
      <c r="C113" t="s">
        <v>1899</v>
      </c>
      <c r="D113" t="s">
        <v>2090</v>
      </c>
      <c r="E113" t="s">
        <v>2091</v>
      </c>
      <c r="F113" s="1">
        <v>43646</v>
      </c>
      <c r="G113" t="s">
        <v>1668</v>
      </c>
      <c r="H113" t="s">
        <v>1669</v>
      </c>
      <c r="I113" t="s">
        <v>1735</v>
      </c>
      <c r="J113" t="s">
        <v>58</v>
      </c>
      <c r="K113" t="s">
        <v>1671</v>
      </c>
      <c r="L113" t="s">
        <v>1677</v>
      </c>
      <c r="M113" t="s">
        <v>2092</v>
      </c>
      <c r="N113" t="s">
        <v>3</v>
      </c>
    </row>
    <row r="114" spans="1:14">
      <c r="A114" t="s">
        <v>3</v>
      </c>
      <c r="B114" s="9" t="s">
        <v>2093</v>
      </c>
      <c r="C114" t="s">
        <v>1899</v>
      </c>
      <c r="D114" t="s">
        <v>2094</v>
      </c>
      <c r="E114" t="s">
        <v>2095</v>
      </c>
      <c r="F114" s="1">
        <v>43644</v>
      </c>
      <c r="G114" t="s">
        <v>1668</v>
      </c>
      <c r="H114" t="s">
        <v>1669</v>
      </c>
      <c r="I114" t="s">
        <v>1735</v>
      </c>
      <c r="J114" t="s">
        <v>58</v>
      </c>
      <c r="K114" t="s">
        <v>1671</v>
      </c>
      <c r="L114" t="s">
        <v>1677</v>
      </c>
      <c r="M114" t="s">
        <v>2096</v>
      </c>
      <c r="N114" t="s">
        <v>3</v>
      </c>
    </row>
    <row r="115" spans="1:14">
      <c r="A115" t="s">
        <v>3</v>
      </c>
      <c r="B115" s="9" t="s">
        <v>2097</v>
      </c>
      <c r="C115" t="s">
        <v>1899</v>
      </c>
      <c r="D115" t="s">
        <v>2098</v>
      </c>
      <c r="E115" t="s">
        <v>2099</v>
      </c>
      <c r="F115" s="1">
        <v>43644</v>
      </c>
      <c r="G115" t="s">
        <v>1668</v>
      </c>
      <c r="H115" t="s">
        <v>1669</v>
      </c>
      <c r="I115" t="s">
        <v>1670</v>
      </c>
      <c r="J115" t="s">
        <v>59</v>
      </c>
      <c r="K115" t="s">
        <v>1671</v>
      </c>
      <c r="L115" t="s">
        <v>1677</v>
      </c>
      <c r="M115" t="s">
        <v>2100</v>
      </c>
      <c r="N115" t="s">
        <v>3</v>
      </c>
    </row>
    <row r="116" spans="1:14">
      <c r="A116" t="s">
        <v>1644</v>
      </c>
      <c r="B116" s="9" t="s">
        <v>2101</v>
      </c>
      <c r="C116" t="s">
        <v>1899</v>
      </c>
      <c r="D116" t="s">
        <v>2102</v>
      </c>
      <c r="E116" t="s">
        <v>2103</v>
      </c>
      <c r="F116" s="1">
        <v>43644</v>
      </c>
      <c r="G116" t="s">
        <v>1668</v>
      </c>
      <c r="H116" t="s">
        <v>1669</v>
      </c>
      <c r="I116" t="s">
        <v>1670</v>
      </c>
      <c r="J116" t="s">
        <v>58</v>
      </c>
      <c r="K116" t="s">
        <v>1671</v>
      </c>
      <c r="L116" t="s">
        <v>1677</v>
      </c>
      <c r="M116" t="s">
        <v>2104</v>
      </c>
      <c r="N116" t="s">
        <v>1644</v>
      </c>
    </row>
    <row r="117" spans="1:14">
      <c r="A117" t="s">
        <v>1644</v>
      </c>
      <c r="B117" s="9" t="s">
        <v>2105</v>
      </c>
      <c r="C117" t="s">
        <v>1899</v>
      </c>
      <c r="D117" t="s">
        <v>2106</v>
      </c>
      <c r="E117" t="s">
        <v>2107</v>
      </c>
      <c r="F117" s="1">
        <v>43644</v>
      </c>
      <c r="G117" t="s">
        <v>1668</v>
      </c>
      <c r="H117" t="s">
        <v>1669</v>
      </c>
      <c r="I117" t="s">
        <v>1670</v>
      </c>
      <c r="J117" t="s">
        <v>59</v>
      </c>
      <c r="K117" t="s">
        <v>1671</v>
      </c>
      <c r="L117" t="s">
        <v>1677</v>
      </c>
      <c r="M117" t="s">
        <v>2108</v>
      </c>
      <c r="N117" t="s">
        <v>1644</v>
      </c>
    </row>
    <row r="118" spans="1:14">
      <c r="A118" t="s">
        <v>1644</v>
      </c>
      <c r="B118" s="9" t="s">
        <v>2109</v>
      </c>
      <c r="C118" t="s">
        <v>1899</v>
      </c>
      <c r="D118" t="s">
        <v>2110</v>
      </c>
      <c r="E118" t="s">
        <v>2111</v>
      </c>
      <c r="F118" s="1">
        <v>43644</v>
      </c>
      <c r="G118" t="s">
        <v>1668</v>
      </c>
      <c r="H118" t="s">
        <v>1669</v>
      </c>
      <c r="I118" t="s">
        <v>1670</v>
      </c>
      <c r="J118" t="s">
        <v>59</v>
      </c>
      <c r="K118" t="s">
        <v>1671</v>
      </c>
      <c r="L118" t="s">
        <v>1677</v>
      </c>
      <c r="M118" t="s">
        <v>2112</v>
      </c>
      <c r="N118" t="s">
        <v>1644</v>
      </c>
    </row>
    <row r="119" spans="1:14">
      <c r="A119" t="s">
        <v>1644</v>
      </c>
      <c r="B119" s="9" t="s">
        <v>1642</v>
      </c>
      <c r="C119" t="s">
        <v>1899</v>
      </c>
      <c r="D119" t="s">
        <v>1643</v>
      </c>
      <c r="E119" t="s">
        <v>2113</v>
      </c>
      <c r="F119" s="1">
        <v>43646</v>
      </c>
      <c r="G119" t="s">
        <v>1668</v>
      </c>
      <c r="H119" t="s">
        <v>1669</v>
      </c>
      <c r="I119" t="s">
        <v>1670</v>
      </c>
      <c r="J119" t="s">
        <v>1736</v>
      </c>
      <c r="K119" t="s">
        <v>1671</v>
      </c>
      <c r="L119" t="s">
        <v>1677</v>
      </c>
      <c r="M119" t="s">
        <v>2114</v>
      </c>
      <c r="N119" t="s">
        <v>1644</v>
      </c>
    </row>
    <row r="120" spans="1:14">
      <c r="A120" t="s">
        <v>3</v>
      </c>
      <c r="B120" s="9" t="s">
        <v>2115</v>
      </c>
      <c r="C120" t="s">
        <v>1899</v>
      </c>
      <c r="D120" t="s">
        <v>2116</v>
      </c>
      <c r="E120" t="s">
        <v>2117</v>
      </c>
      <c r="F120" s="1">
        <v>43646</v>
      </c>
      <c r="G120" t="s">
        <v>1763</v>
      </c>
      <c r="H120" t="s">
        <v>1745</v>
      </c>
      <c r="I120" t="s">
        <v>1670</v>
      </c>
      <c r="J120" t="s">
        <v>58</v>
      </c>
      <c r="K120" t="s">
        <v>1671</v>
      </c>
      <c r="L120" t="s">
        <v>1746</v>
      </c>
      <c r="M120" t="s">
        <v>2118</v>
      </c>
      <c r="N120" t="s">
        <v>3</v>
      </c>
    </row>
    <row r="121" spans="1:14">
      <c r="A121" t="s">
        <v>3</v>
      </c>
      <c r="B121" s="9" t="s">
        <v>2119</v>
      </c>
      <c r="C121" t="s">
        <v>1899</v>
      </c>
      <c r="D121" t="s">
        <v>2120</v>
      </c>
      <c r="E121" t="s">
        <v>2121</v>
      </c>
      <c r="F121" s="1">
        <v>43646</v>
      </c>
      <c r="G121" t="s">
        <v>1668</v>
      </c>
      <c r="H121" t="s">
        <v>1669</v>
      </c>
      <c r="I121" t="s">
        <v>1670</v>
      </c>
      <c r="J121" t="s">
        <v>58</v>
      </c>
      <c r="K121" t="s">
        <v>1671</v>
      </c>
      <c r="L121" t="s">
        <v>1677</v>
      </c>
      <c r="M121" t="s">
        <v>2122</v>
      </c>
      <c r="N121" t="s">
        <v>3</v>
      </c>
    </row>
    <row r="122" spans="1:14">
      <c r="A122" t="s">
        <v>3</v>
      </c>
      <c r="B122" s="9" t="s">
        <v>2123</v>
      </c>
      <c r="C122" t="s">
        <v>1899</v>
      </c>
      <c r="D122" t="s">
        <v>2124</v>
      </c>
      <c r="E122" t="s">
        <v>2125</v>
      </c>
      <c r="F122" s="1">
        <v>43646</v>
      </c>
      <c r="G122" t="s">
        <v>1668</v>
      </c>
      <c r="H122" t="s">
        <v>1669</v>
      </c>
      <c r="I122" t="s">
        <v>1670</v>
      </c>
      <c r="J122" t="s">
        <v>59</v>
      </c>
      <c r="K122" t="s">
        <v>1671</v>
      </c>
      <c r="L122" t="s">
        <v>1672</v>
      </c>
      <c r="M122" t="s">
        <v>2126</v>
      </c>
      <c r="N122" t="s">
        <v>3</v>
      </c>
    </row>
    <row r="123" spans="1:14">
      <c r="A123" t="s">
        <v>1644</v>
      </c>
      <c r="B123" s="9" t="s">
        <v>2127</v>
      </c>
      <c r="C123" t="s">
        <v>1899</v>
      </c>
      <c r="D123" t="s">
        <v>2128</v>
      </c>
      <c r="E123" t="s">
        <v>2129</v>
      </c>
      <c r="F123" s="1">
        <v>43646</v>
      </c>
      <c r="G123" t="s">
        <v>1668</v>
      </c>
      <c r="H123" t="s">
        <v>1669</v>
      </c>
      <c r="I123" t="s">
        <v>1735</v>
      </c>
      <c r="J123" t="s">
        <v>58</v>
      </c>
      <c r="K123" t="s">
        <v>1671</v>
      </c>
      <c r="L123" t="s">
        <v>1677</v>
      </c>
      <c r="M123" t="s">
        <v>2130</v>
      </c>
      <c r="N123" t="s">
        <v>1644</v>
      </c>
    </row>
    <row r="124" spans="1:14">
      <c r="A124" t="s">
        <v>1644</v>
      </c>
      <c r="B124" s="9" t="s">
        <v>2131</v>
      </c>
      <c r="C124" t="s">
        <v>1899</v>
      </c>
      <c r="D124" t="s">
        <v>2132</v>
      </c>
      <c r="E124" t="s">
        <v>2133</v>
      </c>
      <c r="F124" s="1">
        <v>43646</v>
      </c>
      <c r="G124" t="s">
        <v>1668</v>
      </c>
      <c r="H124" t="s">
        <v>1669</v>
      </c>
      <c r="I124" t="s">
        <v>1735</v>
      </c>
      <c r="J124" t="s">
        <v>59</v>
      </c>
      <c r="K124" t="s">
        <v>1671</v>
      </c>
      <c r="L124" t="s">
        <v>1672</v>
      </c>
      <c r="M124" t="s">
        <v>2134</v>
      </c>
      <c r="N124" t="s">
        <v>1644</v>
      </c>
    </row>
    <row r="125" spans="1:14">
      <c r="A125" t="s">
        <v>1644</v>
      </c>
      <c r="B125" s="9" t="s">
        <v>2135</v>
      </c>
      <c r="C125" t="s">
        <v>1899</v>
      </c>
      <c r="D125" t="s">
        <v>2136</v>
      </c>
      <c r="E125" t="s">
        <v>2137</v>
      </c>
      <c r="F125" s="1">
        <v>43644</v>
      </c>
      <c r="G125" t="s">
        <v>1668</v>
      </c>
      <c r="H125" t="s">
        <v>1669</v>
      </c>
      <c r="I125" t="s">
        <v>1670</v>
      </c>
      <c r="J125" t="s">
        <v>58</v>
      </c>
      <c r="K125" t="s">
        <v>1671</v>
      </c>
      <c r="L125" t="s">
        <v>1677</v>
      </c>
      <c r="M125" t="s">
        <v>2138</v>
      </c>
      <c r="N125" t="s">
        <v>1644</v>
      </c>
    </row>
    <row r="126" spans="1:14">
      <c r="A126" t="s">
        <v>1644</v>
      </c>
      <c r="B126" s="9" t="s">
        <v>2139</v>
      </c>
      <c r="C126" t="s">
        <v>1899</v>
      </c>
      <c r="D126" t="s">
        <v>2140</v>
      </c>
      <c r="E126" t="s">
        <v>2141</v>
      </c>
      <c r="F126" s="1">
        <v>43644</v>
      </c>
      <c r="G126" t="s">
        <v>1668</v>
      </c>
      <c r="H126" t="s">
        <v>1669</v>
      </c>
      <c r="I126" t="s">
        <v>1670</v>
      </c>
      <c r="J126" t="s">
        <v>1736</v>
      </c>
      <c r="K126" t="s">
        <v>1671</v>
      </c>
      <c r="L126" t="s">
        <v>2142</v>
      </c>
      <c r="M126" t="s">
        <v>2143</v>
      </c>
      <c r="N126" t="s">
        <v>1644</v>
      </c>
    </row>
    <row r="127" spans="1:14">
      <c r="A127" t="s">
        <v>3</v>
      </c>
      <c r="B127" s="9" t="s">
        <v>2144</v>
      </c>
      <c r="C127" t="s">
        <v>1899</v>
      </c>
      <c r="D127" t="s">
        <v>2145</v>
      </c>
      <c r="E127" t="s">
        <v>2146</v>
      </c>
      <c r="F127" s="1">
        <v>43646</v>
      </c>
      <c r="G127" t="s">
        <v>1763</v>
      </c>
      <c r="H127" t="s">
        <v>1669</v>
      </c>
      <c r="I127" t="s">
        <v>1670</v>
      </c>
      <c r="J127" t="s">
        <v>58</v>
      </c>
      <c r="K127" t="s">
        <v>1671</v>
      </c>
      <c r="L127" t="s">
        <v>1677</v>
      </c>
      <c r="M127" t="s">
        <v>2147</v>
      </c>
      <c r="N127" t="s">
        <v>3</v>
      </c>
    </row>
    <row r="128" spans="1:14">
      <c r="A128" t="s">
        <v>1644</v>
      </c>
      <c r="B128" s="9" t="s">
        <v>2148</v>
      </c>
      <c r="C128" t="s">
        <v>1899</v>
      </c>
      <c r="D128" t="s">
        <v>2149</v>
      </c>
      <c r="E128" t="s">
        <v>2150</v>
      </c>
      <c r="F128" s="1">
        <v>43644</v>
      </c>
      <c r="G128" t="s">
        <v>1668</v>
      </c>
      <c r="H128" t="s">
        <v>1669</v>
      </c>
      <c r="I128" t="s">
        <v>1670</v>
      </c>
      <c r="J128" t="s">
        <v>1736</v>
      </c>
      <c r="K128" t="s">
        <v>1671</v>
      </c>
      <c r="L128" t="s">
        <v>1677</v>
      </c>
      <c r="M128" t="s">
        <v>2151</v>
      </c>
      <c r="N128" t="s">
        <v>1644</v>
      </c>
    </row>
    <row r="129" spans="1:14">
      <c r="A129" t="s">
        <v>1644</v>
      </c>
      <c r="B129" s="9" t="s">
        <v>2152</v>
      </c>
      <c r="C129" t="s">
        <v>1899</v>
      </c>
      <c r="D129" t="s">
        <v>2153</v>
      </c>
      <c r="E129" t="s">
        <v>2154</v>
      </c>
      <c r="F129" s="1">
        <v>43646</v>
      </c>
      <c r="G129" t="s">
        <v>1668</v>
      </c>
      <c r="H129" t="s">
        <v>1745</v>
      </c>
      <c r="I129" t="s">
        <v>1670</v>
      </c>
      <c r="J129" t="s">
        <v>59</v>
      </c>
      <c r="K129" t="s">
        <v>1671</v>
      </c>
      <c r="L129" t="s">
        <v>1677</v>
      </c>
      <c r="M129" t="s">
        <v>2155</v>
      </c>
      <c r="N129" t="s">
        <v>1644</v>
      </c>
    </row>
    <row r="130" spans="1:14">
      <c r="A130" t="s">
        <v>3</v>
      </c>
      <c r="B130" s="9" t="s">
        <v>2156</v>
      </c>
      <c r="C130" t="s">
        <v>1899</v>
      </c>
      <c r="D130" t="s">
        <v>2157</v>
      </c>
      <c r="E130" t="s">
        <v>2158</v>
      </c>
      <c r="F130" s="1">
        <v>43644</v>
      </c>
      <c r="G130" t="s">
        <v>2002</v>
      </c>
      <c r="H130" t="s">
        <v>1694</v>
      </c>
      <c r="I130" t="s">
        <v>1670</v>
      </c>
      <c r="J130" t="s">
        <v>58</v>
      </c>
      <c r="K130" t="s">
        <v>1671</v>
      </c>
      <c r="L130" t="s">
        <v>1677</v>
      </c>
      <c r="M130" t="s">
        <v>2159</v>
      </c>
      <c r="N130" t="s">
        <v>3</v>
      </c>
    </row>
    <row r="131" spans="1:14">
      <c r="A131" t="s">
        <v>3</v>
      </c>
      <c r="B131" s="9" t="s">
        <v>2160</v>
      </c>
      <c r="C131" t="s">
        <v>1899</v>
      </c>
      <c r="D131" t="s">
        <v>2161</v>
      </c>
      <c r="E131" t="s">
        <v>2162</v>
      </c>
      <c r="F131" s="1">
        <v>43644</v>
      </c>
      <c r="G131" t="s">
        <v>1668</v>
      </c>
      <c r="H131" t="s">
        <v>1669</v>
      </c>
      <c r="I131" t="s">
        <v>1735</v>
      </c>
      <c r="J131" t="s">
        <v>59</v>
      </c>
      <c r="K131" t="s">
        <v>1671</v>
      </c>
      <c r="L131" t="s">
        <v>1677</v>
      </c>
      <c r="M131" t="s">
        <v>2163</v>
      </c>
      <c r="N131" t="s">
        <v>3</v>
      </c>
    </row>
    <row r="132" spans="1:14">
      <c r="A132" t="s">
        <v>3</v>
      </c>
      <c r="B132" s="9" t="s">
        <v>2164</v>
      </c>
      <c r="C132" t="s">
        <v>1899</v>
      </c>
      <c r="D132" t="s">
        <v>2165</v>
      </c>
      <c r="E132" t="s">
        <v>2166</v>
      </c>
      <c r="F132" s="1">
        <v>43644</v>
      </c>
      <c r="G132" t="s">
        <v>1668</v>
      </c>
      <c r="H132" t="s">
        <v>1669</v>
      </c>
      <c r="I132" t="s">
        <v>1735</v>
      </c>
      <c r="J132" t="s">
        <v>59</v>
      </c>
      <c r="K132" t="s">
        <v>1671</v>
      </c>
      <c r="L132" t="s">
        <v>1677</v>
      </c>
      <c r="M132" t="s">
        <v>2167</v>
      </c>
      <c r="N132" t="s">
        <v>3</v>
      </c>
    </row>
    <row r="133" spans="1:14">
      <c r="A133" t="s">
        <v>3</v>
      </c>
      <c r="B133" s="9" t="s">
        <v>1640</v>
      </c>
      <c r="C133" t="s">
        <v>1899</v>
      </c>
      <c r="D133" t="s">
        <v>1641</v>
      </c>
      <c r="E133" t="s">
        <v>2168</v>
      </c>
      <c r="F133" s="1">
        <v>43646</v>
      </c>
      <c r="G133" t="s">
        <v>1668</v>
      </c>
      <c r="H133" t="s">
        <v>1745</v>
      </c>
      <c r="I133" t="s">
        <v>1670</v>
      </c>
      <c r="J133" t="s">
        <v>58</v>
      </c>
      <c r="K133" t="s">
        <v>1671</v>
      </c>
      <c r="L133" t="s">
        <v>1746</v>
      </c>
      <c r="M133" t="s">
        <v>2169</v>
      </c>
      <c r="N133" t="s">
        <v>3</v>
      </c>
    </row>
    <row r="134" spans="1:14">
      <c r="A134" t="s">
        <v>1644</v>
      </c>
      <c r="B134" s="9" t="s">
        <v>2170</v>
      </c>
      <c r="C134" t="s">
        <v>1899</v>
      </c>
      <c r="D134" t="s">
        <v>2171</v>
      </c>
      <c r="E134" t="s">
        <v>2172</v>
      </c>
      <c r="F134" s="1">
        <v>43646</v>
      </c>
      <c r="G134" t="s">
        <v>1668</v>
      </c>
      <c r="H134" t="s">
        <v>1745</v>
      </c>
      <c r="I134" t="s">
        <v>1670</v>
      </c>
      <c r="J134" t="s">
        <v>58</v>
      </c>
      <c r="K134" t="s">
        <v>1671</v>
      </c>
      <c r="L134" t="s">
        <v>1746</v>
      </c>
      <c r="M134" t="s">
        <v>2173</v>
      </c>
      <c r="N134" t="s">
        <v>1644</v>
      </c>
    </row>
    <row r="135" spans="1:14">
      <c r="A135" t="s">
        <v>3</v>
      </c>
      <c r="B135" s="9" t="s">
        <v>2174</v>
      </c>
      <c r="C135" t="s">
        <v>1899</v>
      </c>
      <c r="D135" t="s">
        <v>2175</v>
      </c>
      <c r="E135" t="s">
        <v>2176</v>
      </c>
      <c r="F135" s="1">
        <v>43644</v>
      </c>
      <c r="G135" t="s">
        <v>1814</v>
      </c>
      <c r="H135" t="s">
        <v>1694</v>
      </c>
      <c r="I135" t="s">
        <v>1670</v>
      </c>
      <c r="J135" t="s">
        <v>58</v>
      </c>
      <c r="K135" t="s">
        <v>1671</v>
      </c>
      <c r="L135" t="s">
        <v>1677</v>
      </c>
      <c r="M135" t="s">
        <v>2177</v>
      </c>
      <c r="N135" t="s">
        <v>3</v>
      </c>
    </row>
    <row r="136" spans="1:14">
      <c r="A136" t="s">
        <v>3</v>
      </c>
      <c r="B136" s="9" t="s">
        <v>2178</v>
      </c>
      <c r="C136" t="s">
        <v>1899</v>
      </c>
      <c r="D136" t="s">
        <v>2179</v>
      </c>
      <c r="E136" t="s">
        <v>2180</v>
      </c>
      <c r="F136" s="1">
        <v>43644</v>
      </c>
      <c r="G136" t="s">
        <v>1814</v>
      </c>
      <c r="H136" t="s">
        <v>1694</v>
      </c>
      <c r="I136" t="s">
        <v>1670</v>
      </c>
      <c r="J136" t="s">
        <v>58</v>
      </c>
      <c r="K136" t="s">
        <v>1671</v>
      </c>
      <c r="L136" t="s">
        <v>1677</v>
      </c>
      <c r="M136" t="s">
        <v>2181</v>
      </c>
      <c r="N136" t="s">
        <v>3</v>
      </c>
    </row>
    <row r="137" spans="1:14">
      <c r="A137" t="s">
        <v>1644</v>
      </c>
      <c r="B137" s="9" t="s">
        <v>2182</v>
      </c>
      <c r="C137" t="s">
        <v>1899</v>
      </c>
      <c r="D137" t="s">
        <v>2183</v>
      </c>
      <c r="E137" t="s">
        <v>2184</v>
      </c>
      <c r="F137" s="1">
        <v>43644</v>
      </c>
      <c r="G137" t="s">
        <v>1668</v>
      </c>
      <c r="H137" t="s">
        <v>1694</v>
      </c>
      <c r="I137" t="s">
        <v>1670</v>
      </c>
      <c r="J137" t="s">
        <v>58</v>
      </c>
      <c r="K137" t="s">
        <v>1671</v>
      </c>
      <c r="L137" t="s">
        <v>1677</v>
      </c>
      <c r="M137" t="s">
        <v>2185</v>
      </c>
      <c r="N137" t="s">
        <v>1644</v>
      </c>
    </row>
    <row r="138" spans="1:14">
      <c r="A138" t="s">
        <v>1644</v>
      </c>
      <c r="B138" s="9" t="s">
        <v>2186</v>
      </c>
      <c r="C138" t="s">
        <v>1899</v>
      </c>
      <c r="D138" t="s">
        <v>2187</v>
      </c>
      <c r="E138" t="s">
        <v>2188</v>
      </c>
      <c r="F138" s="1">
        <v>43644</v>
      </c>
      <c r="G138" t="s">
        <v>1668</v>
      </c>
      <c r="H138" t="s">
        <v>1669</v>
      </c>
      <c r="I138" t="s">
        <v>1670</v>
      </c>
      <c r="J138" t="s">
        <v>2189</v>
      </c>
      <c r="K138" t="s">
        <v>1671</v>
      </c>
      <c r="L138" t="s">
        <v>1677</v>
      </c>
      <c r="M138" t="s">
        <v>2190</v>
      </c>
      <c r="N138" t="s">
        <v>1644</v>
      </c>
    </row>
    <row r="139" spans="1:14">
      <c r="A139" t="s">
        <v>1644</v>
      </c>
      <c r="B139" s="9" t="s">
        <v>2191</v>
      </c>
      <c r="C139" t="s">
        <v>1899</v>
      </c>
      <c r="D139" t="s">
        <v>2192</v>
      </c>
      <c r="E139" t="s">
        <v>2193</v>
      </c>
      <c r="F139" s="1">
        <v>43646</v>
      </c>
      <c r="G139" t="s">
        <v>1668</v>
      </c>
      <c r="H139" t="s">
        <v>1669</v>
      </c>
      <c r="I139" t="s">
        <v>1670</v>
      </c>
      <c r="J139" t="s">
        <v>58</v>
      </c>
      <c r="K139" t="s">
        <v>1671</v>
      </c>
      <c r="L139" t="s">
        <v>1677</v>
      </c>
      <c r="M139" t="s">
        <v>2194</v>
      </c>
      <c r="N139" t="s">
        <v>1644</v>
      </c>
    </row>
    <row r="140" spans="1:14">
      <c r="A140" t="s">
        <v>3</v>
      </c>
      <c r="B140" s="9" t="s">
        <v>2195</v>
      </c>
      <c r="C140" t="s">
        <v>1899</v>
      </c>
      <c r="D140" t="s">
        <v>2196</v>
      </c>
      <c r="E140" t="s">
        <v>2197</v>
      </c>
      <c r="F140" s="1">
        <v>43644</v>
      </c>
      <c r="G140" t="s">
        <v>1814</v>
      </c>
      <c r="H140" t="s">
        <v>1694</v>
      </c>
      <c r="I140" t="s">
        <v>1670</v>
      </c>
      <c r="J140" t="s">
        <v>58</v>
      </c>
      <c r="K140" t="s">
        <v>1671</v>
      </c>
      <c r="L140" t="s">
        <v>1677</v>
      </c>
      <c r="M140" t="s">
        <v>2198</v>
      </c>
      <c r="N140" t="s">
        <v>3</v>
      </c>
    </row>
    <row r="141" spans="1:14">
      <c r="A141" t="s">
        <v>3</v>
      </c>
      <c r="B141" s="9" t="s">
        <v>2199</v>
      </c>
      <c r="C141" t="s">
        <v>1899</v>
      </c>
      <c r="D141" t="s">
        <v>2200</v>
      </c>
      <c r="E141" t="s">
        <v>2201</v>
      </c>
      <c r="F141" s="1">
        <v>43644</v>
      </c>
      <c r="G141" t="s">
        <v>1814</v>
      </c>
      <c r="H141" t="s">
        <v>1694</v>
      </c>
      <c r="I141" t="s">
        <v>1670</v>
      </c>
      <c r="J141" t="s">
        <v>58</v>
      </c>
      <c r="K141" t="s">
        <v>1671</v>
      </c>
      <c r="L141" t="s">
        <v>1677</v>
      </c>
      <c r="M141" t="s">
        <v>2202</v>
      </c>
      <c r="N141" t="s">
        <v>3</v>
      </c>
    </row>
    <row r="142" spans="1:14">
      <c r="A142" t="s">
        <v>1644</v>
      </c>
      <c r="B142" s="9" t="s">
        <v>2203</v>
      </c>
      <c r="C142" t="s">
        <v>1899</v>
      </c>
      <c r="D142" t="s">
        <v>2204</v>
      </c>
      <c r="E142" t="s">
        <v>2205</v>
      </c>
      <c r="F142" s="1">
        <v>43644</v>
      </c>
      <c r="G142" t="s">
        <v>1668</v>
      </c>
      <c r="H142" t="s">
        <v>1694</v>
      </c>
      <c r="I142" t="s">
        <v>1670</v>
      </c>
      <c r="J142" t="s">
        <v>58</v>
      </c>
      <c r="K142" t="s">
        <v>1671</v>
      </c>
      <c r="L142" t="s">
        <v>1677</v>
      </c>
      <c r="M142" t="s">
        <v>2206</v>
      </c>
      <c r="N142" t="s">
        <v>1644</v>
      </c>
    </row>
    <row r="143" spans="1:14">
      <c r="A143" t="s">
        <v>1644</v>
      </c>
      <c r="B143" s="9" t="s">
        <v>2207</v>
      </c>
      <c r="C143" t="s">
        <v>1899</v>
      </c>
      <c r="D143" t="s">
        <v>2208</v>
      </c>
      <c r="E143" t="s">
        <v>2209</v>
      </c>
      <c r="F143" s="1">
        <v>43644</v>
      </c>
      <c r="G143" t="s">
        <v>1668</v>
      </c>
      <c r="H143" t="s">
        <v>1694</v>
      </c>
      <c r="I143" t="s">
        <v>1670</v>
      </c>
      <c r="J143" t="s">
        <v>58</v>
      </c>
      <c r="K143" t="s">
        <v>1671</v>
      </c>
      <c r="L143" t="s">
        <v>1677</v>
      </c>
      <c r="M143" t="s">
        <v>2210</v>
      </c>
      <c r="N143" t="s">
        <v>1644</v>
      </c>
    </row>
    <row r="144" spans="1:14">
      <c r="A144" t="s">
        <v>3</v>
      </c>
      <c r="B144" s="9" t="s">
        <v>2211</v>
      </c>
      <c r="C144" t="s">
        <v>1899</v>
      </c>
      <c r="D144" t="s">
        <v>2212</v>
      </c>
      <c r="E144" t="s">
        <v>2213</v>
      </c>
      <c r="F144" s="1">
        <v>43644</v>
      </c>
      <c r="G144" t="s">
        <v>1814</v>
      </c>
      <c r="H144" t="s">
        <v>1694</v>
      </c>
      <c r="I144" t="s">
        <v>1670</v>
      </c>
      <c r="J144" t="s">
        <v>58</v>
      </c>
      <c r="K144" t="s">
        <v>1671</v>
      </c>
      <c r="L144" t="s">
        <v>1677</v>
      </c>
      <c r="M144" t="s">
        <v>2214</v>
      </c>
      <c r="N144" t="s">
        <v>3</v>
      </c>
    </row>
    <row r="145" spans="1:14">
      <c r="A145" t="s">
        <v>1644</v>
      </c>
      <c r="B145" s="9" t="s">
        <v>2215</v>
      </c>
      <c r="C145" t="s">
        <v>1899</v>
      </c>
      <c r="D145" t="s">
        <v>2216</v>
      </c>
      <c r="E145" t="s">
        <v>2217</v>
      </c>
      <c r="F145" s="1">
        <v>43644</v>
      </c>
      <c r="G145" t="s">
        <v>1668</v>
      </c>
      <c r="H145" t="s">
        <v>1669</v>
      </c>
      <c r="I145" t="s">
        <v>1670</v>
      </c>
      <c r="J145" t="s">
        <v>58</v>
      </c>
      <c r="K145" t="s">
        <v>1671</v>
      </c>
      <c r="L145" t="s">
        <v>1677</v>
      </c>
      <c r="M145" t="s">
        <v>2218</v>
      </c>
      <c r="N145" t="s">
        <v>1644</v>
      </c>
    </row>
    <row r="146" spans="1:14">
      <c r="A146" t="s">
        <v>1644</v>
      </c>
      <c r="B146" s="9" t="s">
        <v>2219</v>
      </c>
      <c r="C146" t="s">
        <v>1899</v>
      </c>
      <c r="D146" t="s">
        <v>2220</v>
      </c>
      <c r="E146" t="s">
        <v>2221</v>
      </c>
      <c r="F146" s="1">
        <v>43644</v>
      </c>
      <c r="G146" t="s">
        <v>1668</v>
      </c>
      <c r="H146" t="s">
        <v>2222</v>
      </c>
      <c r="I146" t="s">
        <v>1670</v>
      </c>
      <c r="J146" t="s">
        <v>1736</v>
      </c>
      <c r="K146" t="s">
        <v>1671</v>
      </c>
      <c r="L146" t="s">
        <v>1746</v>
      </c>
      <c r="M146">
        <v>0</v>
      </c>
      <c r="N146" t="s">
        <v>1644</v>
      </c>
    </row>
    <row r="147" spans="1:14">
      <c r="A147" t="s">
        <v>1644</v>
      </c>
      <c r="B147" s="9" t="s">
        <v>2223</v>
      </c>
      <c r="C147" t="s">
        <v>1899</v>
      </c>
      <c r="D147" t="s">
        <v>2224</v>
      </c>
      <c r="E147" t="s">
        <v>2225</v>
      </c>
      <c r="F147" s="1">
        <v>43644</v>
      </c>
      <c r="G147" t="s">
        <v>1668</v>
      </c>
      <c r="H147" t="s">
        <v>1669</v>
      </c>
      <c r="I147" t="s">
        <v>1670</v>
      </c>
      <c r="J147" t="s">
        <v>59</v>
      </c>
      <c r="K147" t="s">
        <v>1671</v>
      </c>
      <c r="L147" t="s">
        <v>1677</v>
      </c>
      <c r="M147" t="s">
        <v>2226</v>
      </c>
      <c r="N147" t="s">
        <v>1644</v>
      </c>
    </row>
    <row r="148" spans="1:14">
      <c r="A148" t="s">
        <v>1644</v>
      </c>
      <c r="B148" s="9" t="s">
        <v>2227</v>
      </c>
      <c r="C148" t="s">
        <v>1899</v>
      </c>
      <c r="D148" t="s">
        <v>2228</v>
      </c>
      <c r="E148" t="s">
        <v>2229</v>
      </c>
      <c r="F148" s="1">
        <v>43644</v>
      </c>
      <c r="G148" t="s">
        <v>1668</v>
      </c>
      <c r="H148" t="s">
        <v>1669</v>
      </c>
      <c r="I148" t="s">
        <v>1670</v>
      </c>
      <c r="J148" t="s">
        <v>59</v>
      </c>
      <c r="K148" t="s">
        <v>1671</v>
      </c>
      <c r="L148" t="s">
        <v>1677</v>
      </c>
      <c r="M148" t="s">
        <v>2230</v>
      </c>
      <c r="N148" t="s">
        <v>1644</v>
      </c>
    </row>
    <row r="149" spans="1:14">
      <c r="A149" t="s">
        <v>1644</v>
      </c>
      <c r="B149" s="9" t="s">
        <v>2231</v>
      </c>
      <c r="C149" t="s">
        <v>1899</v>
      </c>
      <c r="D149" t="s">
        <v>2232</v>
      </c>
      <c r="E149" t="s">
        <v>2233</v>
      </c>
      <c r="F149" s="1">
        <v>43644</v>
      </c>
      <c r="G149" t="s">
        <v>1668</v>
      </c>
      <c r="H149" t="s">
        <v>1669</v>
      </c>
      <c r="I149" t="s">
        <v>1670</v>
      </c>
      <c r="J149" t="s">
        <v>59</v>
      </c>
      <c r="K149" t="s">
        <v>1671</v>
      </c>
      <c r="L149" t="s">
        <v>1677</v>
      </c>
      <c r="M149" t="s">
        <v>2234</v>
      </c>
      <c r="N149" t="s">
        <v>1644</v>
      </c>
    </row>
    <row r="150" spans="1:14">
      <c r="A150" t="s">
        <v>3</v>
      </c>
      <c r="B150" s="9" t="s">
        <v>2235</v>
      </c>
      <c r="C150" t="s">
        <v>1899</v>
      </c>
      <c r="D150" t="s">
        <v>2236</v>
      </c>
      <c r="E150" t="s">
        <v>2237</v>
      </c>
      <c r="F150" s="1">
        <v>43644</v>
      </c>
      <c r="G150" t="s">
        <v>1668</v>
      </c>
      <c r="H150" t="s">
        <v>1694</v>
      </c>
      <c r="I150" t="s">
        <v>1670</v>
      </c>
      <c r="J150" t="s">
        <v>59</v>
      </c>
      <c r="K150" t="s">
        <v>1671</v>
      </c>
      <c r="L150" t="s">
        <v>1677</v>
      </c>
      <c r="M150" t="s">
        <v>2238</v>
      </c>
      <c r="N150" t="s">
        <v>3</v>
      </c>
    </row>
    <row r="151" spans="1:14">
      <c r="A151" t="s">
        <v>3</v>
      </c>
      <c r="B151" s="9" t="s">
        <v>2239</v>
      </c>
      <c r="C151" t="s">
        <v>1899</v>
      </c>
      <c r="D151" t="s">
        <v>2240</v>
      </c>
      <c r="E151" t="s">
        <v>2241</v>
      </c>
      <c r="F151" s="1">
        <v>43644</v>
      </c>
      <c r="G151" t="s">
        <v>1668</v>
      </c>
      <c r="H151" t="s">
        <v>1669</v>
      </c>
      <c r="I151" t="s">
        <v>1670</v>
      </c>
      <c r="J151" t="s">
        <v>59</v>
      </c>
      <c r="K151" t="s">
        <v>1671</v>
      </c>
      <c r="L151" t="s">
        <v>1677</v>
      </c>
      <c r="M151" t="s">
        <v>2242</v>
      </c>
      <c r="N151" t="s">
        <v>3</v>
      </c>
    </row>
    <row r="152" spans="1:14">
      <c r="A152" t="s">
        <v>3</v>
      </c>
      <c r="B152" s="9" t="s">
        <v>2243</v>
      </c>
      <c r="C152" t="s">
        <v>1899</v>
      </c>
      <c r="D152" t="s">
        <v>2244</v>
      </c>
      <c r="E152" t="s">
        <v>2245</v>
      </c>
      <c r="F152" s="1">
        <v>43644</v>
      </c>
      <c r="G152" t="s">
        <v>1668</v>
      </c>
      <c r="H152" t="s">
        <v>1669</v>
      </c>
      <c r="I152" t="s">
        <v>1670</v>
      </c>
      <c r="J152" t="s">
        <v>58</v>
      </c>
      <c r="K152" t="s">
        <v>1671</v>
      </c>
      <c r="L152" t="s">
        <v>1677</v>
      </c>
      <c r="M152" t="s">
        <v>2246</v>
      </c>
      <c r="N152" t="s">
        <v>3</v>
      </c>
    </row>
    <row r="153" spans="1:14">
      <c r="A153" t="s">
        <v>3</v>
      </c>
      <c r="B153" s="9" t="s">
        <v>2247</v>
      </c>
      <c r="C153" t="s">
        <v>1899</v>
      </c>
      <c r="D153" t="s">
        <v>2248</v>
      </c>
      <c r="E153" t="s">
        <v>2249</v>
      </c>
      <c r="F153" s="1">
        <v>43644</v>
      </c>
      <c r="G153" t="s">
        <v>1668</v>
      </c>
      <c r="H153" t="s">
        <v>1669</v>
      </c>
      <c r="I153" t="s">
        <v>1670</v>
      </c>
      <c r="J153" t="s">
        <v>58</v>
      </c>
      <c r="K153" t="s">
        <v>1671</v>
      </c>
      <c r="L153" t="s">
        <v>1677</v>
      </c>
      <c r="M153" t="s">
        <v>2250</v>
      </c>
      <c r="N153" t="s">
        <v>3</v>
      </c>
    </row>
    <row r="154" spans="1:14">
      <c r="A154" t="s">
        <v>3</v>
      </c>
      <c r="B154" s="9" t="s">
        <v>2251</v>
      </c>
      <c r="C154" t="s">
        <v>1899</v>
      </c>
      <c r="D154" t="s">
        <v>2252</v>
      </c>
      <c r="E154" t="s">
        <v>2253</v>
      </c>
      <c r="F154" s="1">
        <v>43646</v>
      </c>
      <c r="G154" t="s">
        <v>1668</v>
      </c>
      <c r="H154" t="s">
        <v>1669</v>
      </c>
      <c r="I154" t="s">
        <v>1670</v>
      </c>
      <c r="J154" t="s">
        <v>58</v>
      </c>
      <c r="K154" t="s">
        <v>1671</v>
      </c>
      <c r="L154" t="s">
        <v>1672</v>
      </c>
      <c r="M154" t="s">
        <v>2254</v>
      </c>
      <c r="N154" t="s">
        <v>3</v>
      </c>
    </row>
    <row r="155" spans="1:14">
      <c r="A155" t="s">
        <v>3</v>
      </c>
      <c r="B155" s="9" t="s">
        <v>2255</v>
      </c>
      <c r="C155" t="s">
        <v>1899</v>
      </c>
      <c r="D155" t="s">
        <v>2256</v>
      </c>
      <c r="E155" t="s">
        <v>2257</v>
      </c>
      <c r="F155" s="1">
        <v>43644</v>
      </c>
      <c r="G155" t="s">
        <v>1668</v>
      </c>
      <c r="H155" t="s">
        <v>1870</v>
      </c>
      <c r="I155" t="s">
        <v>1670</v>
      </c>
      <c r="J155" t="s">
        <v>58</v>
      </c>
      <c r="K155" t="s">
        <v>1671</v>
      </c>
      <c r="L155" t="s">
        <v>2045</v>
      </c>
      <c r="M155" t="s">
        <v>2258</v>
      </c>
      <c r="N155" t="s">
        <v>3</v>
      </c>
    </row>
    <row r="156" spans="1:14">
      <c r="A156" t="s">
        <v>1644</v>
      </c>
      <c r="B156" s="9" t="s">
        <v>2259</v>
      </c>
      <c r="C156" t="s">
        <v>1899</v>
      </c>
      <c r="D156" t="s">
        <v>2260</v>
      </c>
      <c r="E156" t="s">
        <v>2261</v>
      </c>
      <c r="F156" s="1">
        <v>43646</v>
      </c>
      <c r="G156" t="s">
        <v>1668</v>
      </c>
      <c r="H156" t="s">
        <v>1669</v>
      </c>
      <c r="I156" t="s">
        <v>1670</v>
      </c>
      <c r="J156" t="s">
        <v>58</v>
      </c>
      <c r="K156" t="s">
        <v>1671</v>
      </c>
      <c r="L156" t="s">
        <v>1672</v>
      </c>
      <c r="M156" t="s">
        <v>2262</v>
      </c>
      <c r="N156" t="s">
        <v>1644</v>
      </c>
    </row>
    <row r="157" spans="1:14">
      <c r="A157" t="s">
        <v>3</v>
      </c>
      <c r="B157" s="9" t="s">
        <v>2263</v>
      </c>
      <c r="C157" t="s">
        <v>1899</v>
      </c>
      <c r="D157" t="s">
        <v>2264</v>
      </c>
      <c r="E157" t="s">
        <v>2265</v>
      </c>
      <c r="F157" s="1">
        <v>43644</v>
      </c>
      <c r="G157" t="s">
        <v>1668</v>
      </c>
      <c r="H157" t="s">
        <v>1669</v>
      </c>
      <c r="I157" t="s">
        <v>1670</v>
      </c>
      <c r="J157" t="s">
        <v>58</v>
      </c>
      <c r="K157" t="s">
        <v>1671</v>
      </c>
      <c r="L157" t="s">
        <v>1677</v>
      </c>
      <c r="M157" t="s">
        <v>2266</v>
      </c>
      <c r="N157" t="s">
        <v>3</v>
      </c>
    </row>
    <row r="158" spans="1:14">
      <c r="A158" t="s">
        <v>3</v>
      </c>
      <c r="B158" s="9" t="s">
        <v>2267</v>
      </c>
      <c r="C158" t="s">
        <v>1899</v>
      </c>
      <c r="D158" t="s">
        <v>2268</v>
      </c>
      <c r="E158" t="s">
        <v>2269</v>
      </c>
      <c r="F158" s="1">
        <v>43644</v>
      </c>
      <c r="G158" t="s">
        <v>1668</v>
      </c>
      <c r="H158" t="s">
        <v>1669</v>
      </c>
      <c r="I158" t="s">
        <v>1670</v>
      </c>
      <c r="J158" t="s">
        <v>58</v>
      </c>
      <c r="K158" t="s">
        <v>1671</v>
      </c>
      <c r="L158" t="s">
        <v>1677</v>
      </c>
      <c r="M158" t="s">
        <v>2270</v>
      </c>
      <c r="N158" t="s">
        <v>3</v>
      </c>
    </row>
    <row r="159" spans="1:14">
      <c r="A159" t="s">
        <v>3</v>
      </c>
      <c r="B159" s="9" t="s">
        <v>2271</v>
      </c>
      <c r="C159" t="s">
        <v>1899</v>
      </c>
      <c r="D159" t="s">
        <v>2272</v>
      </c>
      <c r="E159" t="s">
        <v>2273</v>
      </c>
      <c r="F159" s="1">
        <v>43644</v>
      </c>
      <c r="G159" t="s">
        <v>1668</v>
      </c>
      <c r="H159" t="s">
        <v>1870</v>
      </c>
      <c r="I159" t="s">
        <v>1670</v>
      </c>
      <c r="J159" t="s">
        <v>58</v>
      </c>
      <c r="K159" t="s">
        <v>1671</v>
      </c>
      <c r="L159" t="s">
        <v>2045</v>
      </c>
      <c r="M159" t="s">
        <v>2274</v>
      </c>
      <c r="N159" t="s">
        <v>3</v>
      </c>
    </row>
    <row r="160" spans="1:14">
      <c r="A160" t="s">
        <v>3</v>
      </c>
      <c r="B160" s="9" t="s">
        <v>2275</v>
      </c>
      <c r="C160" t="s">
        <v>1899</v>
      </c>
      <c r="D160" t="s">
        <v>2276</v>
      </c>
      <c r="E160" t="s">
        <v>2277</v>
      </c>
      <c r="F160" s="1">
        <v>43646</v>
      </c>
      <c r="G160" t="s">
        <v>1668</v>
      </c>
      <c r="H160" t="s">
        <v>1669</v>
      </c>
      <c r="I160" t="s">
        <v>1670</v>
      </c>
      <c r="J160" t="s">
        <v>58</v>
      </c>
      <c r="K160" t="s">
        <v>1671</v>
      </c>
      <c r="L160" t="s">
        <v>1677</v>
      </c>
      <c r="M160" t="s">
        <v>2278</v>
      </c>
      <c r="N160" t="s">
        <v>3</v>
      </c>
    </row>
    <row r="161" spans="1:14">
      <c r="A161" t="s">
        <v>3</v>
      </c>
      <c r="B161" s="9" t="s">
        <v>2279</v>
      </c>
      <c r="C161" t="s">
        <v>1899</v>
      </c>
      <c r="D161" t="s">
        <v>2280</v>
      </c>
      <c r="E161" t="s">
        <v>2281</v>
      </c>
      <c r="F161" s="1">
        <v>43646</v>
      </c>
      <c r="G161" t="s">
        <v>1763</v>
      </c>
      <c r="H161" t="s">
        <v>1669</v>
      </c>
      <c r="I161" t="s">
        <v>1735</v>
      </c>
      <c r="J161" t="s">
        <v>59</v>
      </c>
      <c r="K161" t="s">
        <v>1671</v>
      </c>
      <c r="L161" t="s">
        <v>1677</v>
      </c>
      <c r="M161" t="s">
        <v>2282</v>
      </c>
      <c r="N161" t="s">
        <v>3</v>
      </c>
    </row>
    <row r="162" spans="1:14">
      <c r="A162" t="s">
        <v>1644</v>
      </c>
      <c r="B162" s="9" t="s">
        <v>2283</v>
      </c>
      <c r="C162" t="s">
        <v>1899</v>
      </c>
      <c r="D162" t="s">
        <v>2284</v>
      </c>
      <c r="E162" t="s">
        <v>2285</v>
      </c>
      <c r="F162" s="1">
        <v>43644</v>
      </c>
      <c r="G162" t="s">
        <v>1668</v>
      </c>
      <c r="H162" t="s">
        <v>1669</v>
      </c>
      <c r="I162" t="s">
        <v>1670</v>
      </c>
      <c r="J162" t="s">
        <v>58</v>
      </c>
      <c r="K162" t="s">
        <v>1671</v>
      </c>
      <c r="L162" t="s">
        <v>1677</v>
      </c>
      <c r="M162" t="s">
        <v>2286</v>
      </c>
      <c r="N162" t="s">
        <v>1644</v>
      </c>
    </row>
    <row r="163" spans="1:14">
      <c r="A163" t="s">
        <v>3</v>
      </c>
      <c r="B163" s="9" t="s">
        <v>2287</v>
      </c>
      <c r="C163" t="s">
        <v>1899</v>
      </c>
      <c r="D163" t="s">
        <v>2288</v>
      </c>
      <c r="E163" t="s">
        <v>2289</v>
      </c>
      <c r="F163" s="1">
        <v>43644</v>
      </c>
      <c r="G163" t="s">
        <v>1668</v>
      </c>
      <c r="H163" t="s">
        <v>1669</v>
      </c>
      <c r="I163" t="s">
        <v>1670</v>
      </c>
      <c r="J163" t="s">
        <v>58</v>
      </c>
      <c r="K163" t="s">
        <v>1671</v>
      </c>
      <c r="L163" t="s">
        <v>1677</v>
      </c>
      <c r="M163" t="s">
        <v>2290</v>
      </c>
      <c r="N163" t="s">
        <v>3</v>
      </c>
    </row>
    <row r="164" spans="1:14">
      <c r="A164" t="s">
        <v>1644</v>
      </c>
      <c r="B164" s="9" t="s">
        <v>2291</v>
      </c>
      <c r="C164" t="s">
        <v>1899</v>
      </c>
      <c r="D164" t="s">
        <v>2292</v>
      </c>
      <c r="E164" t="s">
        <v>2293</v>
      </c>
      <c r="F164" s="1">
        <v>43644</v>
      </c>
      <c r="G164" t="s">
        <v>1668</v>
      </c>
      <c r="H164" t="s">
        <v>1669</v>
      </c>
      <c r="I164" t="s">
        <v>1670</v>
      </c>
      <c r="J164" t="s">
        <v>58</v>
      </c>
      <c r="K164" t="s">
        <v>1671</v>
      </c>
      <c r="L164" t="s">
        <v>1672</v>
      </c>
      <c r="M164" t="s">
        <v>2294</v>
      </c>
      <c r="N164" t="s">
        <v>1644</v>
      </c>
    </row>
    <row r="165" spans="1:14">
      <c r="A165" t="s">
        <v>3</v>
      </c>
      <c r="B165" s="9" t="s">
        <v>2295</v>
      </c>
      <c r="C165" t="s">
        <v>1899</v>
      </c>
      <c r="D165" t="s">
        <v>2296</v>
      </c>
      <c r="E165" t="s">
        <v>2297</v>
      </c>
      <c r="F165" s="1">
        <v>43644</v>
      </c>
      <c r="G165" t="s">
        <v>1668</v>
      </c>
      <c r="H165" t="s">
        <v>1669</v>
      </c>
      <c r="I165" t="s">
        <v>1670</v>
      </c>
      <c r="J165" t="s">
        <v>59</v>
      </c>
      <c r="K165" t="s">
        <v>1671</v>
      </c>
      <c r="L165" t="s">
        <v>1677</v>
      </c>
      <c r="M165" t="s">
        <v>2298</v>
      </c>
      <c r="N165" t="s">
        <v>3</v>
      </c>
    </row>
    <row r="166" spans="1:14">
      <c r="A166" t="s">
        <v>3</v>
      </c>
      <c r="B166" s="9" t="s">
        <v>2299</v>
      </c>
      <c r="C166" t="s">
        <v>1899</v>
      </c>
      <c r="D166" t="s">
        <v>2300</v>
      </c>
      <c r="E166" t="s">
        <v>2301</v>
      </c>
      <c r="F166" s="1">
        <v>43644</v>
      </c>
      <c r="G166" t="s">
        <v>1763</v>
      </c>
      <c r="H166" t="s">
        <v>1669</v>
      </c>
      <c r="I166" t="s">
        <v>1735</v>
      </c>
      <c r="J166" t="s">
        <v>59</v>
      </c>
      <c r="K166" t="s">
        <v>1671</v>
      </c>
      <c r="L166" t="s">
        <v>1677</v>
      </c>
      <c r="M166" t="s">
        <v>2302</v>
      </c>
      <c r="N166" t="s">
        <v>3</v>
      </c>
    </row>
    <row r="167" spans="1:14">
      <c r="A167" t="s">
        <v>3</v>
      </c>
      <c r="B167" s="9" t="s">
        <v>2303</v>
      </c>
      <c r="C167" t="s">
        <v>1899</v>
      </c>
      <c r="D167" t="s">
        <v>2304</v>
      </c>
      <c r="E167" t="s">
        <v>2305</v>
      </c>
      <c r="F167" s="1">
        <v>43646</v>
      </c>
      <c r="G167" t="s">
        <v>1668</v>
      </c>
      <c r="H167" t="s">
        <v>1669</v>
      </c>
      <c r="I167" t="s">
        <v>1670</v>
      </c>
      <c r="J167" t="s">
        <v>58</v>
      </c>
      <c r="K167" t="s">
        <v>1671</v>
      </c>
      <c r="L167" t="s">
        <v>1672</v>
      </c>
      <c r="M167" t="s">
        <v>2306</v>
      </c>
      <c r="N167" t="s">
        <v>3</v>
      </c>
    </row>
    <row r="168" spans="1:14">
      <c r="A168" t="s">
        <v>1644</v>
      </c>
      <c r="B168" s="9" t="s">
        <v>2307</v>
      </c>
      <c r="C168" t="s">
        <v>1899</v>
      </c>
      <c r="D168" t="s">
        <v>2308</v>
      </c>
      <c r="E168" t="s">
        <v>2309</v>
      </c>
      <c r="F168" s="1">
        <v>43644</v>
      </c>
      <c r="G168" t="s">
        <v>1668</v>
      </c>
      <c r="H168" t="s">
        <v>1694</v>
      </c>
      <c r="I168" t="s">
        <v>1670</v>
      </c>
      <c r="J168" t="s">
        <v>105</v>
      </c>
      <c r="K168" t="s">
        <v>1671</v>
      </c>
      <c r="L168" t="s">
        <v>1677</v>
      </c>
      <c r="M168" t="s">
        <v>2310</v>
      </c>
      <c r="N168" t="s">
        <v>1644</v>
      </c>
    </row>
    <row r="169" spans="1:14">
      <c r="A169" t="s">
        <v>1644</v>
      </c>
      <c r="B169" s="9" t="s">
        <v>2311</v>
      </c>
      <c r="C169" t="s">
        <v>1899</v>
      </c>
      <c r="D169" t="s">
        <v>2312</v>
      </c>
      <c r="E169" t="s">
        <v>2313</v>
      </c>
      <c r="F169" s="1">
        <v>43646</v>
      </c>
      <c r="G169" t="s">
        <v>1668</v>
      </c>
      <c r="H169" t="s">
        <v>1669</v>
      </c>
      <c r="I169" t="s">
        <v>1670</v>
      </c>
      <c r="J169" t="s">
        <v>58</v>
      </c>
      <c r="K169" t="s">
        <v>1671</v>
      </c>
      <c r="L169" t="s">
        <v>1672</v>
      </c>
      <c r="M169" t="s">
        <v>2314</v>
      </c>
      <c r="N169" t="s">
        <v>1644</v>
      </c>
    </row>
    <row r="170" spans="1:14">
      <c r="A170" t="s">
        <v>1644</v>
      </c>
      <c r="B170" s="9" t="s">
        <v>2315</v>
      </c>
      <c r="C170" t="s">
        <v>1899</v>
      </c>
      <c r="D170" t="s">
        <v>2316</v>
      </c>
      <c r="E170" t="s">
        <v>2317</v>
      </c>
      <c r="F170" s="1">
        <v>43644</v>
      </c>
      <c r="G170" t="s">
        <v>1668</v>
      </c>
      <c r="H170" t="s">
        <v>1669</v>
      </c>
      <c r="I170" t="s">
        <v>1670</v>
      </c>
      <c r="J170" t="s">
        <v>59</v>
      </c>
      <c r="K170" t="s">
        <v>1671</v>
      </c>
      <c r="L170" t="s">
        <v>1677</v>
      </c>
      <c r="M170" t="s">
        <v>2318</v>
      </c>
      <c r="N170" t="s">
        <v>1644</v>
      </c>
    </row>
    <row r="171" spans="1:14">
      <c r="A171" t="s">
        <v>3</v>
      </c>
      <c r="B171" s="9" t="s">
        <v>2319</v>
      </c>
      <c r="C171" t="s">
        <v>1899</v>
      </c>
      <c r="D171" t="s">
        <v>2320</v>
      </c>
      <c r="E171" t="s">
        <v>2321</v>
      </c>
      <c r="F171" s="1">
        <v>43644</v>
      </c>
      <c r="G171" t="s">
        <v>1668</v>
      </c>
      <c r="H171" t="s">
        <v>1669</v>
      </c>
      <c r="I171" t="s">
        <v>1670</v>
      </c>
      <c r="J171" t="s">
        <v>59</v>
      </c>
      <c r="K171" t="s">
        <v>1671</v>
      </c>
      <c r="L171" t="s">
        <v>1677</v>
      </c>
      <c r="M171" t="s">
        <v>2322</v>
      </c>
      <c r="N171" t="s">
        <v>3</v>
      </c>
    </row>
    <row r="172" spans="1:14">
      <c r="A172" t="s">
        <v>1644</v>
      </c>
      <c r="B172" s="9" t="s">
        <v>2323</v>
      </c>
      <c r="C172" t="s">
        <v>1899</v>
      </c>
      <c r="D172" t="s">
        <v>2324</v>
      </c>
      <c r="E172" t="s">
        <v>2325</v>
      </c>
      <c r="F172" s="1">
        <v>43644</v>
      </c>
      <c r="G172" t="s">
        <v>1668</v>
      </c>
      <c r="H172" t="s">
        <v>1669</v>
      </c>
      <c r="I172" t="s">
        <v>1670</v>
      </c>
      <c r="J172" t="s">
        <v>1736</v>
      </c>
      <c r="K172" t="s">
        <v>1671</v>
      </c>
      <c r="L172" t="s">
        <v>1677</v>
      </c>
      <c r="M172" t="s">
        <v>2326</v>
      </c>
      <c r="N172" t="s">
        <v>1644</v>
      </c>
    </row>
    <row r="173" spans="1:14">
      <c r="A173" t="s">
        <v>3</v>
      </c>
      <c r="B173" s="9" t="s">
        <v>2327</v>
      </c>
      <c r="C173" t="s">
        <v>1899</v>
      </c>
      <c r="D173" t="s">
        <v>2328</v>
      </c>
      <c r="E173" t="s">
        <v>2329</v>
      </c>
      <c r="F173" s="1">
        <v>43644</v>
      </c>
      <c r="G173" t="s">
        <v>1763</v>
      </c>
      <c r="H173" t="s">
        <v>1870</v>
      </c>
      <c r="I173" t="s">
        <v>1670</v>
      </c>
      <c r="J173" t="s">
        <v>2058</v>
      </c>
      <c r="K173" t="s">
        <v>1671</v>
      </c>
      <c r="L173" t="s">
        <v>2045</v>
      </c>
      <c r="M173" t="s">
        <v>2330</v>
      </c>
      <c r="N173" t="s">
        <v>3</v>
      </c>
    </row>
    <row r="174" spans="1:14">
      <c r="A174" t="s">
        <v>1644</v>
      </c>
      <c r="B174" s="9" t="s">
        <v>2331</v>
      </c>
      <c r="C174" t="s">
        <v>1899</v>
      </c>
      <c r="D174" t="s">
        <v>2332</v>
      </c>
      <c r="E174" t="s">
        <v>2333</v>
      </c>
      <c r="F174" s="1">
        <v>43644</v>
      </c>
      <c r="G174" t="s">
        <v>1668</v>
      </c>
      <c r="H174" t="s">
        <v>1745</v>
      </c>
      <c r="I174" t="s">
        <v>1735</v>
      </c>
      <c r="J174" t="s">
        <v>58</v>
      </c>
      <c r="K174" t="s">
        <v>1671</v>
      </c>
      <c r="L174" t="s">
        <v>1677</v>
      </c>
      <c r="M174" t="s">
        <v>2334</v>
      </c>
      <c r="N174" t="s">
        <v>1644</v>
      </c>
    </row>
    <row r="175" spans="1:14">
      <c r="A175" t="s">
        <v>1644</v>
      </c>
      <c r="B175" s="9" t="s">
        <v>2335</v>
      </c>
      <c r="C175" t="s">
        <v>1899</v>
      </c>
      <c r="D175" t="s">
        <v>2336</v>
      </c>
      <c r="E175" t="s">
        <v>2337</v>
      </c>
      <c r="F175" s="1">
        <v>43644</v>
      </c>
      <c r="G175" t="s">
        <v>1668</v>
      </c>
      <c r="H175" t="s">
        <v>2338</v>
      </c>
      <c r="I175" t="s">
        <v>1670</v>
      </c>
      <c r="J175" t="s">
        <v>59</v>
      </c>
      <c r="K175" t="s">
        <v>1671</v>
      </c>
      <c r="L175" t="s">
        <v>1677</v>
      </c>
      <c r="M175" t="s">
        <v>2339</v>
      </c>
      <c r="N175" t="s">
        <v>1644</v>
      </c>
    </row>
    <row r="176" spans="1:14">
      <c r="A176" t="s">
        <v>1644</v>
      </c>
      <c r="B176" s="9" t="s">
        <v>2340</v>
      </c>
      <c r="C176" t="s">
        <v>1899</v>
      </c>
      <c r="D176" t="s">
        <v>2341</v>
      </c>
      <c r="E176" t="s">
        <v>2342</v>
      </c>
      <c r="F176" s="1">
        <v>43644</v>
      </c>
      <c r="G176" t="s">
        <v>1668</v>
      </c>
      <c r="H176" t="s">
        <v>1669</v>
      </c>
      <c r="I176" t="s">
        <v>1670</v>
      </c>
      <c r="J176" t="s">
        <v>58</v>
      </c>
      <c r="K176" t="s">
        <v>1671</v>
      </c>
      <c r="L176" t="s">
        <v>1677</v>
      </c>
      <c r="M176" t="s">
        <v>2343</v>
      </c>
      <c r="N176" t="s">
        <v>1644</v>
      </c>
    </row>
    <row r="177" spans="1:14">
      <c r="A177" t="s">
        <v>3</v>
      </c>
      <c r="B177" s="9" t="s">
        <v>2344</v>
      </c>
      <c r="C177" t="s">
        <v>1899</v>
      </c>
      <c r="D177" t="s">
        <v>2345</v>
      </c>
      <c r="E177" t="s">
        <v>2346</v>
      </c>
      <c r="F177" s="1">
        <v>43646</v>
      </c>
      <c r="G177" t="s">
        <v>1668</v>
      </c>
      <c r="H177" t="s">
        <v>1669</v>
      </c>
      <c r="I177" t="s">
        <v>1670</v>
      </c>
      <c r="J177" t="s">
        <v>58</v>
      </c>
      <c r="K177" t="s">
        <v>1671</v>
      </c>
      <c r="L177" t="s">
        <v>1672</v>
      </c>
      <c r="M177" t="s">
        <v>2347</v>
      </c>
      <c r="N177" t="s">
        <v>3</v>
      </c>
    </row>
    <row r="178" spans="1:14">
      <c r="A178" t="s">
        <v>1644</v>
      </c>
      <c r="B178" s="9" t="s">
        <v>2348</v>
      </c>
      <c r="C178" t="s">
        <v>1899</v>
      </c>
      <c r="D178" t="s">
        <v>2349</v>
      </c>
      <c r="E178" t="s">
        <v>2350</v>
      </c>
      <c r="F178" s="1">
        <v>43644</v>
      </c>
      <c r="G178" t="s">
        <v>1668</v>
      </c>
      <c r="H178" t="s">
        <v>1669</v>
      </c>
      <c r="I178" t="s">
        <v>1670</v>
      </c>
      <c r="J178" t="s">
        <v>1736</v>
      </c>
      <c r="K178" t="s">
        <v>1671</v>
      </c>
      <c r="L178" t="s">
        <v>1672</v>
      </c>
      <c r="M178" t="s">
        <v>2351</v>
      </c>
      <c r="N178" t="s">
        <v>1644</v>
      </c>
    </row>
    <row r="179" spans="1:14">
      <c r="A179" t="s">
        <v>1644</v>
      </c>
      <c r="B179" s="9" t="s">
        <v>2352</v>
      </c>
      <c r="C179" t="s">
        <v>1899</v>
      </c>
      <c r="D179" t="s">
        <v>2353</v>
      </c>
      <c r="E179" t="s">
        <v>2354</v>
      </c>
      <c r="F179" s="1">
        <v>43646</v>
      </c>
      <c r="G179" t="s">
        <v>1668</v>
      </c>
      <c r="H179" t="s">
        <v>1669</v>
      </c>
      <c r="I179" t="s">
        <v>1670</v>
      </c>
      <c r="J179" t="s">
        <v>58</v>
      </c>
      <c r="K179" t="s">
        <v>1671</v>
      </c>
      <c r="L179" t="s">
        <v>1672</v>
      </c>
      <c r="M179" t="s">
        <v>2355</v>
      </c>
      <c r="N179" t="s">
        <v>1644</v>
      </c>
    </row>
    <row r="180" spans="1:14">
      <c r="A180" t="s">
        <v>1644</v>
      </c>
      <c r="B180" s="9" t="s">
        <v>2356</v>
      </c>
      <c r="C180" t="s">
        <v>1899</v>
      </c>
      <c r="D180" t="s">
        <v>2357</v>
      </c>
      <c r="E180" t="s">
        <v>2358</v>
      </c>
      <c r="F180" s="1">
        <v>43644</v>
      </c>
      <c r="G180" t="s">
        <v>1668</v>
      </c>
      <c r="H180" t="s">
        <v>1669</v>
      </c>
      <c r="I180" t="s">
        <v>1670</v>
      </c>
      <c r="J180" t="s">
        <v>1736</v>
      </c>
      <c r="K180" t="s">
        <v>1671</v>
      </c>
      <c r="L180" t="s">
        <v>1677</v>
      </c>
      <c r="M180" t="s">
        <v>2359</v>
      </c>
      <c r="N180" t="s">
        <v>1644</v>
      </c>
    </row>
    <row r="181" spans="1:14">
      <c r="A181" t="s">
        <v>1644</v>
      </c>
      <c r="B181" s="9" t="s">
        <v>2360</v>
      </c>
      <c r="C181" t="s">
        <v>1899</v>
      </c>
      <c r="D181" t="s">
        <v>2361</v>
      </c>
      <c r="E181" t="s">
        <v>2362</v>
      </c>
      <c r="F181" s="1">
        <v>43644</v>
      </c>
      <c r="G181" t="s">
        <v>1668</v>
      </c>
      <c r="H181" t="s">
        <v>1870</v>
      </c>
      <c r="I181" t="s">
        <v>1670</v>
      </c>
      <c r="J181" t="s">
        <v>2063</v>
      </c>
      <c r="K181" t="s">
        <v>1671</v>
      </c>
      <c r="L181" t="s">
        <v>2045</v>
      </c>
      <c r="M181" t="s">
        <v>2363</v>
      </c>
      <c r="N181" t="s">
        <v>1644</v>
      </c>
    </row>
    <row r="182" spans="1:14">
      <c r="A182" t="s">
        <v>3</v>
      </c>
      <c r="B182" s="9" t="s">
        <v>2364</v>
      </c>
      <c r="C182" t="s">
        <v>1899</v>
      </c>
      <c r="D182" t="s">
        <v>2365</v>
      </c>
      <c r="E182" t="s">
        <v>2366</v>
      </c>
      <c r="F182" s="1">
        <v>43646</v>
      </c>
      <c r="G182" t="s">
        <v>1668</v>
      </c>
      <c r="H182" t="s">
        <v>1669</v>
      </c>
      <c r="I182" t="s">
        <v>1670</v>
      </c>
      <c r="J182" t="s">
        <v>58</v>
      </c>
      <c r="K182" t="s">
        <v>1671</v>
      </c>
      <c r="L182" t="s">
        <v>1672</v>
      </c>
      <c r="M182" t="s">
        <v>2367</v>
      </c>
      <c r="N182" t="s">
        <v>3</v>
      </c>
    </row>
    <row r="183" spans="1:14">
      <c r="A183" t="s">
        <v>3</v>
      </c>
      <c r="B183" s="9" t="s">
        <v>2368</v>
      </c>
      <c r="C183" t="s">
        <v>1899</v>
      </c>
      <c r="D183" t="s">
        <v>2369</v>
      </c>
      <c r="E183" t="s">
        <v>2370</v>
      </c>
      <c r="F183" s="1">
        <v>43644</v>
      </c>
      <c r="G183" t="s">
        <v>1668</v>
      </c>
      <c r="H183" t="s">
        <v>1669</v>
      </c>
      <c r="I183" t="s">
        <v>1670</v>
      </c>
      <c r="J183" t="s">
        <v>58</v>
      </c>
      <c r="K183" t="s">
        <v>1671</v>
      </c>
      <c r="L183" t="s">
        <v>1672</v>
      </c>
      <c r="M183" t="s">
        <v>2371</v>
      </c>
      <c r="N183" t="s">
        <v>3</v>
      </c>
    </row>
    <row r="184" spans="1:14">
      <c r="A184" t="s">
        <v>3</v>
      </c>
      <c r="B184" s="9" t="s">
        <v>2372</v>
      </c>
      <c r="C184" t="s">
        <v>1899</v>
      </c>
      <c r="D184" t="s">
        <v>2373</v>
      </c>
      <c r="E184" t="s">
        <v>2374</v>
      </c>
      <c r="F184" s="1">
        <v>43644</v>
      </c>
      <c r="G184" t="s">
        <v>1763</v>
      </c>
      <c r="H184" t="s">
        <v>1669</v>
      </c>
      <c r="I184" t="s">
        <v>1670</v>
      </c>
      <c r="J184" t="s">
        <v>1736</v>
      </c>
      <c r="K184" t="s">
        <v>1671</v>
      </c>
      <c r="L184" t="s">
        <v>1672</v>
      </c>
      <c r="M184" t="s">
        <v>2375</v>
      </c>
      <c r="N184" t="s">
        <v>3</v>
      </c>
    </row>
    <row r="185" spans="1:14">
      <c r="A185" t="s">
        <v>3</v>
      </c>
      <c r="B185" s="9" t="s">
        <v>2376</v>
      </c>
      <c r="C185" t="s">
        <v>1899</v>
      </c>
      <c r="D185" t="s">
        <v>2377</v>
      </c>
      <c r="E185" t="s">
        <v>2378</v>
      </c>
      <c r="F185" s="1">
        <v>43644</v>
      </c>
      <c r="G185" t="s">
        <v>2379</v>
      </c>
      <c r="H185" t="s">
        <v>1669</v>
      </c>
      <c r="I185" t="s">
        <v>1670</v>
      </c>
      <c r="J185" t="s">
        <v>59</v>
      </c>
      <c r="K185" t="s">
        <v>1671</v>
      </c>
      <c r="L185" t="s">
        <v>1677</v>
      </c>
      <c r="M185" t="s">
        <v>2380</v>
      </c>
      <c r="N185" t="s">
        <v>3</v>
      </c>
    </row>
    <row r="186" spans="1:14">
      <c r="A186" t="s">
        <v>3</v>
      </c>
      <c r="B186" s="9" t="s">
        <v>2381</v>
      </c>
      <c r="C186" t="s">
        <v>1899</v>
      </c>
      <c r="D186" t="s">
        <v>2382</v>
      </c>
      <c r="E186" t="s">
        <v>2383</v>
      </c>
      <c r="F186" s="1">
        <v>43644</v>
      </c>
      <c r="G186" t="s">
        <v>2379</v>
      </c>
      <c r="H186" t="s">
        <v>1669</v>
      </c>
      <c r="I186" t="s">
        <v>1670</v>
      </c>
      <c r="J186" t="s">
        <v>59</v>
      </c>
      <c r="K186" t="s">
        <v>1671</v>
      </c>
      <c r="L186" t="s">
        <v>1677</v>
      </c>
      <c r="M186" t="s">
        <v>2384</v>
      </c>
      <c r="N186" t="s">
        <v>3</v>
      </c>
    </row>
    <row r="187" spans="1:14">
      <c r="A187" t="s">
        <v>3</v>
      </c>
      <c r="B187" s="9" t="s">
        <v>2385</v>
      </c>
      <c r="C187" t="s">
        <v>1899</v>
      </c>
      <c r="D187" t="s">
        <v>2386</v>
      </c>
      <c r="E187" t="s">
        <v>2387</v>
      </c>
      <c r="F187" s="1">
        <v>43644</v>
      </c>
      <c r="G187" t="s">
        <v>2379</v>
      </c>
      <c r="H187" t="s">
        <v>1669</v>
      </c>
      <c r="I187" t="s">
        <v>1670</v>
      </c>
      <c r="J187" t="s">
        <v>59</v>
      </c>
      <c r="K187" t="s">
        <v>1671</v>
      </c>
      <c r="L187" t="s">
        <v>1677</v>
      </c>
      <c r="M187" t="s">
        <v>2388</v>
      </c>
      <c r="N187" t="s">
        <v>3</v>
      </c>
    </row>
    <row r="188" spans="1:14">
      <c r="A188" t="s">
        <v>3</v>
      </c>
      <c r="B188" s="9" t="s">
        <v>2389</v>
      </c>
      <c r="C188" t="s">
        <v>1899</v>
      </c>
      <c r="D188" t="s">
        <v>2390</v>
      </c>
      <c r="E188" t="s">
        <v>2391</v>
      </c>
      <c r="F188" s="1">
        <v>43646</v>
      </c>
      <c r="G188" t="s">
        <v>2379</v>
      </c>
      <c r="H188" t="s">
        <v>1669</v>
      </c>
      <c r="I188" t="s">
        <v>1670</v>
      </c>
      <c r="J188" t="s">
        <v>59</v>
      </c>
      <c r="K188" t="s">
        <v>1671</v>
      </c>
      <c r="L188" t="s">
        <v>1677</v>
      </c>
      <c r="M188" t="s">
        <v>2392</v>
      </c>
      <c r="N188" t="s">
        <v>3</v>
      </c>
    </row>
    <row r="189" spans="1:14">
      <c r="A189" t="s">
        <v>3</v>
      </c>
      <c r="B189" s="9" t="s">
        <v>2393</v>
      </c>
      <c r="C189" t="s">
        <v>1899</v>
      </c>
      <c r="D189" t="s">
        <v>2394</v>
      </c>
      <c r="E189" t="s">
        <v>2395</v>
      </c>
      <c r="F189" s="1">
        <v>43644</v>
      </c>
      <c r="G189" t="s">
        <v>2379</v>
      </c>
      <c r="H189" t="s">
        <v>1669</v>
      </c>
      <c r="I189" t="s">
        <v>1670</v>
      </c>
      <c r="J189" t="s">
        <v>59</v>
      </c>
      <c r="K189" t="s">
        <v>1671</v>
      </c>
      <c r="L189" t="s">
        <v>1677</v>
      </c>
      <c r="M189" t="s">
        <v>2396</v>
      </c>
      <c r="N189" t="s">
        <v>3</v>
      </c>
    </row>
    <row r="190" spans="1:14">
      <c r="A190" t="s">
        <v>3</v>
      </c>
      <c r="B190" s="9" t="s">
        <v>2397</v>
      </c>
      <c r="C190" t="s">
        <v>1899</v>
      </c>
      <c r="D190" t="s">
        <v>2398</v>
      </c>
      <c r="E190" t="s">
        <v>2399</v>
      </c>
      <c r="F190" s="1">
        <v>43644</v>
      </c>
      <c r="G190" t="s">
        <v>2379</v>
      </c>
      <c r="H190" t="s">
        <v>1669</v>
      </c>
      <c r="I190" t="s">
        <v>1670</v>
      </c>
      <c r="J190" t="s">
        <v>59</v>
      </c>
      <c r="K190" t="s">
        <v>1671</v>
      </c>
      <c r="L190" t="s">
        <v>1677</v>
      </c>
      <c r="M190" t="s">
        <v>2400</v>
      </c>
      <c r="N190" t="s">
        <v>3</v>
      </c>
    </row>
    <row r="191" spans="1:14">
      <c r="A191" t="s">
        <v>3</v>
      </c>
      <c r="B191" s="9" t="s">
        <v>2401</v>
      </c>
      <c r="C191" t="s">
        <v>1899</v>
      </c>
      <c r="D191" t="s">
        <v>2402</v>
      </c>
      <c r="E191" t="s">
        <v>2403</v>
      </c>
      <c r="F191" s="1">
        <v>43644</v>
      </c>
      <c r="G191" t="s">
        <v>2379</v>
      </c>
      <c r="H191" t="s">
        <v>1669</v>
      </c>
      <c r="I191" t="s">
        <v>1670</v>
      </c>
      <c r="J191" t="s">
        <v>59</v>
      </c>
      <c r="K191" t="s">
        <v>1671</v>
      </c>
      <c r="L191" t="s">
        <v>1677</v>
      </c>
      <c r="M191" t="s">
        <v>2404</v>
      </c>
      <c r="N191" t="s">
        <v>3</v>
      </c>
    </row>
    <row r="192" spans="1:14">
      <c r="A192" t="s">
        <v>3</v>
      </c>
      <c r="B192" s="9" t="s">
        <v>2405</v>
      </c>
      <c r="C192" t="s">
        <v>1899</v>
      </c>
      <c r="D192" t="s">
        <v>2406</v>
      </c>
      <c r="E192" t="s">
        <v>2407</v>
      </c>
      <c r="F192" s="1">
        <v>43644</v>
      </c>
      <c r="G192" t="s">
        <v>2379</v>
      </c>
      <c r="H192" t="s">
        <v>1669</v>
      </c>
      <c r="I192" t="s">
        <v>1670</v>
      </c>
      <c r="J192" t="s">
        <v>59</v>
      </c>
      <c r="K192" t="s">
        <v>1671</v>
      </c>
      <c r="L192" t="s">
        <v>1677</v>
      </c>
      <c r="M192" t="s">
        <v>2408</v>
      </c>
      <c r="N192" t="s">
        <v>3</v>
      </c>
    </row>
    <row r="193" spans="1:14">
      <c r="A193" t="s">
        <v>3</v>
      </c>
      <c r="B193" s="9" t="s">
        <v>2409</v>
      </c>
      <c r="C193" t="s">
        <v>1899</v>
      </c>
      <c r="D193" t="s">
        <v>2410</v>
      </c>
      <c r="E193" t="s">
        <v>2411</v>
      </c>
      <c r="F193" s="1">
        <v>43644</v>
      </c>
      <c r="G193" t="s">
        <v>2379</v>
      </c>
      <c r="H193" t="s">
        <v>1669</v>
      </c>
      <c r="I193" t="s">
        <v>1670</v>
      </c>
      <c r="J193" t="s">
        <v>59</v>
      </c>
      <c r="K193" t="s">
        <v>1671</v>
      </c>
      <c r="L193" t="s">
        <v>1677</v>
      </c>
      <c r="M193" t="s">
        <v>2412</v>
      </c>
      <c r="N193" t="s">
        <v>3</v>
      </c>
    </row>
    <row r="194" spans="1:14">
      <c r="A194" t="s">
        <v>3</v>
      </c>
      <c r="B194" s="9" t="s">
        <v>2413</v>
      </c>
      <c r="C194" t="s">
        <v>1899</v>
      </c>
      <c r="D194" t="s">
        <v>2414</v>
      </c>
      <c r="E194" t="s">
        <v>2415</v>
      </c>
      <c r="F194" s="1">
        <v>43644</v>
      </c>
      <c r="G194" t="s">
        <v>2379</v>
      </c>
      <c r="H194" t="s">
        <v>1669</v>
      </c>
      <c r="I194" t="s">
        <v>1670</v>
      </c>
      <c r="J194" t="s">
        <v>59</v>
      </c>
      <c r="K194" t="s">
        <v>1671</v>
      </c>
      <c r="L194" t="s">
        <v>1677</v>
      </c>
      <c r="M194" t="s">
        <v>2416</v>
      </c>
      <c r="N194" t="s">
        <v>3</v>
      </c>
    </row>
    <row r="195" spans="1:14">
      <c r="A195" t="s">
        <v>3</v>
      </c>
      <c r="B195" s="9" t="s">
        <v>2417</v>
      </c>
      <c r="C195" t="s">
        <v>1899</v>
      </c>
      <c r="D195" t="s">
        <v>2418</v>
      </c>
      <c r="E195" t="s">
        <v>2419</v>
      </c>
      <c r="F195" s="1">
        <v>43644</v>
      </c>
      <c r="G195" t="s">
        <v>2379</v>
      </c>
      <c r="H195" t="s">
        <v>1669</v>
      </c>
      <c r="I195" t="s">
        <v>1670</v>
      </c>
      <c r="J195" t="s">
        <v>59</v>
      </c>
      <c r="K195" t="s">
        <v>1671</v>
      </c>
      <c r="L195" t="s">
        <v>1677</v>
      </c>
      <c r="M195" t="s">
        <v>2420</v>
      </c>
      <c r="N195" t="s">
        <v>3</v>
      </c>
    </row>
    <row r="196" spans="1:14">
      <c r="A196" t="s">
        <v>3</v>
      </c>
      <c r="B196" s="9" t="s">
        <v>2421</v>
      </c>
      <c r="C196" t="s">
        <v>1899</v>
      </c>
      <c r="D196" t="s">
        <v>2422</v>
      </c>
      <c r="E196" t="s">
        <v>2423</v>
      </c>
      <c r="F196" s="1">
        <v>43644</v>
      </c>
      <c r="G196" t="s">
        <v>2379</v>
      </c>
      <c r="H196" t="s">
        <v>1669</v>
      </c>
      <c r="I196" t="s">
        <v>1670</v>
      </c>
      <c r="J196" t="s">
        <v>59</v>
      </c>
      <c r="K196" t="s">
        <v>1671</v>
      </c>
      <c r="L196" t="s">
        <v>1677</v>
      </c>
      <c r="M196" t="s">
        <v>2424</v>
      </c>
      <c r="N196" t="s">
        <v>3</v>
      </c>
    </row>
    <row r="197" spans="1:14">
      <c r="A197" t="s">
        <v>3</v>
      </c>
      <c r="B197" s="9" t="s">
        <v>2425</v>
      </c>
      <c r="C197" t="s">
        <v>1899</v>
      </c>
      <c r="D197" t="s">
        <v>2426</v>
      </c>
      <c r="E197" t="s">
        <v>2427</v>
      </c>
      <c r="F197" s="1">
        <v>43644</v>
      </c>
      <c r="G197" t="s">
        <v>2379</v>
      </c>
      <c r="H197" t="s">
        <v>1669</v>
      </c>
      <c r="I197" t="s">
        <v>1670</v>
      </c>
      <c r="J197" t="s">
        <v>59</v>
      </c>
      <c r="K197" t="s">
        <v>1671</v>
      </c>
      <c r="L197" t="s">
        <v>1677</v>
      </c>
      <c r="M197" t="s">
        <v>2428</v>
      </c>
      <c r="N197" t="s">
        <v>3</v>
      </c>
    </row>
    <row r="198" spans="1:14">
      <c r="A198" t="s">
        <v>3</v>
      </c>
      <c r="B198" s="9" t="s">
        <v>2429</v>
      </c>
      <c r="C198" t="s">
        <v>1899</v>
      </c>
      <c r="D198" t="s">
        <v>2430</v>
      </c>
      <c r="E198" t="s">
        <v>2431</v>
      </c>
      <c r="F198" s="1">
        <v>43644</v>
      </c>
      <c r="G198" t="s">
        <v>2379</v>
      </c>
      <c r="H198" t="s">
        <v>1669</v>
      </c>
      <c r="I198" t="s">
        <v>1670</v>
      </c>
      <c r="J198" t="s">
        <v>59</v>
      </c>
      <c r="K198" t="s">
        <v>1671</v>
      </c>
      <c r="L198" t="s">
        <v>1677</v>
      </c>
      <c r="M198" t="s">
        <v>2432</v>
      </c>
      <c r="N198" t="s">
        <v>3</v>
      </c>
    </row>
    <row r="199" spans="1:14">
      <c r="A199" t="s">
        <v>3</v>
      </c>
      <c r="B199" s="9" t="s">
        <v>2433</v>
      </c>
      <c r="C199" t="s">
        <v>1899</v>
      </c>
      <c r="D199" t="s">
        <v>2434</v>
      </c>
      <c r="E199" t="s">
        <v>2435</v>
      </c>
      <c r="F199" s="1">
        <v>43644</v>
      </c>
      <c r="G199" t="s">
        <v>2379</v>
      </c>
      <c r="H199" t="s">
        <v>1669</v>
      </c>
      <c r="I199" t="s">
        <v>1670</v>
      </c>
      <c r="J199" t="s">
        <v>59</v>
      </c>
      <c r="K199" t="s">
        <v>1671</v>
      </c>
      <c r="L199" t="s">
        <v>1677</v>
      </c>
      <c r="M199" t="s">
        <v>2436</v>
      </c>
      <c r="N199" t="s">
        <v>3</v>
      </c>
    </row>
    <row r="200" spans="1:14">
      <c r="A200" t="s">
        <v>3</v>
      </c>
      <c r="B200" s="9" t="s">
        <v>2437</v>
      </c>
      <c r="C200" t="s">
        <v>1899</v>
      </c>
      <c r="D200" t="s">
        <v>2438</v>
      </c>
      <c r="E200" t="s">
        <v>2439</v>
      </c>
      <c r="F200" s="1">
        <v>43644</v>
      </c>
      <c r="G200" t="s">
        <v>2379</v>
      </c>
      <c r="H200" t="s">
        <v>1669</v>
      </c>
      <c r="I200" t="s">
        <v>1670</v>
      </c>
      <c r="J200" t="s">
        <v>59</v>
      </c>
      <c r="K200" t="s">
        <v>1671</v>
      </c>
      <c r="L200" t="s">
        <v>1746</v>
      </c>
      <c r="M200" t="s">
        <v>2440</v>
      </c>
      <c r="N200" t="s">
        <v>3</v>
      </c>
    </row>
    <row r="201" spans="1:14">
      <c r="A201" t="s">
        <v>3</v>
      </c>
      <c r="B201" s="9" t="s">
        <v>2441</v>
      </c>
      <c r="C201" t="s">
        <v>1899</v>
      </c>
      <c r="D201" t="s">
        <v>2442</v>
      </c>
      <c r="E201" t="s">
        <v>2443</v>
      </c>
      <c r="F201" s="1">
        <v>43644</v>
      </c>
      <c r="G201" t="s">
        <v>2379</v>
      </c>
      <c r="H201" t="s">
        <v>1669</v>
      </c>
      <c r="I201" t="s">
        <v>1670</v>
      </c>
      <c r="J201" t="s">
        <v>59</v>
      </c>
      <c r="K201" t="s">
        <v>1671</v>
      </c>
      <c r="L201" t="s">
        <v>1677</v>
      </c>
      <c r="M201" t="s">
        <v>2444</v>
      </c>
      <c r="N201" t="s">
        <v>3</v>
      </c>
    </row>
    <row r="202" spans="1:14">
      <c r="A202" t="s">
        <v>3</v>
      </c>
      <c r="B202" s="9" t="s">
        <v>2445</v>
      </c>
      <c r="C202" t="s">
        <v>1899</v>
      </c>
      <c r="D202" t="s">
        <v>2446</v>
      </c>
      <c r="E202" t="s">
        <v>2447</v>
      </c>
      <c r="F202" s="1">
        <v>43644</v>
      </c>
      <c r="G202" t="s">
        <v>2379</v>
      </c>
      <c r="H202" t="s">
        <v>1669</v>
      </c>
      <c r="I202" t="s">
        <v>1670</v>
      </c>
      <c r="J202" t="s">
        <v>59</v>
      </c>
      <c r="K202" t="s">
        <v>1671</v>
      </c>
      <c r="L202" t="s">
        <v>1677</v>
      </c>
      <c r="M202" t="s">
        <v>2448</v>
      </c>
      <c r="N202" t="s">
        <v>3</v>
      </c>
    </row>
    <row r="203" spans="1:14">
      <c r="A203" t="s">
        <v>3</v>
      </c>
      <c r="B203" s="9" t="s">
        <v>2449</v>
      </c>
      <c r="C203" t="s">
        <v>1899</v>
      </c>
      <c r="D203" t="s">
        <v>2450</v>
      </c>
      <c r="E203" t="s">
        <v>2451</v>
      </c>
      <c r="F203" s="1">
        <v>43644</v>
      </c>
      <c r="G203" t="s">
        <v>2379</v>
      </c>
      <c r="H203" t="s">
        <v>1694</v>
      </c>
      <c r="I203" t="s">
        <v>1670</v>
      </c>
      <c r="J203" t="s">
        <v>59</v>
      </c>
      <c r="K203" t="s">
        <v>1671</v>
      </c>
      <c r="L203" t="s">
        <v>1677</v>
      </c>
      <c r="M203" t="s">
        <v>2452</v>
      </c>
      <c r="N203" t="s">
        <v>3</v>
      </c>
    </row>
    <row r="204" spans="1:14">
      <c r="A204" t="s">
        <v>3</v>
      </c>
      <c r="B204" s="9" t="s">
        <v>2453</v>
      </c>
      <c r="C204" t="s">
        <v>1899</v>
      </c>
      <c r="D204" t="s">
        <v>2454</v>
      </c>
      <c r="E204" t="s">
        <v>2455</v>
      </c>
      <c r="F204" s="1">
        <v>43644</v>
      </c>
      <c r="G204" t="s">
        <v>2379</v>
      </c>
      <c r="H204" t="s">
        <v>1694</v>
      </c>
      <c r="I204" t="s">
        <v>1670</v>
      </c>
      <c r="J204" t="s">
        <v>59</v>
      </c>
      <c r="K204" t="s">
        <v>1671</v>
      </c>
      <c r="L204" t="s">
        <v>1677</v>
      </c>
      <c r="M204" t="s">
        <v>2456</v>
      </c>
      <c r="N204" t="s">
        <v>3</v>
      </c>
    </row>
    <row r="205" spans="1:14">
      <c r="A205" t="s">
        <v>3</v>
      </c>
      <c r="B205" s="9" t="s">
        <v>2457</v>
      </c>
      <c r="C205" t="s">
        <v>1899</v>
      </c>
      <c r="D205" t="s">
        <v>2458</v>
      </c>
      <c r="E205" t="s">
        <v>2459</v>
      </c>
      <c r="F205" s="1">
        <v>43644</v>
      </c>
      <c r="G205" t="s">
        <v>2379</v>
      </c>
      <c r="H205" t="s">
        <v>1694</v>
      </c>
      <c r="I205" t="s">
        <v>1670</v>
      </c>
      <c r="J205" t="s">
        <v>59</v>
      </c>
      <c r="K205" t="s">
        <v>1671</v>
      </c>
      <c r="L205" t="s">
        <v>1677</v>
      </c>
      <c r="M205" t="s">
        <v>2460</v>
      </c>
      <c r="N205" t="s">
        <v>3</v>
      </c>
    </row>
    <row r="206" spans="1:14">
      <c r="A206" t="s">
        <v>3</v>
      </c>
      <c r="B206" s="9" t="s">
        <v>2461</v>
      </c>
      <c r="C206" t="s">
        <v>1899</v>
      </c>
      <c r="D206" t="s">
        <v>2462</v>
      </c>
      <c r="E206" t="s">
        <v>2463</v>
      </c>
      <c r="F206" s="1">
        <v>43644</v>
      </c>
      <c r="G206" t="s">
        <v>2379</v>
      </c>
      <c r="H206" t="s">
        <v>1669</v>
      </c>
      <c r="I206" t="s">
        <v>1670</v>
      </c>
      <c r="J206" t="s">
        <v>59</v>
      </c>
      <c r="K206" t="s">
        <v>1671</v>
      </c>
      <c r="L206" t="s">
        <v>1677</v>
      </c>
      <c r="M206" t="s">
        <v>2464</v>
      </c>
      <c r="N206" t="s">
        <v>3</v>
      </c>
    </row>
    <row r="207" spans="1:14">
      <c r="A207" t="s">
        <v>3</v>
      </c>
      <c r="B207" s="9" t="s">
        <v>2465</v>
      </c>
      <c r="C207" t="s">
        <v>1899</v>
      </c>
      <c r="D207" t="s">
        <v>2466</v>
      </c>
      <c r="E207" t="s">
        <v>2467</v>
      </c>
      <c r="F207" s="1">
        <v>43644</v>
      </c>
      <c r="G207" t="s">
        <v>2379</v>
      </c>
      <c r="H207" t="s">
        <v>1669</v>
      </c>
      <c r="I207" t="s">
        <v>1670</v>
      </c>
      <c r="J207" t="s">
        <v>59</v>
      </c>
      <c r="K207" t="s">
        <v>1671</v>
      </c>
      <c r="L207" t="s">
        <v>1677</v>
      </c>
      <c r="M207" t="s">
        <v>2468</v>
      </c>
      <c r="N207" t="s">
        <v>3</v>
      </c>
    </row>
    <row r="208" spans="1:14">
      <c r="A208" t="s">
        <v>3</v>
      </c>
      <c r="B208" s="9" t="s">
        <v>2469</v>
      </c>
      <c r="C208" t="s">
        <v>1899</v>
      </c>
      <c r="D208" t="s">
        <v>2470</v>
      </c>
      <c r="E208" t="s">
        <v>2471</v>
      </c>
      <c r="F208" s="1">
        <v>43644</v>
      </c>
      <c r="G208" t="s">
        <v>2379</v>
      </c>
      <c r="H208" t="s">
        <v>1669</v>
      </c>
      <c r="I208" t="s">
        <v>1670</v>
      </c>
      <c r="J208" t="s">
        <v>59</v>
      </c>
      <c r="K208" t="s">
        <v>1671</v>
      </c>
      <c r="L208" t="s">
        <v>1677</v>
      </c>
      <c r="M208" t="s">
        <v>2472</v>
      </c>
      <c r="N208" t="s">
        <v>3</v>
      </c>
    </row>
    <row r="209" spans="1:14">
      <c r="A209" t="s">
        <v>3</v>
      </c>
      <c r="B209" s="9" t="s">
        <v>2473</v>
      </c>
      <c r="C209" t="s">
        <v>1899</v>
      </c>
      <c r="D209" t="s">
        <v>2474</v>
      </c>
      <c r="E209" t="s">
        <v>2475</v>
      </c>
      <c r="F209" s="1">
        <v>43644</v>
      </c>
      <c r="G209" t="s">
        <v>2379</v>
      </c>
      <c r="H209" t="s">
        <v>1669</v>
      </c>
      <c r="I209" t="s">
        <v>1670</v>
      </c>
      <c r="J209" t="s">
        <v>59</v>
      </c>
      <c r="K209" t="s">
        <v>1671</v>
      </c>
      <c r="L209" t="s">
        <v>1677</v>
      </c>
      <c r="M209" t="s">
        <v>2476</v>
      </c>
      <c r="N209" t="s">
        <v>3</v>
      </c>
    </row>
    <row r="210" spans="1:14">
      <c r="A210" t="s">
        <v>3</v>
      </c>
      <c r="B210" s="9" t="s">
        <v>2477</v>
      </c>
      <c r="C210" t="s">
        <v>1899</v>
      </c>
      <c r="D210" t="s">
        <v>2478</v>
      </c>
      <c r="E210" t="s">
        <v>2479</v>
      </c>
      <c r="F210" s="1">
        <v>43644</v>
      </c>
      <c r="G210" t="s">
        <v>2379</v>
      </c>
      <c r="H210" t="s">
        <v>1669</v>
      </c>
      <c r="I210" t="s">
        <v>1670</v>
      </c>
      <c r="J210" t="s">
        <v>59</v>
      </c>
      <c r="K210" t="s">
        <v>1671</v>
      </c>
      <c r="L210" t="s">
        <v>1677</v>
      </c>
      <c r="M210" t="s">
        <v>2480</v>
      </c>
      <c r="N210" t="s">
        <v>3</v>
      </c>
    </row>
    <row r="211" spans="1:14">
      <c r="A211" t="s">
        <v>3</v>
      </c>
      <c r="B211" s="9" t="s">
        <v>2481</v>
      </c>
      <c r="C211" t="s">
        <v>1899</v>
      </c>
      <c r="D211" t="s">
        <v>2482</v>
      </c>
      <c r="E211" t="s">
        <v>2483</v>
      </c>
      <c r="F211" s="1">
        <v>43644</v>
      </c>
      <c r="G211" t="s">
        <v>2379</v>
      </c>
      <c r="H211" t="s">
        <v>1669</v>
      </c>
      <c r="I211" t="s">
        <v>1670</v>
      </c>
      <c r="J211" t="s">
        <v>59</v>
      </c>
      <c r="K211" t="s">
        <v>1671</v>
      </c>
      <c r="L211" t="s">
        <v>1677</v>
      </c>
      <c r="M211" t="s">
        <v>2484</v>
      </c>
      <c r="N211" t="s">
        <v>3</v>
      </c>
    </row>
    <row r="212" spans="1:14">
      <c r="A212" t="s">
        <v>3</v>
      </c>
      <c r="B212" s="9" t="s">
        <v>2485</v>
      </c>
      <c r="C212" t="s">
        <v>1899</v>
      </c>
      <c r="D212" t="s">
        <v>2486</v>
      </c>
      <c r="E212" t="s">
        <v>2487</v>
      </c>
      <c r="F212" s="1">
        <v>43644</v>
      </c>
      <c r="G212" t="s">
        <v>2379</v>
      </c>
      <c r="H212" t="s">
        <v>1669</v>
      </c>
      <c r="I212" t="s">
        <v>1670</v>
      </c>
      <c r="J212" t="s">
        <v>59</v>
      </c>
      <c r="K212" t="s">
        <v>1671</v>
      </c>
      <c r="L212" t="s">
        <v>1677</v>
      </c>
      <c r="M212" t="s">
        <v>2488</v>
      </c>
      <c r="N212" t="s">
        <v>3</v>
      </c>
    </row>
    <row r="213" spans="1:14">
      <c r="A213" t="s">
        <v>3</v>
      </c>
      <c r="B213" s="9" t="s">
        <v>2489</v>
      </c>
      <c r="C213" t="s">
        <v>1899</v>
      </c>
      <c r="D213" t="s">
        <v>2490</v>
      </c>
      <c r="E213" t="s">
        <v>2491</v>
      </c>
      <c r="F213" s="1">
        <v>43644</v>
      </c>
      <c r="G213" t="s">
        <v>2379</v>
      </c>
      <c r="H213" t="s">
        <v>1669</v>
      </c>
      <c r="I213" t="s">
        <v>1670</v>
      </c>
      <c r="J213" t="s">
        <v>59</v>
      </c>
      <c r="K213" t="s">
        <v>1671</v>
      </c>
      <c r="L213" t="s">
        <v>1677</v>
      </c>
      <c r="M213" t="s">
        <v>2492</v>
      </c>
      <c r="N213" t="s">
        <v>3</v>
      </c>
    </row>
    <row r="214" spans="1:14">
      <c r="A214" t="s">
        <v>3</v>
      </c>
      <c r="B214" s="9" t="s">
        <v>2493</v>
      </c>
      <c r="C214" t="s">
        <v>1899</v>
      </c>
      <c r="D214" t="s">
        <v>2494</v>
      </c>
      <c r="E214" t="s">
        <v>2495</v>
      </c>
      <c r="F214" s="1">
        <v>43644</v>
      </c>
      <c r="G214" t="s">
        <v>2379</v>
      </c>
      <c r="H214" t="s">
        <v>1669</v>
      </c>
      <c r="I214" t="s">
        <v>1670</v>
      </c>
      <c r="J214" t="s">
        <v>59</v>
      </c>
      <c r="K214" t="s">
        <v>1671</v>
      </c>
      <c r="L214" t="s">
        <v>1677</v>
      </c>
      <c r="M214" t="s">
        <v>2496</v>
      </c>
      <c r="N214" t="s">
        <v>3</v>
      </c>
    </row>
    <row r="215" spans="1:14">
      <c r="A215" t="s">
        <v>3</v>
      </c>
      <c r="B215" s="9" t="s">
        <v>2497</v>
      </c>
      <c r="C215" t="s">
        <v>1899</v>
      </c>
      <c r="D215" t="s">
        <v>2498</v>
      </c>
      <c r="E215" t="s">
        <v>2499</v>
      </c>
      <c r="F215" s="1">
        <v>43644</v>
      </c>
      <c r="G215" t="s">
        <v>2379</v>
      </c>
      <c r="H215" t="s">
        <v>1669</v>
      </c>
      <c r="I215" t="s">
        <v>1670</v>
      </c>
      <c r="J215" t="s">
        <v>59</v>
      </c>
      <c r="K215" t="s">
        <v>1671</v>
      </c>
      <c r="L215" t="s">
        <v>1677</v>
      </c>
      <c r="M215" t="s">
        <v>2500</v>
      </c>
      <c r="N215" t="s">
        <v>3</v>
      </c>
    </row>
    <row r="216" spans="1:14">
      <c r="A216" t="s">
        <v>3</v>
      </c>
      <c r="B216" s="9" t="s">
        <v>2501</v>
      </c>
      <c r="C216" t="s">
        <v>1899</v>
      </c>
      <c r="D216" t="s">
        <v>2502</v>
      </c>
      <c r="E216" t="s">
        <v>2503</v>
      </c>
      <c r="F216" s="1">
        <v>43644</v>
      </c>
      <c r="G216" t="s">
        <v>2379</v>
      </c>
      <c r="H216" t="s">
        <v>1669</v>
      </c>
      <c r="I216" t="s">
        <v>1670</v>
      </c>
      <c r="J216" t="s">
        <v>59</v>
      </c>
      <c r="K216" t="s">
        <v>1671</v>
      </c>
      <c r="L216" t="s">
        <v>1677</v>
      </c>
      <c r="M216" t="s">
        <v>2504</v>
      </c>
      <c r="N216" t="s">
        <v>3</v>
      </c>
    </row>
    <row r="217" spans="1:14">
      <c r="A217" t="s">
        <v>3</v>
      </c>
      <c r="B217" s="9" t="s">
        <v>2505</v>
      </c>
      <c r="C217" t="s">
        <v>1899</v>
      </c>
      <c r="D217" t="s">
        <v>2506</v>
      </c>
      <c r="E217" t="s">
        <v>2507</v>
      </c>
      <c r="F217" s="1">
        <v>43644</v>
      </c>
      <c r="G217" t="s">
        <v>2379</v>
      </c>
      <c r="H217" t="s">
        <v>1669</v>
      </c>
      <c r="I217" t="s">
        <v>1670</v>
      </c>
      <c r="J217" t="s">
        <v>59</v>
      </c>
      <c r="K217" t="s">
        <v>1671</v>
      </c>
      <c r="L217" t="s">
        <v>1677</v>
      </c>
      <c r="M217" t="s">
        <v>2508</v>
      </c>
      <c r="N217" t="s">
        <v>3</v>
      </c>
    </row>
    <row r="218" spans="1:14">
      <c r="A218" t="s">
        <v>3</v>
      </c>
      <c r="B218" s="9" t="s">
        <v>2509</v>
      </c>
      <c r="C218" t="s">
        <v>1899</v>
      </c>
      <c r="D218" t="s">
        <v>2510</v>
      </c>
      <c r="E218" t="s">
        <v>2511</v>
      </c>
      <c r="F218" s="1">
        <v>43644</v>
      </c>
      <c r="G218" t="s">
        <v>2379</v>
      </c>
      <c r="H218" t="s">
        <v>1669</v>
      </c>
      <c r="I218" t="s">
        <v>1670</v>
      </c>
      <c r="J218" t="s">
        <v>59</v>
      </c>
      <c r="K218" t="s">
        <v>1671</v>
      </c>
      <c r="L218" t="s">
        <v>1677</v>
      </c>
      <c r="M218" t="s">
        <v>2512</v>
      </c>
      <c r="N218" t="s">
        <v>3</v>
      </c>
    </row>
    <row r="219" spans="1:14">
      <c r="A219" t="s">
        <v>3</v>
      </c>
      <c r="B219" s="9" t="s">
        <v>2513</v>
      </c>
      <c r="C219" t="s">
        <v>1899</v>
      </c>
      <c r="D219" t="s">
        <v>2514</v>
      </c>
      <c r="E219" t="s">
        <v>2515</v>
      </c>
      <c r="F219" s="1">
        <v>43644</v>
      </c>
      <c r="G219" t="s">
        <v>2379</v>
      </c>
      <c r="H219" t="s">
        <v>1669</v>
      </c>
      <c r="I219" t="s">
        <v>1670</v>
      </c>
      <c r="J219" t="s">
        <v>59</v>
      </c>
      <c r="K219" t="s">
        <v>1671</v>
      </c>
      <c r="L219" t="s">
        <v>1677</v>
      </c>
      <c r="M219" t="s">
        <v>2516</v>
      </c>
      <c r="N219" t="s">
        <v>3</v>
      </c>
    </row>
    <row r="220" spans="1:14">
      <c r="A220" t="s">
        <v>3</v>
      </c>
      <c r="B220" s="9" t="s">
        <v>2517</v>
      </c>
      <c r="C220" t="s">
        <v>1899</v>
      </c>
      <c r="D220" t="s">
        <v>2518</v>
      </c>
      <c r="E220" t="s">
        <v>2519</v>
      </c>
      <c r="F220" s="1">
        <v>43644</v>
      </c>
      <c r="G220" t="s">
        <v>2379</v>
      </c>
      <c r="H220" t="s">
        <v>1669</v>
      </c>
      <c r="I220" t="s">
        <v>1670</v>
      </c>
      <c r="J220" t="s">
        <v>59</v>
      </c>
      <c r="K220" t="s">
        <v>1671</v>
      </c>
      <c r="L220" t="s">
        <v>1677</v>
      </c>
      <c r="M220" t="s">
        <v>2520</v>
      </c>
      <c r="N220" t="s">
        <v>3</v>
      </c>
    </row>
    <row r="221" spans="1:14">
      <c r="A221" t="s">
        <v>3</v>
      </c>
      <c r="B221" s="9" t="s">
        <v>2521</v>
      </c>
      <c r="C221" t="s">
        <v>1899</v>
      </c>
      <c r="D221" t="s">
        <v>2522</v>
      </c>
      <c r="E221" t="s">
        <v>2523</v>
      </c>
      <c r="F221" s="1">
        <v>43646</v>
      </c>
      <c r="G221" t="s">
        <v>2379</v>
      </c>
      <c r="H221" t="s">
        <v>1669</v>
      </c>
      <c r="I221" t="s">
        <v>1670</v>
      </c>
      <c r="J221" t="s">
        <v>59</v>
      </c>
      <c r="K221" t="s">
        <v>1671</v>
      </c>
      <c r="L221" t="s">
        <v>1746</v>
      </c>
      <c r="M221" t="s">
        <v>2524</v>
      </c>
      <c r="N221" t="s">
        <v>3</v>
      </c>
    </row>
    <row r="222" spans="1:14">
      <c r="A222" t="s">
        <v>3</v>
      </c>
      <c r="B222" s="9" t="s">
        <v>2525</v>
      </c>
      <c r="C222" t="s">
        <v>1899</v>
      </c>
      <c r="D222" t="s">
        <v>2526</v>
      </c>
      <c r="E222" t="s">
        <v>2527</v>
      </c>
      <c r="F222" s="1">
        <v>43644</v>
      </c>
      <c r="G222" t="s">
        <v>2379</v>
      </c>
      <c r="H222" t="s">
        <v>1669</v>
      </c>
      <c r="I222" t="s">
        <v>1670</v>
      </c>
      <c r="J222" t="s">
        <v>59</v>
      </c>
      <c r="K222" t="s">
        <v>1671</v>
      </c>
      <c r="L222" t="s">
        <v>1677</v>
      </c>
      <c r="M222" t="s">
        <v>2528</v>
      </c>
      <c r="N222" t="s">
        <v>3</v>
      </c>
    </row>
    <row r="223" spans="1:14">
      <c r="A223" t="s">
        <v>3</v>
      </c>
      <c r="B223" s="9" t="s">
        <v>2529</v>
      </c>
      <c r="C223" t="s">
        <v>1899</v>
      </c>
      <c r="D223" t="s">
        <v>2530</v>
      </c>
      <c r="E223" t="s">
        <v>2531</v>
      </c>
      <c r="F223" s="1">
        <v>43644</v>
      </c>
      <c r="G223" t="s">
        <v>2379</v>
      </c>
      <c r="H223" t="s">
        <v>1669</v>
      </c>
      <c r="I223" t="s">
        <v>1735</v>
      </c>
      <c r="J223" t="s">
        <v>59</v>
      </c>
      <c r="K223" t="s">
        <v>1671</v>
      </c>
      <c r="L223" t="s">
        <v>1677</v>
      </c>
      <c r="M223" t="s">
        <v>2532</v>
      </c>
      <c r="N223" t="s">
        <v>3</v>
      </c>
    </row>
    <row r="224" spans="1:14">
      <c r="A224" t="s">
        <v>3</v>
      </c>
      <c r="B224" s="9" t="s">
        <v>2533</v>
      </c>
      <c r="C224" t="s">
        <v>1899</v>
      </c>
      <c r="D224" t="s">
        <v>2534</v>
      </c>
      <c r="E224" t="s">
        <v>2535</v>
      </c>
      <c r="F224" s="1">
        <v>43646</v>
      </c>
      <c r="G224" t="s">
        <v>2379</v>
      </c>
      <c r="H224" t="s">
        <v>1669</v>
      </c>
      <c r="I224" t="s">
        <v>1670</v>
      </c>
      <c r="J224" t="s">
        <v>59</v>
      </c>
      <c r="K224" t="s">
        <v>1671</v>
      </c>
      <c r="L224" t="s">
        <v>1677</v>
      </c>
      <c r="M224" t="s">
        <v>2536</v>
      </c>
      <c r="N224" t="s">
        <v>3</v>
      </c>
    </row>
    <row r="225" spans="1:14">
      <c r="A225" t="s">
        <v>3</v>
      </c>
      <c r="B225" s="9" t="s">
        <v>2537</v>
      </c>
      <c r="C225" t="s">
        <v>1899</v>
      </c>
      <c r="D225" t="s">
        <v>2538</v>
      </c>
      <c r="E225" t="s">
        <v>2539</v>
      </c>
      <c r="F225" s="1">
        <v>43644</v>
      </c>
      <c r="G225" t="s">
        <v>2379</v>
      </c>
      <c r="H225" t="s">
        <v>1669</v>
      </c>
      <c r="I225" t="s">
        <v>1670</v>
      </c>
      <c r="J225" t="s">
        <v>59</v>
      </c>
      <c r="K225" t="s">
        <v>1671</v>
      </c>
      <c r="L225" t="s">
        <v>1677</v>
      </c>
      <c r="M225" t="s">
        <v>2540</v>
      </c>
      <c r="N225" t="s">
        <v>3</v>
      </c>
    </row>
    <row r="226" spans="1:14">
      <c r="A226" t="s">
        <v>3</v>
      </c>
      <c r="B226" s="9" t="s">
        <v>2541</v>
      </c>
      <c r="C226" t="s">
        <v>1899</v>
      </c>
      <c r="D226" t="s">
        <v>2542</v>
      </c>
      <c r="E226" t="s">
        <v>2543</v>
      </c>
      <c r="F226" s="1">
        <v>43644</v>
      </c>
      <c r="G226" t="s">
        <v>2379</v>
      </c>
      <c r="H226" t="s">
        <v>1669</v>
      </c>
      <c r="I226" t="s">
        <v>1670</v>
      </c>
      <c r="J226" t="s">
        <v>59</v>
      </c>
      <c r="K226" t="s">
        <v>1671</v>
      </c>
      <c r="L226" t="s">
        <v>1746</v>
      </c>
      <c r="M226" t="s">
        <v>2544</v>
      </c>
      <c r="N226" t="s">
        <v>3</v>
      </c>
    </row>
    <row r="227" spans="1:14">
      <c r="A227" t="s">
        <v>3</v>
      </c>
      <c r="B227" s="9" t="s">
        <v>2545</v>
      </c>
      <c r="C227" t="s">
        <v>1899</v>
      </c>
      <c r="D227" t="s">
        <v>2546</v>
      </c>
      <c r="E227" t="s">
        <v>2547</v>
      </c>
      <c r="F227" s="1">
        <v>43644</v>
      </c>
      <c r="G227" t="s">
        <v>2379</v>
      </c>
      <c r="H227" t="s">
        <v>1669</v>
      </c>
      <c r="I227" t="s">
        <v>1670</v>
      </c>
      <c r="J227" t="s">
        <v>59</v>
      </c>
      <c r="K227" t="s">
        <v>1671</v>
      </c>
      <c r="L227" t="s">
        <v>1677</v>
      </c>
      <c r="M227" t="s">
        <v>2548</v>
      </c>
      <c r="N227" t="s">
        <v>3</v>
      </c>
    </row>
    <row r="228" spans="1:14">
      <c r="A228" t="s">
        <v>3</v>
      </c>
      <c r="B228" s="9" t="s">
        <v>2549</v>
      </c>
      <c r="C228" t="s">
        <v>1899</v>
      </c>
      <c r="D228" t="s">
        <v>2550</v>
      </c>
      <c r="E228" t="s">
        <v>2551</v>
      </c>
      <c r="F228" s="1">
        <v>43644</v>
      </c>
      <c r="G228" t="s">
        <v>2379</v>
      </c>
      <c r="H228" t="s">
        <v>1669</v>
      </c>
      <c r="I228" t="s">
        <v>1670</v>
      </c>
      <c r="J228" t="s">
        <v>59</v>
      </c>
      <c r="K228" t="s">
        <v>1671</v>
      </c>
      <c r="L228" t="s">
        <v>1677</v>
      </c>
      <c r="M228" t="s">
        <v>2552</v>
      </c>
      <c r="N228" t="s">
        <v>3</v>
      </c>
    </row>
    <row r="229" spans="1:14">
      <c r="A229" t="s">
        <v>3</v>
      </c>
      <c r="B229" s="9" t="s">
        <v>2553</v>
      </c>
      <c r="C229" t="s">
        <v>1899</v>
      </c>
      <c r="D229" t="s">
        <v>2554</v>
      </c>
      <c r="E229" t="s">
        <v>2555</v>
      </c>
      <c r="F229" s="1">
        <v>43644</v>
      </c>
      <c r="G229" t="s">
        <v>2379</v>
      </c>
      <c r="H229" t="s">
        <v>1669</v>
      </c>
      <c r="I229" t="s">
        <v>1670</v>
      </c>
      <c r="J229" t="s">
        <v>59</v>
      </c>
      <c r="K229" t="s">
        <v>1671</v>
      </c>
      <c r="L229" t="s">
        <v>1677</v>
      </c>
      <c r="M229" t="s">
        <v>2556</v>
      </c>
      <c r="N229" t="s">
        <v>3</v>
      </c>
    </row>
    <row r="230" spans="1:14">
      <c r="A230" t="s">
        <v>3</v>
      </c>
      <c r="B230" s="9" t="s">
        <v>2557</v>
      </c>
      <c r="C230" t="s">
        <v>1899</v>
      </c>
      <c r="D230" t="s">
        <v>2558</v>
      </c>
      <c r="E230" t="s">
        <v>2559</v>
      </c>
      <c r="F230" s="1">
        <v>43644</v>
      </c>
      <c r="G230" t="s">
        <v>2379</v>
      </c>
      <c r="H230" t="s">
        <v>1669</v>
      </c>
      <c r="I230" t="s">
        <v>1670</v>
      </c>
      <c r="J230" t="s">
        <v>59</v>
      </c>
      <c r="K230" t="s">
        <v>1671</v>
      </c>
      <c r="L230" t="s">
        <v>1677</v>
      </c>
      <c r="M230" t="s">
        <v>2560</v>
      </c>
      <c r="N230" t="s">
        <v>3</v>
      </c>
    </row>
    <row r="231" spans="1:14">
      <c r="A231" t="s">
        <v>3</v>
      </c>
      <c r="B231" s="9" t="s">
        <v>2561</v>
      </c>
      <c r="C231" t="s">
        <v>1899</v>
      </c>
      <c r="D231" t="s">
        <v>2562</v>
      </c>
      <c r="E231" t="s">
        <v>2563</v>
      </c>
      <c r="F231" s="1">
        <v>43644</v>
      </c>
      <c r="G231" t="s">
        <v>2379</v>
      </c>
      <c r="H231" t="s">
        <v>1669</v>
      </c>
      <c r="I231" t="s">
        <v>1670</v>
      </c>
      <c r="J231" t="s">
        <v>59</v>
      </c>
      <c r="K231" t="s">
        <v>1671</v>
      </c>
      <c r="L231" t="s">
        <v>1677</v>
      </c>
      <c r="M231" t="s">
        <v>2564</v>
      </c>
      <c r="N231" t="s">
        <v>3</v>
      </c>
    </row>
    <row r="232" spans="1:14">
      <c r="A232" t="s">
        <v>3</v>
      </c>
      <c r="B232" s="9" t="s">
        <v>2565</v>
      </c>
      <c r="C232" t="s">
        <v>1899</v>
      </c>
      <c r="D232" t="s">
        <v>2566</v>
      </c>
      <c r="E232" t="s">
        <v>2567</v>
      </c>
      <c r="F232" s="1">
        <v>43644</v>
      </c>
      <c r="G232" t="s">
        <v>2379</v>
      </c>
      <c r="H232" t="s">
        <v>1669</v>
      </c>
      <c r="I232" t="s">
        <v>1670</v>
      </c>
      <c r="J232" t="s">
        <v>59</v>
      </c>
      <c r="K232" t="s">
        <v>1671</v>
      </c>
      <c r="L232" t="s">
        <v>1746</v>
      </c>
      <c r="M232" t="s">
        <v>2568</v>
      </c>
      <c r="N232" t="s">
        <v>3</v>
      </c>
    </row>
    <row r="233" spans="1:14">
      <c r="A233" t="s">
        <v>3</v>
      </c>
      <c r="B233" s="9" t="s">
        <v>2569</v>
      </c>
      <c r="C233" t="s">
        <v>1899</v>
      </c>
      <c r="D233" t="s">
        <v>2570</v>
      </c>
      <c r="E233" t="s">
        <v>2571</v>
      </c>
      <c r="F233" s="1">
        <v>43644</v>
      </c>
      <c r="G233" t="s">
        <v>2379</v>
      </c>
      <c r="H233" t="s">
        <v>1669</v>
      </c>
      <c r="I233" t="s">
        <v>1670</v>
      </c>
      <c r="J233" t="s">
        <v>59</v>
      </c>
      <c r="K233" t="s">
        <v>1671</v>
      </c>
      <c r="L233" t="s">
        <v>1677</v>
      </c>
      <c r="M233" t="s">
        <v>2572</v>
      </c>
      <c r="N233" t="s">
        <v>3</v>
      </c>
    </row>
    <row r="234" spans="1:14">
      <c r="A234" t="s">
        <v>3</v>
      </c>
      <c r="B234" s="9" t="s">
        <v>2573</v>
      </c>
      <c r="C234" t="s">
        <v>1899</v>
      </c>
      <c r="D234" t="s">
        <v>2574</v>
      </c>
      <c r="E234" t="s">
        <v>2575</v>
      </c>
      <c r="F234" s="1">
        <v>43644</v>
      </c>
      <c r="G234" t="s">
        <v>2379</v>
      </c>
      <c r="H234" t="s">
        <v>1669</v>
      </c>
      <c r="I234" t="s">
        <v>1670</v>
      </c>
      <c r="J234" t="s">
        <v>59</v>
      </c>
      <c r="K234" t="s">
        <v>1671</v>
      </c>
      <c r="L234" t="s">
        <v>1677</v>
      </c>
      <c r="M234" t="s">
        <v>2576</v>
      </c>
      <c r="N234" t="s">
        <v>3</v>
      </c>
    </row>
    <row r="235" spans="1:14">
      <c r="A235" t="s">
        <v>3</v>
      </c>
      <c r="B235" s="9" t="s">
        <v>2577</v>
      </c>
      <c r="C235" t="s">
        <v>1899</v>
      </c>
      <c r="D235" t="s">
        <v>2578</v>
      </c>
      <c r="E235" t="s">
        <v>2579</v>
      </c>
      <c r="F235" s="1">
        <v>43644</v>
      </c>
      <c r="G235" t="s">
        <v>2379</v>
      </c>
      <c r="H235" t="s">
        <v>1669</v>
      </c>
      <c r="I235" t="s">
        <v>1670</v>
      </c>
      <c r="J235" t="s">
        <v>59</v>
      </c>
      <c r="K235" t="s">
        <v>1671</v>
      </c>
      <c r="L235" t="s">
        <v>1677</v>
      </c>
      <c r="M235" t="s">
        <v>2580</v>
      </c>
      <c r="N235" t="s">
        <v>3</v>
      </c>
    </row>
    <row r="236" spans="1:14">
      <c r="A236" t="s">
        <v>3</v>
      </c>
      <c r="B236" s="9" t="s">
        <v>2581</v>
      </c>
      <c r="C236" t="s">
        <v>1899</v>
      </c>
      <c r="D236" t="s">
        <v>2582</v>
      </c>
      <c r="E236" t="s">
        <v>2583</v>
      </c>
      <c r="F236" s="1">
        <v>43644</v>
      </c>
      <c r="G236" t="s">
        <v>2379</v>
      </c>
      <c r="H236" t="s">
        <v>1669</v>
      </c>
      <c r="I236" t="s">
        <v>1670</v>
      </c>
      <c r="J236" t="s">
        <v>59</v>
      </c>
      <c r="K236" t="s">
        <v>1671</v>
      </c>
      <c r="L236" t="s">
        <v>1677</v>
      </c>
      <c r="M236" t="s">
        <v>2584</v>
      </c>
      <c r="N236" t="s">
        <v>3</v>
      </c>
    </row>
    <row r="237" spans="1:14">
      <c r="A237" t="s">
        <v>3</v>
      </c>
      <c r="B237" s="9" t="s">
        <v>2585</v>
      </c>
      <c r="C237" t="s">
        <v>1899</v>
      </c>
      <c r="D237" t="s">
        <v>2586</v>
      </c>
      <c r="E237" t="s">
        <v>2587</v>
      </c>
      <c r="F237" s="1">
        <v>43644</v>
      </c>
      <c r="G237" t="s">
        <v>2379</v>
      </c>
      <c r="H237" t="s">
        <v>1669</v>
      </c>
      <c r="I237" t="s">
        <v>1670</v>
      </c>
      <c r="J237" t="s">
        <v>59</v>
      </c>
      <c r="K237" t="s">
        <v>1671</v>
      </c>
      <c r="L237" t="s">
        <v>1672</v>
      </c>
      <c r="M237" t="s">
        <v>2588</v>
      </c>
      <c r="N237" t="s">
        <v>3</v>
      </c>
    </row>
    <row r="238" spans="1:14">
      <c r="A238" t="s">
        <v>3</v>
      </c>
      <c r="B238" s="9" t="s">
        <v>2589</v>
      </c>
      <c r="C238" t="s">
        <v>1899</v>
      </c>
      <c r="D238" t="s">
        <v>2590</v>
      </c>
      <c r="E238" t="s">
        <v>2591</v>
      </c>
      <c r="F238" s="1">
        <v>43644</v>
      </c>
      <c r="G238" t="s">
        <v>2379</v>
      </c>
      <c r="H238" t="s">
        <v>1669</v>
      </c>
      <c r="I238" t="s">
        <v>1670</v>
      </c>
      <c r="J238" t="s">
        <v>59</v>
      </c>
      <c r="K238" t="s">
        <v>1671</v>
      </c>
      <c r="L238" t="s">
        <v>1677</v>
      </c>
      <c r="M238" t="s">
        <v>2592</v>
      </c>
      <c r="N238" t="s">
        <v>3</v>
      </c>
    </row>
    <row r="239" spans="1:14">
      <c r="A239" t="s">
        <v>3</v>
      </c>
      <c r="B239" s="9" t="s">
        <v>2593</v>
      </c>
      <c r="C239" t="s">
        <v>1899</v>
      </c>
      <c r="D239" t="s">
        <v>2594</v>
      </c>
      <c r="E239" t="s">
        <v>2595</v>
      </c>
      <c r="F239" s="1">
        <v>43644</v>
      </c>
      <c r="G239" t="s">
        <v>2379</v>
      </c>
      <c r="H239" t="s">
        <v>1669</v>
      </c>
      <c r="I239" t="s">
        <v>1670</v>
      </c>
      <c r="J239" t="s">
        <v>59</v>
      </c>
      <c r="K239" t="s">
        <v>1671</v>
      </c>
      <c r="L239" t="s">
        <v>1677</v>
      </c>
      <c r="M239" t="s">
        <v>2596</v>
      </c>
      <c r="N239" t="s">
        <v>3</v>
      </c>
    </row>
    <row r="240" spans="1:14">
      <c r="A240" t="s">
        <v>3</v>
      </c>
      <c r="B240" s="9" t="s">
        <v>2597</v>
      </c>
      <c r="C240" t="s">
        <v>1899</v>
      </c>
      <c r="D240" t="s">
        <v>2598</v>
      </c>
      <c r="E240" t="s">
        <v>2599</v>
      </c>
      <c r="F240" s="1">
        <v>43644</v>
      </c>
      <c r="G240" t="s">
        <v>2379</v>
      </c>
      <c r="H240" t="s">
        <v>1669</v>
      </c>
      <c r="I240" t="s">
        <v>1670</v>
      </c>
      <c r="J240" t="s">
        <v>59</v>
      </c>
      <c r="K240" t="s">
        <v>1671</v>
      </c>
      <c r="L240" t="s">
        <v>1677</v>
      </c>
      <c r="M240" t="s">
        <v>2600</v>
      </c>
      <c r="N240" t="s">
        <v>3</v>
      </c>
    </row>
    <row r="241" spans="1:14">
      <c r="A241" t="s">
        <v>3</v>
      </c>
      <c r="B241" s="9" t="s">
        <v>2601</v>
      </c>
      <c r="C241" t="s">
        <v>1899</v>
      </c>
      <c r="D241" t="s">
        <v>2602</v>
      </c>
      <c r="E241" t="s">
        <v>2603</v>
      </c>
      <c r="F241" s="1">
        <v>43644</v>
      </c>
      <c r="G241" t="s">
        <v>2379</v>
      </c>
      <c r="H241" t="s">
        <v>1669</v>
      </c>
      <c r="I241" t="s">
        <v>1670</v>
      </c>
      <c r="J241" t="s">
        <v>59</v>
      </c>
      <c r="K241" t="s">
        <v>1671</v>
      </c>
      <c r="L241" t="s">
        <v>1677</v>
      </c>
      <c r="M241" t="s">
        <v>2604</v>
      </c>
      <c r="N241" t="s">
        <v>3</v>
      </c>
    </row>
    <row r="242" spans="1:14">
      <c r="A242" t="s">
        <v>3</v>
      </c>
      <c r="B242" s="9" t="s">
        <v>2605</v>
      </c>
      <c r="C242" t="s">
        <v>1899</v>
      </c>
      <c r="D242" t="s">
        <v>2606</v>
      </c>
      <c r="E242" t="s">
        <v>2607</v>
      </c>
      <c r="F242" s="1">
        <v>43644</v>
      </c>
      <c r="G242" t="s">
        <v>2379</v>
      </c>
      <c r="H242" t="s">
        <v>1669</v>
      </c>
      <c r="I242" t="s">
        <v>1670</v>
      </c>
      <c r="J242" t="s">
        <v>59</v>
      </c>
      <c r="K242" t="s">
        <v>1671</v>
      </c>
      <c r="L242" t="s">
        <v>1677</v>
      </c>
      <c r="M242" t="s">
        <v>2608</v>
      </c>
      <c r="N242" t="s">
        <v>3</v>
      </c>
    </row>
    <row r="243" spans="1:14">
      <c r="A243" t="s">
        <v>3</v>
      </c>
      <c r="B243" s="9" t="s">
        <v>2609</v>
      </c>
      <c r="C243" t="s">
        <v>1899</v>
      </c>
      <c r="D243" t="s">
        <v>2610</v>
      </c>
      <c r="E243" t="s">
        <v>2611</v>
      </c>
      <c r="F243" s="1">
        <v>43644</v>
      </c>
      <c r="G243" t="s">
        <v>2379</v>
      </c>
      <c r="H243" t="s">
        <v>1669</v>
      </c>
      <c r="I243" t="s">
        <v>1670</v>
      </c>
      <c r="J243" t="s">
        <v>59</v>
      </c>
      <c r="K243" t="s">
        <v>1671</v>
      </c>
      <c r="L243" t="s">
        <v>1677</v>
      </c>
      <c r="M243" t="s">
        <v>2612</v>
      </c>
      <c r="N243" t="s">
        <v>3</v>
      </c>
    </row>
    <row r="244" spans="1:14">
      <c r="A244" t="s">
        <v>3</v>
      </c>
      <c r="B244" s="9" t="s">
        <v>2613</v>
      </c>
      <c r="C244" t="s">
        <v>1899</v>
      </c>
      <c r="D244" t="s">
        <v>2614</v>
      </c>
      <c r="E244" t="s">
        <v>2615</v>
      </c>
      <c r="F244" s="1">
        <v>43644</v>
      </c>
      <c r="G244" t="s">
        <v>2379</v>
      </c>
      <c r="H244" t="s">
        <v>1669</v>
      </c>
      <c r="I244" t="s">
        <v>1670</v>
      </c>
      <c r="J244" t="s">
        <v>59</v>
      </c>
      <c r="K244" t="s">
        <v>1671</v>
      </c>
      <c r="L244" t="s">
        <v>1672</v>
      </c>
      <c r="M244" t="s">
        <v>2616</v>
      </c>
      <c r="N244" t="s">
        <v>3</v>
      </c>
    </row>
    <row r="245" spans="1:14">
      <c r="A245" t="s">
        <v>3</v>
      </c>
      <c r="B245" s="9" t="s">
        <v>2617</v>
      </c>
      <c r="C245" t="s">
        <v>1899</v>
      </c>
      <c r="D245" t="s">
        <v>2618</v>
      </c>
      <c r="E245" t="s">
        <v>2619</v>
      </c>
      <c r="F245" s="1">
        <v>43640</v>
      </c>
      <c r="G245" t="s">
        <v>2379</v>
      </c>
      <c r="H245" t="s">
        <v>1669</v>
      </c>
      <c r="I245" t="s">
        <v>1670</v>
      </c>
      <c r="J245" t="s">
        <v>59</v>
      </c>
      <c r="K245" t="s">
        <v>1671</v>
      </c>
      <c r="L245" t="s">
        <v>1672</v>
      </c>
      <c r="M245" t="s">
        <v>2620</v>
      </c>
      <c r="N245" t="s">
        <v>3</v>
      </c>
    </row>
    <row r="246" spans="1:14">
      <c r="A246" t="s">
        <v>3</v>
      </c>
      <c r="B246" s="9" t="s">
        <v>2621</v>
      </c>
      <c r="C246" t="s">
        <v>1899</v>
      </c>
      <c r="D246" t="s">
        <v>2622</v>
      </c>
      <c r="E246" t="s">
        <v>2623</v>
      </c>
      <c r="F246" s="1">
        <v>43644</v>
      </c>
      <c r="G246" t="s">
        <v>2379</v>
      </c>
      <c r="H246" t="s">
        <v>1669</v>
      </c>
      <c r="I246" t="s">
        <v>1670</v>
      </c>
      <c r="J246" t="s">
        <v>59</v>
      </c>
      <c r="K246" t="s">
        <v>1671</v>
      </c>
      <c r="L246" t="s">
        <v>1672</v>
      </c>
      <c r="M246" t="s">
        <v>2624</v>
      </c>
      <c r="N246" t="s">
        <v>3</v>
      </c>
    </row>
    <row r="247" spans="1:14">
      <c r="A247" t="s">
        <v>3</v>
      </c>
      <c r="B247" s="9" t="s">
        <v>2625</v>
      </c>
      <c r="C247" t="s">
        <v>1899</v>
      </c>
      <c r="D247" t="s">
        <v>2626</v>
      </c>
      <c r="E247" t="s">
        <v>2627</v>
      </c>
      <c r="F247" s="1">
        <v>43644</v>
      </c>
      <c r="G247" t="s">
        <v>2379</v>
      </c>
      <c r="H247" t="s">
        <v>1669</v>
      </c>
      <c r="I247" t="s">
        <v>1670</v>
      </c>
      <c r="J247" t="s">
        <v>59</v>
      </c>
      <c r="K247" t="s">
        <v>1671</v>
      </c>
      <c r="L247" t="s">
        <v>1672</v>
      </c>
      <c r="M247" t="s">
        <v>2628</v>
      </c>
      <c r="N247" t="s">
        <v>3</v>
      </c>
    </row>
    <row r="248" spans="1:14">
      <c r="A248" t="s">
        <v>3</v>
      </c>
      <c r="B248" s="9" t="s">
        <v>2629</v>
      </c>
      <c r="C248" t="s">
        <v>1899</v>
      </c>
      <c r="D248" t="s">
        <v>2630</v>
      </c>
      <c r="E248" t="s">
        <v>2631</v>
      </c>
      <c r="F248" s="1">
        <v>43644</v>
      </c>
      <c r="G248" t="s">
        <v>2379</v>
      </c>
      <c r="H248" t="s">
        <v>1669</v>
      </c>
      <c r="I248" t="s">
        <v>1670</v>
      </c>
      <c r="J248" t="s">
        <v>59</v>
      </c>
      <c r="K248" t="s">
        <v>1671</v>
      </c>
      <c r="L248" t="s">
        <v>1672</v>
      </c>
      <c r="M248" t="s">
        <v>2632</v>
      </c>
      <c r="N248" t="s">
        <v>3</v>
      </c>
    </row>
    <row r="249" spans="1:14">
      <c r="A249" t="s">
        <v>3</v>
      </c>
      <c r="B249" s="9" t="s">
        <v>2633</v>
      </c>
      <c r="C249" t="s">
        <v>1899</v>
      </c>
      <c r="D249" t="s">
        <v>2634</v>
      </c>
      <c r="E249" t="s">
        <v>2635</v>
      </c>
      <c r="F249" s="1">
        <v>43644</v>
      </c>
      <c r="G249" t="s">
        <v>2379</v>
      </c>
      <c r="H249" t="s">
        <v>1669</v>
      </c>
      <c r="I249" t="s">
        <v>1670</v>
      </c>
      <c r="J249" t="s">
        <v>59</v>
      </c>
      <c r="K249" t="s">
        <v>1671</v>
      </c>
      <c r="L249" t="s">
        <v>1672</v>
      </c>
      <c r="M249" t="s">
        <v>2636</v>
      </c>
      <c r="N249" t="s">
        <v>3</v>
      </c>
    </row>
    <row r="250" spans="1:14">
      <c r="A250" t="s">
        <v>3</v>
      </c>
      <c r="B250" s="9" t="s">
        <v>2637</v>
      </c>
      <c r="C250" t="s">
        <v>1899</v>
      </c>
      <c r="D250" t="s">
        <v>2638</v>
      </c>
      <c r="E250" t="s">
        <v>2639</v>
      </c>
      <c r="F250" s="1">
        <v>43644</v>
      </c>
      <c r="G250" t="s">
        <v>2379</v>
      </c>
      <c r="H250" t="s">
        <v>1669</v>
      </c>
      <c r="I250" t="s">
        <v>1670</v>
      </c>
      <c r="J250" t="s">
        <v>59</v>
      </c>
      <c r="K250" t="s">
        <v>1671</v>
      </c>
      <c r="L250" t="s">
        <v>1677</v>
      </c>
      <c r="M250" t="s">
        <v>2640</v>
      </c>
      <c r="N250" t="s">
        <v>3</v>
      </c>
    </row>
    <row r="251" spans="1:14">
      <c r="A251" t="s">
        <v>3</v>
      </c>
      <c r="B251" s="9" t="s">
        <v>2641</v>
      </c>
      <c r="C251" t="s">
        <v>1899</v>
      </c>
      <c r="D251" t="s">
        <v>2642</v>
      </c>
      <c r="E251" t="s">
        <v>2643</v>
      </c>
      <c r="F251" s="1">
        <v>43640</v>
      </c>
      <c r="G251" t="s">
        <v>2379</v>
      </c>
      <c r="H251" t="s">
        <v>1669</v>
      </c>
      <c r="I251" t="s">
        <v>1670</v>
      </c>
      <c r="J251" t="s">
        <v>59</v>
      </c>
      <c r="K251" t="s">
        <v>1671</v>
      </c>
      <c r="L251" t="s">
        <v>1672</v>
      </c>
      <c r="M251" t="s">
        <v>2644</v>
      </c>
      <c r="N251" t="s">
        <v>3</v>
      </c>
    </row>
    <row r="252" spans="1:14">
      <c r="A252" t="s">
        <v>3</v>
      </c>
      <c r="B252" s="9" t="s">
        <v>2645</v>
      </c>
      <c r="C252" t="s">
        <v>1899</v>
      </c>
      <c r="D252" t="s">
        <v>2646</v>
      </c>
      <c r="E252" t="s">
        <v>2647</v>
      </c>
      <c r="F252" s="1">
        <v>43644</v>
      </c>
      <c r="G252" t="s">
        <v>2379</v>
      </c>
      <c r="H252" t="s">
        <v>1669</v>
      </c>
      <c r="I252" t="s">
        <v>1670</v>
      </c>
      <c r="J252" t="s">
        <v>58</v>
      </c>
      <c r="K252" t="s">
        <v>1671</v>
      </c>
      <c r="L252" t="s">
        <v>1677</v>
      </c>
      <c r="M252" t="s">
        <v>2648</v>
      </c>
      <c r="N252" t="s">
        <v>3</v>
      </c>
    </row>
    <row r="253" spans="1:14">
      <c r="A253" t="s">
        <v>3</v>
      </c>
      <c r="B253" s="9" t="s">
        <v>2649</v>
      </c>
      <c r="C253" t="s">
        <v>1899</v>
      </c>
      <c r="D253" t="s">
        <v>2650</v>
      </c>
      <c r="E253" t="s">
        <v>2651</v>
      </c>
      <c r="F253" s="1">
        <v>43640</v>
      </c>
      <c r="G253" t="s">
        <v>2379</v>
      </c>
      <c r="H253" t="s">
        <v>1669</v>
      </c>
      <c r="I253" t="s">
        <v>1670</v>
      </c>
      <c r="J253" t="s">
        <v>59</v>
      </c>
      <c r="K253" t="s">
        <v>1671</v>
      </c>
      <c r="L253" t="s">
        <v>1672</v>
      </c>
      <c r="M253" t="s">
        <v>2652</v>
      </c>
      <c r="N253" t="s">
        <v>3</v>
      </c>
    </row>
    <row r="254" spans="1:14">
      <c r="A254" t="s">
        <v>3</v>
      </c>
      <c r="B254" s="9" t="s">
        <v>2653</v>
      </c>
      <c r="C254" t="s">
        <v>1899</v>
      </c>
      <c r="D254" t="s">
        <v>2654</v>
      </c>
      <c r="E254" t="s">
        <v>2655</v>
      </c>
      <c r="F254" s="1">
        <v>43644</v>
      </c>
      <c r="G254" t="s">
        <v>2379</v>
      </c>
      <c r="H254" t="s">
        <v>1669</v>
      </c>
      <c r="I254" t="s">
        <v>1670</v>
      </c>
      <c r="J254" t="s">
        <v>59</v>
      </c>
      <c r="K254" t="s">
        <v>1671</v>
      </c>
      <c r="L254" t="s">
        <v>1677</v>
      </c>
      <c r="M254" t="s">
        <v>2656</v>
      </c>
      <c r="N254" t="s">
        <v>3</v>
      </c>
    </row>
    <row r="255" spans="1:14">
      <c r="A255" t="s">
        <v>3</v>
      </c>
      <c r="B255" s="9" t="s">
        <v>2657</v>
      </c>
      <c r="C255" t="s">
        <v>1899</v>
      </c>
      <c r="D255" t="s">
        <v>2658</v>
      </c>
      <c r="E255" t="s">
        <v>2659</v>
      </c>
      <c r="F255" s="1">
        <v>43644</v>
      </c>
      <c r="G255" t="s">
        <v>2379</v>
      </c>
      <c r="H255" t="s">
        <v>1669</v>
      </c>
      <c r="I255" t="s">
        <v>1670</v>
      </c>
      <c r="J255" t="s">
        <v>59</v>
      </c>
      <c r="K255" t="s">
        <v>1671</v>
      </c>
      <c r="L255" t="s">
        <v>1677</v>
      </c>
      <c r="M255" t="s">
        <v>2660</v>
      </c>
      <c r="N255" t="s">
        <v>3</v>
      </c>
    </row>
    <row r="256" spans="1:14">
      <c r="A256" t="s">
        <v>3</v>
      </c>
      <c r="B256" s="9" t="s">
        <v>2661</v>
      </c>
      <c r="C256" t="s">
        <v>1899</v>
      </c>
      <c r="D256" t="s">
        <v>2662</v>
      </c>
      <c r="E256" t="s">
        <v>2663</v>
      </c>
      <c r="F256" s="1">
        <v>43644</v>
      </c>
      <c r="G256" t="s">
        <v>2379</v>
      </c>
      <c r="H256" t="s">
        <v>1669</v>
      </c>
      <c r="I256" t="s">
        <v>1670</v>
      </c>
      <c r="J256" t="s">
        <v>59</v>
      </c>
      <c r="K256" t="s">
        <v>1671</v>
      </c>
      <c r="L256" t="s">
        <v>1677</v>
      </c>
      <c r="M256" t="s">
        <v>2664</v>
      </c>
      <c r="N256" t="s">
        <v>3</v>
      </c>
    </row>
    <row r="257" spans="1:14">
      <c r="A257" t="s">
        <v>3</v>
      </c>
      <c r="B257" s="9" t="s">
        <v>2665</v>
      </c>
      <c r="C257" t="s">
        <v>1899</v>
      </c>
      <c r="D257" t="s">
        <v>2666</v>
      </c>
      <c r="E257" t="s">
        <v>2667</v>
      </c>
      <c r="F257" s="1">
        <v>43644</v>
      </c>
      <c r="G257" t="s">
        <v>2379</v>
      </c>
      <c r="H257" t="s">
        <v>1669</v>
      </c>
      <c r="I257" t="s">
        <v>1670</v>
      </c>
      <c r="J257" t="s">
        <v>59</v>
      </c>
      <c r="K257" t="s">
        <v>1671</v>
      </c>
      <c r="L257" t="s">
        <v>1677</v>
      </c>
      <c r="M257" t="s">
        <v>2668</v>
      </c>
      <c r="N257" t="s">
        <v>3</v>
      </c>
    </row>
    <row r="258" spans="1:14">
      <c r="A258" t="s">
        <v>3</v>
      </c>
      <c r="B258" s="9" t="s">
        <v>2669</v>
      </c>
      <c r="C258" t="s">
        <v>1899</v>
      </c>
      <c r="D258" t="s">
        <v>2670</v>
      </c>
      <c r="E258" t="s">
        <v>2671</v>
      </c>
      <c r="F258" s="1">
        <v>43644</v>
      </c>
      <c r="G258" t="s">
        <v>2379</v>
      </c>
      <c r="H258" t="s">
        <v>1669</v>
      </c>
      <c r="I258" t="s">
        <v>1670</v>
      </c>
      <c r="J258" t="s">
        <v>59</v>
      </c>
      <c r="K258" t="s">
        <v>1671</v>
      </c>
      <c r="L258" t="s">
        <v>1677</v>
      </c>
      <c r="M258" t="s">
        <v>2672</v>
      </c>
      <c r="N258" t="s">
        <v>3</v>
      </c>
    </row>
    <row r="259" spans="1:14">
      <c r="A259" t="s">
        <v>3</v>
      </c>
      <c r="B259" s="9" t="s">
        <v>2673</v>
      </c>
      <c r="C259" t="s">
        <v>1899</v>
      </c>
      <c r="D259" t="s">
        <v>2674</v>
      </c>
      <c r="E259" t="s">
        <v>2675</v>
      </c>
      <c r="F259" s="1">
        <v>43644</v>
      </c>
      <c r="G259" t="s">
        <v>2379</v>
      </c>
      <c r="H259" t="s">
        <v>1669</v>
      </c>
      <c r="I259" t="s">
        <v>1670</v>
      </c>
      <c r="J259" t="s">
        <v>59</v>
      </c>
      <c r="K259" t="s">
        <v>1671</v>
      </c>
      <c r="L259" t="s">
        <v>1677</v>
      </c>
      <c r="M259" t="s">
        <v>2676</v>
      </c>
      <c r="N259" t="s">
        <v>3</v>
      </c>
    </row>
    <row r="260" spans="1:14">
      <c r="A260" t="s">
        <v>3</v>
      </c>
      <c r="B260" s="9" t="s">
        <v>2677</v>
      </c>
      <c r="C260" t="s">
        <v>1899</v>
      </c>
      <c r="D260" t="s">
        <v>2678</v>
      </c>
      <c r="E260" t="s">
        <v>2679</v>
      </c>
      <c r="F260" s="1">
        <v>43640</v>
      </c>
      <c r="G260" t="s">
        <v>2379</v>
      </c>
      <c r="H260" t="s">
        <v>1669</v>
      </c>
      <c r="I260" t="s">
        <v>1670</v>
      </c>
      <c r="J260" t="s">
        <v>59</v>
      </c>
      <c r="K260" t="s">
        <v>1671</v>
      </c>
      <c r="L260" t="s">
        <v>1672</v>
      </c>
      <c r="M260" t="s">
        <v>2680</v>
      </c>
      <c r="N260" t="s">
        <v>3</v>
      </c>
    </row>
    <row r="261" spans="1:14">
      <c r="A261" t="s">
        <v>3</v>
      </c>
      <c r="B261" s="9" t="s">
        <v>2681</v>
      </c>
      <c r="C261" t="s">
        <v>1899</v>
      </c>
      <c r="D261" t="s">
        <v>2682</v>
      </c>
      <c r="E261" t="s">
        <v>2683</v>
      </c>
      <c r="F261" s="1">
        <v>43644</v>
      </c>
      <c r="G261" t="s">
        <v>2379</v>
      </c>
      <c r="H261" t="s">
        <v>1669</v>
      </c>
      <c r="I261" t="s">
        <v>1670</v>
      </c>
      <c r="J261" t="s">
        <v>59</v>
      </c>
      <c r="K261" t="s">
        <v>1671</v>
      </c>
      <c r="L261" t="s">
        <v>1672</v>
      </c>
      <c r="M261" t="s">
        <v>2684</v>
      </c>
      <c r="N261" t="s">
        <v>3</v>
      </c>
    </row>
    <row r="262" spans="1:14">
      <c r="A262" t="s">
        <v>3</v>
      </c>
      <c r="B262" s="9" t="s">
        <v>2685</v>
      </c>
      <c r="C262" t="s">
        <v>1899</v>
      </c>
      <c r="D262" t="s">
        <v>2686</v>
      </c>
      <c r="E262" t="s">
        <v>2687</v>
      </c>
      <c r="F262" s="1">
        <v>43644</v>
      </c>
      <c r="G262" t="s">
        <v>2379</v>
      </c>
      <c r="H262" t="s">
        <v>1669</v>
      </c>
      <c r="I262" t="s">
        <v>1670</v>
      </c>
      <c r="J262" t="s">
        <v>59</v>
      </c>
      <c r="K262" t="s">
        <v>1671</v>
      </c>
      <c r="L262" t="s">
        <v>1677</v>
      </c>
      <c r="M262" t="s">
        <v>2688</v>
      </c>
      <c r="N262" t="s">
        <v>3</v>
      </c>
    </row>
    <row r="263" spans="1:14">
      <c r="A263" t="s">
        <v>3</v>
      </c>
      <c r="B263" s="9" t="s">
        <v>2689</v>
      </c>
      <c r="C263" t="s">
        <v>1899</v>
      </c>
      <c r="D263" t="s">
        <v>2690</v>
      </c>
      <c r="E263" t="s">
        <v>2691</v>
      </c>
      <c r="F263" s="1">
        <v>43644</v>
      </c>
      <c r="G263" t="s">
        <v>2379</v>
      </c>
      <c r="H263" t="s">
        <v>1669</v>
      </c>
      <c r="I263" t="s">
        <v>1670</v>
      </c>
      <c r="J263" t="s">
        <v>59</v>
      </c>
      <c r="K263" t="s">
        <v>1671</v>
      </c>
      <c r="L263" t="s">
        <v>1677</v>
      </c>
      <c r="M263" t="s">
        <v>2692</v>
      </c>
      <c r="N263" t="s">
        <v>3</v>
      </c>
    </row>
    <row r="264" spans="1:14">
      <c r="A264" t="s">
        <v>3</v>
      </c>
      <c r="B264" s="9" t="s">
        <v>2693</v>
      </c>
      <c r="C264" t="s">
        <v>1899</v>
      </c>
      <c r="D264" t="s">
        <v>2694</v>
      </c>
      <c r="E264" t="s">
        <v>2695</v>
      </c>
      <c r="F264" s="1">
        <v>43644</v>
      </c>
      <c r="G264" t="s">
        <v>2379</v>
      </c>
      <c r="H264" t="s">
        <v>1669</v>
      </c>
      <c r="I264" t="s">
        <v>1670</v>
      </c>
      <c r="J264" t="s">
        <v>59</v>
      </c>
      <c r="K264" t="s">
        <v>1671</v>
      </c>
      <c r="L264" t="s">
        <v>1677</v>
      </c>
      <c r="M264" t="s">
        <v>2696</v>
      </c>
      <c r="N264" t="s">
        <v>3</v>
      </c>
    </row>
    <row r="265" spans="1:14">
      <c r="A265" t="s">
        <v>3</v>
      </c>
      <c r="B265" s="9" t="s">
        <v>2697</v>
      </c>
      <c r="C265" t="s">
        <v>1899</v>
      </c>
      <c r="D265" t="s">
        <v>2698</v>
      </c>
      <c r="E265" t="s">
        <v>2699</v>
      </c>
      <c r="F265" s="1">
        <v>43640</v>
      </c>
      <c r="G265" t="s">
        <v>2379</v>
      </c>
      <c r="H265" t="s">
        <v>1669</v>
      </c>
      <c r="I265" t="s">
        <v>1670</v>
      </c>
      <c r="J265" t="s">
        <v>59</v>
      </c>
      <c r="K265" t="s">
        <v>1671</v>
      </c>
      <c r="L265" t="s">
        <v>1672</v>
      </c>
      <c r="M265" t="s">
        <v>2700</v>
      </c>
      <c r="N265" t="s">
        <v>3</v>
      </c>
    </row>
    <row r="266" spans="1:14">
      <c r="A266" t="s">
        <v>3</v>
      </c>
      <c r="B266" s="9" t="s">
        <v>2701</v>
      </c>
      <c r="C266" t="s">
        <v>1899</v>
      </c>
      <c r="D266" t="s">
        <v>2702</v>
      </c>
      <c r="E266" t="s">
        <v>2703</v>
      </c>
      <c r="F266" s="1">
        <v>43644</v>
      </c>
      <c r="G266" t="s">
        <v>2379</v>
      </c>
      <c r="H266" t="s">
        <v>1669</v>
      </c>
      <c r="I266" t="s">
        <v>1670</v>
      </c>
      <c r="J266" t="s">
        <v>59</v>
      </c>
      <c r="K266" t="s">
        <v>1671</v>
      </c>
      <c r="L266" t="s">
        <v>1672</v>
      </c>
      <c r="M266" t="s">
        <v>2704</v>
      </c>
      <c r="N266" t="s">
        <v>3</v>
      </c>
    </row>
    <row r="267" spans="1:14">
      <c r="A267" t="s">
        <v>3</v>
      </c>
      <c r="B267" s="9" t="s">
        <v>2705</v>
      </c>
      <c r="C267" t="s">
        <v>1899</v>
      </c>
      <c r="D267" t="s">
        <v>2706</v>
      </c>
      <c r="E267" t="s">
        <v>2707</v>
      </c>
      <c r="F267" s="1">
        <v>43644</v>
      </c>
      <c r="G267" t="s">
        <v>2379</v>
      </c>
      <c r="H267" t="s">
        <v>1669</v>
      </c>
      <c r="I267" t="s">
        <v>1670</v>
      </c>
      <c r="J267" t="s">
        <v>59</v>
      </c>
      <c r="K267" t="s">
        <v>1671</v>
      </c>
      <c r="L267" t="s">
        <v>1672</v>
      </c>
      <c r="M267" t="s">
        <v>2708</v>
      </c>
      <c r="N267" t="s">
        <v>3</v>
      </c>
    </row>
    <row r="268" spans="1:14">
      <c r="A268" t="s">
        <v>3</v>
      </c>
      <c r="B268" s="9" t="s">
        <v>2709</v>
      </c>
      <c r="C268" t="s">
        <v>1899</v>
      </c>
      <c r="D268" t="s">
        <v>2710</v>
      </c>
      <c r="E268" t="s">
        <v>2711</v>
      </c>
      <c r="F268" s="1">
        <v>43640</v>
      </c>
      <c r="G268" t="s">
        <v>2379</v>
      </c>
      <c r="H268" t="s">
        <v>1669</v>
      </c>
      <c r="I268" t="s">
        <v>1670</v>
      </c>
      <c r="J268" t="s">
        <v>59</v>
      </c>
      <c r="K268" t="s">
        <v>1671</v>
      </c>
      <c r="L268" t="s">
        <v>1672</v>
      </c>
      <c r="M268" t="s">
        <v>2712</v>
      </c>
      <c r="N268" t="s">
        <v>3</v>
      </c>
    </row>
    <row r="269" spans="1:14">
      <c r="A269" t="s">
        <v>3</v>
      </c>
      <c r="B269" s="9" t="s">
        <v>2713</v>
      </c>
      <c r="C269" t="s">
        <v>1899</v>
      </c>
      <c r="D269" t="s">
        <v>2714</v>
      </c>
      <c r="E269" t="s">
        <v>2715</v>
      </c>
      <c r="F269" s="1">
        <v>43644</v>
      </c>
      <c r="G269" t="s">
        <v>2379</v>
      </c>
      <c r="H269" t="s">
        <v>1669</v>
      </c>
      <c r="I269" t="s">
        <v>1670</v>
      </c>
      <c r="J269" t="s">
        <v>59</v>
      </c>
      <c r="K269" t="s">
        <v>1671</v>
      </c>
      <c r="L269" t="s">
        <v>1677</v>
      </c>
      <c r="M269" t="s">
        <v>2716</v>
      </c>
      <c r="N269" t="s">
        <v>3</v>
      </c>
    </row>
    <row r="270" spans="1:14">
      <c r="A270" t="s">
        <v>3</v>
      </c>
      <c r="B270" s="9" t="s">
        <v>2717</v>
      </c>
      <c r="C270" t="s">
        <v>1899</v>
      </c>
      <c r="D270" t="s">
        <v>2718</v>
      </c>
      <c r="E270" t="s">
        <v>2719</v>
      </c>
      <c r="F270" s="1">
        <v>43640</v>
      </c>
      <c r="G270" t="s">
        <v>2379</v>
      </c>
      <c r="H270" t="s">
        <v>1669</v>
      </c>
      <c r="I270" t="s">
        <v>1670</v>
      </c>
      <c r="J270" t="s">
        <v>59</v>
      </c>
      <c r="K270" t="s">
        <v>1671</v>
      </c>
      <c r="L270" t="s">
        <v>1672</v>
      </c>
      <c r="M270" t="s">
        <v>2720</v>
      </c>
      <c r="N270" t="s">
        <v>3</v>
      </c>
    </row>
    <row r="271" spans="1:14">
      <c r="A271" t="s">
        <v>3</v>
      </c>
      <c r="B271" s="9" t="s">
        <v>2721</v>
      </c>
      <c r="C271" t="s">
        <v>1899</v>
      </c>
      <c r="D271" t="s">
        <v>2722</v>
      </c>
      <c r="E271" t="s">
        <v>2723</v>
      </c>
      <c r="F271" s="1">
        <v>43640</v>
      </c>
      <c r="G271" t="s">
        <v>2379</v>
      </c>
      <c r="H271" t="s">
        <v>1669</v>
      </c>
      <c r="I271" t="s">
        <v>1670</v>
      </c>
      <c r="J271" t="s">
        <v>59</v>
      </c>
      <c r="K271" t="s">
        <v>1671</v>
      </c>
      <c r="L271" t="s">
        <v>1672</v>
      </c>
      <c r="M271" t="s">
        <v>2724</v>
      </c>
      <c r="N271" t="s">
        <v>3</v>
      </c>
    </row>
    <row r="272" spans="1:14">
      <c r="A272" t="s">
        <v>3</v>
      </c>
      <c r="B272" s="9" t="s">
        <v>2725</v>
      </c>
      <c r="C272" t="s">
        <v>1899</v>
      </c>
      <c r="D272" t="s">
        <v>2726</v>
      </c>
      <c r="E272" t="s">
        <v>2727</v>
      </c>
      <c r="F272" s="1">
        <v>43644</v>
      </c>
      <c r="G272" t="s">
        <v>2379</v>
      </c>
      <c r="H272" t="s">
        <v>1669</v>
      </c>
      <c r="I272" t="s">
        <v>1670</v>
      </c>
      <c r="J272" t="s">
        <v>59</v>
      </c>
      <c r="K272" t="s">
        <v>1671</v>
      </c>
      <c r="L272" t="s">
        <v>1677</v>
      </c>
      <c r="M272" t="s">
        <v>2728</v>
      </c>
      <c r="N272" t="s">
        <v>3</v>
      </c>
    </row>
    <row r="273" spans="1:14">
      <c r="A273" t="s">
        <v>3</v>
      </c>
      <c r="B273" s="9" t="s">
        <v>2729</v>
      </c>
      <c r="C273" t="s">
        <v>1899</v>
      </c>
      <c r="D273" t="s">
        <v>2730</v>
      </c>
      <c r="E273" t="s">
        <v>2731</v>
      </c>
      <c r="F273" s="1">
        <v>43644</v>
      </c>
      <c r="G273" t="s">
        <v>2379</v>
      </c>
      <c r="H273" t="s">
        <v>1669</v>
      </c>
      <c r="I273" t="s">
        <v>1670</v>
      </c>
      <c r="J273" t="s">
        <v>59</v>
      </c>
      <c r="K273" t="s">
        <v>1671</v>
      </c>
      <c r="L273" t="s">
        <v>1677</v>
      </c>
      <c r="M273" t="s">
        <v>2732</v>
      </c>
      <c r="N273" t="s">
        <v>3</v>
      </c>
    </row>
    <row r="274" spans="1:14">
      <c r="A274" t="s">
        <v>3</v>
      </c>
      <c r="B274" s="9" t="s">
        <v>2733</v>
      </c>
      <c r="C274" t="s">
        <v>1899</v>
      </c>
      <c r="D274" t="s">
        <v>2734</v>
      </c>
      <c r="E274" t="s">
        <v>2735</v>
      </c>
      <c r="F274" s="1">
        <v>43644</v>
      </c>
      <c r="G274" t="s">
        <v>2379</v>
      </c>
      <c r="H274" t="s">
        <v>1669</v>
      </c>
      <c r="I274" t="s">
        <v>1670</v>
      </c>
      <c r="J274" t="s">
        <v>59</v>
      </c>
      <c r="K274" t="s">
        <v>1671</v>
      </c>
      <c r="L274" t="s">
        <v>1677</v>
      </c>
      <c r="M274" t="s">
        <v>2736</v>
      </c>
      <c r="N274" t="s">
        <v>3</v>
      </c>
    </row>
    <row r="275" spans="1:14">
      <c r="A275" t="s">
        <v>3</v>
      </c>
      <c r="B275" s="9" t="s">
        <v>2737</v>
      </c>
      <c r="C275" t="s">
        <v>1899</v>
      </c>
      <c r="D275" t="s">
        <v>2738</v>
      </c>
      <c r="E275" t="s">
        <v>2739</v>
      </c>
      <c r="F275" s="1">
        <v>43644</v>
      </c>
      <c r="G275" t="s">
        <v>2379</v>
      </c>
      <c r="H275" t="s">
        <v>1669</v>
      </c>
      <c r="I275" t="s">
        <v>1670</v>
      </c>
      <c r="J275" t="s">
        <v>59</v>
      </c>
      <c r="K275" t="s">
        <v>1671</v>
      </c>
      <c r="L275" t="s">
        <v>1672</v>
      </c>
      <c r="M275" t="s">
        <v>2740</v>
      </c>
      <c r="N275" t="s">
        <v>3</v>
      </c>
    </row>
    <row r="276" spans="1:14">
      <c r="A276" t="s">
        <v>3</v>
      </c>
      <c r="B276" s="9" t="s">
        <v>2741</v>
      </c>
      <c r="C276" t="s">
        <v>1899</v>
      </c>
      <c r="D276" t="s">
        <v>2742</v>
      </c>
      <c r="E276" t="s">
        <v>2743</v>
      </c>
      <c r="F276" s="1">
        <v>43644</v>
      </c>
      <c r="G276" t="s">
        <v>2379</v>
      </c>
      <c r="H276" t="s">
        <v>1669</v>
      </c>
      <c r="I276" t="s">
        <v>1670</v>
      </c>
      <c r="J276" t="s">
        <v>59</v>
      </c>
      <c r="K276" t="s">
        <v>1671</v>
      </c>
      <c r="L276" t="s">
        <v>1672</v>
      </c>
      <c r="M276" t="s">
        <v>2744</v>
      </c>
      <c r="N276" t="s">
        <v>3</v>
      </c>
    </row>
    <row r="277" spans="1:14">
      <c r="A277" t="s">
        <v>3</v>
      </c>
      <c r="B277" s="9" t="s">
        <v>2745</v>
      </c>
      <c r="C277" t="s">
        <v>1899</v>
      </c>
      <c r="D277" t="s">
        <v>2746</v>
      </c>
      <c r="E277" t="s">
        <v>2747</v>
      </c>
      <c r="F277" s="1">
        <v>43644</v>
      </c>
      <c r="G277" t="s">
        <v>2379</v>
      </c>
      <c r="H277" t="s">
        <v>1669</v>
      </c>
      <c r="I277" t="s">
        <v>1670</v>
      </c>
      <c r="J277" t="s">
        <v>59</v>
      </c>
      <c r="K277" t="s">
        <v>1671</v>
      </c>
      <c r="L277" t="s">
        <v>1672</v>
      </c>
      <c r="M277" t="s">
        <v>2748</v>
      </c>
      <c r="N277" t="s">
        <v>3</v>
      </c>
    </row>
    <row r="278" spans="1:14">
      <c r="A278" t="s">
        <v>3</v>
      </c>
      <c r="B278" s="9" t="s">
        <v>2749</v>
      </c>
      <c r="C278" t="s">
        <v>1899</v>
      </c>
      <c r="D278" t="s">
        <v>2750</v>
      </c>
      <c r="E278" t="s">
        <v>2751</v>
      </c>
      <c r="F278" s="1">
        <v>43644</v>
      </c>
      <c r="G278" t="s">
        <v>2379</v>
      </c>
      <c r="H278" t="s">
        <v>1669</v>
      </c>
      <c r="I278" t="s">
        <v>1670</v>
      </c>
      <c r="J278" t="s">
        <v>105</v>
      </c>
      <c r="K278" t="s">
        <v>1671</v>
      </c>
      <c r="L278" t="s">
        <v>1672</v>
      </c>
      <c r="M278" t="s">
        <v>2752</v>
      </c>
      <c r="N278" t="s">
        <v>3</v>
      </c>
    </row>
    <row r="279" spans="1:14">
      <c r="A279" t="s">
        <v>3</v>
      </c>
      <c r="B279" s="9" t="s">
        <v>2753</v>
      </c>
      <c r="C279" t="s">
        <v>1899</v>
      </c>
      <c r="D279" t="s">
        <v>2754</v>
      </c>
      <c r="E279" t="s">
        <v>2755</v>
      </c>
      <c r="F279" s="1">
        <v>43644</v>
      </c>
      <c r="G279" t="s">
        <v>2379</v>
      </c>
      <c r="H279" t="s">
        <v>1694</v>
      </c>
      <c r="I279" t="s">
        <v>1670</v>
      </c>
      <c r="J279" t="s">
        <v>59</v>
      </c>
      <c r="K279" t="s">
        <v>1671</v>
      </c>
      <c r="L279" t="s">
        <v>1677</v>
      </c>
      <c r="M279" t="s">
        <v>2756</v>
      </c>
      <c r="N279" t="s">
        <v>3</v>
      </c>
    </row>
    <row r="280" spans="1:14">
      <c r="A280" t="s">
        <v>3</v>
      </c>
      <c r="B280" s="9" t="s">
        <v>2757</v>
      </c>
      <c r="C280" t="s">
        <v>1899</v>
      </c>
      <c r="D280" t="s">
        <v>2758</v>
      </c>
      <c r="E280" t="s">
        <v>2759</v>
      </c>
      <c r="F280" s="1">
        <v>43644</v>
      </c>
      <c r="G280" t="s">
        <v>2379</v>
      </c>
      <c r="H280" t="s">
        <v>1669</v>
      </c>
      <c r="I280" t="s">
        <v>1670</v>
      </c>
      <c r="J280" t="s">
        <v>59</v>
      </c>
      <c r="K280" t="s">
        <v>1671</v>
      </c>
      <c r="L280" t="s">
        <v>1677</v>
      </c>
      <c r="M280" t="s">
        <v>2760</v>
      </c>
      <c r="N280" t="s">
        <v>3</v>
      </c>
    </row>
    <row r="281" spans="1:14">
      <c r="A281" t="s">
        <v>3</v>
      </c>
      <c r="B281" s="9" t="s">
        <v>2761</v>
      </c>
      <c r="C281" t="s">
        <v>1899</v>
      </c>
      <c r="D281" t="s">
        <v>2762</v>
      </c>
      <c r="E281" t="s">
        <v>2763</v>
      </c>
      <c r="F281" s="1">
        <v>43644</v>
      </c>
      <c r="G281" t="s">
        <v>2379</v>
      </c>
      <c r="H281" t="s">
        <v>1669</v>
      </c>
      <c r="I281" t="s">
        <v>1670</v>
      </c>
      <c r="J281" t="s">
        <v>59</v>
      </c>
      <c r="K281" t="s">
        <v>1671</v>
      </c>
      <c r="L281" t="s">
        <v>1672</v>
      </c>
      <c r="M281" t="s">
        <v>2764</v>
      </c>
      <c r="N281" t="s">
        <v>3</v>
      </c>
    </row>
    <row r="282" spans="1:14">
      <c r="A282" t="s">
        <v>3</v>
      </c>
      <c r="B282" s="9" t="s">
        <v>2765</v>
      </c>
      <c r="C282" t="s">
        <v>1899</v>
      </c>
      <c r="D282" t="s">
        <v>2766</v>
      </c>
      <c r="E282" t="s">
        <v>2767</v>
      </c>
      <c r="F282" s="1">
        <v>43644</v>
      </c>
      <c r="G282" t="s">
        <v>2379</v>
      </c>
      <c r="H282" t="s">
        <v>1669</v>
      </c>
      <c r="I282" t="s">
        <v>1670</v>
      </c>
      <c r="J282" t="s">
        <v>59</v>
      </c>
      <c r="K282" t="s">
        <v>1671</v>
      </c>
      <c r="L282" t="s">
        <v>1672</v>
      </c>
      <c r="M282" t="s">
        <v>2768</v>
      </c>
      <c r="N282" t="s">
        <v>3</v>
      </c>
    </row>
    <row r="283" spans="1:14">
      <c r="A283" t="s">
        <v>3</v>
      </c>
      <c r="B283" s="9" t="s">
        <v>2769</v>
      </c>
      <c r="C283" t="s">
        <v>1899</v>
      </c>
      <c r="D283" t="s">
        <v>2770</v>
      </c>
      <c r="E283" t="s">
        <v>2771</v>
      </c>
      <c r="F283" s="1">
        <v>43644</v>
      </c>
      <c r="G283" t="s">
        <v>2379</v>
      </c>
      <c r="H283" t="s">
        <v>1694</v>
      </c>
      <c r="I283" t="s">
        <v>1670</v>
      </c>
      <c r="J283" t="s">
        <v>59</v>
      </c>
      <c r="K283" t="s">
        <v>1671</v>
      </c>
      <c r="L283" t="s">
        <v>1672</v>
      </c>
      <c r="M283" t="s">
        <v>2772</v>
      </c>
      <c r="N283" t="s">
        <v>3</v>
      </c>
    </row>
    <row r="284" spans="1:14">
      <c r="A284" t="s">
        <v>3</v>
      </c>
      <c r="B284" s="9" t="s">
        <v>2773</v>
      </c>
      <c r="C284" t="s">
        <v>1899</v>
      </c>
      <c r="D284" t="s">
        <v>2774</v>
      </c>
      <c r="E284" t="s">
        <v>2775</v>
      </c>
      <c r="F284" s="1">
        <v>43644</v>
      </c>
      <c r="G284" t="s">
        <v>2379</v>
      </c>
      <c r="H284" t="s">
        <v>1694</v>
      </c>
      <c r="I284" t="s">
        <v>1735</v>
      </c>
      <c r="J284" t="s">
        <v>59</v>
      </c>
      <c r="K284" t="s">
        <v>1671</v>
      </c>
      <c r="L284" t="s">
        <v>1672</v>
      </c>
      <c r="M284" t="s">
        <v>2776</v>
      </c>
      <c r="N284" t="s">
        <v>3</v>
      </c>
    </row>
    <row r="285" spans="1:14">
      <c r="A285" t="s">
        <v>3</v>
      </c>
      <c r="B285" s="9" t="s">
        <v>2777</v>
      </c>
      <c r="C285" t="s">
        <v>1899</v>
      </c>
      <c r="D285" t="s">
        <v>2778</v>
      </c>
      <c r="E285" t="s">
        <v>2779</v>
      </c>
      <c r="F285" s="1">
        <v>43644</v>
      </c>
      <c r="G285" t="s">
        <v>2379</v>
      </c>
      <c r="H285" t="s">
        <v>1694</v>
      </c>
      <c r="I285" t="s">
        <v>1670</v>
      </c>
      <c r="J285" t="s">
        <v>59</v>
      </c>
      <c r="K285" t="s">
        <v>1671</v>
      </c>
      <c r="L285" t="s">
        <v>1672</v>
      </c>
      <c r="M285" t="s">
        <v>2780</v>
      </c>
      <c r="N285" t="s">
        <v>3</v>
      </c>
    </row>
    <row r="286" spans="1:14">
      <c r="A286" t="s">
        <v>3</v>
      </c>
      <c r="B286" s="9" t="s">
        <v>2781</v>
      </c>
      <c r="C286" t="s">
        <v>1899</v>
      </c>
      <c r="D286" t="s">
        <v>2782</v>
      </c>
      <c r="E286" t="s">
        <v>2783</v>
      </c>
      <c r="F286" s="1">
        <v>43644</v>
      </c>
      <c r="G286" t="s">
        <v>2379</v>
      </c>
      <c r="H286" t="s">
        <v>1694</v>
      </c>
      <c r="I286" t="s">
        <v>1735</v>
      </c>
      <c r="J286" t="s">
        <v>59</v>
      </c>
      <c r="K286" t="s">
        <v>1671</v>
      </c>
      <c r="L286" t="s">
        <v>1672</v>
      </c>
      <c r="M286" t="s">
        <v>2784</v>
      </c>
      <c r="N286" t="s">
        <v>3</v>
      </c>
    </row>
    <row r="287" spans="1:14">
      <c r="A287" t="s">
        <v>3</v>
      </c>
      <c r="B287" s="9" t="s">
        <v>2785</v>
      </c>
      <c r="C287" t="s">
        <v>1899</v>
      </c>
      <c r="D287" t="s">
        <v>2786</v>
      </c>
      <c r="E287" t="s">
        <v>2787</v>
      </c>
      <c r="F287" s="1">
        <v>43644</v>
      </c>
      <c r="G287" t="s">
        <v>2379</v>
      </c>
      <c r="H287" t="s">
        <v>1669</v>
      </c>
      <c r="I287" t="s">
        <v>1670</v>
      </c>
      <c r="J287" t="s">
        <v>105</v>
      </c>
      <c r="K287" t="s">
        <v>1671</v>
      </c>
      <c r="L287" t="s">
        <v>1677</v>
      </c>
      <c r="M287" t="s">
        <v>2788</v>
      </c>
      <c r="N287" t="s">
        <v>3</v>
      </c>
    </row>
    <row r="288" spans="1:14">
      <c r="A288" t="s">
        <v>3</v>
      </c>
      <c r="B288" s="9" t="s">
        <v>2789</v>
      </c>
      <c r="C288" t="s">
        <v>1899</v>
      </c>
      <c r="D288" t="s">
        <v>2790</v>
      </c>
      <c r="E288" t="s">
        <v>2791</v>
      </c>
      <c r="F288" s="1">
        <v>43644</v>
      </c>
      <c r="G288" t="s">
        <v>2379</v>
      </c>
      <c r="H288" t="s">
        <v>1669</v>
      </c>
      <c r="I288" t="s">
        <v>1670</v>
      </c>
      <c r="J288" t="s">
        <v>59</v>
      </c>
      <c r="K288" t="s">
        <v>1671</v>
      </c>
      <c r="L288" t="s">
        <v>1677</v>
      </c>
      <c r="M288" t="s">
        <v>2792</v>
      </c>
      <c r="N288" t="s">
        <v>3</v>
      </c>
    </row>
    <row r="289" spans="1:14">
      <c r="A289" t="s">
        <v>3</v>
      </c>
      <c r="B289" s="9" t="s">
        <v>2793</v>
      </c>
      <c r="C289" t="s">
        <v>1899</v>
      </c>
      <c r="D289" t="s">
        <v>2794</v>
      </c>
      <c r="E289" t="s">
        <v>2795</v>
      </c>
      <c r="F289" s="1">
        <v>43646</v>
      </c>
      <c r="G289" t="s">
        <v>2379</v>
      </c>
      <c r="H289" t="s">
        <v>1669</v>
      </c>
      <c r="I289" t="s">
        <v>1670</v>
      </c>
      <c r="J289" t="s">
        <v>59</v>
      </c>
      <c r="K289" t="s">
        <v>1671</v>
      </c>
      <c r="L289" t="s">
        <v>1677</v>
      </c>
      <c r="M289" t="s">
        <v>2796</v>
      </c>
      <c r="N289" t="s">
        <v>3</v>
      </c>
    </row>
    <row r="290" spans="1:14">
      <c r="A290" t="s">
        <v>1644</v>
      </c>
      <c r="B290" s="9" t="s">
        <v>106</v>
      </c>
      <c r="C290" t="s">
        <v>1899</v>
      </c>
      <c r="D290" t="s">
        <v>2797</v>
      </c>
      <c r="E290" t="s">
        <v>2798</v>
      </c>
      <c r="F290" s="1">
        <v>43644</v>
      </c>
      <c r="G290" t="s">
        <v>1668</v>
      </c>
      <c r="H290" t="s">
        <v>1870</v>
      </c>
      <c r="I290" t="s">
        <v>1670</v>
      </c>
      <c r="J290" t="s">
        <v>2063</v>
      </c>
      <c r="K290" t="s">
        <v>2799</v>
      </c>
      <c r="L290" t="s">
        <v>1645</v>
      </c>
      <c r="M290" t="s">
        <v>2800</v>
      </c>
      <c r="N290" t="s">
        <v>1644</v>
      </c>
    </row>
    <row r="291" spans="1:14">
      <c r="A291" t="s">
        <v>1644</v>
      </c>
      <c r="B291" s="9" t="s">
        <v>107</v>
      </c>
      <c r="C291" t="s">
        <v>1899</v>
      </c>
      <c r="D291" t="s">
        <v>2801</v>
      </c>
      <c r="E291" t="s">
        <v>2802</v>
      </c>
      <c r="F291" s="1">
        <v>43644</v>
      </c>
      <c r="G291" t="s">
        <v>1668</v>
      </c>
      <c r="H291" t="s">
        <v>1870</v>
      </c>
      <c r="I291" t="s">
        <v>1670</v>
      </c>
      <c r="J291" t="s">
        <v>2063</v>
      </c>
      <c r="K291" t="s">
        <v>2799</v>
      </c>
      <c r="L291" t="s">
        <v>1645</v>
      </c>
      <c r="M291" t="s">
        <v>2803</v>
      </c>
      <c r="N291" t="s">
        <v>1644</v>
      </c>
    </row>
    <row r="292" spans="1:14">
      <c r="A292" t="s">
        <v>3</v>
      </c>
      <c r="B292" s="9" t="s">
        <v>2804</v>
      </c>
      <c r="C292" t="s">
        <v>1899</v>
      </c>
      <c r="D292" t="s">
        <v>2805</v>
      </c>
      <c r="E292" t="s">
        <v>2806</v>
      </c>
      <c r="F292" s="1">
        <v>43644</v>
      </c>
      <c r="G292" t="s">
        <v>1668</v>
      </c>
      <c r="H292" t="s">
        <v>1694</v>
      </c>
      <c r="I292" t="s">
        <v>1735</v>
      </c>
      <c r="J292" t="s">
        <v>59</v>
      </c>
      <c r="K292" t="s">
        <v>1671</v>
      </c>
      <c r="L292" t="s">
        <v>1672</v>
      </c>
      <c r="M292" t="s">
        <v>2807</v>
      </c>
      <c r="N292" t="s">
        <v>3</v>
      </c>
    </row>
    <row r="293" spans="1:14">
      <c r="A293" t="s">
        <v>3</v>
      </c>
      <c r="B293" s="9" t="s">
        <v>2808</v>
      </c>
      <c r="C293" t="s">
        <v>1899</v>
      </c>
      <c r="D293" t="s">
        <v>2809</v>
      </c>
      <c r="E293" t="s">
        <v>2810</v>
      </c>
      <c r="F293" s="1">
        <v>43644</v>
      </c>
      <c r="G293" t="s">
        <v>1668</v>
      </c>
      <c r="H293" t="s">
        <v>1669</v>
      </c>
      <c r="I293" t="s">
        <v>1735</v>
      </c>
      <c r="J293" t="s">
        <v>59</v>
      </c>
      <c r="K293" t="s">
        <v>1671</v>
      </c>
      <c r="L293" t="s">
        <v>1672</v>
      </c>
      <c r="M293" t="s">
        <v>2811</v>
      </c>
      <c r="N293" t="s">
        <v>3</v>
      </c>
    </row>
    <row r="294" spans="1:14">
      <c r="A294" t="s">
        <v>1644</v>
      </c>
      <c r="B294" s="9" t="s">
        <v>108</v>
      </c>
      <c r="C294" t="s">
        <v>1899</v>
      </c>
      <c r="D294" t="s">
        <v>2812</v>
      </c>
      <c r="E294" t="s">
        <v>2813</v>
      </c>
      <c r="F294" s="1">
        <v>43644</v>
      </c>
      <c r="G294" t="s">
        <v>1668</v>
      </c>
      <c r="H294" t="s">
        <v>1870</v>
      </c>
      <c r="I294" t="s">
        <v>1670</v>
      </c>
      <c r="J294" t="s">
        <v>2063</v>
      </c>
      <c r="K294" t="s">
        <v>2799</v>
      </c>
      <c r="L294" t="s">
        <v>1645</v>
      </c>
      <c r="M294" t="s">
        <v>2814</v>
      </c>
      <c r="N294" t="s">
        <v>1644</v>
      </c>
    </row>
    <row r="295" spans="1:14">
      <c r="A295" t="s">
        <v>3</v>
      </c>
      <c r="B295" s="9" t="s">
        <v>2815</v>
      </c>
      <c r="C295" t="s">
        <v>1899</v>
      </c>
      <c r="D295" t="s">
        <v>2816</v>
      </c>
      <c r="E295" t="s">
        <v>2817</v>
      </c>
      <c r="F295" s="1">
        <v>43644</v>
      </c>
      <c r="G295" t="s">
        <v>1668</v>
      </c>
      <c r="H295" t="s">
        <v>1669</v>
      </c>
      <c r="I295" t="s">
        <v>1670</v>
      </c>
      <c r="J295" t="s">
        <v>2063</v>
      </c>
      <c r="K295" t="s">
        <v>1671</v>
      </c>
      <c r="L295" t="s">
        <v>1672</v>
      </c>
      <c r="M295" t="s">
        <v>2818</v>
      </c>
      <c r="N295" t="s">
        <v>3</v>
      </c>
    </row>
    <row r="296" spans="1:14">
      <c r="A296" t="s">
        <v>3</v>
      </c>
      <c r="B296" s="9" t="s">
        <v>2819</v>
      </c>
      <c r="C296" t="s">
        <v>1899</v>
      </c>
      <c r="D296" t="s">
        <v>2820</v>
      </c>
      <c r="E296" t="s">
        <v>2821</v>
      </c>
      <c r="F296" s="1">
        <v>43644</v>
      </c>
      <c r="G296" t="s">
        <v>1668</v>
      </c>
      <c r="H296" t="s">
        <v>1669</v>
      </c>
      <c r="I296" t="s">
        <v>1670</v>
      </c>
      <c r="J296" t="s">
        <v>2063</v>
      </c>
      <c r="K296" t="s">
        <v>1671</v>
      </c>
      <c r="L296" t="s">
        <v>1672</v>
      </c>
      <c r="M296" t="s">
        <v>2822</v>
      </c>
      <c r="N296" t="s">
        <v>3</v>
      </c>
    </row>
    <row r="297" spans="1:14">
      <c r="A297" t="s">
        <v>3</v>
      </c>
      <c r="B297" s="9" t="s">
        <v>2823</v>
      </c>
      <c r="C297" t="s">
        <v>1899</v>
      </c>
      <c r="D297" t="s">
        <v>2824</v>
      </c>
      <c r="E297" t="s">
        <v>2825</v>
      </c>
      <c r="F297" s="1">
        <v>43644</v>
      </c>
      <c r="G297" t="s">
        <v>1668</v>
      </c>
      <c r="H297" t="s">
        <v>1669</v>
      </c>
      <c r="I297" t="s">
        <v>1670</v>
      </c>
      <c r="J297" t="s">
        <v>2063</v>
      </c>
      <c r="K297" t="s">
        <v>1671</v>
      </c>
      <c r="L297" t="s">
        <v>1672</v>
      </c>
      <c r="M297" t="s">
        <v>2826</v>
      </c>
      <c r="N297" t="s">
        <v>3</v>
      </c>
    </row>
    <row r="298" spans="1:14">
      <c r="A298" t="s">
        <v>1644</v>
      </c>
      <c r="B298" s="9" t="s">
        <v>2827</v>
      </c>
      <c r="C298" t="s">
        <v>1899</v>
      </c>
      <c r="D298" t="s">
        <v>2828</v>
      </c>
      <c r="E298" t="s">
        <v>2829</v>
      </c>
      <c r="F298" s="1">
        <v>43644</v>
      </c>
      <c r="G298" t="s">
        <v>1668</v>
      </c>
      <c r="H298" t="s">
        <v>1669</v>
      </c>
      <c r="I298" t="s">
        <v>1670</v>
      </c>
      <c r="J298" t="s">
        <v>59</v>
      </c>
      <c r="K298" t="s">
        <v>1671</v>
      </c>
      <c r="L298" t="s">
        <v>1672</v>
      </c>
      <c r="M298" t="s">
        <v>2830</v>
      </c>
      <c r="N298" t="s">
        <v>1644</v>
      </c>
    </row>
    <row r="299" spans="1:14">
      <c r="A299" t="s">
        <v>3</v>
      </c>
      <c r="B299" s="9" t="s">
        <v>2831</v>
      </c>
      <c r="C299" t="s">
        <v>1899</v>
      </c>
      <c r="D299" t="s">
        <v>2832</v>
      </c>
      <c r="E299" t="s">
        <v>2833</v>
      </c>
      <c r="F299" s="1">
        <v>43644</v>
      </c>
      <c r="G299" t="s">
        <v>1668</v>
      </c>
      <c r="H299" t="s">
        <v>1669</v>
      </c>
      <c r="I299" t="s">
        <v>1670</v>
      </c>
      <c r="J299" t="s">
        <v>59</v>
      </c>
      <c r="K299" t="s">
        <v>1671</v>
      </c>
      <c r="L299" t="s">
        <v>1672</v>
      </c>
      <c r="M299" t="s">
        <v>2834</v>
      </c>
      <c r="N299" t="s">
        <v>3</v>
      </c>
    </row>
    <row r="300" spans="1:14">
      <c r="A300" t="s">
        <v>1644</v>
      </c>
      <c r="B300" s="9" t="s">
        <v>2835</v>
      </c>
      <c r="C300" t="s">
        <v>1899</v>
      </c>
      <c r="D300" t="s">
        <v>2836</v>
      </c>
      <c r="E300" t="s">
        <v>2837</v>
      </c>
      <c r="F300" s="1">
        <v>43644</v>
      </c>
      <c r="G300" t="s">
        <v>1668</v>
      </c>
      <c r="H300" t="s">
        <v>1669</v>
      </c>
      <c r="I300" t="s">
        <v>1670</v>
      </c>
      <c r="J300" t="s">
        <v>59</v>
      </c>
      <c r="K300" t="s">
        <v>1671</v>
      </c>
      <c r="L300" t="s">
        <v>1672</v>
      </c>
      <c r="M300" t="s">
        <v>2838</v>
      </c>
      <c r="N300" t="s">
        <v>1644</v>
      </c>
    </row>
    <row r="301" spans="1:14">
      <c r="A301" t="s">
        <v>1644</v>
      </c>
      <c r="B301" s="9" t="s">
        <v>2839</v>
      </c>
      <c r="C301" t="s">
        <v>1899</v>
      </c>
      <c r="D301" t="s">
        <v>2840</v>
      </c>
      <c r="E301" t="s">
        <v>2841</v>
      </c>
      <c r="F301" s="1">
        <v>43644</v>
      </c>
      <c r="G301" t="s">
        <v>1668</v>
      </c>
      <c r="H301" t="s">
        <v>1669</v>
      </c>
      <c r="I301" t="s">
        <v>1670</v>
      </c>
      <c r="J301" t="s">
        <v>59</v>
      </c>
      <c r="K301" t="s">
        <v>1671</v>
      </c>
      <c r="L301" t="s">
        <v>1672</v>
      </c>
      <c r="M301" t="s">
        <v>2842</v>
      </c>
      <c r="N301" t="s">
        <v>1644</v>
      </c>
    </row>
    <row r="302" spans="1:14">
      <c r="A302" t="s">
        <v>3</v>
      </c>
      <c r="B302" s="9" t="s">
        <v>2843</v>
      </c>
      <c r="C302" t="s">
        <v>1899</v>
      </c>
      <c r="D302" t="s">
        <v>2844</v>
      </c>
      <c r="E302" t="s">
        <v>2845</v>
      </c>
      <c r="F302" s="1">
        <v>43644</v>
      </c>
      <c r="G302" t="s">
        <v>1668</v>
      </c>
      <c r="H302" t="s">
        <v>1669</v>
      </c>
      <c r="I302" t="s">
        <v>1670</v>
      </c>
      <c r="J302" t="s">
        <v>2063</v>
      </c>
      <c r="K302" t="s">
        <v>1671</v>
      </c>
      <c r="L302" t="s">
        <v>1672</v>
      </c>
      <c r="M302" t="s">
        <v>2846</v>
      </c>
      <c r="N302" t="s">
        <v>3</v>
      </c>
    </row>
    <row r="303" spans="1:14">
      <c r="A303" t="s">
        <v>1644</v>
      </c>
      <c r="B303" s="9" t="s">
        <v>2847</v>
      </c>
      <c r="C303" t="s">
        <v>1899</v>
      </c>
      <c r="D303" t="s">
        <v>2848</v>
      </c>
      <c r="E303" t="s">
        <v>2849</v>
      </c>
      <c r="F303" s="1">
        <v>43644</v>
      </c>
      <c r="G303" t="s">
        <v>1668</v>
      </c>
      <c r="H303" t="s">
        <v>1669</v>
      </c>
      <c r="I303" t="s">
        <v>1670</v>
      </c>
      <c r="J303" t="s">
        <v>58</v>
      </c>
      <c r="K303" t="s">
        <v>1671</v>
      </c>
      <c r="L303" t="s">
        <v>1672</v>
      </c>
      <c r="M303" t="s">
        <v>2850</v>
      </c>
      <c r="N303" t="s">
        <v>1644</v>
      </c>
    </row>
    <row r="304" spans="1:14">
      <c r="A304" t="s">
        <v>3</v>
      </c>
      <c r="B304" s="9" t="s">
        <v>2851</v>
      </c>
      <c r="C304" t="s">
        <v>1899</v>
      </c>
      <c r="D304" t="s">
        <v>2852</v>
      </c>
      <c r="E304" t="s">
        <v>2853</v>
      </c>
      <c r="F304" s="1">
        <v>43644</v>
      </c>
      <c r="G304" t="s">
        <v>1814</v>
      </c>
      <c r="H304" t="s">
        <v>1669</v>
      </c>
      <c r="I304" t="s">
        <v>1670</v>
      </c>
      <c r="J304" t="s">
        <v>59</v>
      </c>
      <c r="K304" t="s">
        <v>1671</v>
      </c>
      <c r="L304" t="s">
        <v>1677</v>
      </c>
      <c r="M304" t="s">
        <v>2854</v>
      </c>
      <c r="N304" t="s">
        <v>3</v>
      </c>
    </row>
    <row r="305" spans="1:14">
      <c r="A305" t="s">
        <v>3</v>
      </c>
      <c r="B305" s="9" t="s">
        <v>2855</v>
      </c>
      <c r="C305" t="s">
        <v>1899</v>
      </c>
      <c r="D305" t="s">
        <v>2856</v>
      </c>
      <c r="E305" t="s">
        <v>2857</v>
      </c>
      <c r="F305" s="1">
        <v>43644</v>
      </c>
      <c r="G305" t="s">
        <v>1814</v>
      </c>
      <c r="H305" t="s">
        <v>1669</v>
      </c>
      <c r="I305" t="s">
        <v>1670</v>
      </c>
      <c r="J305" t="s">
        <v>59</v>
      </c>
      <c r="K305" t="s">
        <v>1671</v>
      </c>
      <c r="L305" t="s">
        <v>1677</v>
      </c>
      <c r="M305" t="s">
        <v>2858</v>
      </c>
      <c r="N305" t="s">
        <v>3</v>
      </c>
    </row>
    <row r="306" spans="1:14">
      <c r="A306" t="s">
        <v>3</v>
      </c>
      <c r="B306" s="9" t="s">
        <v>2859</v>
      </c>
      <c r="C306" t="s">
        <v>1899</v>
      </c>
      <c r="D306" t="s">
        <v>2860</v>
      </c>
      <c r="E306" t="s">
        <v>2861</v>
      </c>
      <c r="F306" s="1">
        <v>43644</v>
      </c>
      <c r="G306" t="s">
        <v>1814</v>
      </c>
      <c r="H306" t="s">
        <v>1669</v>
      </c>
      <c r="I306" t="s">
        <v>1670</v>
      </c>
      <c r="J306" t="s">
        <v>59</v>
      </c>
      <c r="K306" t="s">
        <v>1671</v>
      </c>
      <c r="L306" t="s">
        <v>1677</v>
      </c>
      <c r="M306" t="s">
        <v>2862</v>
      </c>
      <c r="N306" t="s">
        <v>3</v>
      </c>
    </row>
    <row r="307" spans="1:14">
      <c r="A307" t="s">
        <v>3</v>
      </c>
      <c r="B307" s="9" t="s">
        <v>2863</v>
      </c>
      <c r="C307" t="s">
        <v>1899</v>
      </c>
      <c r="D307" t="s">
        <v>2864</v>
      </c>
      <c r="E307" t="s">
        <v>2865</v>
      </c>
      <c r="F307" s="1">
        <v>43646</v>
      </c>
      <c r="G307" t="s">
        <v>2379</v>
      </c>
      <c r="H307" t="s">
        <v>1669</v>
      </c>
      <c r="I307" t="s">
        <v>1670</v>
      </c>
      <c r="J307" t="s">
        <v>59</v>
      </c>
      <c r="K307" t="s">
        <v>1671</v>
      </c>
      <c r="L307" t="s">
        <v>1677</v>
      </c>
      <c r="M307" t="s">
        <v>2866</v>
      </c>
      <c r="N307" t="s">
        <v>3</v>
      </c>
    </row>
    <row r="308" spans="1:14">
      <c r="A308" t="s">
        <v>3</v>
      </c>
      <c r="B308" s="9" t="s">
        <v>2867</v>
      </c>
      <c r="C308" t="s">
        <v>1899</v>
      </c>
      <c r="D308" t="s">
        <v>2868</v>
      </c>
      <c r="E308" t="s">
        <v>2869</v>
      </c>
      <c r="F308" s="1">
        <v>43644</v>
      </c>
      <c r="G308" t="s">
        <v>1668</v>
      </c>
      <c r="H308" t="s">
        <v>1669</v>
      </c>
      <c r="I308" t="s">
        <v>1670</v>
      </c>
      <c r="J308" t="s">
        <v>59</v>
      </c>
      <c r="K308" t="s">
        <v>1671</v>
      </c>
      <c r="L308" t="s">
        <v>1677</v>
      </c>
      <c r="M308" t="s">
        <v>2870</v>
      </c>
      <c r="N308" t="s">
        <v>3</v>
      </c>
    </row>
    <row r="309" spans="1:14">
      <c r="A309" t="s">
        <v>3</v>
      </c>
      <c r="B309" s="9" t="s">
        <v>2871</v>
      </c>
      <c r="C309" t="s">
        <v>1899</v>
      </c>
      <c r="D309" t="s">
        <v>2872</v>
      </c>
      <c r="E309" t="s">
        <v>2873</v>
      </c>
      <c r="F309" s="1">
        <v>43644</v>
      </c>
      <c r="G309" t="s">
        <v>1668</v>
      </c>
      <c r="H309" t="s">
        <v>1669</v>
      </c>
      <c r="I309" t="s">
        <v>1670</v>
      </c>
      <c r="J309" t="s">
        <v>59</v>
      </c>
      <c r="K309" t="s">
        <v>1671</v>
      </c>
      <c r="L309" t="s">
        <v>1677</v>
      </c>
      <c r="M309" t="s">
        <v>2874</v>
      </c>
      <c r="N309" t="s">
        <v>3</v>
      </c>
    </row>
    <row r="310" spans="1:14">
      <c r="A310" t="s">
        <v>3</v>
      </c>
      <c r="B310" s="9" t="s">
        <v>2875</v>
      </c>
      <c r="C310" t="s">
        <v>1899</v>
      </c>
      <c r="D310" t="s">
        <v>2876</v>
      </c>
      <c r="E310" t="s">
        <v>2877</v>
      </c>
      <c r="F310" s="1">
        <v>43644</v>
      </c>
      <c r="G310" t="s">
        <v>1668</v>
      </c>
      <c r="H310" t="s">
        <v>1669</v>
      </c>
      <c r="I310" t="s">
        <v>1670</v>
      </c>
      <c r="J310" t="s">
        <v>59</v>
      </c>
      <c r="K310" t="s">
        <v>1671</v>
      </c>
      <c r="L310" t="s">
        <v>1677</v>
      </c>
      <c r="M310" t="s">
        <v>2878</v>
      </c>
      <c r="N310" t="s">
        <v>3</v>
      </c>
    </row>
    <row r="311" spans="1:14">
      <c r="A311" t="s">
        <v>1644</v>
      </c>
      <c r="B311" s="9" t="s">
        <v>2879</v>
      </c>
      <c r="C311" t="s">
        <v>1899</v>
      </c>
      <c r="D311" t="s">
        <v>2880</v>
      </c>
      <c r="E311" t="s">
        <v>2881</v>
      </c>
      <c r="F311" s="1">
        <v>43646</v>
      </c>
      <c r="G311" t="s">
        <v>1668</v>
      </c>
      <c r="H311" t="s">
        <v>1669</v>
      </c>
      <c r="I311" t="s">
        <v>1670</v>
      </c>
      <c r="J311" t="s">
        <v>59</v>
      </c>
      <c r="K311" t="s">
        <v>1671</v>
      </c>
      <c r="L311" t="s">
        <v>1677</v>
      </c>
      <c r="M311" t="s">
        <v>2882</v>
      </c>
      <c r="N311" t="s">
        <v>1644</v>
      </c>
    </row>
    <row r="312" spans="1:14">
      <c r="A312" t="s">
        <v>3</v>
      </c>
      <c r="B312" s="9" t="s">
        <v>2883</v>
      </c>
      <c r="C312" t="s">
        <v>1899</v>
      </c>
      <c r="D312" t="s">
        <v>2884</v>
      </c>
      <c r="E312" t="s">
        <v>2885</v>
      </c>
      <c r="F312" s="1">
        <v>43644</v>
      </c>
      <c r="G312" t="s">
        <v>1668</v>
      </c>
      <c r="H312" t="s">
        <v>1669</v>
      </c>
      <c r="I312" t="s">
        <v>1670</v>
      </c>
      <c r="J312" t="s">
        <v>58</v>
      </c>
      <c r="K312" t="s">
        <v>1671</v>
      </c>
      <c r="L312" t="s">
        <v>1677</v>
      </c>
      <c r="M312" t="s">
        <v>2886</v>
      </c>
      <c r="N312" t="s">
        <v>3</v>
      </c>
    </row>
    <row r="313" spans="1:14">
      <c r="A313" t="s">
        <v>1644</v>
      </c>
      <c r="B313" s="9" t="s">
        <v>2887</v>
      </c>
      <c r="C313" t="s">
        <v>1899</v>
      </c>
      <c r="D313" t="s">
        <v>2888</v>
      </c>
      <c r="E313" t="s">
        <v>2889</v>
      </c>
      <c r="F313" s="1">
        <v>43643</v>
      </c>
      <c r="G313" t="s">
        <v>1668</v>
      </c>
      <c r="H313" t="s">
        <v>1669</v>
      </c>
      <c r="I313" t="s">
        <v>1670</v>
      </c>
      <c r="J313" t="s">
        <v>1736</v>
      </c>
      <c r="K313" t="s">
        <v>1671</v>
      </c>
      <c r="L313" t="s">
        <v>1677</v>
      </c>
      <c r="M313" t="s">
        <v>2890</v>
      </c>
      <c r="N313" t="s">
        <v>1644</v>
      </c>
    </row>
    <row r="314" spans="1:14">
      <c r="A314" t="s">
        <v>1644</v>
      </c>
      <c r="B314" s="9" t="s">
        <v>2891</v>
      </c>
      <c r="C314" t="s">
        <v>1899</v>
      </c>
      <c r="D314" t="s">
        <v>2892</v>
      </c>
      <c r="E314" t="s">
        <v>2893</v>
      </c>
      <c r="F314" s="1">
        <v>43646</v>
      </c>
      <c r="G314" t="s">
        <v>1668</v>
      </c>
      <c r="H314" t="s">
        <v>1669</v>
      </c>
      <c r="I314" t="s">
        <v>1670</v>
      </c>
      <c r="J314" t="s">
        <v>58</v>
      </c>
      <c r="K314" t="s">
        <v>1671</v>
      </c>
      <c r="L314" t="s">
        <v>1677</v>
      </c>
      <c r="M314" t="s">
        <v>2894</v>
      </c>
      <c r="N314" t="s">
        <v>1644</v>
      </c>
    </row>
    <row r="315" spans="1:14">
      <c r="A315" t="s">
        <v>1644</v>
      </c>
      <c r="B315" s="9" t="s">
        <v>2895</v>
      </c>
      <c r="C315" t="s">
        <v>1899</v>
      </c>
      <c r="D315" t="s">
        <v>2896</v>
      </c>
      <c r="E315" t="s">
        <v>2897</v>
      </c>
      <c r="F315" s="1">
        <v>43643</v>
      </c>
      <c r="G315" t="s">
        <v>1668</v>
      </c>
      <c r="H315" t="s">
        <v>1669</v>
      </c>
      <c r="I315" t="s">
        <v>1670</v>
      </c>
      <c r="J315" t="s">
        <v>58</v>
      </c>
      <c r="K315" t="s">
        <v>1671</v>
      </c>
      <c r="L315" t="s">
        <v>1677</v>
      </c>
      <c r="M315" t="s">
        <v>2898</v>
      </c>
      <c r="N315" t="s">
        <v>1644</v>
      </c>
    </row>
    <row r="316" spans="1:14">
      <c r="A316" t="s">
        <v>1644</v>
      </c>
      <c r="B316" s="9" t="s">
        <v>2899</v>
      </c>
      <c r="C316" t="s">
        <v>1899</v>
      </c>
      <c r="D316" t="s">
        <v>2900</v>
      </c>
      <c r="E316" t="s">
        <v>2901</v>
      </c>
      <c r="F316" s="1">
        <v>43646</v>
      </c>
      <c r="G316" t="s">
        <v>1668</v>
      </c>
      <c r="H316" t="s">
        <v>1669</v>
      </c>
      <c r="I316" t="s">
        <v>1735</v>
      </c>
      <c r="J316" t="s">
        <v>58</v>
      </c>
      <c r="K316" t="s">
        <v>1671</v>
      </c>
      <c r="L316" t="s">
        <v>1677</v>
      </c>
      <c r="M316" t="s">
        <v>2902</v>
      </c>
      <c r="N316" t="s">
        <v>1644</v>
      </c>
    </row>
    <row r="317" spans="1:14">
      <c r="A317" t="s">
        <v>1644</v>
      </c>
      <c r="B317" s="9" t="s">
        <v>2903</v>
      </c>
      <c r="C317" t="s">
        <v>1899</v>
      </c>
      <c r="D317" t="s">
        <v>2904</v>
      </c>
      <c r="E317" t="s">
        <v>2905</v>
      </c>
      <c r="F317" s="1">
        <v>43644</v>
      </c>
      <c r="G317" t="s">
        <v>1668</v>
      </c>
      <c r="H317" t="s">
        <v>1669</v>
      </c>
      <c r="I317" t="s">
        <v>1670</v>
      </c>
      <c r="J317" t="s">
        <v>58</v>
      </c>
      <c r="K317" t="s">
        <v>1671</v>
      </c>
      <c r="L317" t="s">
        <v>1677</v>
      </c>
      <c r="M317" t="s">
        <v>2906</v>
      </c>
      <c r="N317" t="s">
        <v>1644</v>
      </c>
    </row>
    <row r="318" spans="1:14">
      <c r="A318" t="s">
        <v>1644</v>
      </c>
      <c r="B318" s="9" t="s">
        <v>2907</v>
      </c>
      <c r="C318" t="s">
        <v>1899</v>
      </c>
      <c r="D318" t="s">
        <v>2908</v>
      </c>
      <c r="E318" t="s">
        <v>2909</v>
      </c>
      <c r="F318" s="1">
        <v>43644</v>
      </c>
      <c r="G318" t="s">
        <v>1668</v>
      </c>
      <c r="H318" t="s">
        <v>1669</v>
      </c>
      <c r="I318" t="s">
        <v>1670</v>
      </c>
      <c r="J318" t="s">
        <v>58</v>
      </c>
      <c r="K318" t="s">
        <v>1671</v>
      </c>
      <c r="L318" t="s">
        <v>1677</v>
      </c>
      <c r="M318" t="s">
        <v>2910</v>
      </c>
      <c r="N318" t="s">
        <v>1644</v>
      </c>
    </row>
    <row r="319" spans="1:14">
      <c r="A319" t="s">
        <v>1644</v>
      </c>
      <c r="B319" s="9" t="s">
        <v>2911</v>
      </c>
      <c r="C319" t="s">
        <v>1899</v>
      </c>
      <c r="D319" t="s">
        <v>2912</v>
      </c>
      <c r="E319" t="s">
        <v>2913</v>
      </c>
      <c r="F319" s="1">
        <v>43644</v>
      </c>
      <c r="G319" t="s">
        <v>1668</v>
      </c>
      <c r="H319" t="s">
        <v>1669</v>
      </c>
      <c r="I319" t="s">
        <v>1670</v>
      </c>
      <c r="J319" t="s">
        <v>58</v>
      </c>
      <c r="K319" t="s">
        <v>1671</v>
      </c>
      <c r="L319" t="s">
        <v>1677</v>
      </c>
      <c r="M319" t="s">
        <v>2914</v>
      </c>
      <c r="N319" t="s">
        <v>1644</v>
      </c>
    </row>
    <row r="320" spans="1:14">
      <c r="A320" t="s">
        <v>1644</v>
      </c>
      <c r="B320" s="9" t="s">
        <v>2915</v>
      </c>
      <c r="C320" t="s">
        <v>1899</v>
      </c>
      <c r="D320" t="s">
        <v>2916</v>
      </c>
      <c r="E320" t="s">
        <v>2917</v>
      </c>
      <c r="F320" s="1">
        <v>43644</v>
      </c>
      <c r="G320" t="s">
        <v>1668</v>
      </c>
      <c r="H320" t="s">
        <v>1669</v>
      </c>
      <c r="I320" t="s">
        <v>1670</v>
      </c>
      <c r="J320" t="s">
        <v>59</v>
      </c>
      <c r="K320" t="s">
        <v>1671</v>
      </c>
      <c r="L320" t="s">
        <v>1677</v>
      </c>
      <c r="M320" t="s">
        <v>2918</v>
      </c>
      <c r="N320" t="s">
        <v>1644</v>
      </c>
    </row>
    <row r="321" spans="1:14">
      <c r="A321" t="s">
        <v>1644</v>
      </c>
      <c r="B321" s="9" t="s">
        <v>2919</v>
      </c>
      <c r="C321" t="s">
        <v>1899</v>
      </c>
      <c r="D321" t="s">
        <v>2920</v>
      </c>
      <c r="E321" t="s">
        <v>2921</v>
      </c>
      <c r="F321" s="1">
        <v>43644</v>
      </c>
      <c r="G321" t="s">
        <v>1668</v>
      </c>
      <c r="H321" t="s">
        <v>1694</v>
      </c>
      <c r="I321" t="s">
        <v>1670</v>
      </c>
      <c r="J321" t="s">
        <v>1736</v>
      </c>
      <c r="K321" t="s">
        <v>1671</v>
      </c>
      <c r="L321" t="s">
        <v>1677</v>
      </c>
      <c r="M321">
        <v>0</v>
      </c>
      <c r="N321" t="s">
        <v>1644</v>
      </c>
    </row>
    <row r="322" spans="1:14">
      <c r="A322" t="s">
        <v>1644</v>
      </c>
      <c r="B322" s="9" t="s">
        <v>2922</v>
      </c>
      <c r="C322" t="s">
        <v>1899</v>
      </c>
      <c r="D322" t="s">
        <v>2923</v>
      </c>
      <c r="E322" t="s">
        <v>2924</v>
      </c>
      <c r="F322" s="1">
        <v>43644</v>
      </c>
      <c r="G322" t="s">
        <v>1668</v>
      </c>
      <c r="H322" t="s">
        <v>1694</v>
      </c>
      <c r="I322" t="s">
        <v>1670</v>
      </c>
      <c r="J322" t="s">
        <v>1736</v>
      </c>
      <c r="K322" t="s">
        <v>1671</v>
      </c>
      <c r="L322" t="s">
        <v>1677</v>
      </c>
      <c r="M322" t="s">
        <v>2925</v>
      </c>
      <c r="N322" t="s">
        <v>1644</v>
      </c>
    </row>
    <row r="323" spans="1:14">
      <c r="A323" t="s">
        <v>1644</v>
      </c>
      <c r="B323" s="9" t="s">
        <v>2926</v>
      </c>
      <c r="C323" t="s">
        <v>1899</v>
      </c>
      <c r="D323" t="s">
        <v>2927</v>
      </c>
      <c r="E323" t="s">
        <v>2928</v>
      </c>
      <c r="F323" s="1">
        <v>43646</v>
      </c>
      <c r="G323" t="s">
        <v>1668</v>
      </c>
      <c r="H323" t="s">
        <v>1745</v>
      </c>
      <c r="I323" t="s">
        <v>1670</v>
      </c>
      <c r="J323" t="s">
        <v>58</v>
      </c>
      <c r="K323" t="s">
        <v>1671</v>
      </c>
      <c r="L323" t="s">
        <v>1677</v>
      </c>
      <c r="M323" t="s">
        <v>2929</v>
      </c>
      <c r="N323" t="s">
        <v>1644</v>
      </c>
    </row>
    <row r="324" spans="1:14">
      <c r="A324" t="s">
        <v>1644</v>
      </c>
      <c r="B324" s="9" t="s">
        <v>2930</v>
      </c>
      <c r="C324" t="s">
        <v>1899</v>
      </c>
      <c r="D324" t="s">
        <v>2931</v>
      </c>
      <c r="E324" t="s">
        <v>2932</v>
      </c>
      <c r="F324" s="1">
        <v>43644</v>
      </c>
      <c r="G324" t="s">
        <v>1668</v>
      </c>
      <c r="H324" t="s">
        <v>1694</v>
      </c>
      <c r="I324" t="s">
        <v>1670</v>
      </c>
      <c r="J324" t="s">
        <v>1736</v>
      </c>
      <c r="K324" t="s">
        <v>1671</v>
      </c>
      <c r="L324" t="s">
        <v>1677</v>
      </c>
      <c r="M324" t="s">
        <v>2933</v>
      </c>
      <c r="N324" t="s">
        <v>1644</v>
      </c>
    </row>
    <row r="325" spans="1:14">
      <c r="A325" t="s">
        <v>1644</v>
      </c>
      <c r="B325" s="9" t="s">
        <v>109</v>
      </c>
      <c r="C325" t="s">
        <v>1899</v>
      </c>
      <c r="D325" t="s">
        <v>2934</v>
      </c>
      <c r="E325" t="s">
        <v>2935</v>
      </c>
      <c r="F325" s="1">
        <v>43644</v>
      </c>
      <c r="G325" t="s">
        <v>1668</v>
      </c>
      <c r="H325" t="s">
        <v>1669</v>
      </c>
      <c r="I325" t="s">
        <v>1670</v>
      </c>
      <c r="J325" t="s">
        <v>1736</v>
      </c>
      <c r="K325" t="s">
        <v>2936</v>
      </c>
      <c r="L325" t="s">
        <v>1677</v>
      </c>
      <c r="M325" t="s">
        <v>2937</v>
      </c>
      <c r="N325" t="s">
        <v>1644</v>
      </c>
    </row>
    <row r="326" spans="1:14">
      <c r="A326" t="s">
        <v>1644</v>
      </c>
      <c r="B326" s="9" t="s">
        <v>110</v>
      </c>
      <c r="C326" t="s">
        <v>1899</v>
      </c>
      <c r="D326" t="s">
        <v>2938</v>
      </c>
      <c r="E326" t="s">
        <v>2939</v>
      </c>
      <c r="F326" s="1">
        <v>43644</v>
      </c>
      <c r="G326" t="s">
        <v>2002</v>
      </c>
      <c r="H326" t="s">
        <v>1669</v>
      </c>
      <c r="I326" t="s">
        <v>1670</v>
      </c>
      <c r="J326" t="s">
        <v>1736</v>
      </c>
      <c r="K326" t="s">
        <v>2936</v>
      </c>
      <c r="L326" t="s">
        <v>1677</v>
      </c>
      <c r="M326" t="s">
        <v>2940</v>
      </c>
      <c r="N326" t="s">
        <v>1644</v>
      </c>
    </row>
    <row r="327" spans="1:14">
      <c r="A327" t="s">
        <v>1644</v>
      </c>
      <c r="B327" s="9" t="s">
        <v>111</v>
      </c>
      <c r="C327" t="s">
        <v>1899</v>
      </c>
      <c r="D327" t="s">
        <v>112</v>
      </c>
      <c r="E327" t="s">
        <v>2941</v>
      </c>
      <c r="F327" s="1">
        <v>43644</v>
      </c>
      <c r="G327" t="s">
        <v>2002</v>
      </c>
      <c r="H327" t="s">
        <v>1669</v>
      </c>
      <c r="I327" t="s">
        <v>1670</v>
      </c>
      <c r="J327" t="s">
        <v>59</v>
      </c>
      <c r="K327" t="s">
        <v>2936</v>
      </c>
      <c r="L327" t="s">
        <v>1677</v>
      </c>
      <c r="M327" t="s">
        <v>2942</v>
      </c>
      <c r="N327" t="s">
        <v>1644</v>
      </c>
    </row>
    <row r="328" spans="1:14">
      <c r="A328" t="s">
        <v>1644</v>
      </c>
      <c r="B328" s="9" t="s">
        <v>113</v>
      </c>
      <c r="C328" t="s">
        <v>1899</v>
      </c>
      <c r="D328" t="s">
        <v>114</v>
      </c>
      <c r="E328" t="s">
        <v>2943</v>
      </c>
      <c r="F328" s="1">
        <v>43644</v>
      </c>
      <c r="G328" t="s">
        <v>1668</v>
      </c>
      <c r="H328" t="s">
        <v>1669</v>
      </c>
      <c r="I328" t="s">
        <v>1670</v>
      </c>
      <c r="J328" t="s">
        <v>58</v>
      </c>
      <c r="K328" t="s">
        <v>2936</v>
      </c>
      <c r="L328" t="s">
        <v>1677</v>
      </c>
      <c r="M328" t="s">
        <v>2944</v>
      </c>
      <c r="N328" t="s">
        <v>1644</v>
      </c>
    </row>
    <row r="329" spans="1:14">
      <c r="A329" t="s">
        <v>1644</v>
      </c>
      <c r="B329" s="9" t="s">
        <v>115</v>
      </c>
      <c r="C329" t="s">
        <v>1899</v>
      </c>
      <c r="D329" t="s">
        <v>2945</v>
      </c>
      <c r="E329" t="s">
        <v>2946</v>
      </c>
      <c r="F329" s="1">
        <v>43637</v>
      </c>
      <c r="G329" t="s">
        <v>1668</v>
      </c>
      <c r="H329" t="s">
        <v>1669</v>
      </c>
      <c r="I329" t="s">
        <v>1670</v>
      </c>
      <c r="J329" t="s">
        <v>1736</v>
      </c>
      <c r="K329" t="s">
        <v>2936</v>
      </c>
      <c r="L329" t="s">
        <v>1677</v>
      </c>
      <c r="M329" t="s">
        <v>2947</v>
      </c>
      <c r="N329" t="s">
        <v>1644</v>
      </c>
    </row>
    <row r="330" spans="1:14">
      <c r="A330" t="s">
        <v>1644</v>
      </c>
      <c r="B330" s="9" t="s">
        <v>116</v>
      </c>
      <c r="C330" t="s">
        <v>1899</v>
      </c>
      <c r="D330" t="s">
        <v>117</v>
      </c>
      <c r="E330" t="s">
        <v>2948</v>
      </c>
      <c r="F330" s="1">
        <v>43644</v>
      </c>
      <c r="G330" t="s">
        <v>1668</v>
      </c>
      <c r="H330" t="s">
        <v>1870</v>
      </c>
      <c r="I330" t="s">
        <v>1670</v>
      </c>
      <c r="J330" t="s">
        <v>59</v>
      </c>
      <c r="K330" t="s">
        <v>2936</v>
      </c>
      <c r="L330" t="s">
        <v>1677</v>
      </c>
      <c r="M330" t="s">
        <v>2949</v>
      </c>
      <c r="N330" t="s">
        <v>1644</v>
      </c>
    </row>
    <row r="331" spans="1:14">
      <c r="A331" t="s">
        <v>1644</v>
      </c>
      <c r="B331" s="9" t="s">
        <v>118</v>
      </c>
      <c r="C331" t="s">
        <v>1899</v>
      </c>
      <c r="D331" t="s">
        <v>119</v>
      </c>
      <c r="E331" t="s">
        <v>2950</v>
      </c>
      <c r="F331" s="1">
        <v>43644</v>
      </c>
      <c r="G331" t="s">
        <v>1668</v>
      </c>
      <c r="H331" t="s">
        <v>1669</v>
      </c>
      <c r="I331" t="s">
        <v>1670</v>
      </c>
      <c r="J331" t="s">
        <v>1736</v>
      </c>
      <c r="K331" t="s">
        <v>2951</v>
      </c>
      <c r="L331" t="s">
        <v>1677</v>
      </c>
      <c r="M331" t="s">
        <v>2952</v>
      </c>
      <c r="N331" t="s">
        <v>1644</v>
      </c>
    </row>
    <row r="332" spans="1:14">
      <c r="A332" t="s">
        <v>1644</v>
      </c>
      <c r="B332" s="9" t="s">
        <v>120</v>
      </c>
      <c r="C332" t="s">
        <v>1899</v>
      </c>
      <c r="D332" t="s">
        <v>121</v>
      </c>
      <c r="E332" t="s">
        <v>2953</v>
      </c>
      <c r="F332" s="1">
        <v>43644</v>
      </c>
      <c r="G332" t="s">
        <v>1668</v>
      </c>
      <c r="H332" t="s">
        <v>1669</v>
      </c>
      <c r="I332" t="s">
        <v>1670</v>
      </c>
      <c r="J332" t="s">
        <v>1736</v>
      </c>
      <c r="K332" t="s">
        <v>2951</v>
      </c>
      <c r="L332" t="s">
        <v>1677</v>
      </c>
      <c r="M332" t="s">
        <v>2954</v>
      </c>
      <c r="N332" t="s">
        <v>1644</v>
      </c>
    </row>
    <row r="333" spans="1:14">
      <c r="A333" t="s">
        <v>1644</v>
      </c>
      <c r="B333" s="9" t="s">
        <v>122</v>
      </c>
      <c r="C333" t="s">
        <v>1899</v>
      </c>
      <c r="D333" t="s">
        <v>123</v>
      </c>
      <c r="E333" t="s">
        <v>2955</v>
      </c>
      <c r="F333" s="1">
        <v>43644</v>
      </c>
      <c r="G333" t="s">
        <v>1668</v>
      </c>
      <c r="H333" t="s">
        <v>1669</v>
      </c>
      <c r="I333" t="s">
        <v>1670</v>
      </c>
      <c r="J333" t="s">
        <v>1736</v>
      </c>
      <c r="K333" t="s">
        <v>2951</v>
      </c>
      <c r="L333" t="s">
        <v>1677</v>
      </c>
      <c r="M333" t="s">
        <v>2956</v>
      </c>
      <c r="N333" t="s">
        <v>1644</v>
      </c>
    </row>
    <row r="334" spans="1:14">
      <c r="A334" t="s">
        <v>1644</v>
      </c>
      <c r="B334" s="9" t="s">
        <v>124</v>
      </c>
      <c r="C334" t="s">
        <v>1899</v>
      </c>
      <c r="D334" t="s">
        <v>125</v>
      </c>
      <c r="E334" t="s">
        <v>2957</v>
      </c>
      <c r="F334" s="1">
        <v>43644</v>
      </c>
      <c r="G334" t="s">
        <v>1668</v>
      </c>
      <c r="H334" t="s">
        <v>1669</v>
      </c>
      <c r="I334" t="s">
        <v>1670</v>
      </c>
      <c r="J334" t="s">
        <v>2958</v>
      </c>
      <c r="K334" t="s">
        <v>2951</v>
      </c>
      <c r="L334" t="s">
        <v>1677</v>
      </c>
      <c r="M334" t="s">
        <v>2959</v>
      </c>
      <c r="N334" t="s">
        <v>1644</v>
      </c>
    </row>
    <row r="335" spans="1:14">
      <c r="A335" t="s">
        <v>1644</v>
      </c>
      <c r="B335" s="9" t="s">
        <v>126</v>
      </c>
      <c r="C335" t="s">
        <v>1899</v>
      </c>
      <c r="D335" t="s">
        <v>127</v>
      </c>
      <c r="E335" t="s">
        <v>2960</v>
      </c>
      <c r="F335" s="1">
        <v>43644</v>
      </c>
      <c r="G335" t="s">
        <v>2002</v>
      </c>
      <c r="H335" t="s">
        <v>1694</v>
      </c>
      <c r="I335" t="s">
        <v>1670</v>
      </c>
      <c r="J335" t="s">
        <v>2958</v>
      </c>
      <c r="K335" t="s">
        <v>2951</v>
      </c>
      <c r="L335" t="s">
        <v>1677</v>
      </c>
      <c r="M335" t="s">
        <v>2961</v>
      </c>
      <c r="N335" t="s">
        <v>1644</v>
      </c>
    </row>
    <row r="336" spans="1:14">
      <c r="A336" t="s">
        <v>1644</v>
      </c>
      <c r="B336" s="9" t="s">
        <v>128</v>
      </c>
      <c r="C336" t="s">
        <v>1899</v>
      </c>
      <c r="D336" t="s">
        <v>129</v>
      </c>
      <c r="E336" t="s">
        <v>2962</v>
      </c>
      <c r="F336" s="1">
        <v>43644</v>
      </c>
      <c r="G336" t="s">
        <v>2002</v>
      </c>
      <c r="H336" t="s">
        <v>1694</v>
      </c>
      <c r="I336" t="s">
        <v>1670</v>
      </c>
      <c r="J336" t="s">
        <v>2958</v>
      </c>
      <c r="K336" t="s">
        <v>2951</v>
      </c>
      <c r="L336" t="s">
        <v>1677</v>
      </c>
      <c r="M336" t="s">
        <v>2963</v>
      </c>
      <c r="N336" t="s">
        <v>1644</v>
      </c>
    </row>
    <row r="337" spans="1:14">
      <c r="A337" t="s">
        <v>1644</v>
      </c>
      <c r="B337" s="9" t="s">
        <v>130</v>
      </c>
      <c r="C337" t="s">
        <v>1899</v>
      </c>
      <c r="D337" t="s">
        <v>131</v>
      </c>
      <c r="E337" t="s">
        <v>2964</v>
      </c>
      <c r="F337" s="1">
        <v>43644</v>
      </c>
      <c r="G337" t="s">
        <v>2002</v>
      </c>
      <c r="H337" t="s">
        <v>1694</v>
      </c>
      <c r="I337" t="s">
        <v>1670</v>
      </c>
      <c r="J337" t="s">
        <v>2958</v>
      </c>
      <c r="K337" t="s">
        <v>2951</v>
      </c>
      <c r="L337" t="s">
        <v>1677</v>
      </c>
      <c r="M337" t="s">
        <v>2965</v>
      </c>
      <c r="N337" t="s">
        <v>1644</v>
      </c>
    </row>
    <row r="338" spans="1:14">
      <c r="A338" t="s">
        <v>1644</v>
      </c>
      <c r="B338" s="9" t="s">
        <v>132</v>
      </c>
      <c r="C338" t="s">
        <v>1899</v>
      </c>
      <c r="D338" t="s">
        <v>133</v>
      </c>
      <c r="E338" t="s">
        <v>2966</v>
      </c>
      <c r="F338" s="1">
        <v>43644</v>
      </c>
      <c r="G338" t="s">
        <v>1668</v>
      </c>
      <c r="H338" t="s">
        <v>1669</v>
      </c>
      <c r="I338" t="s">
        <v>1670</v>
      </c>
      <c r="J338" t="s">
        <v>1736</v>
      </c>
      <c r="K338" t="s">
        <v>2951</v>
      </c>
      <c r="L338" t="s">
        <v>1677</v>
      </c>
      <c r="M338" t="s">
        <v>2967</v>
      </c>
      <c r="N338" t="s">
        <v>1644</v>
      </c>
    </row>
    <row r="339" spans="1:14">
      <c r="A339" t="s">
        <v>3</v>
      </c>
      <c r="B339" s="9" t="s">
        <v>134</v>
      </c>
      <c r="C339" t="s">
        <v>1899</v>
      </c>
      <c r="D339" t="s">
        <v>2968</v>
      </c>
      <c r="E339" t="s">
        <v>2969</v>
      </c>
      <c r="F339" s="1">
        <v>43644</v>
      </c>
      <c r="G339" t="s">
        <v>1668</v>
      </c>
      <c r="H339" t="s">
        <v>1669</v>
      </c>
      <c r="I339" t="s">
        <v>1670</v>
      </c>
      <c r="J339" t="s">
        <v>2958</v>
      </c>
      <c r="K339" t="s">
        <v>2951</v>
      </c>
      <c r="L339" t="s">
        <v>1677</v>
      </c>
      <c r="M339" t="s">
        <v>2970</v>
      </c>
      <c r="N339" t="s">
        <v>3</v>
      </c>
    </row>
    <row r="340" spans="1:14">
      <c r="A340" t="s">
        <v>1644</v>
      </c>
      <c r="B340" s="9" t="s">
        <v>135</v>
      </c>
      <c r="C340" t="s">
        <v>1899</v>
      </c>
      <c r="D340" t="s">
        <v>2971</v>
      </c>
      <c r="E340" t="s">
        <v>2972</v>
      </c>
      <c r="F340" s="1">
        <v>43644</v>
      </c>
      <c r="G340" t="s">
        <v>1668</v>
      </c>
      <c r="H340" t="s">
        <v>1669</v>
      </c>
      <c r="I340" t="s">
        <v>1670</v>
      </c>
      <c r="J340" t="s">
        <v>1736</v>
      </c>
      <c r="K340" t="s">
        <v>2951</v>
      </c>
      <c r="L340" t="s">
        <v>1677</v>
      </c>
      <c r="M340" t="s">
        <v>2973</v>
      </c>
      <c r="N340" t="s">
        <v>1644</v>
      </c>
    </row>
    <row r="341" spans="1:14">
      <c r="A341" t="s">
        <v>1644</v>
      </c>
      <c r="B341" s="9" t="s">
        <v>136</v>
      </c>
      <c r="C341" t="s">
        <v>1899</v>
      </c>
      <c r="D341" t="s">
        <v>2974</v>
      </c>
      <c r="E341" t="s">
        <v>2975</v>
      </c>
      <c r="F341" s="1">
        <v>43644</v>
      </c>
      <c r="G341" t="s">
        <v>1668</v>
      </c>
      <c r="H341" t="s">
        <v>1694</v>
      </c>
      <c r="I341" t="s">
        <v>1670</v>
      </c>
      <c r="J341" t="s">
        <v>1736</v>
      </c>
      <c r="K341" t="s">
        <v>2951</v>
      </c>
      <c r="L341" t="s">
        <v>1677</v>
      </c>
      <c r="M341" t="s">
        <v>2976</v>
      </c>
      <c r="N341" t="s">
        <v>1644</v>
      </c>
    </row>
    <row r="342" spans="1:14">
      <c r="A342" t="s">
        <v>1644</v>
      </c>
      <c r="B342" s="9" t="s">
        <v>137</v>
      </c>
      <c r="C342" t="s">
        <v>1899</v>
      </c>
      <c r="D342" t="s">
        <v>2977</v>
      </c>
      <c r="E342" t="s">
        <v>2978</v>
      </c>
      <c r="F342" s="1">
        <v>43644</v>
      </c>
      <c r="G342" t="s">
        <v>1668</v>
      </c>
      <c r="H342" t="s">
        <v>1694</v>
      </c>
      <c r="I342" t="s">
        <v>1670</v>
      </c>
      <c r="J342" t="s">
        <v>1736</v>
      </c>
      <c r="K342" t="s">
        <v>2951</v>
      </c>
      <c r="L342" t="s">
        <v>1677</v>
      </c>
      <c r="M342" t="s">
        <v>2979</v>
      </c>
      <c r="N342" t="s">
        <v>1644</v>
      </c>
    </row>
    <row r="343" spans="1:14">
      <c r="A343" t="s">
        <v>1644</v>
      </c>
      <c r="B343" s="9" t="s">
        <v>138</v>
      </c>
      <c r="C343" t="s">
        <v>1899</v>
      </c>
      <c r="D343" t="s">
        <v>139</v>
      </c>
      <c r="E343" t="s">
        <v>2980</v>
      </c>
      <c r="F343" s="1">
        <v>43644</v>
      </c>
      <c r="G343" t="s">
        <v>1668</v>
      </c>
      <c r="H343" t="s">
        <v>1694</v>
      </c>
      <c r="I343" t="s">
        <v>1670</v>
      </c>
      <c r="J343" t="s">
        <v>1736</v>
      </c>
      <c r="K343" t="s">
        <v>2951</v>
      </c>
      <c r="L343" t="s">
        <v>1677</v>
      </c>
      <c r="M343" t="s">
        <v>2981</v>
      </c>
      <c r="N343" t="s">
        <v>1644</v>
      </c>
    </row>
    <row r="344" spans="1:14">
      <c r="A344" t="s">
        <v>1644</v>
      </c>
      <c r="B344" s="9" t="s">
        <v>140</v>
      </c>
      <c r="C344" t="s">
        <v>1899</v>
      </c>
      <c r="D344" t="s">
        <v>141</v>
      </c>
      <c r="E344" t="s">
        <v>2982</v>
      </c>
      <c r="F344" s="1">
        <v>43644</v>
      </c>
      <c r="G344" t="s">
        <v>1668</v>
      </c>
      <c r="H344" t="s">
        <v>1694</v>
      </c>
      <c r="I344" t="s">
        <v>1670</v>
      </c>
      <c r="J344" t="s">
        <v>1736</v>
      </c>
      <c r="K344" t="s">
        <v>2951</v>
      </c>
      <c r="L344" t="s">
        <v>1677</v>
      </c>
      <c r="M344" t="s">
        <v>2983</v>
      </c>
      <c r="N344" t="s">
        <v>1644</v>
      </c>
    </row>
    <row r="345" spans="1:14">
      <c r="A345" t="s">
        <v>1644</v>
      </c>
      <c r="B345" s="9" t="s">
        <v>142</v>
      </c>
      <c r="C345" t="s">
        <v>1899</v>
      </c>
      <c r="D345" t="s">
        <v>143</v>
      </c>
      <c r="E345" t="s">
        <v>2984</v>
      </c>
      <c r="F345" s="1">
        <v>43644</v>
      </c>
      <c r="G345" t="s">
        <v>1668</v>
      </c>
      <c r="H345" t="s">
        <v>1694</v>
      </c>
      <c r="I345" t="s">
        <v>1670</v>
      </c>
      <c r="J345" t="s">
        <v>1736</v>
      </c>
      <c r="K345" t="s">
        <v>2951</v>
      </c>
      <c r="L345" t="s">
        <v>1677</v>
      </c>
      <c r="M345" t="s">
        <v>2985</v>
      </c>
      <c r="N345" t="s">
        <v>1644</v>
      </c>
    </row>
    <row r="346" spans="1:14">
      <c r="A346" t="s">
        <v>1644</v>
      </c>
      <c r="B346" s="9" t="s">
        <v>144</v>
      </c>
      <c r="C346" t="s">
        <v>1899</v>
      </c>
      <c r="D346" t="s">
        <v>145</v>
      </c>
      <c r="E346" t="s">
        <v>2986</v>
      </c>
      <c r="F346" s="1">
        <v>43644</v>
      </c>
      <c r="G346" t="s">
        <v>1668</v>
      </c>
      <c r="H346" t="s">
        <v>1669</v>
      </c>
      <c r="I346" t="s">
        <v>1670</v>
      </c>
      <c r="J346" t="s">
        <v>1736</v>
      </c>
      <c r="K346" t="s">
        <v>2951</v>
      </c>
      <c r="L346" t="s">
        <v>1677</v>
      </c>
      <c r="M346" t="s">
        <v>2987</v>
      </c>
      <c r="N346" t="s">
        <v>1644</v>
      </c>
    </row>
    <row r="347" spans="1:14">
      <c r="A347" t="s">
        <v>1644</v>
      </c>
      <c r="B347" s="9" t="s">
        <v>146</v>
      </c>
      <c r="C347" t="s">
        <v>1899</v>
      </c>
      <c r="D347" t="s">
        <v>147</v>
      </c>
      <c r="E347" t="s">
        <v>2988</v>
      </c>
      <c r="F347" s="1">
        <v>43644</v>
      </c>
      <c r="G347" t="s">
        <v>1668</v>
      </c>
      <c r="H347" t="s">
        <v>1669</v>
      </c>
      <c r="I347" t="s">
        <v>1670</v>
      </c>
      <c r="J347" t="s">
        <v>1736</v>
      </c>
      <c r="K347" t="s">
        <v>2951</v>
      </c>
      <c r="L347" t="s">
        <v>1677</v>
      </c>
      <c r="M347" t="s">
        <v>2989</v>
      </c>
      <c r="N347" t="s">
        <v>1644</v>
      </c>
    </row>
    <row r="348" spans="1:14">
      <c r="A348" t="s">
        <v>3</v>
      </c>
      <c r="B348" s="9" t="s">
        <v>148</v>
      </c>
      <c r="C348" t="s">
        <v>1899</v>
      </c>
      <c r="D348" t="s">
        <v>149</v>
      </c>
      <c r="E348" t="s">
        <v>2990</v>
      </c>
      <c r="F348" s="1">
        <v>43644</v>
      </c>
      <c r="G348" t="s">
        <v>1763</v>
      </c>
      <c r="H348" t="s">
        <v>1694</v>
      </c>
      <c r="I348" t="s">
        <v>1670</v>
      </c>
      <c r="J348" t="s">
        <v>1736</v>
      </c>
      <c r="K348" t="s">
        <v>2951</v>
      </c>
      <c r="L348" t="s">
        <v>0</v>
      </c>
      <c r="M348" t="s">
        <v>2991</v>
      </c>
      <c r="N348" t="s">
        <v>3</v>
      </c>
    </row>
    <row r="349" spans="1:14">
      <c r="A349" t="s">
        <v>1644</v>
      </c>
      <c r="B349" s="9" t="s">
        <v>150</v>
      </c>
      <c r="C349" t="s">
        <v>1899</v>
      </c>
      <c r="D349" t="s">
        <v>151</v>
      </c>
      <c r="E349" t="s">
        <v>2992</v>
      </c>
      <c r="F349" s="1">
        <v>43644</v>
      </c>
      <c r="G349" t="s">
        <v>1668</v>
      </c>
      <c r="H349" t="s">
        <v>1669</v>
      </c>
      <c r="I349" t="s">
        <v>1670</v>
      </c>
      <c r="J349" t="s">
        <v>59</v>
      </c>
      <c r="K349" t="s">
        <v>2993</v>
      </c>
      <c r="L349" t="s">
        <v>1677</v>
      </c>
      <c r="M349" t="s">
        <v>2994</v>
      </c>
      <c r="N349" t="s">
        <v>1644</v>
      </c>
    </row>
    <row r="350" spans="1:14">
      <c r="A350" t="s">
        <v>1644</v>
      </c>
      <c r="B350" s="9" t="s">
        <v>152</v>
      </c>
      <c r="C350" t="s">
        <v>1899</v>
      </c>
      <c r="D350" t="s">
        <v>153</v>
      </c>
      <c r="E350" t="s">
        <v>2995</v>
      </c>
      <c r="F350" s="1">
        <v>43644</v>
      </c>
      <c r="G350" t="s">
        <v>1668</v>
      </c>
      <c r="H350" t="s">
        <v>1669</v>
      </c>
      <c r="I350" t="s">
        <v>1670</v>
      </c>
      <c r="J350" t="s">
        <v>2996</v>
      </c>
      <c r="K350" t="s">
        <v>2993</v>
      </c>
      <c r="L350" t="s">
        <v>1677</v>
      </c>
      <c r="M350" t="s">
        <v>2997</v>
      </c>
      <c r="N350" t="s">
        <v>1644</v>
      </c>
    </row>
    <row r="351" spans="1:14">
      <c r="A351" t="s">
        <v>1644</v>
      </c>
      <c r="B351" s="9" t="s">
        <v>154</v>
      </c>
      <c r="C351" t="s">
        <v>1899</v>
      </c>
      <c r="D351" t="s">
        <v>155</v>
      </c>
      <c r="E351" t="s">
        <v>2998</v>
      </c>
      <c r="F351" s="1">
        <v>43644</v>
      </c>
      <c r="G351" t="s">
        <v>1668</v>
      </c>
      <c r="H351" t="s">
        <v>1669</v>
      </c>
      <c r="I351" t="s">
        <v>1670</v>
      </c>
      <c r="J351" t="s">
        <v>59</v>
      </c>
      <c r="K351" t="s">
        <v>2993</v>
      </c>
      <c r="L351" t="s">
        <v>1677</v>
      </c>
      <c r="M351" t="s">
        <v>2999</v>
      </c>
      <c r="N351" t="s">
        <v>1644</v>
      </c>
    </row>
    <row r="352" spans="1:14">
      <c r="A352" t="s">
        <v>1644</v>
      </c>
      <c r="B352" s="9" t="s">
        <v>156</v>
      </c>
      <c r="C352" t="s">
        <v>1899</v>
      </c>
      <c r="D352" t="s">
        <v>157</v>
      </c>
      <c r="E352" t="s">
        <v>3000</v>
      </c>
      <c r="F352" s="1">
        <v>43644</v>
      </c>
      <c r="G352" t="s">
        <v>1668</v>
      </c>
      <c r="H352" t="s">
        <v>1669</v>
      </c>
      <c r="I352" t="s">
        <v>1670</v>
      </c>
      <c r="J352" t="s">
        <v>2996</v>
      </c>
      <c r="K352" t="s">
        <v>2993</v>
      </c>
      <c r="L352" t="s">
        <v>1677</v>
      </c>
      <c r="M352" t="s">
        <v>3001</v>
      </c>
      <c r="N352" t="s">
        <v>1644</v>
      </c>
    </row>
    <row r="353" spans="1:14">
      <c r="A353" t="s">
        <v>1644</v>
      </c>
      <c r="B353" s="9" t="s">
        <v>158</v>
      </c>
      <c r="C353" t="s">
        <v>1899</v>
      </c>
      <c r="D353" t="s">
        <v>3002</v>
      </c>
      <c r="E353" t="s">
        <v>3003</v>
      </c>
      <c r="F353" s="1">
        <v>43644</v>
      </c>
      <c r="G353" t="s">
        <v>1668</v>
      </c>
      <c r="H353" t="s">
        <v>1669</v>
      </c>
      <c r="I353" t="s">
        <v>1670</v>
      </c>
      <c r="J353" t="s">
        <v>59</v>
      </c>
      <c r="K353" t="s">
        <v>2993</v>
      </c>
      <c r="L353" t="s">
        <v>1677</v>
      </c>
      <c r="M353" t="s">
        <v>3004</v>
      </c>
      <c r="N353" t="s">
        <v>1644</v>
      </c>
    </row>
    <row r="354" spans="1:14">
      <c r="A354" t="s">
        <v>1644</v>
      </c>
      <c r="B354" s="9" t="s">
        <v>159</v>
      </c>
      <c r="C354" t="s">
        <v>1899</v>
      </c>
      <c r="D354" t="s">
        <v>160</v>
      </c>
      <c r="E354" t="s">
        <v>3005</v>
      </c>
      <c r="F354" s="1">
        <v>43644</v>
      </c>
      <c r="G354" t="s">
        <v>1668</v>
      </c>
      <c r="H354" t="s">
        <v>1669</v>
      </c>
      <c r="I354" t="s">
        <v>1670</v>
      </c>
      <c r="J354" t="s">
        <v>59</v>
      </c>
      <c r="K354" t="s">
        <v>2993</v>
      </c>
      <c r="L354" t="s">
        <v>1677</v>
      </c>
      <c r="M354" t="s">
        <v>3006</v>
      </c>
      <c r="N354" t="s">
        <v>1644</v>
      </c>
    </row>
    <row r="355" spans="1:14">
      <c r="A355" t="s">
        <v>1644</v>
      </c>
      <c r="B355" s="9" t="s">
        <v>161</v>
      </c>
      <c r="C355" t="s">
        <v>1899</v>
      </c>
      <c r="D355" t="s">
        <v>162</v>
      </c>
      <c r="E355" t="s">
        <v>3007</v>
      </c>
      <c r="F355" s="1">
        <v>43644</v>
      </c>
      <c r="G355" t="s">
        <v>1668</v>
      </c>
      <c r="H355" t="s">
        <v>1669</v>
      </c>
      <c r="I355" t="s">
        <v>1670</v>
      </c>
      <c r="J355" t="s">
        <v>59</v>
      </c>
      <c r="K355" t="s">
        <v>2993</v>
      </c>
      <c r="L355" t="s">
        <v>1677</v>
      </c>
      <c r="M355" t="s">
        <v>3008</v>
      </c>
      <c r="N355" t="s">
        <v>1644</v>
      </c>
    </row>
    <row r="356" spans="1:14">
      <c r="A356" t="s">
        <v>1644</v>
      </c>
      <c r="B356" s="9" t="s">
        <v>163</v>
      </c>
      <c r="C356" t="s">
        <v>1899</v>
      </c>
      <c r="D356" t="s">
        <v>3009</v>
      </c>
      <c r="E356" t="s">
        <v>3010</v>
      </c>
      <c r="F356" s="1">
        <v>43644</v>
      </c>
      <c r="G356" t="s">
        <v>1668</v>
      </c>
      <c r="H356" t="s">
        <v>1669</v>
      </c>
      <c r="I356" t="s">
        <v>1670</v>
      </c>
      <c r="J356" t="s">
        <v>2996</v>
      </c>
      <c r="K356" t="s">
        <v>2993</v>
      </c>
      <c r="L356" t="s">
        <v>1677</v>
      </c>
      <c r="M356" t="s">
        <v>3011</v>
      </c>
      <c r="N356" t="s">
        <v>1644</v>
      </c>
    </row>
    <row r="357" spans="1:14">
      <c r="A357" t="s">
        <v>10</v>
      </c>
      <c r="B357" s="9" t="s">
        <v>164</v>
      </c>
      <c r="C357" t="s">
        <v>1899</v>
      </c>
      <c r="D357" t="s">
        <v>165</v>
      </c>
      <c r="E357" t="s">
        <v>3012</v>
      </c>
      <c r="F357" s="1">
        <v>43644</v>
      </c>
      <c r="G357" t="s">
        <v>1668</v>
      </c>
      <c r="H357" t="s">
        <v>1669</v>
      </c>
      <c r="I357" t="s">
        <v>1670</v>
      </c>
      <c r="J357" t="s">
        <v>105</v>
      </c>
      <c r="K357" t="s">
        <v>3013</v>
      </c>
      <c r="L357" t="s">
        <v>1875</v>
      </c>
      <c r="M357" t="s">
        <v>3014</v>
      </c>
      <c r="N357" t="s">
        <v>10</v>
      </c>
    </row>
    <row r="358" spans="1:14">
      <c r="A358" t="s">
        <v>10</v>
      </c>
      <c r="B358" s="9" t="s">
        <v>166</v>
      </c>
      <c r="C358" t="s">
        <v>1899</v>
      </c>
      <c r="D358" t="s">
        <v>3015</v>
      </c>
      <c r="E358" t="s">
        <v>3016</v>
      </c>
      <c r="F358" s="1">
        <v>43644</v>
      </c>
      <c r="G358" t="s">
        <v>1668</v>
      </c>
      <c r="H358" t="s">
        <v>1669</v>
      </c>
      <c r="I358" t="s">
        <v>1670</v>
      </c>
      <c r="J358" t="s">
        <v>105</v>
      </c>
      <c r="K358" t="s">
        <v>3013</v>
      </c>
      <c r="L358" t="s">
        <v>1875</v>
      </c>
      <c r="M358" t="s">
        <v>3017</v>
      </c>
      <c r="N358" t="s">
        <v>10</v>
      </c>
    </row>
    <row r="359" spans="1:14">
      <c r="A359" t="s">
        <v>3</v>
      </c>
      <c r="B359" s="9" t="s">
        <v>167</v>
      </c>
      <c r="C359" t="s">
        <v>1899</v>
      </c>
      <c r="D359" t="s">
        <v>168</v>
      </c>
      <c r="E359" t="s">
        <v>3018</v>
      </c>
      <c r="F359" s="1">
        <v>43644</v>
      </c>
      <c r="G359" t="s">
        <v>1668</v>
      </c>
      <c r="H359" t="s">
        <v>1669</v>
      </c>
      <c r="I359" t="s">
        <v>1670</v>
      </c>
      <c r="J359" t="s">
        <v>58</v>
      </c>
      <c r="K359" t="s">
        <v>3013</v>
      </c>
      <c r="L359" t="s">
        <v>1875</v>
      </c>
      <c r="M359" t="s">
        <v>3019</v>
      </c>
      <c r="N359" t="s">
        <v>3</v>
      </c>
    </row>
    <row r="360" spans="1:14">
      <c r="A360" t="s">
        <v>10</v>
      </c>
      <c r="B360" s="9" t="s">
        <v>169</v>
      </c>
      <c r="C360" t="s">
        <v>1899</v>
      </c>
      <c r="D360" t="s">
        <v>170</v>
      </c>
      <c r="E360" t="s">
        <v>3020</v>
      </c>
      <c r="F360" s="1">
        <v>43644</v>
      </c>
      <c r="G360" t="s">
        <v>1668</v>
      </c>
      <c r="H360" t="s">
        <v>1669</v>
      </c>
      <c r="I360" t="s">
        <v>1670</v>
      </c>
      <c r="J360" t="s">
        <v>58</v>
      </c>
      <c r="K360" t="s">
        <v>3013</v>
      </c>
      <c r="L360" t="s">
        <v>1875</v>
      </c>
      <c r="M360" t="s">
        <v>3021</v>
      </c>
      <c r="N360" t="s">
        <v>10</v>
      </c>
    </row>
    <row r="361" spans="1:14">
      <c r="A361" t="s">
        <v>10</v>
      </c>
      <c r="B361" s="9" t="s">
        <v>3022</v>
      </c>
      <c r="C361" t="s">
        <v>1899</v>
      </c>
      <c r="D361" t="s">
        <v>3023</v>
      </c>
      <c r="E361" t="s">
        <v>3024</v>
      </c>
      <c r="F361" s="1">
        <v>43644</v>
      </c>
      <c r="G361" t="s">
        <v>1668</v>
      </c>
      <c r="H361" t="s">
        <v>1694</v>
      </c>
      <c r="I361" t="s">
        <v>1735</v>
      </c>
      <c r="J361" t="s">
        <v>59</v>
      </c>
      <c r="K361" t="s">
        <v>3013</v>
      </c>
      <c r="L361" t="s">
        <v>0</v>
      </c>
      <c r="M361" t="s">
        <v>3025</v>
      </c>
      <c r="N361" t="s">
        <v>10</v>
      </c>
    </row>
    <row r="362" spans="1:14">
      <c r="A362" t="s">
        <v>10</v>
      </c>
      <c r="B362" s="9" t="s">
        <v>3026</v>
      </c>
      <c r="C362" t="s">
        <v>1899</v>
      </c>
      <c r="D362" t="s">
        <v>3027</v>
      </c>
      <c r="E362" t="s">
        <v>3028</v>
      </c>
      <c r="F362" s="1">
        <v>43644</v>
      </c>
      <c r="G362" t="s">
        <v>1668</v>
      </c>
      <c r="H362" t="s">
        <v>1694</v>
      </c>
      <c r="I362" t="s">
        <v>1735</v>
      </c>
      <c r="J362" t="s">
        <v>59</v>
      </c>
      <c r="K362" t="s">
        <v>3013</v>
      </c>
      <c r="L362" t="s">
        <v>0</v>
      </c>
      <c r="M362" t="s">
        <v>3029</v>
      </c>
      <c r="N362" t="s">
        <v>10</v>
      </c>
    </row>
    <row r="363" spans="1:14">
      <c r="A363" t="s">
        <v>10</v>
      </c>
      <c r="B363" s="9" t="s">
        <v>3030</v>
      </c>
      <c r="C363" t="s">
        <v>1899</v>
      </c>
      <c r="D363" t="s">
        <v>3031</v>
      </c>
      <c r="E363" t="s">
        <v>3032</v>
      </c>
      <c r="F363" s="1">
        <v>43644</v>
      </c>
      <c r="G363" t="s">
        <v>1668</v>
      </c>
      <c r="H363" t="s">
        <v>1694</v>
      </c>
      <c r="I363" t="s">
        <v>1735</v>
      </c>
      <c r="J363" t="s">
        <v>59</v>
      </c>
      <c r="K363" t="s">
        <v>3013</v>
      </c>
      <c r="L363" t="s">
        <v>2045</v>
      </c>
      <c r="M363" t="s">
        <v>3033</v>
      </c>
      <c r="N363" t="s">
        <v>10</v>
      </c>
    </row>
    <row r="364" spans="1:14">
      <c r="A364" t="s">
        <v>10</v>
      </c>
      <c r="B364" s="9" t="s">
        <v>3034</v>
      </c>
      <c r="C364" t="s">
        <v>1899</v>
      </c>
      <c r="D364" t="s">
        <v>3035</v>
      </c>
      <c r="E364" t="s">
        <v>3036</v>
      </c>
      <c r="F364" s="1">
        <v>43644</v>
      </c>
      <c r="G364" t="s">
        <v>1668</v>
      </c>
      <c r="H364" t="s">
        <v>1870</v>
      </c>
      <c r="I364" t="s">
        <v>1735</v>
      </c>
      <c r="J364" t="s">
        <v>59</v>
      </c>
      <c r="K364" t="s">
        <v>3013</v>
      </c>
      <c r="L364" t="s">
        <v>2045</v>
      </c>
      <c r="M364" t="s">
        <v>3037</v>
      </c>
      <c r="N364" t="s">
        <v>10</v>
      </c>
    </row>
    <row r="365" spans="1:14">
      <c r="A365" t="s">
        <v>10</v>
      </c>
      <c r="B365" s="9" t="s">
        <v>3038</v>
      </c>
      <c r="C365" t="s">
        <v>1899</v>
      </c>
      <c r="D365" t="s">
        <v>3039</v>
      </c>
      <c r="E365" t="s">
        <v>3040</v>
      </c>
      <c r="F365" s="1">
        <v>43644</v>
      </c>
      <c r="G365" t="s">
        <v>1668</v>
      </c>
      <c r="H365" t="s">
        <v>1870</v>
      </c>
      <c r="I365" t="s">
        <v>1735</v>
      </c>
      <c r="J365" t="s">
        <v>59</v>
      </c>
      <c r="K365" t="s">
        <v>3013</v>
      </c>
      <c r="L365" t="s">
        <v>0</v>
      </c>
      <c r="M365" t="s">
        <v>3041</v>
      </c>
      <c r="N365" t="s">
        <v>10</v>
      </c>
    </row>
    <row r="366" spans="1:14">
      <c r="A366" t="s">
        <v>10</v>
      </c>
      <c r="B366" s="9" t="s">
        <v>3042</v>
      </c>
      <c r="C366" t="s">
        <v>1899</v>
      </c>
      <c r="D366" t="s">
        <v>3043</v>
      </c>
      <c r="E366" t="s">
        <v>3044</v>
      </c>
      <c r="F366" s="1">
        <v>43644</v>
      </c>
      <c r="G366" t="s">
        <v>1668</v>
      </c>
      <c r="H366" t="s">
        <v>1870</v>
      </c>
      <c r="I366" t="s">
        <v>1735</v>
      </c>
      <c r="J366" t="s">
        <v>59</v>
      </c>
      <c r="K366" t="s">
        <v>3013</v>
      </c>
      <c r="L366" t="s">
        <v>2045</v>
      </c>
      <c r="M366" t="s">
        <v>3045</v>
      </c>
      <c r="N366" t="s">
        <v>10</v>
      </c>
    </row>
    <row r="367" spans="1:14">
      <c r="A367" t="s">
        <v>10</v>
      </c>
      <c r="B367" s="9" t="s">
        <v>3046</v>
      </c>
      <c r="C367" t="s">
        <v>1899</v>
      </c>
      <c r="D367" t="s">
        <v>3047</v>
      </c>
      <c r="E367" t="s">
        <v>3048</v>
      </c>
      <c r="F367" s="1">
        <v>43644</v>
      </c>
      <c r="G367" t="s">
        <v>1668</v>
      </c>
      <c r="H367" t="s">
        <v>1870</v>
      </c>
      <c r="I367" t="s">
        <v>1735</v>
      </c>
      <c r="J367" t="s">
        <v>59</v>
      </c>
      <c r="K367" t="s">
        <v>3013</v>
      </c>
      <c r="L367" t="s">
        <v>2045</v>
      </c>
      <c r="M367" t="s">
        <v>3049</v>
      </c>
      <c r="N367" t="s">
        <v>10</v>
      </c>
    </row>
    <row r="368" spans="1:14">
      <c r="A368" t="s">
        <v>3</v>
      </c>
      <c r="B368" s="9" t="s">
        <v>171</v>
      </c>
      <c r="C368" t="s">
        <v>1899</v>
      </c>
      <c r="D368" t="s">
        <v>172</v>
      </c>
      <c r="E368" t="s">
        <v>3050</v>
      </c>
      <c r="F368" s="1">
        <v>43644</v>
      </c>
      <c r="G368" t="s">
        <v>1668</v>
      </c>
      <c r="H368" t="s">
        <v>1669</v>
      </c>
      <c r="I368" t="s">
        <v>1670</v>
      </c>
      <c r="J368" t="s">
        <v>58</v>
      </c>
      <c r="K368" t="s">
        <v>3013</v>
      </c>
      <c r="L368" t="s">
        <v>1875</v>
      </c>
      <c r="M368" t="s">
        <v>3051</v>
      </c>
      <c r="N368" t="s">
        <v>3</v>
      </c>
    </row>
    <row r="369" spans="1:14">
      <c r="A369" t="s">
        <v>10</v>
      </c>
      <c r="B369" s="9" t="s">
        <v>3052</v>
      </c>
      <c r="C369" t="s">
        <v>1899</v>
      </c>
      <c r="D369" t="s">
        <v>3053</v>
      </c>
      <c r="E369" t="s">
        <v>3054</v>
      </c>
      <c r="F369" s="1">
        <v>43644</v>
      </c>
      <c r="G369" t="s">
        <v>3055</v>
      </c>
      <c r="H369" t="s">
        <v>1669</v>
      </c>
      <c r="I369" t="s">
        <v>1735</v>
      </c>
      <c r="J369" t="s">
        <v>59</v>
      </c>
      <c r="K369" t="s">
        <v>3013</v>
      </c>
      <c r="L369" t="s">
        <v>2045</v>
      </c>
      <c r="M369" t="s">
        <v>3056</v>
      </c>
      <c r="N369" t="s">
        <v>10</v>
      </c>
    </row>
    <row r="370" spans="1:14">
      <c r="A370" t="s">
        <v>10</v>
      </c>
      <c r="B370" s="9" t="s">
        <v>3057</v>
      </c>
      <c r="C370" t="s">
        <v>1899</v>
      </c>
      <c r="D370" t="s">
        <v>3058</v>
      </c>
      <c r="E370" t="s">
        <v>3059</v>
      </c>
      <c r="F370" s="1">
        <v>43644</v>
      </c>
      <c r="G370" t="s">
        <v>3055</v>
      </c>
      <c r="H370" t="s">
        <v>1669</v>
      </c>
      <c r="I370" t="s">
        <v>1735</v>
      </c>
      <c r="J370" t="s">
        <v>59</v>
      </c>
      <c r="K370" t="s">
        <v>3013</v>
      </c>
      <c r="L370" t="s">
        <v>2045</v>
      </c>
      <c r="M370" t="s">
        <v>3060</v>
      </c>
      <c r="N370" t="s">
        <v>10</v>
      </c>
    </row>
    <row r="371" spans="1:14">
      <c r="A371" t="s">
        <v>10</v>
      </c>
      <c r="B371" s="9" t="s">
        <v>11</v>
      </c>
      <c r="C371" t="s">
        <v>1899</v>
      </c>
      <c r="D371" t="s">
        <v>3061</v>
      </c>
      <c r="E371" t="s">
        <v>3062</v>
      </c>
      <c r="F371" s="1">
        <v>43644</v>
      </c>
      <c r="G371" t="s">
        <v>1668</v>
      </c>
      <c r="H371" t="s">
        <v>1669</v>
      </c>
      <c r="I371" t="s">
        <v>1670</v>
      </c>
      <c r="J371" t="s">
        <v>59</v>
      </c>
      <c r="K371" t="s">
        <v>3013</v>
      </c>
      <c r="L371" t="s">
        <v>2045</v>
      </c>
      <c r="M371" t="s">
        <v>3063</v>
      </c>
      <c r="N371" t="s">
        <v>10</v>
      </c>
    </row>
    <row r="372" spans="1:14">
      <c r="A372" t="s">
        <v>1644</v>
      </c>
      <c r="B372" s="9" t="s">
        <v>173</v>
      </c>
      <c r="C372" t="s">
        <v>1899</v>
      </c>
      <c r="D372" t="s">
        <v>174</v>
      </c>
      <c r="E372" t="s">
        <v>3064</v>
      </c>
      <c r="F372" s="1">
        <v>43644</v>
      </c>
      <c r="G372" t="s">
        <v>1668</v>
      </c>
      <c r="H372" t="s">
        <v>1669</v>
      </c>
      <c r="I372" t="s">
        <v>1670</v>
      </c>
      <c r="J372" t="s">
        <v>59</v>
      </c>
      <c r="K372" t="s">
        <v>3065</v>
      </c>
      <c r="L372" t="s">
        <v>1677</v>
      </c>
      <c r="M372" t="s">
        <v>3066</v>
      </c>
      <c r="N372" t="s">
        <v>1644</v>
      </c>
    </row>
    <row r="373" spans="1:14">
      <c r="A373" t="s">
        <v>3</v>
      </c>
      <c r="B373" s="9" t="s">
        <v>175</v>
      </c>
      <c r="C373" t="s">
        <v>1899</v>
      </c>
      <c r="D373" t="s">
        <v>176</v>
      </c>
      <c r="E373" t="s">
        <v>3067</v>
      </c>
      <c r="F373" s="1">
        <v>43644</v>
      </c>
      <c r="G373" t="s">
        <v>1668</v>
      </c>
      <c r="H373" t="s">
        <v>1669</v>
      </c>
      <c r="I373" t="s">
        <v>1670</v>
      </c>
      <c r="J373" t="s">
        <v>58</v>
      </c>
      <c r="K373" t="s">
        <v>3068</v>
      </c>
      <c r="L373" t="s">
        <v>1645</v>
      </c>
      <c r="M373">
        <v>0</v>
      </c>
      <c r="N373" t="s">
        <v>3</v>
      </c>
    </row>
    <row r="374" spans="1:14">
      <c r="A374" t="s">
        <v>1644</v>
      </c>
      <c r="B374" s="9" t="s">
        <v>177</v>
      </c>
      <c r="C374" t="s">
        <v>1899</v>
      </c>
      <c r="D374" t="s">
        <v>3069</v>
      </c>
      <c r="E374" t="s">
        <v>3070</v>
      </c>
      <c r="F374" s="1">
        <v>43644</v>
      </c>
      <c r="G374" t="s">
        <v>1668</v>
      </c>
      <c r="H374" t="s">
        <v>1669</v>
      </c>
      <c r="I374" t="s">
        <v>1670</v>
      </c>
      <c r="J374" t="s">
        <v>1736</v>
      </c>
      <c r="K374" t="s">
        <v>3068</v>
      </c>
      <c r="L374" t="s">
        <v>1645</v>
      </c>
      <c r="M374" t="s">
        <v>3071</v>
      </c>
      <c r="N374" t="s">
        <v>1644</v>
      </c>
    </row>
    <row r="375" spans="1:14">
      <c r="A375" t="s">
        <v>1644</v>
      </c>
      <c r="B375" s="9" t="s">
        <v>178</v>
      </c>
      <c r="C375" t="s">
        <v>1899</v>
      </c>
      <c r="D375" t="s">
        <v>179</v>
      </c>
      <c r="E375" t="s">
        <v>3072</v>
      </c>
      <c r="F375" s="1">
        <v>43644</v>
      </c>
      <c r="G375" t="s">
        <v>1668</v>
      </c>
      <c r="H375" t="s">
        <v>1669</v>
      </c>
      <c r="I375" t="s">
        <v>1670</v>
      </c>
      <c r="J375" t="s">
        <v>59</v>
      </c>
      <c r="K375" t="s">
        <v>3068</v>
      </c>
      <c r="L375" t="s">
        <v>1645</v>
      </c>
      <c r="M375" t="s">
        <v>3073</v>
      </c>
      <c r="N375" t="s">
        <v>1644</v>
      </c>
    </row>
    <row r="376" spans="1:14">
      <c r="A376" t="s">
        <v>1644</v>
      </c>
      <c r="B376" s="9" t="s">
        <v>180</v>
      </c>
      <c r="C376" t="s">
        <v>1899</v>
      </c>
      <c r="D376" t="s">
        <v>181</v>
      </c>
      <c r="E376" t="s">
        <v>3074</v>
      </c>
      <c r="F376" s="1">
        <v>43644</v>
      </c>
      <c r="G376" t="s">
        <v>1668</v>
      </c>
      <c r="H376" t="s">
        <v>1694</v>
      </c>
      <c r="I376" t="s">
        <v>1670</v>
      </c>
      <c r="J376" t="s">
        <v>1736</v>
      </c>
      <c r="K376" t="s">
        <v>3068</v>
      </c>
      <c r="L376" t="s">
        <v>1645</v>
      </c>
      <c r="M376" t="s">
        <v>3075</v>
      </c>
      <c r="N376" t="s">
        <v>1644</v>
      </c>
    </row>
    <row r="377" spans="1:14">
      <c r="A377" t="s">
        <v>1644</v>
      </c>
      <c r="B377" s="9" t="s">
        <v>182</v>
      </c>
      <c r="C377" t="s">
        <v>1899</v>
      </c>
      <c r="D377" t="s">
        <v>183</v>
      </c>
      <c r="E377" t="s">
        <v>3076</v>
      </c>
      <c r="F377" s="1">
        <v>43644</v>
      </c>
      <c r="G377" t="s">
        <v>1668</v>
      </c>
      <c r="H377" t="s">
        <v>1669</v>
      </c>
      <c r="I377" t="s">
        <v>1670</v>
      </c>
      <c r="J377" t="s">
        <v>59</v>
      </c>
      <c r="K377" t="s">
        <v>3068</v>
      </c>
      <c r="L377" t="s">
        <v>1645</v>
      </c>
      <c r="M377" t="s">
        <v>3077</v>
      </c>
      <c r="N377" t="s">
        <v>1644</v>
      </c>
    </row>
    <row r="378" spans="1:14">
      <c r="A378" t="s">
        <v>1644</v>
      </c>
      <c r="B378" s="9" t="s">
        <v>184</v>
      </c>
      <c r="C378" t="s">
        <v>1899</v>
      </c>
      <c r="D378" t="s">
        <v>185</v>
      </c>
      <c r="E378" t="s">
        <v>3078</v>
      </c>
      <c r="F378" s="1">
        <v>43644</v>
      </c>
      <c r="G378" t="s">
        <v>1668</v>
      </c>
      <c r="H378" t="s">
        <v>1669</v>
      </c>
      <c r="I378" t="s">
        <v>1735</v>
      </c>
      <c r="J378" t="s">
        <v>59</v>
      </c>
      <c r="K378" t="s">
        <v>3068</v>
      </c>
      <c r="L378" t="s">
        <v>1645</v>
      </c>
      <c r="M378" t="s">
        <v>3079</v>
      </c>
      <c r="N378" t="s">
        <v>1644</v>
      </c>
    </row>
    <row r="379" spans="1:14">
      <c r="A379" t="s">
        <v>1644</v>
      </c>
      <c r="B379" s="9" t="s">
        <v>186</v>
      </c>
      <c r="C379" t="s">
        <v>1899</v>
      </c>
      <c r="D379" t="s">
        <v>3080</v>
      </c>
      <c r="E379" t="s">
        <v>3081</v>
      </c>
      <c r="F379" s="1">
        <v>43644</v>
      </c>
      <c r="G379" t="s">
        <v>1668</v>
      </c>
      <c r="H379" t="s">
        <v>1669</v>
      </c>
      <c r="I379" t="s">
        <v>1670</v>
      </c>
      <c r="J379" t="s">
        <v>59</v>
      </c>
      <c r="K379" t="s">
        <v>3068</v>
      </c>
      <c r="L379" t="s">
        <v>1645</v>
      </c>
      <c r="M379" t="s">
        <v>3082</v>
      </c>
      <c r="N379" t="s">
        <v>1644</v>
      </c>
    </row>
    <row r="380" spans="1:14">
      <c r="A380" t="s">
        <v>1644</v>
      </c>
      <c r="B380" s="9" t="s">
        <v>187</v>
      </c>
      <c r="C380" t="s">
        <v>1899</v>
      </c>
      <c r="D380" t="s">
        <v>188</v>
      </c>
      <c r="E380" t="s">
        <v>3083</v>
      </c>
      <c r="F380" s="1">
        <v>43644</v>
      </c>
      <c r="G380" t="s">
        <v>1668</v>
      </c>
      <c r="H380" t="s">
        <v>1669</v>
      </c>
      <c r="I380" t="s">
        <v>1670</v>
      </c>
      <c r="J380" t="s">
        <v>58</v>
      </c>
      <c r="K380" t="s">
        <v>3068</v>
      </c>
      <c r="L380" t="s">
        <v>1645</v>
      </c>
      <c r="M380">
        <v>0</v>
      </c>
      <c r="N380" t="s">
        <v>1644</v>
      </c>
    </row>
    <row r="381" spans="1:14">
      <c r="A381" t="s">
        <v>1644</v>
      </c>
      <c r="B381" s="9" t="s">
        <v>189</v>
      </c>
      <c r="C381" t="s">
        <v>1899</v>
      </c>
      <c r="D381" t="s">
        <v>190</v>
      </c>
      <c r="E381" t="s">
        <v>3084</v>
      </c>
      <c r="F381" s="1">
        <v>43644</v>
      </c>
      <c r="G381" t="s">
        <v>1668</v>
      </c>
      <c r="H381" t="s">
        <v>1669</v>
      </c>
      <c r="I381" t="s">
        <v>1670</v>
      </c>
      <c r="J381" t="s">
        <v>1736</v>
      </c>
      <c r="K381" t="s">
        <v>3085</v>
      </c>
      <c r="L381" t="s">
        <v>1827</v>
      </c>
      <c r="M381" t="s">
        <v>3086</v>
      </c>
      <c r="N381" t="s">
        <v>1644</v>
      </c>
    </row>
    <row r="382" spans="1:14">
      <c r="A382" t="s">
        <v>1644</v>
      </c>
      <c r="B382" s="9" t="s">
        <v>191</v>
      </c>
      <c r="C382" t="s">
        <v>1899</v>
      </c>
      <c r="D382" t="s">
        <v>192</v>
      </c>
      <c r="E382" t="s">
        <v>3087</v>
      </c>
      <c r="F382" s="1">
        <v>43644</v>
      </c>
      <c r="G382" t="s">
        <v>1668</v>
      </c>
      <c r="H382" t="s">
        <v>1669</v>
      </c>
      <c r="I382" t="s">
        <v>1735</v>
      </c>
      <c r="J382" t="s">
        <v>59</v>
      </c>
      <c r="K382" t="s">
        <v>3085</v>
      </c>
      <c r="L382" t="s">
        <v>1827</v>
      </c>
      <c r="M382" t="s">
        <v>3088</v>
      </c>
      <c r="N382" t="s">
        <v>1644</v>
      </c>
    </row>
    <row r="383" spans="1:14">
      <c r="A383" t="s">
        <v>1644</v>
      </c>
      <c r="B383" s="9" t="s">
        <v>193</v>
      </c>
      <c r="C383" t="s">
        <v>1899</v>
      </c>
      <c r="D383" t="s">
        <v>194</v>
      </c>
      <c r="E383" t="s">
        <v>3089</v>
      </c>
      <c r="F383" s="1">
        <v>43644</v>
      </c>
      <c r="G383" t="s">
        <v>1668</v>
      </c>
      <c r="H383" t="s">
        <v>1669</v>
      </c>
      <c r="I383" t="s">
        <v>1670</v>
      </c>
      <c r="J383" t="s">
        <v>59</v>
      </c>
      <c r="K383" t="s">
        <v>3090</v>
      </c>
      <c r="L383" t="s">
        <v>1827</v>
      </c>
      <c r="M383" t="s">
        <v>3091</v>
      </c>
      <c r="N383" t="s">
        <v>1644</v>
      </c>
    </row>
    <row r="384" spans="1:14">
      <c r="A384" t="s">
        <v>1644</v>
      </c>
      <c r="B384" s="9" t="s">
        <v>195</v>
      </c>
      <c r="C384" t="s">
        <v>1899</v>
      </c>
      <c r="D384" t="s">
        <v>3092</v>
      </c>
      <c r="E384" t="s">
        <v>3093</v>
      </c>
      <c r="F384" s="1">
        <v>43644</v>
      </c>
      <c r="G384" t="s">
        <v>1668</v>
      </c>
      <c r="H384" t="s">
        <v>1669</v>
      </c>
      <c r="I384" t="s">
        <v>1670</v>
      </c>
      <c r="J384" t="s">
        <v>59</v>
      </c>
      <c r="K384" t="s">
        <v>3094</v>
      </c>
      <c r="L384" t="s">
        <v>1827</v>
      </c>
      <c r="M384" t="s">
        <v>3095</v>
      </c>
      <c r="N384" t="s">
        <v>1644</v>
      </c>
    </row>
    <row r="385" spans="1:14">
      <c r="A385" t="s">
        <v>3</v>
      </c>
      <c r="B385" s="9" t="s">
        <v>196</v>
      </c>
      <c r="C385" t="s">
        <v>1899</v>
      </c>
      <c r="D385" t="s">
        <v>3096</v>
      </c>
      <c r="E385" t="s">
        <v>3097</v>
      </c>
      <c r="F385" s="1">
        <v>43644</v>
      </c>
      <c r="G385" t="s">
        <v>1668</v>
      </c>
      <c r="H385" t="s">
        <v>1669</v>
      </c>
      <c r="I385" t="s">
        <v>1670</v>
      </c>
      <c r="J385" t="s">
        <v>59</v>
      </c>
      <c r="K385" t="s">
        <v>3094</v>
      </c>
      <c r="L385" t="s">
        <v>1827</v>
      </c>
      <c r="M385" t="s">
        <v>3098</v>
      </c>
      <c r="N385" t="s">
        <v>3</v>
      </c>
    </row>
    <row r="386" spans="1:14">
      <c r="A386" t="s">
        <v>1644</v>
      </c>
      <c r="B386" s="9" t="s">
        <v>197</v>
      </c>
      <c r="C386" t="s">
        <v>1899</v>
      </c>
      <c r="D386" t="s">
        <v>198</v>
      </c>
      <c r="E386" t="s">
        <v>3099</v>
      </c>
      <c r="F386" s="1">
        <v>43644</v>
      </c>
      <c r="G386" t="s">
        <v>1668</v>
      </c>
      <c r="H386" t="s">
        <v>1669</v>
      </c>
      <c r="I386" t="s">
        <v>1670</v>
      </c>
      <c r="J386" t="s">
        <v>59</v>
      </c>
      <c r="K386" t="s">
        <v>3094</v>
      </c>
      <c r="L386" t="s">
        <v>1827</v>
      </c>
      <c r="M386" t="s">
        <v>3100</v>
      </c>
      <c r="N386" t="s">
        <v>1644</v>
      </c>
    </row>
    <row r="387" spans="1:14">
      <c r="A387" t="s">
        <v>3</v>
      </c>
      <c r="B387" s="9" t="s">
        <v>199</v>
      </c>
      <c r="C387" t="s">
        <v>1899</v>
      </c>
      <c r="D387" t="s">
        <v>3101</v>
      </c>
      <c r="E387" t="s">
        <v>3102</v>
      </c>
      <c r="F387" s="1">
        <v>43644</v>
      </c>
      <c r="G387" t="s">
        <v>1763</v>
      </c>
      <c r="H387" t="s">
        <v>1669</v>
      </c>
      <c r="I387" t="s">
        <v>1670</v>
      </c>
      <c r="J387" t="s">
        <v>59</v>
      </c>
      <c r="K387" t="s">
        <v>3094</v>
      </c>
      <c r="L387" t="s">
        <v>1827</v>
      </c>
      <c r="M387" t="s">
        <v>3103</v>
      </c>
      <c r="N387" t="s">
        <v>3</v>
      </c>
    </row>
    <row r="388" spans="1:14">
      <c r="A388" t="s">
        <v>1644</v>
      </c>
      <c r="B388" s="9" t="s">
        <v>200</v>
      </c>
      <c r="C388" t="s">
        <v>1899</v>
      </c>
      <c r="D388" t="s">
        <v>3104</v>
      </c>
      <c r="E388" t="s">
        <v>3105</v>
      </c>
      <c r="F388" s="1">
        <v>43644</v>
      </c>
      <c r="G388" t="s">
        <v>1668</v>
      </c>
      <c r="H388" t="s">
        <v>1669</v>
      </c>
      <c r="I388" t="s">
        <v>1670</v>
      </c>
      <c r="J388" t="s">
        <v>59</v>
      </c>
      <c r="K388" t="s">
        <v>3094</v>
      </c>
      <c r="L388" t="s">
        <v>1827</v>
      </c>
      <c r="M388" t="s">
        <v>3106</v>
      </c>
      <c r="N388" t="s">
        <v>1644</v>
      </c>
    </row>
    <row r="389" spans="1:14">
      <c r="A389" t="s">
        <v>1644</v>
      </c>
      <c r="B389" s="9" t="s">
        <v>201</v>
      </c>
      <c r="C389" t="s">
        <v>1899</v>
      </c>
      <c r="D389" t="s">
        <v>3107</v>
      </c>
      <c r="E389" t="s">
        <v>3108</v>
      </c>
      <c r="F389" s="1">
        <v>43644</v>
      </c>
      <c r="G389" t="s">
        <v>1668</v>
      </c>
      <c r="H389" t="s">
        <v>1669</v>
      </c>
      <c r="I389" t="s">
        <v>1670</v>
      </c>
      <c r="J389" t="s">
        <v>59</v>
      </c>
      <c r="K389" t="s">
        <v>3094</v>
      </c>
      <c r="L389" t="s">
        <v>1827</v>
      </c>
      <c r="M389" t="s">
        <v>3109</v>
      </c>
      <c r="N389" t="s">
        <v>1644</v>
      </c>
    </row>
    <row r="390" spans="1:14">
      <c r="A390" t="s">
        <v>1644</v>
      </c>
      <c r="B390" s="9" t="s">
        <v>202</v>
      </c>
      <c r="C390" t="s">
        <v>1899</v>
      </c>
      <c r="D390" t="s">
        <v>203</v>
      </c>
      <c r="E390" t="s">
        <v>3110</v>
      </c>
      <c r="F390" s="1">
        <v>43644</v>
      </c>
      <c r="G390" t="s">
        <v>1668</v>
      </c>
      <c r="H390" t="s">
        <v>1669</v>
      </c>
      <c r="I390" t="s">
        <v>1670</v>
      </c>
      <c r="J390" t="s">
        <v>59</v>
      </c>
      <c r="K390" t="s">
        <v>3094</v>
      </c>
      <c r="L390" t="s">
        <v>1827</v>
      </c>
      <c r="M390" t="s">
        <v>3111</v>
      </c>
      <c r="N390" t="s">
        <v>1644</v>
      </c>
    </row>
    <row r="391" spans="1:14">
      <c r="A391" t="s">
        <v>1644</v>
      </c>
      <c r="B391" s="9" t="s">
        <v>204</v>
      </c>
      <c r="C391" t="s">
        <v>1899</v>
      </c>
      <c r="D391" t="s">
        <v>3112</v>
      </c>
      <c r="E391" t="s">
        <v>3113</v>
      </c>
      <c r="F391" s="1">
        <v>43644</v>
      </c>
      <c r="G391" t="s">
        <v>1668</v>
      </c>
      <c r="H391" t="s">
        <v>1669</v>
      </c>
      <c r="I391" t="s">
        <v>1670</v>
      </c>
      <c r="J391" t="s">
        <v>1736</v>
      </c>
      <c r="K391" t="s">
        <v>3114</v>
      </c>
      <c r="L391" t="s">
        <v>1677</v>
      </c>
      <c r="M391" t="s">
        <v>3115</v>
      </c>
      <c r="N391" t="s">
        <v>1644</v>
      </c>
    </row>
    <row r="392" spans="1:14">
      <c r="A392" t="s">
        <v>1644</v>
      </c>
      <c r="B392" s="9" t="s">
        <v>205</v>
      </c>
      <c r="C392" t="s">
        <v>1899</v>
      </c>
      <c r="D392" t="s">
        <v>206</v>
      </c>
      <c r="E392" t="s">
        <v>3116</v>
      </c>
      <c r="F392" s="1">
        <v>43644</v>
      </c>
      <c r="G392" t="s">
        <v>1668</v>
      </c>
      <c r="H392" t="s">
        <v>1669</v>
      </c>
      <c r="I392" t="s">
        <v>1670</v>
      </c>
      <c r="J392" t="s">
        <v>105</v>
      </c>
      <c r="K392" t="s">
        <v>1815</v>
      </c>
      <c r="L392" t="s">
        <v>1677</v>
      </c>
      <c r="M392" t="s">
        <v>3117</v>
      </c>
      <c r="N392" t="s">
        <v>1644</v>
      </c>
    </row>
    <row r="393" spans="1:14">
      <c r="A393" t="s">
        <v>1644</v>
      </c>
      <c r="B393" s="9" t="s">
        <v>207</v>
      </c>
      <c r="C393" t="s">
        <v>1899</v>
      </c>
      <c r="D393" t="s">
        <v>208</v>
      </c>
      <c r="E393" t="s">
        <v>3118</v>
      </c>
      <c r="F393" s="1">
        <v>43644</v>
      </c>
      <c r="G393" t="s">
        <v>1668</v>
      </c>
      <c r="H393" t="s">
        <v>1669</v>
      </c>
      <c r="I393" t="s">
        <v>1670</v>
      </c>
      <c r="J393" t="s">
        <v>59</v>
      </c>
      <c r="K393" t="s">
        <v>1815</v>
      </c>
      <c r="L393" t="s">
        <v>1677</v>
      </c>
      <c r="M393" t="s">
        <v>3119</v>
      </c>
      <c r="N393" t="s">
        <v>1644</v>
      </c>
    </row>
    <row r="394" spans="1:14">
      <c r="A394" t="s">
        <v>1644</v>
      </c>
      <c r="B394" s="9" t="s">
        <v>209</v>
      </c>
      <c r="C394" t="s">
        <v>1899</v>
      </c>
      <c r="D394" t="s">
        <v>210</v>
      </c>
      <c r="E394" t="s">
        <v>3120</v>
      </c>
      <c r="F394" s="1">
        <v>43644</v>
      </c>
      <c r="G394" t="s">
        <v>1668</v>
      </c>
      <c r="H394" t="s">
        <v>1669</v>
      </c>
      <c r="I394" t="s">
        <v>1670</v>
      </c>
      <c r="J394" t="s">
        <v>105</v>
      </c>
      <c r="K394" t="s">
        <v>1815</v>
      </c>
      <c r="L394" t="s">
        <v>1677</v>
      </c>
      <c r="M394" t="s">
        <v>3121</v>
      </c>
      <c r="N394" t="s">
        <v>1644</v>
      </c>
    </row>
    <row r="395" spans="1:14">
      <c r="A395" t="s">
        <v>1644</v>
      </c>
      <c r="B395" s="9" t="s">
        <v>211</v>
      </c>
      <c r="C395" t="s">
        <v>1899</v>
      </c>
      <c r="D395" t="s">
        <v>212</v>
      </c>
      <c r="E395" t="s">
        <v>3122</v>
      </c>
      <c r="F395" s="1">
        <v>43644</v>
      </c>
      <c r="G395" t="s">
        <v>1668</v>
      </c>
      <c r="H395" t="s">
        <v>1669</v>
      </c>
      <c r="I395" t="s">
        <v>1670</v>
      </c>
      <c r="J395" t="s">
        <v>59</v>
      </c>
      <c r="K395" t="s">
        <v>1815</v>
      </c>
      <c r="L395" t="s">
        <v>1677</v>
      </c>
      <c r="M395" t="s">
        <v>3123</v>
      </c>
      <c r="N395" t="s">
        <v>1644</v>
      </c>
    </row>
    <row r="396" spans="1:14">
      <c r="A396" t="s">
        <v>3</v>
      </c>
      <c r="B396" s="9" t="s">
        <v>213</v>
      </c>
      <c r="C396" t="s">
        <v>1899</v>
      </c>
      <c r="D396" t="s">
        <v>214</v>
      </c>
      <c r="E396" t="s">
        <v>3124</v>
      </c>
      <c r="F396" s="1">
        <v>43644</v>
      </c>
      <c r="G396" t="s">
        <v>1668</v>
      </c>
      <c r="H396" t="s">
        <v>1669</v>
      </c>
      <c r="I396" t="s">
        <v>1670</v>
      </c>
      <c r="J396" t="s">
        <v>105</v>
      </c>
      <c r="K396" t="s">
        <v>1815</v>
      </c>
      <c r="L396" t="s">
        <v>1677</v>
      </c>
      <c r="M396" t="s">
        <v>3125</v>
      </c>
      <c r="N396" t="s">
        <v>3</v>
      </c>
    </row>
    <row r="397" spans="1:14">
      <c r="A397" t="s">
        <v>1644</v>
      </c>
      <c r="B397" s="9" t="s">
        <v>215</v>
      </c>
      <c r="C397" t="s">
        <v>1899</v>
      </c>
      <c r="D397" t="s">
        <v>216</v>
      </c>
      <c r="E397" t="s">
        <v>3126</v>
      </c>
      <c r="F397" s="1">
        <v>43644</v>
      </c>
      <c r="G397" t="s">
        <v>1668</v>
      </c>
      <c r="H397" t="s">
        <v>1669</v>
      </c>
      <c r="I397" t="s">
        <v>1670</v>
      </c>
      <c r="J397" t="s">
        <v>105</v>
      </c>
      <c r="K397" t="s">
        <v>1815</v>
      </c>
      <c r="L397" t="s">
        <v>1677</v>
      </c>
      <c r="M397" t="s">
        <v>3127</v>
      </c>
      <c r="N397" t="s">
        <v>1644</v>
      </c>
    </row>
    <row r="398" spans="1:14">
      <c r="A398" t="s">
        <v>1644</v>
      </c>
      <c r="B398" s="9" t="s">
        <v>217</v>
      </c>
      <c r="C398" t="s">
        <v>1899</v>
      </c>
      <c r="D398" t="s">
        <v>3128</v>
      </c>
      <c r="E398" t="s">
        <v>3129</v>
      </c>
      <c r="F398" s="1">
        <v>43644</v>
      </c>
      <c r="G398" t="s">
        <v>1668</v>
      </c>
      <c r="H398" t="s">
        <v>1669</v>
      </c>
      <c r="I398" t="s">
        <v>1670</v>
      </c>
      <c r="J398" t="s">
        <v>105</v>
      </c>
      <c r="K398" t="s">
        <v>1815</v>
      </c>
      <c r="L398" t="s">
        <v>1677</v>
      </c>
      <c r="M398" t="s">
        <v>3130</v>
      </c>
      <c r="N398" t="s">
        <v>1644</v>
      </c>
    </row>
    <row r="399" spans="1:14">
      <c r="A399" t="s">
        <v>1644</v>
      </c>
      <c r="B399" s="9" t="s">
        <v>218</v>
      </c>
      <c r="C399" t="s">
        <v>1899</v>
      </c>
      <c r="D399" t="s">
        <v>219</v>
      </c>
      <c r="E399" t="s">
        <v>3131</v>
      </c>
      <c r="F399" s="1">
        <v>43644</v>
      </c>
      <c r="G399" t="s">
        <v>1668</v>
      </c>
      <c r="H399" t="s">
        <v>1669</v>
      </c>
      <c r="I399" t="s">
        <v>1670</v>
      </c>
      <c r="J399" t="s">
        <v>59</v>
      </c>
      <c r="K399" t="s">
        <v>1815</v>
      </c>
      <c r="L399" t="s">
        <v>1677</v>
      </c>
      <c r="M399" t="s">
        <v>3132</v>
      </c>
      <c r="N399" t="s">
        <v>1644</v>
      </c>
    </row>
    <row r="400" spans="1:14">
      <c r="A400" t="s">
        <v>1644</v>
      </c>
      <c r="B400" s="9" t="s">
        <v>220</v>
      </c>
      <c r="C400" t="s">
        <v>1899</v>
      </c>
      <c r="D400" t="s">
        <v>221</v>
      </c>
      <c r="E400" t="s">
        <v>3133</v>
      </c>
      <c r="F400" s="1">
        <v>43644</v>
      </c>
      <c r="G400" t="s">
        <v>1668</v>
      </c>
      <c r="H400" t="s">
        <v>1669</v>
      </c>
      <c r="I400" t="s">
        <v>1670</v>
      </c>
      <c r="J400" t="s">
        <v>58</v>
      </c>
      <c r="K400" t="s">
        <v>1815</v>
      </c>
      <c r="L400" t="s">
        <v>1677</v>
      </c>
      <c r="M400" t="s">
        <v>3134</v>
      </c>
      <c r="N400" t="s">
        <v>1644</v>
      </c>
    </row>
    <row r="401" spans="1:14">
      <c r="A401" t="s">
        <v>1644</v>
      </c>
      <c r="B401" s="9" t="s">
        <v>222</v>
      </c>
      <c r="C401" t="s">
        <v>1899</v>
      </c>
      <c r="D401" t="s">
        <v>223</v>
      </c>
      <c r="E401" t="s">
        <v>3135</v>
      </c>
      <c r="F401" s="1">
        <v>43644</v>
      </c>
      <c r="G401" t="s">
        <v>1668</v>
      </c>
      <c r="H401" t="s">
        <v>1669</v>
      </c>
      <c r="I401" t="s">
        <v>1670</v>
      </c>
      <c r="J401" t="s">
        <v>59</v>
      </c>
      <c r="K401" t="s">
        <v>1815</v>
      </c>
      <c r="L401" t="s">
        <v>1677</v>
      </c>
      <c r="M401" t="s">
        <v>3136</v>
      </c>
      <c r="N401" t="s">
        <v>1644</v>
      </c>
    </row>
    <row r="402" spans="1:14">
      <c r="A402" t="s">
        <v>1644</v>
      </c>
      <c r="B402" s="9" t="s">
        <v>224</v>
      </c>
      <c r="C402" t="s">
        <v>1899</v>
      </c>
      <c r="D402" t="s">
        <v>225</v>
      </c>
      <c r="E402" t="s">
        <v>3137</v>
      </c>
      <c r="F402" s="1">
        <v>43644</v>
      </c>
      <c r="G402" t="s">
        <v>1668</v>
      </c>
      <c r="H402" t="s">
        <v>1669</v>
      </c>
      <c r="I402" t="s">
        <v>1670</v>
      </c>
      <c r="J402" t="s">
        <v>3138</v>
      </c>
      <c r="K402" t="s">
        <v>3139</v>
      </c>
      <c r="L402" t="s">
        <v>1677</v>
      </c>
      <c r="M402" t="s">
        <v>3140</v>
      </c>
      <c r="N402" t="s">
        <v>1644</v>
      </c>
    </row>
    <row r="403" spans="1:14">
      <c r="A403" t="s">
        <v>10</v>
      </c>
      <c r="B403" s="9" t="s">
        <v>226</v>
      </c>
      <c r="C403" t="s">
        <v>1899</v>
      </c>
      <c r="D403" t="s">
        <v>3141</v>
      </c>
      <c r="E403" t="s">
        <v>3142</v>
      </c>
      <c r="F403" s="1">
        <v>43644</v>
      </c>
      <c r="G403" t="s">
        <v>1668</v>
      </c>
      <c r="H403" t="s">
        <v>1669</v>
      </c>
      <c r="I403" t="s">
        <v>1670</v>
      </c>
      <c r="J403" t="s">
        <v>58</v>
      </c>
      <c r="K403" t="s">
        <v>3143</v>
      </c>
      <c r="L403" t="s">
        <v>1677</v>
      </c>
      <c r="M403" t="s">
        <v>3144</v>
      </c>
      <c r="N403" t="s">
        <v>10</v>
      </c>
    </row>
    <row r="404" spans="1:14">
      <c r="A404" t="s">
        <v>10</v>
      </c>
      <c r="B404" s="9" t="s">
        <v>227</v>
      </c>
      <c r="C404" t="s">
        <v>1899</v>
      </c>
      <c r="D404" t="s">
        <v>3145</v>
      </c>
      <c r="E404" t="s">
        <v>3146</v>
      </c>
      <c r="F404" s="1">
        <v>43644</v>
      </c>
      <c r="G404" t="s">
        <v>1668</v>
      </c>
      <c r="H404" t="s">
        <v>1669</v>
      </c>
      <c r="I404" t="s">
        <v>1670</v>
      </c>
      <c r="J404" t="s">
        <v>58</v>
      </c>
      <c r="K404" t="s">
        <v>3143</v>
      </c>
      <c r="L404" t="s">
        <v>1677</v>
      </c>
      <c r="M404" t="s">
        <v>3147</v>
      </c>
      <c r="N404" t="s">
        <v>10</v>
      </c>
    </row>
    <row r="405" spans="1:14">
      <c r="A405" t="s">
        <v>10</v>
      </c>
      <c r="B405" s="9" t="s">
        <v>228</v>
      </c>
      <c r="C405" t="s">
        <v>1899</v>
      </c>
      <c r="D405" t="s">
        <v>3148</v>
      </c>
      <c r="E405" t="s">
        <v>3149</v>
      </c>
      <c r="F405" s="1">
        <v>43644</v>
      </c>
      <c r="G405" t="s">
        <v>1668</v>
      </c>
      <c r="H405" t="s">
        <v>1669</v>
      </c>
      <c r="I405" t="s">
        <v>1670</v>
      </c>
      <c r="J405" t="s">
        <v>58</v>
      </c>
      <c r="K405" t="s">
        <v>3143</v>
      </c>
      <c r="L405" t="s">
        <v>1677</v>
      </c>
      <c r="M405" t="s">
        <v>3150</v>
      </c>
      <c r="N405" t="s">
        <v>10</v>
      </c>
    </row>
    <row r="406" spans="1:14">
      <c r="A406" t="s">
        <v>10</v>
      </c>
      <c r="B406" s="9" t="s">
        <v>229</v>
      </c>
      <c r="C406" t="s">
        <v>1899</v>
      </c>
      <c r="D406" t="s">
        <v>230</v>
      </c>
      <c r="E406" t="s">
        <v>3151</v>
      </c>
      <c r="F406" s="1">
        <v>43644</v>
      </c>
      <c r="G406" t="s">
        <v>1668</v>
      </c>
      <c r="H406" t="s">
        <v>1669</v>
      </c>
      <c r="I406" t="s">
        <v>1670</v>
      </c>
      <c r="J406" t="s">
        <v>58</v>
      </c>
      <c r="K406" t="s">
        <v>3143</v>
      </c>
      <c r="L406" t="s">
        <v>1677</v>
      </c>
      <c r="M406" t="s">
        <v>3152</v>
      </c>
      <c r="N406" t="s">
        <v>10</v>
      </c>
    </row>
    <row r="407" spans="1:14">
      <c r="A407" t="s">
        <v>10</v>
      </c>
      <c r="B407" s="9" t="s">
        <v>231</v>
      </c>
      <c r="C407" t="s">
        <v>1899</v>
      </c>
      <c r="D407" t="s">
        <v>232</v>
      </c>
      <c r="E407" t="s">
        <v>3153</v>
      </c>
      <c r="F407" s="1">
        <v>43644</v>
      </c>
      <c r="G407" t="s">
        <v>1668</v>
      </c>
      <c r="H407" t="s">
        <v>1669</v>
      </c>
      <c r="I407" t="s">
        <v>1670</v>
      </c>
      <c r="J407" t="s">
        <v>58</v>
      </c>
      <c r="K407" t="s">
        <v>3143</v>
      </c>
      <c r="L407" t="s">
        <v>1677</v>
      </c>
      <c r="M407" t="s">
        <v>3154</v>
      </c>
      <c r="N407" t="s">
        <v>10</v>
      </c>
    </row>
    <row r="408" spans="1:14">
      <c r="A408" t="s">
        <v>10</v>
      </c>
      <c r="B408" s="9" t="s">
        <v>233</v>
      </c>
      <c r="C408" t="s">
        <v>1899</v>
      </c>
      <c r="D408" t="s">
        <v>3155</v>
      </c>
      <c r="E408" t="s">
        <v>3156</v>
      </c>
      <c r="F408" s="1">
        <v>43644</v>
      </c>
      <c r="G408" t="s">
        <v>1668</v>
      </c>
      <c r="H408" t="s">
        <v>1669</v>
      </c>
      <c r="I408" t="s">
        <v>1670</v>
      </c>
      <c r="J408" t="s">
        <v>58</v>
      </c>
      <c r="K408" t="s">
        <v>3143</v>
      </c>
      <c r="L408" t="s">
        <v>1677</v>
      </c>
      <c r="M408" t="s">
        <v>3157</v>
      </c>
      <c r="N408" t="s">
        <v>10</v>
      </c>
    </row>
    <row r="409" spans="1:14">
      <c r="A409" t="s">
        <v>10</v>
      </c>
      <c r="B409" s="9" t="s">
        <v>234</v>
      </c>
      <c r="C409" t="s">
        <v>1899</v>
      </c>
      <c r="D409" t="s">
        <v>235</v>
      </c>
      <c r="E409" t="s">
        <v>3158</v>
      </c>
      <c r="F409" s="1">
        <v>43644</v>
      </c>
      <c r="G409" t="s">
        <v>1668</v>
      </c>
      <c r="H409" t="s">
        <v>1669</v>
      </c>
      <c r="I409" t="s">
        <v>1670</v>
      </c>
      <c r="J409" t="s">
        <v>58</v>
      </c>
      <c r="K409" t="s">
        <v>3143</v>
      </c>
      <c r="L409" t="s">
        <v>1677</v>
      </c>
      <c r="M409" t="s">
        <v>3159</v>
      </c>
      <c r="N409" t="s">
        <v>10</v>
      </c>
    </row>
    <row r="410" spans="1:14">
      <c r="A410" t="s">
        <v>10</v>
      </c>
      <c r="B410" s="9" t="s">
        <v>236</v>
      </c>
      <c r="C410" t="s">
        <v>1899</v>
      </c>
      <c r="D410" t="s">
        <v>237</v>
      </c>
      <c r="E410" t="s">
        <v>3160</v>
      </c>
      <c r="F410" s="1">
        <v>43644</v>
      </c>
      <c r="G410" t="s">
        <v>1668</v>
      </c>
      <c r="H410" t="s">
        <v>1669</v>
      </c>
      <c r="I410" t="s">
        <v>1670</v>
      </c>
      <c r="J410" t="s">
        <v>58</v>
      </c>
      <c r="K410" t="s">
        <v>3143</v>
      </c>
      <c r="L410" t="s">
        <v>1677</v>
      </c>
      <c r="M410" t="s">
        <v>3161</v>
      </c>
      <c r="N410" t="s">
        <v>10</v>
      </c>
    </row>
    <row r="411" spans="1:14">
      <c r="A411" t="s">
        <v>3</v>
      </c>
      <c r="B411" s="9" t="s">
        <v>238</v>
      </c>
      <c r="C411" t="s">
        <v>1899</v>
      </c>
      <c r="D411" t="s">
        <v>239</v>
      </c>
      <c r="E411" t="s">
        <v>3162</v>
      </c>
      <c r="F411" s="1">
        <v>43644</v>
      </c>
      <c r="G411" t="s">
        <v>1668</v>
      </c>
      <c r="H411" t="s">
        <v>1669</v>
      </c>
      <c r="I411" t="s">
        <v>1670</v>
      </c>
      <c r="J411" t="s">
        <v>1736</v>
      </c>
      <c r="K411" t="s">
        <v>3143</v>
      </c>
      <c r="L411" t="s">
        <v>1677</v>
      </c>
      <c r="M411" t="s">
        <v>3163</v>
      </c>
      <c r="N411" t="s">
        <v>3</v>
      </c>
    </row>
    <row r="412" spans="1:14">
      <c r="A412" t="s">
        <v>3</v>
      </c>
      <c r="B412" s="9" t="s">
        <v>240</v>
      </c>
      <c r="C412" t="s">
        <v>1899</v>
      </c>
      <c r="D412" t="s">
        <v>241</v>
      </c>
      <c r="E412" t="s">
        <v>3164</v>
      </c>
      <c r="F412" s="1">
        <v>43644</v>
      </c>
      <c r="G412" t="s">
        <v>1668</v>
      </c>
      <c r="H412" t="s">
        <v>1669</v>
      </c>
      <c r="I412" t="s">
        <v>1670</v>
      </c>
      <c r="J412" t="s">
        <v>1736</v>
      </c>
      <c r="K412" t="s">
        <v>3143</v>
      </c>
      <c r="L412" t="s">
        <v>1677</v>
      </c>
      <c r="M412" t="s">
        <v>3165</v>
      </c>
      <c r="N412" t="s">
        <v>3</v>
      </c>
    </row>
    <row r="413" spans="1:14">
      <c r="A413" t="s">
        <v>10</v>
      </c>
      <c r="B413" s="9" t="s">
        <v>242</v>
      </c>
      <c r="C413" t="s">
        <v>1899</v>
      </c>
      <c r="D413" t="s">
        <v>3166</v>
      </c>
      <c r="E413" t="s">
        <v>3167</v>
      </c>
      <c r="F413" s="1">
        <v>43644</v>
      </c>
      <c r="G413" t="s">
        <v>1668</v>
      </c>
      <c r="H413" t="s">
        <v>1669</v>
      </c>
      <c r="I413" t="s">
        <v>1670</v>
      </c>
      <c r="J413" t="s">
        <v>58</v>
      </c>
      <c r="K413" t="s">
        <v>3143</v>
      </c>
      <c r="L413" t="s">
        <v>1677</v>
      </c>
      <c r="M413" t="s">
        <v>3168</v>
      </c>
      <c r="N413" t="s">
        <v>10</v>
      </c>
    </row>
    <row r="414" spans="1:14">
      <c r="A414" t="s">
        <v>10</v>
      </c>
      <c r="B414" s="9" t="s">
        <v>243</v>
      </c>
      <c r="C414" t="s">
        <v>1899</v>
      </c>
      <c r="D414" t="s">
        <v>244</v>
      </c>
      <c r="E414" t="s">
        <v>3169</v>
      </c>
      <c r="F414" s="1">
        <v>43644</v>
      </c>
      <c r="G414" t="s">
        <v>1668</v>
      </c>
      <c r="H414" t="s">
        <v>1669</v>
      </c>
      <c r="I414" t="s">
        <v>1670</v>
      </c>
      <c r="J414" t="s">
        <v>58</v>
      </c>
      <c r="K414" t="s">
        <v>3143</v>
      </c>
      <c r="L414" t="s">
        <v>1677</v>
      </c>
      <c r="M414" t="s">
        <v>3170</v>
      </c>
      <c r="N414" t="s">
        <v>10</v>
      </c>
    </row>
    <row r="415" spans="1:14">
      <c r="A415" t="s">
        <v>10</v>
      </c>
      <c r="B415" s="9" t="s">
        <v>245</v>
      </c>
      <c r="C415" t="s">
        <v>1899</v>
      </c>
      <c r="D415" t="s">
        <v>3171</v>
      </c>
      <c r="E415" t="s">
        <v>3172</v>
      </c>
      <c r="F415" s="1">
        <v>43644</v>
      </c>
      <c r="G415" t="s">
        <v>1668</v>
      </c>
      <c r="H415" t="s">
        <v>1669</v>
      </c>
      <c r="I415" t="s">
        <v>1670</v>
      </c>
      <c r="J415" t="s">
        <v>58</v>
      </c>
      <c r="K415" t="s">
        <v>3143</v>
      </c>
      <c r="L415" t="s">
        <v>1677</v>
      </c>
      <c r="M415" t="s">
        <v>3173</v>
      </c>
      <c r="N415" t="s">
        <v>10</v>
      </c>
    </row>
    <row r="416" spans="1:14">
      <c r="A416" t="s">
        <v>10</v>
      </c>
      <c r="B416" s="9" t="s">
        <v>246</v>
      </c>
      <c r="C416" t="s">
        <v>1899</v>
      </c>
      <c r="D416" t="s">
        <v>247</v>
      </c>
      <c r="E416" t="s">
        <v>3174</v>
      </c>
      <c r="F416" s="1">
        <v>43644</v>
      </c>
      <c r="G416" t="s">
        <v>1668</v>
      </c>
      <c r="H416" t="s">
        <v>1669</v>
      </c>
      <c r="I416" t="s">
        <v>1670</v>
      </c>
      <c r="J416" t="s">
        <v>58</v>
      </c>
      <c r="K416" t="s">
        <v>3143</v>
      </c>
      <c r="L416" t="s">
        <v>1677</v>
      </c>
      <c r="M416" t="s">
        <v>3175</v>
      </c>
      <c r="N416" t="s">
        <v>10</v>
      </c>
    </row>
    <row r="417" spans="1:14">
      <c r="A417" t="s">
        <v>10</v>
      </c>
      <c r="B417" s="9" t="s">
        <v>248</v>
      </c>
      <c r="C417" t="s">
        <v>1899</v>
      </c>
      <c r="D417" t="s">
        <v>3176</v>
      </c>
      <c r="E417" t="s">
        <v>3177</v>
      </c>
      <c r="F417" s="1">
        <v>43644</v>
      </c>
      <c r="G417" t="s">
        <v>1668</v>
      </c>
      <c r="H417" t="s">
        <v>1669</v>
      </c>
      <c r="I417" t="s">
        <v>1670</v>
      </c>
      <c r="J417" t="s">
        <v>58</v>
      </c>
      <c r="K417" t="s">
        <v>3143</v>
      </c>
      <c r="L417" t="s">
        <v>1677</v>
      </c>
      <c r="M417" t="s">
        <v>3178</v>
      </c>
      <c r="N417" t="s">
        <v>10</v>
      </c>
    </row>
    <row r="418" spans="1:14">
      <c r="A418" t="s">
        <v>10</v>
      </c>
      <c r="B418" s="9" t="s">
        <v>249</v>
      </c>
      <c r="C418" t="s">
        <v>1899</v>
      </c>
      <c r="D418" t="s">
        <v>250</v>
      </c>
      <c r="E418" t="s">
        <v>3179</v>
      </c>
      <c r="F418" s="1">
        <v>43644</v>
      </c>
      <c r="G418" t="s">
        <v>1668</v>
      </c>
      <c r="H418" t="s">
        <v>1669</v>
      </c>
      <c r="I418" t="s">
        <v>1670</v>
      </c>
      <c r="J418" t="s">
        <v>1736</v>
      </c>
      <c r="K418" t="s">
        <v>3143</v>
      </c>
      <c r="L418" t="s">
        <v>1677</v>
      </c>
      <c r="M418" t="s">
        <v>3180</v>
      </c>
      <c r="N418" t="s">
        <v>10</v>
      </c>
    </row>
    <row r="419" spans="1:14">
      <c r="A419" t="s">
        <v>10</v>
      </c>
      <c r="B419" s="9" t="s">
        <v>251</v>
      </c>
      <c r="C419" t="s">
        <v>1899</v>
      </c>
      <c r="D419" t="s">
        <v>252</v>
      </c>
      <c r="E419" t="s">
        <v>3181</v>
      </c>
      <c r="F419" s="1">
        <v>43644</v>
      </c>
      <c r="G419" t="s">
        <v>1668</v>
      </c>
      <c r="H419" t="s">
        <v>1669</v>
      </c>
      <c r="I419" t="s">
        <v>1670</v>
      </c>
      <c r="J419" t="s">
        <v>58</v>
      </c>
      <c r="K419" t="s">
        <v>3143</v>
      </c>
      <c r="L419" t="s">
        <v>1677</v>
      </c>
      <c r="M419" t="s">
        <v>3182</v>
      </c>
      <c r="N419" t="s">
        <v>10</v>
      </c>
    </row>
    <row r="420" spans="1:14">
      <c r="A420" t="s">
        <v>10</v>
      </c>
      <c r="B420" s="9" t="s">
        <v>253</v>
      </c>
      <c r="C420" t="s">
        <v>1899</v>
      </c>
      <c r="D420" t="s">
        <v>3183</v>
      </c>
      <c r="E420" t="s">
        <v>3184</v>
      </c>
      <c r="F420" s="1">
        <v>43644</v>
      </c>
      <c r="G420" t="s">
        <v>1668</v>
      </c>
      <c r="H420" t="s">
        <v>1669</v>
      </c>
      <c r="I420" t="s">
        <v>1670</v>
      </c>
      <c r="J420" t="s">
        <v>58</v>
      </c>
      <c r="K420" t="s">
        <v>3143</v>
      </c>
      <c r="L420" t="s">
        <v>1677</v>
      </c>
      <c r="M420" t="s">
        <v>3185</v>
      </c>
      <c r="N420" t="s">
        <v>10</v>
      </c>
    </row>
    <row r="421" spans="1:14">
      <c r="A421" t="s">
        <v>10</v>
      </c>
      <c r="B421" s="9" t="s">
        <v>254</v>
      </c>
      <c r="C421" t="s">
        <v>1899</v>
      </c>
      <c r="D421" t="s">
        <v>255</v>
      </c>
      <c r="E421" t="s">
        <v>3186</v>
      </c>
      <c r="F421" s="1">
        <v>43644</v>
      </c>
      <c r="G421" t="s">
        <v>1668</v>
      </c>
      <c r="H421" t="s">
        <v>1669</v>
      </c>
      <c r="I421" t="s">
        <v>1670</v>
      </c>
      <c r="J421" t="s">
        <v>58</v>
      </c>
      <c r="K421" t="s">
        <v>3143</v>
      </c>
      <c r="L421" t="s">
        <v>1677</v>
      </c>
      <c r="M421" t="s">
        <v>3187</v>
      </c>
      <c r="N421" t="s">
        <v>10</v>
      </c>
    </row>
    <row r="422" spans="1:14">
      <c r="A422" t="s">
        <v>3</v>
      </c>
      <c r="B422" s="9" t="s">
        <v>256</v>
      </c>
      <c r="C422" t="s">
        <v>1899</v>
      </c>
      <c r="D422" t="s">
        <v>3188</v>
      </c>
      <c r="E422" t="s">
        <v>3189</v>
      </c>
      <c r="F422" s="1">
        <v>43644</v>
      </c>
      <c r="G422" t="s">
        <v>1668</v>
      </c>
      <c r="H422" t="s">
        <v>1669</v>
      </c>
      <c r="I422" t="s">
        <v>1670</v>
      </c>
      <c r="J422" t="s">
        <v>1736</v>
      </c>
      <c r="K422" t="s">
        <v>3143</v>
      </c>
      <c r="L422" t="s">
        <v>1677</v>
      </c>
      <c r="M422" t="s">
        <v>3190</v>
      </c>
      <c r="N422" t="s">
        <v>3</v>
      </c>
    </row>
    <row r="423" spans="1:14">
      <c r="A423" t="s">
        <v>3</v>
      </c>
      <c r="B423" s="9" t="s">
        <v>257</v>
      </c>
      <c r="C423" t="s">
        <v>1899</v>
      </c>
      <c r="D423" t="s">
        <v>258</v>
      </c>
      <c r="E423" t="s">
        <v>3191</v>
      </c>
      <c r="F423" s="1">
        <v>43644</v>
      </c>
      <c r="G423" t="s">
        <v>1668</v>
      </c>
      <c r="H423" t="s">
        <v>1669</v>
      </c>
      <c r="I423" t="s">
        <v>1670</v>
      </c>
      <c r="J423" t="s">
        <v>1736</v>
      </c>
      <c r="K423" t="s">
        <v>3143</v>
      </c>
      <c r="L423" t="s">
        <v>1677</v>
      </c>
      <c r="M423" t="s">
        <v>3192</v>
      </c>
      <c r="N423" t="s">
        <v>3</v>
      </c>
    </row>
    <row r="424" spans="1:14">
      <c r="A424" t="s">
        <v>10</v>
      </c>
      <c r="B424" s="9" t="s">
        <v>259</v>
      </c>
      <c r="C424" t="s">
        <v>1899</v>
      </c>
      <c r="D424" t="s">
        <v>3193</v>
      </c>
      <c r="E424" t="s">
        <v>3194</v>
      </c>
      <c r="F424" s="1">
        <v>43644</v>
      </c>
      <c r="G424" t="s">
        <v>1668</v>
      </c>
      <c r="H424" t="s">
        <v>1669</v>
      </c>
      <c r="I424" t="s">
        <v>1670</v>
      </c>
      <c r="J424" t="s">
        <v>58</v>
      </c>
      <c r="K424" t="s">
        <v>3143</v>
      </c>
      <c r="L424" t="s">
        <v>1677</v>
      </c>
      <c r="M424" t="s">
        <v>3195</v>
      </c>
      <c r="N424" t="s">
        <v>10</v>
      </c>
    </row>
    <row r="425" spans="1:14">
      <c r="A425" t="s">
        <v>10</v>
      </c>
      <c r="B425" s="9" t="s">
        <v>260</v>
      </c>
      <c r="C425" t="s">
        <v>1899</v>
      </c>
      <c r="D425" t="s">
        <v>261</v>
      </c>
      <c r="E425" t="s">
        <v>3196</v>
      </c>
      <c r="F425" s="1">
        <v>43644</v>
      </c>
      <c r="G425" t="s">
        <v>1668</v>
      </c>
      <c r="H425" t="s">
        <v>1669</v>
      </c>
      <c r="I425" t="s">
        <v>1670</v>
      </c>
      <c r="J425" t="s">
        <v>58</v>
      </c>
      <c r="K425" t="s">
        <v>3143</v>
      </c>
      <c r="L425" t="s">
        <v>1677</v>
      </c>
      <c r="M425" t="s">
        <v>3197</v>
      </c>
      <c r="N425" t="s">
        <v>10</v>
      </c>
    </row>
    <row r="426" spans="1:14">
      <c r="A426" t="s">
        <v>10</v>
      </c>
      <c r="B426" s="9" t="s">
        <v>262</v>
      </c>
      <c r="C426" t="s">
        <v>1899</v>
      </c>
      <c r="D426" t="s">
        <v>3198</v>
      </c>
      <c r="E426" t="s">
        <v>3199</v>
      </c>
      <c r="F426" s="1">
        <v>43644</v>
      </c>
      <c r="G426" t="s">
        <v>1668</v>
      </c>
      <c r="H426" t="s">
        <v>1669</v>
      </c>
      <c r="I426" t="s">
        <v>1670</v>
      </c>
      <c r="J426" t="s">
        <v>58</v>
      </c>
      <c r="K426" t="s">
        <v>3143</v>
      </c>
      <c r="L426" t="s">
        <v>1677</v>
      </c>
      <c r="M426" t="s">
        <v>3200</v>
      </c>
      <c r="N426" t="s">
        <v>10</v>
      </c>
    </row>
    <row r="427" spans="1:14">
      <c r="A427" t="s">
        <v>10</v>
      </c>
      <c r="B427" s="9" t="s">
        <v>263</v>
      </c>
      <c r="C427" t="s">
        <v>1899</v>
      </c>
      <c r="D427" t="s">
        <v>264</v>
      </c>
      <c r="E427" t="s">
        <v>3201</v>
      </c>
      <c r="F427" s="1">
        <v>43644</v>
      </c>
      <c r="G427" t="s">
        <v>1668</v>
      </c>
      <c r="H427" t="s">
        <v>1669</v>
      </c>
      <c r="I427" t="s">
        <v>1670</v>
      </c>
      <c r="J427" t="s">
        <v>58</v>
      </c>
      <c r="K427" t="s">
        <v>3143</v>
      </c>
      <c r="L427" t="s">
        <v>1677</v>
      </c>
      <c r="M427" t="s">
        <v>3202</v>
      </c>
      <c r="N427" t="s">
        <v>10</v>
      </c>
    </row>
    <row r="428" spans="1:14">
      <c r="A428" t="s">
        <v>3</v>
      </c>
      <c r="B428" s="9" t="s">
        <v>265</v>
      </c>
      <c r="C428" t="s">
        <v>1899</v>
      </c>
      <c r="D428" t="s">
        <v>3203</v>
      </c>
      <c r="E428" t="s">
        <v>3204</v>
      </c>
      <c r="F428" s="1">
        <v>43644</v>
      </c>
      <c r="G428" t="s">
        <v>2379</v>
      </c>
      <c r="H428" t="s">
        <v>1669</v>
      </c>
      <c r="I428" t="s">
        <v>1670</v>
      </c>
      <c r="J428" t="s">
        <v>1736</v>
      </c>
      <c r="K428" t="s">
        <v>3143</v>
      </c>
      <c r="L428" t="s">
        <v>1677</v>
      </c>
      <c r="M428" t="s">
        <v>3205</v>
      </c>
      <c r="N428" t="s">
        <v>3</v>
      </c>
    </row>
    <row r="429" spans="1:14">
      <c r="A429" t="s">
        <v>3</v>
      </c>
      <c r="B429" s="9" t="s">
        <v>266</v>
      </c>
      <c r="C429" t="s">
        <v>1899</v>
      </c>
      <c r="D429" t="s">
        <v>3206</v>
      </c>
      <c r="E429" t="s">
        <v>3207</v>
      </c>
      <c r="F429" s="1">
        <v>43644</v>
      </c>
      <c r="G429" t="s">
        <v>2379</v>
      </c>
      <c r="H429" t="s">
        <v>1669</v>
      </c>
      <c r="I429" t="s">
        <v>1670</v>
      </c>
      <c r="J429" t="s">
        <v>1736</v>
      </c>
      <c r="K429" t="s">
        <v>3143</v>
      </c>
      <c r="L429" t="s">
        <v>1677</v>
      </c>
      <c r="M429" t="s">
        <v>3208</v>
      </c>
      <c r="N429" t="s">
        <v>3</v>
      </c>
    </row>
    <row r="430" spans="1:14">
      <c r="A430" t="s">
        <v>3</v>
      </c>
      <c r="B430" s="9" t="s">
        <v>267</v>
      </c>
      <c r="C430" t="s">
        <v>1899</v>
      </c>
      <c r="D430" t="s">
        <v>268</v>
      </c>
      <c r="E430" t="s">
        <v>3209</v>
      </c>
      <c r="F430" s="1">
        <v>43644</v>
      </c>
      <c r="G430" t="s">
        <v>2379</v>
      </c>
      <c r="H430" t="s">
        <v>1669</v>
      </c>
      <c r="I430" t="s">
        <v>1670</v>
      </c>
      <c r="J430" t="s">
        <v>1736</v>
      </c>
      <c r="K430" t="s">
        <v>3143</v>
      </c>
      <c r="L430" t="s">
        <v>1677</v>
      </c>
      <c r="M430" t="s">
        <v>3210</v>
      </c>
      <c r="N430" t="s">
        <v>3</v>
      </c>
    </row>
    <row r="431" spans="1:14">
      <c r="A431" t="s">
        <v>3</v>
      </c>
      <c r="B431" s="9" t="s">
        <v>269</v>
      </c>
      <c r="C431" t="s">
        <v>1899</v>
      </c>
      <c r="D431" t="s">
        <v>3211</v>
      </c>
      <c r="E431" t="s">
        <v>3212</v>
      </c>
      <c r="F431" s="1">
        <v>43644</v>
      </c>
      <c r="G431" t="s">
        <v>2379</v>
      </c>
      <c r="H431" t="s">
        <v>1669</v>
      </c>
      <c r="I431" t="s">
        <v>1670</v>
      </c>
      <c r="J431" t="s">
        <v>1736</v>
      </c>
      <c r="K431" t="s">
        <v>3143</v>
      </c>
      <c r="L431" t="s">
        <v>1677</v>
      </c>
      <c r="M431" t="s">
        <v>3213</v>
      </c>
      <c r="N431" t="s">
        <v>3</v>
      </c>
    </row>
    <row r="432" spans="1:14">
      <c r="A432" t="s">
        <v>3</v>
      </c>
      <c r="B432" s="9" t="s">
        <v>270</v>
      </c>
      <c r="C432" t="s">
        <v>1899</v>
      </c>
      <c r="D432" t="s">
        <v>271</v>
      </c>
      <c r="E432" t="s">
        <v>3214</v>
      </c>
      <c r="F432" s="1">
        <v>43644</v>
      </c>
      <c r="G432" t="s">
        <v>2379</v>
      </c>
      <c r="H432" t="s">
        <v>1669</v>
      </c>
      <c r="I432" t="s">
        <v>1670</v>
      </c>
      <c r="J432" t="s">
        <v>1736</v>
      </c>
      <c r="K432" t="s">
        <v>3143</v>
      </c>
      <c r="L432" t="s">
        <v>1677</v>
      </c>
      <c r="M432" t="s">
        <v>3215</v>
      </c>
      <c r="N432" t="s">
        <v>3</v>
      </c>
    </row>
    <row r="433" spans="1:14">
      <c r="A433" t="s">
        <v>10</v>
      </c>
      <c r="B433" s="9" t="s">
        <v>272</v>
      </c>
      <c r="C433" t="s">
        <v>1899</v>
      </c>
      <c r="D433" t="s">
        <v>273</v>
      </c>
      <c r="E433" t="s">
        <v>3216</v>
      </c>
      <c r="F433" s="1">
        <v>43644</v>
      </c>
      <c r="G433" t="s">
        <v>1668</v>
      </c>
      <c r="H433" t="s">
        <v>1669</v>
      </c>
      <c r="I433" t="s">
        <v>1670</v>
      </c>
      <c r="J433" t="s">
        <v>58</v>
      </c>
      <c r="K433" t="s">
        <v>3143</v>
      </c>
      <c r="L433" t="s">
        <v>1677</v>
      </c>
      <c r="M433" t="s">
        <v>3217</v>
      </c>
      <c r="N433" t="s">
        <v>10</v>
      </c>
    </row>
    <row r="434" spans="1:14">
      <c r="A434" t="s">
        <v>10</v>
      </c>
      <c r="B434" s="9" t="s">
        <v>274</v>
      </c>
      <c r="C434" t="s">
        <v>1899</v>
      </c>
      <c r="D434" t="s">
        <v>3218</v>
      </c>
      <c r="E434" t="s">
        <v>3219</v>
      </c>
      <c r="F434" s="1">
        <v>43644</v>
      </c>
      <c r="G434" t="s">
        <v>1668</v>
      </c>
      <c r="H434" t="s">
        <v>1669</v>
      </c>
      <c r="I434" t="s">
        <v>1670</v>
      </c>
      <c r="J434" t="s">
        <v>58</v>
      </c>
      <c r="K434" t="s">
        <v>3143</v>
      </c>
      <c r="L434" t="s">
        <v>1677</v>
      </c>
      <c r="M434" t="s">
        <v>3220</v>
      </c>
      <c r="N434" t="s">
        <v>10</v>
      </c>
    </row>
    <row r="435" spans="1:14">
      <c r="A435" t="s">
        <v>10</v>
      </c>
      <c r="B435" s="9" t="s">
        <v>275</v>
      </c>
      <c r="C435" t="s">
        <v>1899</v>
      </c>
      <c r="D435" t="s">
        <v>3221</v>
      </c>
      <c r="E435" t="s">
        <v>3222</v>
      </c>
      <c r="F435" s="1">
        <v>43644</v>
      </c>
      <c r="G435" t="s">
        <v>1668</v>
      </c>
      <c r="H435" t="s">
        <v>1669</v>
      </c>
      <c r="I435" t="s">
        <v>1670</v>
      </c>
      <c r="J435" t="s">
        <v>58</v>
      </c>
      <c r="K435" t="s">
        <v>3143</v>
      </c>
      <c r="L435" t="s">
        <v>1677</v>
      </c>
      <c r="M435" t="s">
        <v>3223</v>
      </c>
      <c r="N435" t="s">
        <v>10</v>
      </c>
    </row>
    <row r="436" spans="1:14">
      <c r="A436" t="s">
        <v>10</v>
      </c>
      <c r="B436" s="9" t="s">
        <v>276</v>
      </c>
      <c r="C436" t="s">
        <v>1899</v>
      </c>
      <c r="D436" t="s">
        <v>3224</v>
      </c>
      <c r="E436" t="s">
        <v>3225</v>
      </c>
      <c r="F436" s="1">
        <v>43644</v>
      </c>
      <c r="G436" t="s">
        <v>1668</v>
      </c>
      <c r="H436" t="s">
        <v>1669</v>
      </c>
      <c r="I436" t="s">
        <v>1670</v>
      </c>
      <c r="J436" t="s">
        <v>1736</v>
      </c>
      <c r="K436" t="s">
        <v>3143</v>
      </c>
      <c r="L436" t="s">
        <v>1677</v>
      </c>
      <c r="M436" t="s">
        <v>3226</v>
      </c>
      <c r="N436" t="s">
        <v>10</v>
      </c>
    </row>
    <row r="437" spans="1:14">
      <c r="A437" t="s">
        <v>10</v>
      </c>
      <c r="B437" s="9" t="s">
        <v>277</v>
      </c>
      <c r="C437" t="s">
        <v>1899</v>
      </c>
      <c r="D437" t="s">
        <v>3227</v>
      </c>
      <c r="E437" t="s">
        <v>3228</v>
      </c>
      <c r="F437" s="1">
        <v>43644</v>
      </c>
      <c r="G437" t="s">
        <v>1668</v>
      </c>
      <c r="H437" t="s">
        <v>1669</v>
      </c>
      <c r="I437" t="s">
        <v>1670</v>
      </c>
      <c r="J437" t="s">
        <v>1736</v>
      </c>
      <c r="K437" t="s">
        <v>3143</v>
      </c>
      <c r="L437" t="s">
        <v>1677</v>
      </c>
      <c r="M437" t="s">
        <v>3229</v>
      </c>
      <c r="N437" t="s">
        <v>10</v>
      </c>
    </row>
    <row r="438" spans="1:14">
      <c r="A438" t="s">
        <v>10</v>
      </c>
      <c r="B438" s="9" t="s">
        <v>278</v>
      </c>
      <c r="C438" t="s">
        <v>1899</v>
      </c>
      <c r="D438" t="s">
        <v>3230</v>
      </c>
      <c r="E438" t="s">
        <v>3231</v>
      </c>
      <c r="F438" s="1">
        <v>43644</v>
      </c>
      <c r="G438" t="s">
        <v>1668</v>
      </c>
      <c r="H438" t="s">
        <v>1669</v>
      </c>
      <c r="I438" t="s">
        <v>1670</v>
      </c>
      <c r="J438" t="s">
        <v>1736</v>
      </c>
      <c r="K438" t="s">
        <v>3143</v>
      </c>
      <c r="L438" t="s">
        <v>1677</v>
      </c>
      <c r="M438" t="s">
        <v>3232</v>
      </c>
      <c r="N438" t="s">
        <v>10</v>
      </c>
    </row>
    <row r="439" spans="1:14">
      <c r="A439" t="s">
        <v>10</v>
      </c>
      <c r="B439" s="9" t="s">
        <v>279</v>
      </c>
      <c r="C439" t="s">
        <v>1899</v>
      </c>
      <c r="D439" t="s">
        <v>3233</v>
      </c>
      <c r="E439" t="s">
        <v>3234</v>
      </c>
      <c r="F439" s="1">
        <v>43644</v>
      </c>
      <c r="G439" t="s">
        <v>1668</v>
      </c>
      <c r="H439" t="s">
        <v>1669</v>
      </c>
      <c r="I439" t="s">
        <v>1670</v>
      </c>
      <c r="J439" t="s">
        <v>1736</v>
      </c>
      <c r="K439" t="s">
        <v>3143</v>
      </c>
      <c r="L439" t="s">
        <v>1677</v>
      </c>
      <c r="M439" t="s">
        <v>3235</v>
      </c>
      <c r="N439" t="s">
        <v>10</v>
      </c>
    </row>
    <row r="440" spans="1:14">
      <c r="A440" t="s">
        <v>10</v>
      </c>
      <c r="B440" s="9" t="s">
        <v>280</v>
      </c>
      <c r="C440" t="s">
        <v>1899</v>
      </c>
      <c r="D440" t="s">
        <v>3236</v>
      </c>
      <c r="E440" t="s">
        <v>3237</v>
      </c>
      <c r="F440" s="1">
        <v>43644</v>
      </c>
      <c r="G440" t="s">
        <v>1668</v>
      </c>
      <c r="H440" t="s">
        <v>1669</v>
      </c>
      <c r="I440" t="s">
        <v>1670</v>
      </c>
      <c r="J440" t="s">
        <v>1736</v>
      </c>
      <c r="K440" t="s">
        <v>3143</v>
      </c>
      <c r="L440" t="s">
        <v>1677</v>
      </c>
      <c r="M440" t="s">
        <v>3238</v>
      </c>
      <c r="N440" t="s">
        <v>10</v>
      </c>
    </row>
    <row r="441" spans="1:14">
      <c r="A441" t="s">
        <v>10</v>
      </c>
      <c r="B441" s="9" t="s">
        <v>281</v>
      </c>
      <c r="C441" t="s">
        <v>1899</v>
      </c>
      <c r="D441" t="s">
        <v>3239</v>
      </c>
      <c r="E441" t="s">
        <v>3240</v>
      </c>
      <c r="F441" s="1">
        <v>43644</v>
      </c>
      <c r="G441" t="s">
        <v>1668</v>
      </c>
      <c r="H441" t="s">
        <v>1669</v>
      </c>
      <c r="I441" t="s">
        <v>1670</v>
      </c>
      <c r="J441" t="s">
        <v>1736</v>
      </c>
      <c r="K441" t="s">
        <v>3143</v>
      </c>
      <c r="L441" t="s">
        <v>1677</v>
      </c>
      <c r="M441" t="s">
        <v>3241</v>
      </c>
      <c r="N441" t="s">
        <v>10</v>
      </c>
    </row>
    <row r="442" spans="1:14">
      <c r="A442" t="s">
        <v>10</v>
      </c>
      <c r="B442" s="9" t="s">
        <v>12</v>
      </c>
      <c r="C442" t="s">
        <v>1899</v>
      </c>
      <c r="D442" t="s">
        <v>13</v>
      </c>
      <c r="E442" t="s">
        <v>3242</v>
      </c>
      <c r="F442" s="1">
        <v>43644</v>
      </c>
      <c r="G442" t="s">
        <v>1668</v>
      </c>
      <c r="H442" t="s">
        <v>1669</v>
      </c>
      <c r="I442" t="s">
        <v>1670</v>
      </c>
      <c r="J442" t="s">
        <v>59</v>
      </c>
      <c r="K442" t="s">
        <v>3243</v>
      </c>
      <c r="L442" t="s">
        <v>1875</v>
      </c>
      <c r="M442" t="s">
        <v>3244</v>
      </c>
      <c r="N442" t="s">
        <v>10</v>
      </c>
    </row>
    <row r="443" spans="1:14">
      <c r="A443" t="s">
        <v>10</v>
      </c>
      <c r="B443" s="9" t="s">
        <v>282</v>
      </c>
      <c r="C443" t="s">
        <v>1899</v>
      </c>
      <c r="D443" t="s">
        <v>283</v>
      </c>
      <c r="E443" t="s">
        <v>3245</v>
      </c>
      <c r="F443" s="1">
        <v>43644</v>
      </c>
      <c r="G443" t="s">
        <v>1668</v>
      </c>
      <c r="H443" t="s">
        <v>1669</v>
      </c>
      <c r="I443" t="s">
        <v>1670</v>
      </c>
      <c r="J443" t="s">
        <v>1736</v>
      </c>
      <c r="K443" t="s">
        <v>3243</v>
      </c>
      <c r="L443" t="s">
        <v>1875</v>
      </c>
      <c r="M443" t="s">
        <v>3246</v>
      </c>
      <c r="N443" t="s">
        <v>10</v>
      </c>
    </row>
    <row r="444" spans="1:14">
      <c r="A444" t="s">
        <v>1644</v>
      </c>
      <c r="B444" s="9" t="s">
        <v>284</v>
      </c>
      <c r="C444" t="s">
        <v>1899</v>
      </c>
      <c r="D444" t="s">
        <v>3247</v>
      </c>
      <c r="E444" t="s">
        <v>3248</v>
      </c>
      <c r="F444" s="1">
        <v>43644</v>
      </c>
      <c r="G444" t="s">
        <v>1668</v>
      </c>
      <c r="H444" t="s">
        <v>1669</v>
      </c>
      <c r="I444" t="s">
        <v>1670</v>
      </c>
      <c r="J444" t="s">
        <v>3138</v>
      </c>
      <c r="K444" t="s">
        <v>3139</v>
      </c>
      <c r="L444" t="s">
        <v>1677</v>
      </c>
      <c r="M444" t="s">
        <v>3249</v>
      </c>
      <c r="N444" t="s">
        <v>1644</v>
      </c>
    </row>
    <row r="445" spans="1:14">
      <c r="A445" t="s">
        <v>10</v>
      </c>
      <c r="B445" s="9" t="s">
        <v>285</v>
      </c>
      <c r="C445" t="s">
        <v>1899</v>
      </c>
      <c r="D445" t="s">
        <v>286</v>
      </c>
      <c r="E445" t="s">
        <v>3250</v>
      </c>
      <c r="F445" s="1">
        <v>43644</v>
      </c>
      <c r="G445" t="s">
        <v>1668</v>
      </c>
      <c r="H445" t="s">
        <v>1669</v>
      </c>
      <c r="I445" t="s">
        <v>1670</v>
      </c>
      <c r="J445" t="s">
        <v>58</v>
      </c>
      <c r="K445" t="s">
        <v>3243</v>
      </c>
      <c r="L445" t="s">
        <v>1875</v>
      </c>
      <c r="M445" t="s">
        <v>3251</v>
      </c>
      <c r="N445" t="s">
        <v>10</v>
      </c>
    </row>
    <row r="446" spans="1:14">
      <c r="A446" t="s">
        <v>10</v>
      </c>
      <c r="B446" s="9" t="s">
        <v>287</v>
      </c>
      <c r="C446" t="s">
        <v>1899</v>
      </c>
      <c r="D446" t="s">
        <v>3252</v>
      </c>
      <c r="E446" t="s">
        <v>3253</v>
      </c>
      <c r="F446" s="1">
        <v>43644</v>
      </c>
      <c r="G446" t="s">
        <v>1668</v>
      </c>
      <c r="H446" t="s">
        <v>1669</v>
      </c>
      <c r="I446" t="s">
        <v>1735</v>
      </c>
      <c r="J446" t="s">
        <v>105</v>
      </c>
      <c r="K446" t="s">
        <v>3243</v>
      </c>
      <c r="L446" t="s">
        <v>1875</v>
      </c>
      <c r="M446" t="s">
        <v>3254</v>
      </c>
      <c r="N446" t="s">
        <v>10</v>
      </c>
    </row>
    <row r="447" spans="1:14">
      <c r="A447" t="s">
        <v>10</v>
      </c>
      <c r="B447" s="9" t="s">
        <v>288</v>
      </c>
      <c r="C447" t="s">
        <v>1899</v>
      </c>
      <c r="D447" t="s">
        <v>289</v>
      </c>
      <c r="E447" t="s">
        <v>3255</v>
      </c>
      <c r="F447" s="1">
        <v>43644</v>
      </c>
      <c r="G447" t="s">
        <v>1668</v>
      </c>
      <c r="H447" t="s">
        <v>1669</v>
      </c>
      <c r="I447" t="s">
        <v>1670</v>
      </c>
      <c r="J447" t="s">
        <v>58</v>
      </c>
      <c r="K447" t="s">
        <v>3243</v>
      </c>
      <c r="L447" t="s">
        <v>1875</v>
      </c>
      <c r="M447" t="s">
        <v>3256</v>
      </c>
      <c r="N447" t="s">
        <v>10</v>
      </c>
    </row>
    <row r="448" spans="1:14">
      <c r="A448" t="s">
        <v>10</v>
      </c>
      <c r="B448" s="9" t="s">
        <v>290</v>
      </c>
      <c r="C448" t="s">
        <v>1899</v>
      </c>
      <c r="D448" t="s">
        <v>291</v>
      </c>
      <c r="E448" t="s">
        <v>3257</v>
      </c>
      <c r="F448" s="1">
        <v>43644</v>
      </c>
      <c r="G448" t="s">
        <v>1668</v>
      </c>
      <c r="H448" t="s">
        <v>1669</v>
      </c>
      <c r="I448" t="s">
        <v>1670</v>
      </c>
      <c r="J448" t="s">
        <v>105</v>
      </c>
      <c r="K448" t="s">
        <v>3243</v>
      </c>
      <c r="L448" t="s">
        <v>1875</v>
      </c>
      <c r="M448" t="s">
        <v>3258</v>
      </c>
      <c r="N448" t="s">
        <v>10</v>
      </c>
    </row>
    <row r="449" spans="1:14">
      <c r="A449" t="s">
        <v>3</v>
      </c>
      <c r="B449" s="9" t="s">
        <v>292</v>
      </c>
      <c r="C449" t="s">
        <v>1899</v>
      </c>
      <c r="D449" t="s">
        <v>293</v>
      </c>
      <c r="E449" t="s">
        <v>3259</v>
      </c>
      <c r="F449" s="1">
        <v>43644</v>
      </c>
      <c r="G449" t="s">
        <v>1668</v>
      </c>
      <c r="H449" t="s">
        <v>1669</v>
      </c>
      <c r="I449" t="s">
        <v>1735</v>
      </c>
      <c r="J449" t="s">
        <v>58</v>
      </c>
      <c r="K449" t="s">
        <v>3243</v>
      </c>
      <c r="L449" t="s">
        <v>1875</v>
      </c>
      <c r="M449" t="s">
        <v>3260</v>
      </c>
      <c r="N449" t="s">
        <v>3</v>
      </c>
    </row>
    <row r="450" spans="1:14">
      <c r="A450" t="s">
        <v>3</v>
      </c>
      <c r="B450" s="9" t="s">
        <v>294</v>
      </c>
      <c r="C450" t="s">
        <v>1899</v>
      </c>
      <c r="D450" t="s">
        <v>295</v>
      </c>
      <c r="E450" t="s">
        <v>3261</v>
      </c>
      <c r="F450" s="1">
        <v>43644</v>
      </c>
      <c r="G450" t="s">
        <v>1668</v>
      </c>
      <c r="H450" t="s">
        <v>1694</v>
      </c>
      <c r="I450" t="s">
        <v>1670</v>
      </c>
      <c r="J450" t="s">
        <v>59</v>
      </c>
      <c r="K450" t="s">
        <v>1823</v>
      </c>
      <c r="L450" t="s">
        <v>1677</v>
      </c>
      <c r="M450" t="s">
        <v>3262</v>
      </c>
      <c r="N450" t="s">
        <v>3</v>
      </c>
    </row>
    <row r="451" spans="1:14">
      <c r="A451" t="s">
        <v>1644</v>
      </c>
      <c r="B451" s="9" t="s">
        <v>296</v>
      </c>
      <c r="C451" t="s">
        <v>1899</v>
      </c>
      <c r="D451" t="s">
        <v>3263</v>
      </c>
      <c r="E451" t="s">
        <v>3264</v>
      </c>
      <c r="F451" s="1">
        <v>43644</v>
      </c>
      <c r="G451" t="s">
        <v>1668</v>
      </c>
      <c r="H451" t="s">
        <v>1694</v>
      </c>
      <c r="I451" t="s">
        <v>1670</v>
      </c>
      <c r="J451" t="s">
        <v>59</v>
      </c>
      <c r="K451" t="s">
        <v>1823</v>
      </c>
      <c r="L451" t="s">
        <v>1677</v>
      </c>
      <c r="M451" t="s">
        <v>3265</v>
      </c>
      <c r="N451" t="s">
        <v>1644</v>
      </c>
    </row>
    <row r="452" spans="1:14">
      <c r="A452" t="s">
        <v>1644</v>
      </c>
      <c r="B452" s="9" t="s">
        <v>3266</v>
      </c>
      <c r="C452" t="s">
        <v>1899</v>
      </c>
      <c r="D452" t="s">
        <v>3267</v>
      </c>
      <c r="E452" t="s">
        <v>3268</v>
      </c>
      <c r="F452" s="1">
        <v>43644</v>
      </c>
      <c r="G452" t="s">
        <v>3055</v>
      </c>
      <c r="H452" t="s">
        <v>1669</v>
      </c>
      <c r="I452" t="s">
        <v>1670</v>
      </c>
      <c r="J452" t="s">
        <v>1736</v>
      </c>
      <c r="K452" t="s">
        <v>3269</v>
      </c>
      <c r="L452" t="s">
        <v>2045</v>
      </c>
      <c r="M452" t="s">
        <v>3270</v>
      </c>
      <c r="N452" t="s">
        <v>1644</v>
      </c>
    </row>
    <row r="453" spans="1:14">
      <c r="A453" t="s">
        <v>1644</v>
      </c>
      <c r="B453" s="9" t="s">
        <v>3271</v>
      </c>
      <c r="C453" t="s">
        <v>1899</v>
      </c>
      <c r="D453" t="s">
        <v>3272</v>
      </c>
      <c r="E453" t="s">
        <v>3273</v>
      </c>
      <c r="F453" s="1">
        <v>43644</v>
      </c>
      <c r="G453" t="s">
        <v>3055</v>
      </c>
      <c r="H453" t="s">
        <v>1870</v>
      </c>
      <c r="I453" t="s">
        <v>1670</v>
      </c>
      <c r="J453" t="s">
        <v>1736</v>
      </c>
      <c r="K453" t="s">
        <v>3269</v>
      </c>
      <c r="L453" t="s">
        <v>2045</v>
      </c>
      <c r="M453" t="s">
        <v>3274</v>
      </c>
      <c r="N453" t="s">
        <v>1644</v>
      </c>
    </row>
    <row r="454" spans="1:14">
      <c r="A454" t="s">
        <v>1644</v>
      </c>
      <c r="B454" s="9" t="s">
        <v>297</v>
      </c>
      <c r="C454" t="s">
        <v>1899</v>
      </c>
      <c r="D454" t="s">
        <v>3275</v>
      </c>
      <c r="E454" t="s">
        <v>3276</v>
      </c>
      <c r="F454" s="1">
        <v>43644</v>
      </c>
      <c r="G454" t="s">
        <v>1668</v>
      </c>
      <c r="H454" t="s">
        <v>1669</v>
      </c>
      <c r="I454" t="s">
        <v>1670</v>
      </c>
      <c r="J454" t="s">
        <v>3138</v>
      </c>
      <c r="K454" t="s">
        <v>3139</v>
      </c>
      <c r="L454" t="s">
        <v>1677</v>
      </c>
      <c r="M454" t="s">
        <v>3277</v>
      </c>
      <c r="N454" t="s">
        <v>1644</v>
      </c>
    </row>
    <row r="455" spans="1:14">
      <c r="A455" t="s">
        <v>1644</v>
      </c>
      <c r="B455" s="9" t="s">
        <v>298</v>
      </c>
      <c r="C455" t="s">
        <v>1899</v>
      </c>
      <c r="D455" t="s">
        <v>3278</v>
      </c>
      <c r="E455" t="s">
        <v>3279</v>
      </c>
      <c r="F455" s="1">
        <v>43644</v>
      </c>
      <c r="G455" t="s">
        <v>1668</v>
      </c>
      <c r="H455" t="s">
        <v>1669</v>
      </c>
      <c r="I455" t="s">
        <v>1670</v>
      </c>
      <c r="J455" t="s">
        <v>58</v>
      </c>
      <c r="K455" t="s">
        <v>3280</v>
      </c>
      <c r="L455" t="s">
        <v>1827</v>
      </c>
      <c r="M455" t="s">
        <v>3281</v>
      </c>
      <c r="N455" t="s">
        <v>1644</v>
      </c>
    </row>
    <row r="456" spans="1:14">
      <c r="A456" t="s">
        <v>1644</v>
      </c>
      <c r="B456" s="9" t="s">
        <v>299</v>
      </c>
      <c r="C456" t="s">
        <v>1899</v>
      </c>
      <c r="D456" t="s">
        <v>300</v>
      </c>
      <c r="E456" t="s">
        <v>3282</v>
      </c>
      <c r="F456" s="1">
        <v>43644</v>
      </c>
      <c r="G456" t="s">
        <v>1668</v>
      </c>
      <c r="H456" t="s">
        <v>1669</v>
      </c>
      <c r="I456" t="s">
        <v>1670</v>
      </c>
      <c r="J456" t="s">
        <v>58</v>
      </c>
      <c r="K456" t="s">
        <v>3280</v>
      </c>
      <c r="L456" t="s">
        <v>1827</v>
      </c>
      <c r="M456" t="s">
        <v>3283</v>
      </c>
      <c r="N456" t="s">
        <v>1644</v>
      </c>
    </row>
    <row r="457" spans="1:14">
      <c r="A457" t="s">
        <v>1644</v>
      </c>
      <c r="B457" s="9" t="s">
        <v>301</v>
      </c>
      <c r="C457" t="s">
        <v>1899</v>
      </c>
      <c r="D457" t="s">
        <v>302</v>
      </c>
      <c r="E457" t="s">
        <v>3284</v>
      </c>
      <c r="F457" s="1">
        <v>43644</v>
      </c>
      <c r="G457" t="s">
        <v>1668</v>
      </c>
      <c r="H457" t="s">
        <v>1694</v>
      </c>
      <c r="I457" t="s">
        <v>1670</v>
      </c>
      <c r="J457" t="s">
        <v>3285</v>
      </c>
      <c r="K457" t="s">
        <v>3286</v>
      </c>
      <c r="L457" t="s">
        <v>1827</v>
      </c>
      <c r="M457" t="s">
        <v>3287</v>
      </c>
      <c r="N457" t="s">
        <v>1644</v>
      </c>
    </row>
    <row r="458" spans="1:14">
      <c r="A458" t="s">
        <v>1644</v>
      </c>
      <c r="B458" s="9" t="s">
        <v>303</v>
      </c>
      <c r="C458" t="s">
        <v>1899</v>
      </c>
      <c r="D458" t="s">
        <v>304</v>
      </c>
      <c r="E458" t="s">
        <v>3288</v>
      </c>
      <c r="F458" s="1">
        <v>43644</v>
      </c>
      <c r="G458" t="s">
        <v>1668</v>
      </c>
      <c r="H458" t="s">
        <v>1669</v>
      </c>
      <c r="I458" t="s">
        <v>1670</v>
      </c>
      <c r="J458" t="s">
        <v>58</v>
      </c>
      <c r="K458" t="s">
        <v>3286</v>
      </c>
      <c r="L458" t="s">
        <v>1827</v>
      </c>
      <c r="M458" t="s">
        <v>3289</v>
      </c>
      <c r="N458" t="s">
        <v>1644</v>
      </c>
    </row>
    <row r="459" spans="1:14">
      <c r="A459" t="s">
        <v>1644</v>
      </c>
      <c r="B459" s="9" t="s">
        <v>305</v>
      </c>
      <c r="C459" t="s">
        <v>1899</v>
      </c>
      <c r="D459" t="s">
        <v>306</v>
      </c>
      <c r="E459" t="s">
        <v>3290</v>
      </c>
      <c r="F459" s="1">
        <v>43644</v>
      </c>
      <c r="G459" t="s">
        <v>1668</v>
      </c>
      <c r="H459" t="s">
        <v>1669</v>
      </c>
      <c r="I459" t="s">
        <v>1670</v>
      </c>
      <c r="J459" t="s">
        <v>58</v>
      </c>
      <c r="K459" t="s">
        <v>3286</v>
      </c>
      <c r="L459" t="s">
        <v>1827</v>
      </c>
      <c r="M459" t="s">
        <v>3291</v>
      </c>
      <c r="N459" t="s">
        <v>1644</v>
      </c>
    </row>
    <row r="460" spans="1:14">
      <c r="A460" t="s">
        <v>1644</v>
      </c>
      <c r="B460" s="9" t="s">
        <v>307</v>
      </c>
      <c r="C460" t="s">
        <v>1899</v>
      </c>
      <c r="D460" t="s">
        <v>308</v>
      </c>
      <c r="E460" t="s">
        <v>3292</v>
      </c>
      <c r="F460" s="1">
        <v>43644</v>
      </c>
      <c r="G460" t="s">
        <v>1668</v>
      </c>
      <c r="H460" t="s">
        <v>1669</v>
      </c>
      <c r="I460" t="s">
        <v>1670</v>
      </c>
      <c r="J460" t="s">
        <v>58</v>
      </c>
      <c r="K460" t="s">
        <v>3286</v>
      </c>
      <c r="L460" t="s">
        <v>1827</v>
      </c>
      <c r="M460" t="s">
        <v>3293</v>
      </c>
      <c r="N460" t="s">
        <v>1644</v>
      </c>
    </row>
    <row r="461" spans="1:14">
      <c r="A461" t="s">
        <v>1644</v>
      </c>
      <c r="B461" s="9" t="s">
        <v>309</v>
      </c>
      <c r="C461" t="s">
        <v>1899</v>
      </c>
      <c r="D461" t="s">
        <v>310</v>
      </c>
      <c r="E461" t="s">
        <v>3294</v>
      </c>
      <c r="F461" s="1">
        <v>43644</v>
      </c>
      <c r="G461" t="s">
        <v>1668</v>
      </c>
      <c r="H461" t="s">
        <v>1669</v>
      </c>
      <c r="I461" t="s">
        <v>1670</v>
      </c>
      <c r="J461" t="s">
        <v>58</v>
      </c>
      <c r="K461" t="s">
        <v>3286</v>
      </c>
      <c r="L461" t="s">
        <v>1827</v>
      </c>
      <c r="M461" t="s">
        <v>3295</v>
      </c>
      <c r="N461" t="s">
        <v>1644</v>
      </c>
    </row>
    <row r="462" spans="1:14">
      <c r="A462" t="s">
        <v>3</v>
      </c>
      <c r="B462" s="9" t="s">
        <v>311</v>
      </c>
      <c r="C462" t="s">
        <v>1899</v>
      </c>
      <c r="D462" t="s">
        <v>312</v>
      </c>
      <c r="E462" t="s">
        <v>3296</v>
      </c>
      <c r="F462" s="1">
        <v>43644</v>
      </c>
      <c r="G462" t="s">
        <v>1668</v>
      </c>
      <c r="H462" t="s">
        <v>1694</v>
      </c>
      <c r="I462" t="s">
        <v>1670</v>
      </c>
      <c r="J462" t="s">
        <v>105</v>
      </c>
      <c r="K462" t="s">
        <v>3297</v>
      </c>
      <c r="L462" t="s">
        <v>1677</v>
      </c>
      <c r="M462" t="s">
        <v>3298</v>
      </c>
      <c r="N462" t="s">
        <v>3</v>
      </c>
    </row>
    <row r="463" spans="1:14">
      <c r="A463" t="s">
        <v>3</v>
      </c>
      <c r="B463" s="9" t="s">
        <v>313</v>
      </c>
      <c r="C463" t="s">
        <v>1899</v>
      </c>
      <c r="D463" t="s">
        <v>314</v>
      </c>
      <c r="E463" t="s">
        <v>3299</v>
      </c>
      <c r="F463" s="1">
        <v>43644</v>
      </c>
      <c r="G463" t="s">
        <v>1668</v>
      </c>
      <c r="H463" t="s">
        <v>1669</v>
      </c>
      <c r="I463" t="s">
        <v>1670</v>
      </c>
      <c r="J463" t="s">
        <v>105</v>
      </c>
      <c r="K463" t="s">
        <v>3297</v>
      </c>
      <c r="L463" t="s">
        <v>1677</v>
      </c>
      <c r="M463" t="s">
        <v>3300</v>
      </c>
      <c r="N463" t="s">
        <v>3</v>
      </c>
    </row>
    <row r="464" spans="1:14">
      <c r="A464" t="s">
        <v>10</v>
      </c>
      <c r="B464" s="9" t="s">
        <v>315</v>
      </c>
      <c r="C464" t="s">
        <v>1899</v>
      </c>
      <c r="D464" t="s">
        <v>316</v>
      </c>
      <c r="E464" t="s">
        <v>3301</v>
      </c>
      <c r="F464" s="1">
        <v>43644</v>
      </c>
      <c r="G464" t="s">
        <v>1668</v>
      </c>
      <c r="H464" t="s">
        <v>1669</v>
      </c>
      <c r="I464" t="s">
        <v>1670</v>
      </c>
      <c r="J464" t="s">
        <v>105</v>
      </c>
      <c r="K464" t="s">
        <v>3297</v>
      </c>
      <c r="L464" t="s">
        <v>1677</v>
      </c>
      <c r="M464" t="s">
        <v>3302</v>
      </c>
      <c r="N464" t="s">
        <v>10</v>
      </c>
    </row>
    <row r="465" spans="1:14">
      <c r="A465" t="s">
        <v>10</v>
      </c>
      <c r="B465" s="9" t="s">
        <v>317</v>
      </c>
      <c r="C465" t="s">
        <v>1899</v>
      </c>
      <c r="D465" t="s">
        <v>3303</v>
      </c>
      <c r="E465" t="s">
        <v>3304</v>
      </c>
      <c r="F465" s="1">
        <v>43644</v>
      </c>
      <c r="G465" t="s">
        <v>1668</v>
      </c>
      <c r="H465" t="s">
        <v>1669</v>
      </c>
      <c r="I465" t="s">
        <v>1735</v>
      </c>
      <c r="J465" t="s">
        <v>59</v>
      </c>
      <c r="K465" t="s">
        <v>3297</v>
      </c>
      <c r="L465" t="s">
        <v>1677</v>
      </c>
      <c r="M465" t="s">
        <v>3305</v>
      </c>
      <c r="N465" t="s">
        <v>10</v>
      </c>
    </row>
    <row r="466" spans="1:14">
      <c r="A466" t="s">
        <v>3</v>
      </c>
      <c r="B466" s="9" t="s">
        <v>318</v>
      </c>
      <c r="C466" t="s">
        <v>1899</v>
      </c>
      <c r="D466" t="s">
        <v>319</v>
      </c>
      <c r="E466" t="s">
        <v>3306</v>
      </c>
      <c r="F466" s="1">
        <v>43646</v>
      </c>
      <c r="G466" t="s">
        <v>2379</v>
      </c>
      <c r="H466" t="s">
        <v>1669</v>
      </c>
      <c r="I466" t="s">
        <v>1670</v>
      </c>
      <c r="J466" t="s">
        <v>59</v>
      </c>
      <c r="K466" t="s">
        <v>3307</v>
      </c>
      <c r="L466" t="s">
        <v>1677</v>
      </c>
      <c r="M466" t="s">
        <v>3308</v>
      </c>
      <c r="N466" t="s">
        <v>3</v>
      </c>
    </row>
    <row r="467" spans="1:14">
      <c r="A467" t="s">
        <v>10</v>
      </c>
      <c r="B467" s="9" t="s">
        <v>320</v>
      </c>
      <c r="C467" t="s">
        <v>1899</v>
      </c>
      <c r="D467" t="s">
        <v>321</v>
      </c>
      <c r="E467" t="s">
        <v>3309</v>
      </c>
      <c r="F467" s="1">
        <v>43644</v>
      </c>
      <c r="G467" t="s">
        <v>1668</v>
      </c>
      <c r="H467" t="s">
        <v>1669</v>
      </c>
      <c r="I467" t="s">
        <v>1670</v>
      </c>
      <c r="J467" t="s">
        <v>3310</v>
      </c>
      <c r="K467" t="s">
        <v>3311</v>
      </c>
      <c r="L467" t="s">
        <v>1677</v>
      </c>
      <c r="M467" t="s">
        <v>3312</v>
      </c>
      <c r="N467" t="s">
        <v>10</v>
      </c>
    </row>
    <row r="468" spans="1:14">
      <c r="A468" t="s">
        <v>1644</v>
      </c>
      <c r="B468" s="9" t="s">
        <v>322</v>
      </c>
      <c r="C468" t="s">
        <v>1899</v>
      </c>
      <c r="D468" t="s">
        <v>3313</v>
      </c>
      <c r="E468" t="s">
        <v>3314</v>
      </c>
      <c r="F468" s="1">
        <v>43644</v>
      </c>
      <c r="G468" t="s">
        <v>1668</v>
      </c>
      <c r="H468" t="s">
        <v>1669</v>
      </c>
      <c r="I468" t="s">
        <v>1670</v>
      </c>
      <c r="J468" t="s">
        <v>3138</v>
      </c>
      <c r="K468" t="s">
        <v>3139</v>
      </c>
      <c r="L468" t="s">
        <v>1677</v>
      </c>
      <c r="M468" t="s">
        <v>3315</v>
      </c>
      <c r="N468" t="s">
        <v>1644</v>
      </c>
    </row>
    <row r="469" spans="1:14">
      <c r="A469" t="s">
        <v>1644</v>
      </c>
      <c r="B469" s="9" t="s">
        <v>323</v>
      </c>
      <c r="C469" t="s">
        <v>1899</v>
      </c>
      <c r="D469" t="s">
        <v>3316</v>
      </c>
      <c r="E469" t="s">
        <v>3317</v>
      </c>
      <c r="F469" s="1">
        <v>43644</v>
      </c>
      <c r="G469" t="s">
        <v>1668</v>
      </c>
      <c r="H469" t="s">
        <v>1669</v>
      </c>
      <c r="I469" t="s">
        <v>1670</v>
      </c>
      <c r="J469" t="s">
        <v>3138</v>
      </c>
      <c r="K469" t="s">
        <v>3318</v>
      </c>
      <c r="L469" t="s">
        <v>1677</v>
      </c>
      <c r="M469" t="s">
        <v>3319</v>
      </c>
      <c r="N469" t="s">
        <v>1644</v>
      </c>
    </row>
    <row r="470" spans="1:14">
      <c r="A470" t="s">
        <v>10</v>
      </c>
      <c r="B470" s="9" t="s">
        <v>324</v>
      </c>
      <c r="C470" t="s">
        <v>1899</v>
      </c>
      <c r="D470" t="s">
        <v>325</v>
      </c>
      <c r="E470" t="s">
        <v>3320</v>
      </c>
      <c r="F470" s="1">
        <v>43644</v>
      </c>
      <c r="G470" t="s">
        <v>1668</v>
      </c>
      <c r="H470" t="s">
        <v>1669</v>
      </c>
      <c r="I470" t="s">
        <v>1670</v>
      </c>
      <c r="J470" t="s">
        <v>3138</v>
      </c>
      <c r="K470" t="s">
        <v>3243</v>
      </c>
      <c r="L470" t="s">
        <v>1875</v>
      </c>
      <c r="M470" t="s">
        <v>3321</v>
      </c>
      <c r="N470" t="s">
        <v>10</v>
      </c>
    </row>
    <row r="471" spans="1:14">
      <c r="A471" t="s">
        <v>1644</v>
      </c>
      <c r="B471" s="9" t="s">
        <v>326</v>
      </c>
      <c r="C471" t="s">
        <v>1899</v>
      </c>
      <c r="D471" t="s">
        <v>3322</v>
      </c>
      <c r="E471" t="s">
        <v>3323</v>
      </c>
      <c r="F471" s="1">
        <v>43644</v>
      </c>
      <c r="G471" t="s">
        <v>1668</v>
      </c>
      <c r="H471" t="s">
        <v>1669</v>
      </c>
      <c r="I471" t="s">
        <v>1670</v>
      </c>
      <c r="J471" t="s">
        <v>3138</v>
      </c>
      <c r="K471" t="s">
        <v>3324</v>
      </c>
      <c r="L471" t="s">
        <v>1875</v>
      </c>
      <c r="M471" t="s">
        <v>3325</v>
      </c>
      <c r="N471" t="s">
        <v>1644</v>
      </c>
    </row>
    <row r="472" spans="1:14">
      <c r="A472" t="s">
        <v>1644</v>
      </c>
      <c r="B472" s="9" t="s">
        <v>327</v>
      </c>
      <c r="C472" t="s">
        <v>1899</v>
      </c>
      <c r="D472" t="s">
        <v>328</v>
      </c>
      <c r="E472" t="s">
        <v>3326</v>
      </c>
      <c r="F472" s="1">
        <v>43644</v>
      </c>
      <c r="G472" t="s">
        <v>2002</v>
      </c>
      <c r="H472" t="s">
        <v>1870</v>
      </c>
      <c r="I472" t="s">
        <v>1670</v>
      </c>
      <c r="J472" t="s">
        <v>59</v>
      </c>
      <c r="K472" t="s">
        <v>3327</v>
      </c>
      <c r="L472" t="s">
        <v>1677</v>
      </c>
      <c r="M472" t="s">
        <v>3328</v>
      </c>
      <c r="N472" t="s">
        <v>1644</v>
      </c>
    </row>
    <row r="473" spans="1:14">
      <c r="A473" t="s">
        <v>1644</v>
      </c>
      <c r="B473" s="9" t="s">
        <v>329</v>
      </c>
      <c r="C473" t="s">
        <v>1899</v>
      </c>
      <c r="D473" t="s">
        <v>330</v>
      </c>
      <c r="E473" t="s">
        <v>3329</v>
      </c>
      <c r="F473" s="1">
        <v>43637</v>
      </c>
      <c r="G473" t="s">
        <v>2002</v>
      </c>
      <c r="H473" t="s">
        <v>1870</v>
      </c>
      <c r="I473" t="s">
        <v>1670</v>
      </c>
      <c r="J473" t="s">
        <v>59</v>
      </c>
      <c r="K473" t="s">
        <v>3327</v>
      </c>
      <c r="L473" t="s">
        <v>1677</v>
      </c>
      <c r="M473" t="s">
        <v>3330</v>
      </c>
      <c r="N473" t="s">
        <v>1644</v>
      </c>
    </row>
    <row r="474" spans="1:14">
      <c r="A474" t="s">
        <v>1644</v>
      </c>
      <c r="B474" s="9" t="s">
        <v>331</v>
      </c>
      <c r="C474" t="s">
        <v>1899</v>
      </c>
      <c r="D474" t="s">
        <v>332</v>
      </c>
      <c r="E474" t="s">
        <v>3331</v>
      </c>
      <c r="F474" s="1">
        <v>43644</v>
      </c>
      <c r="G474" t="s">
        <v>2002</v>
      </c>
      <c r="H474" t="s">
        <v>1745</v>
      </c>
      <c r="I474" t="s">
        <v>1670</v>
      </c>
      <c r="J474" t="s">
        <v>59</v>
      </c>
      <c r="K474" t="s">
        <v>3327</v>
      </c>
      <c r="L474" t="s">
        <v>1677</v>
      </c>
      <c r="M474" t="s">
        <v>3332</v>
      </c>
      <c r="N474" t="s">
        <v>1644</v>
      </c>
    </row>
    <row r="475" spans="1:14">
      <c r="A475" t="s">
        <v>1644</v>
      </c>
      <c r="B475" s="9" t="s">
        <v>333</v>
      </c>
      <c r="C475" t="s">
        <v>1899</v>
      </c>
      <c r="D475" t="s">
        <v>334</v>
      </c>
      <c r="E475" t="s">
        <v>3333</v>
      </c>
      <c r="F475" s="1">
        <v>43644</v>
      </c>
      <c r="G475" t="s">
        <v>2002</v>
      </c>
      <c r="H475" t="s">
        <v>1870</v>
      </c>
      <c r="I475" t="s">
        <v>1670</v>
      </c>
      <c r="J475" t="s">
        <v>59</v>
      </c>
      <c r="K475" t="s">
        <v>3327</v>
      </c>
      <c r="L475" t="s">
        <v>1677</v>
      </c>
      <c r="M475" t="s">
        <v>3334</v>
      </c>
      <c r="N475" t="s">
        <v>1644</v>
      </c>
    </row>
    <row r="476" spans="1:14">
      <c r="A476" t="s">
        <v>1644</v>
      </c>
      <c r="B476" s="9" t="s">
        <v>335</v>
      </c>
      <c r="C476" t="s">
        <v>1899</v>
      </c>
      <c r="D476" t="s">
        <v>3335</v>
      </c>
      <c r="E476" t="s">
        <v>3336</v>
      </c>
      <c r="F476" s="1">
        <v>43644</v>
      </c>
      <c r="G476" t="s">
        <v>1668</v>
      </c>
      <c r="H476" t="s">
        <v>1669</v>
      </c>
      <c r="I476" t="s">
        <v>1670</v>
      </c>
      <c r="J476" t="s">
        <v>1736</v>
      </c>
      <c r="K476" t="s">
        <v>3337</v>
      </c>
      <c r="L476" t="s">
        <v>1677</v>
      </c>
      <c r="M476" t="s">
        <v>3338</v>
      </c>
      <c r="N476" t="s">
        <v>1644</v>
      </c>
    </row>
    <row r="477" spans="1:14">
      <c r="A477" t="s">
        <v>3</v>
      </c>
      <c r="B477" s="9" t="s">
        <v>336</v>
      </c>
      <c r="C477" t="s">
        <v>1899</v>
      </c>
      <c r="D477" t="s">
        <v>3339</v>
      </c>
      <c r="E477" t="s">
        <v>3340</v>
      </c>
      <c r="F477" s="1">
        <v>43644</v>
      </c>
      <c r="G477" t="s">
        <v>1668</v>
      </c>
      <c r="H477" t="s">
        <v>1669</v>
      </c>
      <c r="I477" t="s">
        <v>1670</v>
      </c>
      <c r="J477" t="s">
        <v>3341</v>
      </c>
      <c r="K477" t="s">
        <v>3342</v>
      </c>
      <c r="L477" t="s">
        <v>1677</v>
      </c>
      <c r="M477" t="s">
        <v>3343</v>
      </c>
      <c r="N477" t="s">
        <v>3</v>
      </c>
    </row>
    <row r="478" spans="1:14">
      <c r="A478" t="s">
        <v>1644</v>
      </c>
      <c r="B478" s="9" t="s">
        <v>337</v>
      </c>
      <c r="C478" t="s">
        <v>1899</v>
      </c>
      <c r="D478" t="s">
        <v>3344</v>
      </c>
      <c r="E478" t="s">
        <v>3345</v>
      </c>
      <c r="F478" s="1">
        <v>43644</v>
      </c>
      <c r="G478" t="s">
        <v>1668</v>
      </c>
      <c r="H478" t="s">
        <v>1669</v>
      </c>
      <c r="I478" t="s">
        <v>1670</v>
      </c>
      <c r="J478" t="s">
        <v>58</v>
      </c>
      <c r="K478" t="s">
        <v>3342</v>
      </c>
      <c r="L478" t="s">
        <v>1677</v>
      </c>
      <c r="M478" t="s">
        <v>3346</v>
      </c>
      <c r="N478" t="s">
        <v>1644</v>
      </c>
    </row>
    <row r="479" spans="1:14">
      <c r="A479" t="s">
        <v>1644</v>
      </c>
      <c r="B479" s="9" t="s">
        <v>338</v>
      </c>
      <c r="C479" t="s">
        <v>1899</v>
      </c>
      <c r="D479" t="s">
        <v>3347</v>
      </c>
      <c r="E479" t="s">
        <v>3348</v>
      </c>
      <c r="F479" s="1">
        <v>43644</v>
      </c>
      <c r="G479" t="s">
        <v>1668</v>
      </c>
      <c r="H479" t="s">
        <v>1669</v>
      </c>
      <c r="I479" t="s">
        <v>1670</v>
      </c>
      <c r="J479" t="s">
        <v>59</v>
      </c>
      <c r="K479" t="s">
        <v>3342</v>
      </c>
      <c r="L479" t="s">
        <v>1677</v>
      </c>
      <c r="M479" t="s">
        <v>3349</v>
      </c>
      <c r="N479" t="s">
        <v>1644</v>
      </c>
    </row>
    <row r="480" spans="1:14">
      <c r="A480" t="s">
        <v>10</v>
      </c>
      <c r="B480" s="9" t="s">
        <v>339</v>
      </c>
      <c r="C480" t="s">
        <v>1899</v>
      </c>
      <c r="D480" t="s">
        <v>340</v>
      </c>
      <c r="E480" t="s">
        <v>3350</v>
      </c>
      <c r="F480" s="1">
        <v>43644</v>
      </c>
      <c r="G480" t="s">
        <v>1668</v>
      </c>
      <c r="H480" t="s">
        <v>1669</v>
      </c>
      <c r="I480" t="s">
        <v>1735</v>
      </c>
      <c r="J480" t="s">
        <v>3341</v>
      </c>
      <c r="K480" t="s">
        <v>1826</v>
      </c>
      <c r="L480" t="s">
        <v>1827</v>
      </c>
      <c r="M480" t="s">
        <v>3351</v>
      </c>
      <c r="N480" t="s">
        <v>10</v>
      </c>
    </row>
    <row r="481" spans="1:14">
      <c r="A481" t="s">
        <v>10</v>
      </c>
      <c r="B481" s="9" t="s">
        <v>341</v>
      </c>
      <c r="C481" t="s">
        <v>1899</v>
      </c>
      <c r="D481" t="s">
        <v>342</v>
      </c>
      <c r="E481" t="s">
        <v>3352</v>
      </c>
      <c r="F481" s="1">
        <v>43644</v>
      </c>
      <c r="G481" t="s">
        <v>1668</v>
      </c>
      <c r="H481" t="s">
        <v>1669</v>
      </c>
      <c r="I481" t="s">
        <v>1670</v>
      </c>
      <c r="J481" t="s">
        <v>105</v>
      </c>
      <c r="K481" t="s">
        <v>1826</v>
      </c>
      <c r="L481" t="s">
        <v>1827</v>
      </c>
      <c r="M481" t="s">
        <v>3353</v>
      </c>
      <c r="N481" t="s">
        <v>10</v>
      </c>
    </row>
    <row r="482" spans="1:14">
      <c r="A482" t="s">
        <v>10</v>
      </c>
      <c r="B482" s="9" t="s">
        <v>343</v>
      </c>
      <c r="C482" t="s">
        <v>1899</v>
      </c>
      <c r="D482" t="s">
        <v>344</v>
      </c>
      <c r="E482" t="s">
        <v>3354</v>
      </c>
      <c r="F482" s="1">
        <v>43644</v>
      </c>
      <c r="G482" t="s">
        <v>1668</v>
      </c>
      <c r="H482" t="s">
        <v>1669</v>
      </c>
      <c r="I482" t="s">
        <v>1670</v>
      </c>
      <c r="J482" t="s">
        <v>59</v>
      </c>
      <c r="K482" t="s">
        <v>1826</v>
      </c>
      <c r="L482" t="s">
        <v>1827</v>
      </c>
      <c r="M482" t="s">
        <v>3355</v>
      </c>
      <c r="N482" t="s">
        <v>10</v>
      </c>
    </row>
    <row r="483" spans="1:14">
      <c r="A483" t="s">
        <v>10</v>
      </c>
      <c r="B483" s="9" t="s">
        <v>345</v>
      </c>
      <c r="C483" t="s">
        <v>1899</v>
      </c>
      <c r="D483" t="s">
        <v>346</v>
      </c>
      <c r="E483" t="s">
        <v>3356</v>
      </c>
      <c r="F483" s="1">
        <v>43644</v>
      </c>
      <c r="G483" t="s">
        <v>1668</v>
      </c>
      <c r="H483" t="s">
        <v>1669</v>
      </c>
      <c r="I483" t="s">
        <v>1735</v>
      </c>
      <c r="J483" t="s">
        <v>105</v>
      </c>
      <c r="K483" t="s">
        <v>1826</v>
      </c>
      <c r="L483" t="s">
        <v>1827</v>
      </c>
      <c r="M483" t="s">
        <v>3357</v>
      </c>
      <c r="N483" t="s">
        <v>10</v>
      </c>
    </row>
    <row r="484" spans="1:14">
      <c r="A484" t="s">
        <v>1644</v>
      </c>
      <c r="B484" s="9" t="s">
        <v>347</v>
      </c>
      <c r="C484" t="s">
        <v>1899</v>
      </c>
      <c r="D484" t="s">
        <v>348</v>
      </c>
      <c r="E484" t="s">
        <v>3358</v>
      </c>
      <c r="F484" s="1">
        <v>43644</v>
      </c>
      <c r="G484" t="s">
        <v>1668</v>
      </c>
      <c r="H484" t="s">
        <v>1669</v>
      </c>
      <c r="I484" t="s">
        <v>1670</v>
      </c>
      <c r="J484" t="s">
        <v>59</v>
      </c>
      <c r="K484" t="s">
        <v>1830</v>
      </c>
      <c r="L484" t="s">
        <v>1677</v>
      </c>
      <c r="M484" t="s">
        <v>3359</v>
      </c>
      <c r="N484" t="s">
        <v>1644</v>
      </c>
    </row>
    <row r="485" spans="1:14">
      <c r="A485" t="s">
        <v>1644</v>
      </c>
      <c r="B485" s="9" t="s">
        <v>349</v>
      </c>
      <c r="C485" t="s">
        <v>1899</v>
      </c>
      <c r="D485" t="s">
        <v>350</v>
      </c>
      <c r="E485" t="s">
        <v>3360</v>
      </c>
      <c r="F485" s="1">
        <v>43644</v>
      </c>
      <c r="G485" t="s">
        <v>1668</v>
      </c>
      <c r="H485" t="s">
        <v>1745</v>
      </c>
      <c r="I485" t="s">
        <v>1670</v>
      </c>
      <c r="J485" t="s">
        <v>59</v>
      </c>
      <c r="K485" t="s">
        <v>1830</v>
      </c>
      <c r="L485" t="s">
        <v>1677</v>
      </c>
      <c r="M485" t="s">
        <v>3361</v>
      </c>
      <c r="N485" t="s">
        <v>1644</v>
      </c>
    </row>
    <row r="486" spans="1:14">
      <c r="A486" t="s">
        <v>1644</v>
      </c>
      <c r="B486" s="9" t="s">
        <v>351</v>
      </c>
      <c r="C486" t="s">
        <v>1899</v>
      </c>
      <c r="D486" t="s">
        <v>3362</v>
      </c>
      <c r="E486" t="s">
        <v>3363</v>
      </c>
      <c r="F486" s="1">
        <v>43644</v>
      </c>
      <c r="G486" t="s">
        <v>1668</v>
      </c>
      <c r="H486" t="s">
        <v>1669</v>
      </c>
      <c r="I486" t="s">
        <v>1670</v>
      </c>
      <c r="J486" t="s">
        <v>58</v>
      </c>
      <c r="K486" t="s">
        <v>1830</v>
      </c>
      <c r="L486" t="s">
        <v>1677</v>
      </c>
      <c r="M486" t="s">
        <v>3364</v>
      </c>
      <c r="N486" t="s">
        <v>1644</v>
      </c>
    </row>
    <row r="487" spans="1:14">
      <c r="A487" t="s">
        <v>1644</v>
      </c>
      <c r="B487" s="9" t="s">
        <v>352</v>
      </c>
      <c r="C487" t="s">
        <v>1899</v>
      </c>
      <c r="D487" t="s">
        <v>353</v>
      </c>
      <c r="E487" t="s">
        <v>3365</v>
      </c>
      <c r="F487" s="1">
        <v>43644</v>
      </c>
      <c r="G487" t="s">
        <v>1668</v>
      </c>
      <c r="H487" t="s">
        <v>1669</v>
      </c>
      <c r="I487" t="s">
        <v>1670</v>
      </c>
      <c r="J487" t="s">
        <v>59</v>
      </c>
      <c r="K487" t="s">
        <v>1830</v>
      </c>
      <c r="L487" t="s">
        <v>1677</v>
      </c>
      <c r="M487" t="s">
        <v>3366</v>
      </c>
      <c r="N487" t="s">
        <v>1644</v>
      </c>
    </row>
    <row r="488" spans="1:14">
      <c r="A488" t="s">
        <v>1644</v>
      </c>
      <c r="B488" s="9" t="s">
        <v>354</v>
      </c>
      <c r="C488" t="s">
        <v>1899</v>
      </c>
      <c r="D488" t="s">
        <v>355</v>
      </c>
      <c r="E488" t="s">
        <v>3367</v>
      </c>
      <c r="F488" s="1">
        <v>43644</v>
      </c>
      <c r="G488" t="s">
        <v>1668</v>
      </c>
      <c r="H488" t="s">
        <v>1745</v>
      </c>
      <c r="I488" t="s">
        <v>1670</v>
      </c>
      <c r="J488" t="s">
        <v>59</v>
      </c>
      <c r="K488" t="s">
        <v>1830</v>
      </c>
      <c r="L488" t="s">
        <v>1677</v>
      </c>
      <c r="M488" t="s">
        <v>3368</v>
      </c>
      <c r="N488" t="s">
        <v>1644</v>
      </c>
    </row>
    <row r="489" spans="1:14">
      <c r="A489" t="s">
        <v>1644</v>
      </c>
      <c r="B489" s="9" t="s">
        <v>356</v>
      </c>
      <c r="C489" t="s">
        <v>1899</v>
      </c>
      <c r="D489" t="s">
        <v>357</v>
      </c>
      <c r="E489" t="s">
        <v>3369</v>
      </c>
      <c r="F489" s="1">
        <v>43644</v>
      </c>
      <c r="G489" t="s">
        <v>1668</v>
      </c>
      <c r="H489" t="s">
        <v>1745</v>
      </c>
      <c r="I489" t="s">
        <v>1670</v>
      </c>
      <c r="J489" t="s">
        <v>59</v>
      </c>
      <c r="K489" t="s">
        <v>1830</v>
      </c>
      <c r="L489" t="s">
        <v>1677</v>
      </c>
      <c r="M489" t="s">
        <v>3370</v>
      </c>
      <c r="N489" t="s">
        <v>1644</v>
      </c>
    </row>
    <row r="490" spans="1:14">
      <c r="A490" t="s">
        <v>1644</v>
      </c>
      <c r="B490" s="9" t="s">
        <v>358</v>
      </c>
      <c r="C490" t="s">
        <v>1899</v>
      </c>
      <c r="D490" t="s">
        <v>359</v>
      </c>
      <c r="E490" t="s">
        <v>3371</v>
      </c>
      <c r="F490" s="1">
        <v>43644</v>
      </c>
      <c r="G490" t="s">
        <v>1668</v>
      </c>
      <c r="H490" t="s">
        <v>1669</v>
      </c>
      <c r="I490" t="s">
        <v>1670</v>
      </c>
      <c r="J490" t="s">
        <v>59</v>
      </c>
      <c r="K490" t="s">
        <v>1830</v>
      </c>
      <c r="L490" t="s">
        <v>1677</v>
      </c>
      <c r="M490" t="s">
        <v>3372</v>
      </c>
      <c r="N490" t="s">
        <v>1644</v>
      </c>
    </row>
    <row r="491" spans="1:14">
      <c r="A491" t="s">
        <v>1644</v>
      </c>
      <c r="B491" s="9" t="s">
        <v>360</v>
      </c>
      <c r="C491" t="s">
        <v>1899</v>
      </c>
      <c r="D491" t="s">
        <v>361</v>
      </c>
      <c r="E491" t="s">
        <v>3373</v>
      </c>
      <c r="F491" s="1">
        <v>43644</v>
      </c>
      <c r="G491" t="s">
        <v>1668</v>
      </c>
      <c r="H491" t="s">
        <v>1669</v>
      </c>
      <c r="I491" t="s">
        <v>1670</v>
      </c>
      <c r="J491" t="s">
        <v>59</v>
      </c>
      <c r="K491" t="s">
        <v>1830</v>
      </c>
      <c r="L491" t="s">
        <v>1677</v>
      </c>
      <c r="M491" t="s">
        <v>3374</v>
      </c>
      <c r="N491" t="s">
        <v>1644</v>
      </c>
    </row>
    <row r="492" spans="1:14">
      <c r="A492" t="s">
        <v>1644</v>
      </c>
      <c r="B492" s="9" t="s">
        <v>362</v>
      </c>
      <c r="C492" t="s">
        <v>1899</v>
      </c>
      <c r="D492" t="s">
        <v>363</v>
      </c>
      <c r="E492" t="s">
        <v>3375</v>
      </c>
      <c r="F492" s="1">
        <v>43644</v>
      </c>
      <c r="G492" t="s">
        <v>1668</v>
      </c>
      <c r="H492" t="s">
        <v>1669</v>
      </c>
      <c r="I492" t="s">
        <v>1670</v>
      </c>
      <c r="J492" t="s">
        <v>59</v>
      </c>
      <c r="K492" t="s">
        <v>1830</v>
      </c>
      <c r="L492" t="s">
        <v>1677</v>
      </c>
      <c r="M492" t="s">
        <v>3376</v>
      </c>
      <c r="N492" t="s">
        <v>1644</v>
      </c>
    </row>
    <row r="493" spans="1:14">
      <c r="A493" t="s">
        <v>10</v>
      </c>
      <c r="B493" s="9" t="s">
        <v>364</v>
      </c>
      <c r="C493" t="s">
        <v>1899</v>
      </c>
      <c r="D493" t="s">
        <v>365</v>
      </c>
      <c r="E493" t="s">
        <v>3377</v>
      </c>
      <c r="F493" s="1">
        <v>43644</v>
      </c>
      <c r="G493" t="s">
        <v>1668</v>
      </c>
      <c r="H493" t="s">
        <v>1669</v>
      </c>
      <c r="I493" t="s">
        <v>1670</v>
      </c>
      <c r="J493" t="s">
        <v>3138</v>
      </c>
      <c r="K493" t="s">
        <v>3243</v>
      </c>
      <c r="L493" t="s">
        <v>1875</v>
      </c>
      <c r="M493" t="s">
        <v>3378</v>
      </c>
      <c r="N493" t="s">
        <v>10</v>
      </c>
    </row>
    <row r="494" spans="1:14">
      <c r="A494" t="s">
        <v>10</v>
      </c>
      <c r="B494" s="9" t="s">
        <v>366</v>
      </c>
      <c r="C494" t="s">
        <v>1899</v>
      </c>
      <c r="D494" t="s">
        <v>367</v>
      </c>
      <c r="E494" t="s">
        <v>3379</v>
      </c>
      <c r="F494" s="1">
        <v>43644</v>
      </c>
      <c r="G494" t="s">
        <v>1668</v>
      </c>
      <c r="H494" t="s">
        <v>1669</v>
      </c>
      <c r="I494" t="s">
        <v>1735</v>
      </c>
      <c r="J494" t="s">
        <v>58</v>
      </c>
      <c r="K494" t="s">
        <v>3243</v>
      </c>
      <c r="L494" t="s">
        <v>1875</v>
      </c>
      <c r="M494" t="s">
        <v>3380</v>
      </c>
      <c r="N494" t="s">
        <v>10</v>
      </c>
    </row>
    <row r="495" spans="1:14">
      <c r="A495" t="s">
        <v>10</v>
      </c>
      <c r="B495" s="9" t="s">
        <v>368</v>
      </c>
      <c r="C495" t="s">
        <v>1899</v>
      </c>
      <c r="D495" t="s">
        <v>369</v>
      </c>
      <c r="E495" t="s">
        <v>3381</v>
      </c>
      <c r="F495" s="1">
        <v>43644</v>
      </c>
      <c r="G495" t="s">
        <v>1668</v>
      </c>
      <c r="H495" t="s">
        <v>1669</v>
      </c>
      <c r="I495" t="s">
        <v>1735</v>
      </c>
      <c r="J495" t="s">
        <v>58</v>
      </c>
      <c r="K495" t="s">
        <v>3243</v>
      </c>
      <c r="L495" t="s">
        <v>1875</v>
      </c>
      <c r="M495" t="s">
        <v>3382</v>
      </c>
      <c r="N495" t="s">
        <v>10</v>
      </c>
    </row>
    <row r="496" spans="1:14">
      <c r="A496" t="s">
        <v>10</v>
      </c>
      <c r="B496" s="9" t="s">
        <v>370</v>
      </c>
      <c r="C496" t="s">
        <v>1899</v>
      </c>
      <c r="D496" t="s">
        <v>371</v>
      </c>
      <c r="E496" t="s">
        <v>3383</v>
      </c>
      <c r="F496" s="1">
        <v>43644</v>
      </c>
      <c r="G496" t="s">
        <v>1668</v>
      </c>
      <c r="H496" t="s">
        <v>1669</v>
      </c>
      <c r="I496" t="s">
        <v>1735</v>
      </c>
      <c r="J496" t="s">
        <v>1736</v>
      </c>
      <c r="K496" t="s">
        <v>3243</v>
      </c>
      <c r="L496" t="s">
        <v>1875</v>
      </c>
      <c r="M496" t="s">
        <v>3384</v>
      </c>
      <c r="N496" t="s">
        <v>10</v>
      </c>
    </row>
    <row r="497" spans="1:14">
      <c r="A497" t="s">
        <v>10</v>
      </c>
      <c r="B497" s="9" t="s">
        <v>372</v>
      </c>
      <c r="C497" t="s">
        <v>1899</v>
      </c>
      <c r="D497" t="s">
        <v>373</v>
      </c>
      <c r="E497" t="s">
        <v>3385</v>
      </c>
      <c r="F497" s="1">
        <v>43644</v>
      </c>
      <c r="G497" t="s">
        <v>1668</v>
      </c>
      <c r="H497" t="s">
        <v>1669</v>
      </c>
      <c r="I497" t="s">
        <v>1670</v>
      </c>
      <c r="J497" t="s">
        <v>3138</v>
      </c>
      <c r="K497" t="s">
        <v>3243</v>
      </c>
      <c r="L497" t="s">
        <v>1875</v>
      </c>
      <c r="M497" t="s">
        <v>3386</v>
      </c>
      <c r="N497" t="s">
        <v>10</v>
      </c>
    </row>
    <row r="498" spans="1:14">
      <c r="A498" t="s">
        <v>10</v>
      </c>
      <c r="B498" s="9" t="s">
        <v>374</v>
      </c>
      <c r="C498" t="s">
        <v>1899</v>
      </c>
      <c r="D498" t="s">
        <v>375</v>
      </c>
      <c r="E498" t="s">
        <v>3387</v>
      </c>
      <c r="F498" s="1">
        <v>43644</v>
      </c>
      <c r="G498" t="s">
        <v>1668</v>
      </c>
      <c r="H498" t="s">
        <v>1669</v>
      </c>
      <c r="I498" t="s">
        <v>1735</v>
      </c>
      <c r="J498" t="s">
        <v>58</v>
      </c>
      <c r="K498" t="s">
        <v>3243</v>
      </c>
      <c r="L498" t="s">
        <v>1875</v>
      </c>
      <c r="M498" t="s">
        <v>3388</v>
      </c>
      <c r="N498" t="s">
        <v>10</v>
      </c>
    </row>
    <row r="499" spans="1:14">
      <c r="A499" t="s">
        <v>10</v>
      </c>
      <c r="B499" s="9" t="s">
        <v>376</v>
      </c>
      <c r="C499" t="s">
        <v>1899</v>
      </c>
      <c r="D499" t="s">
        <v>377</v>
      </c>
      <c r="E499" t="s">
        <v>3389</v>
      </c>
      <c r="F499" s="1">
        <v>43644</v>
      </c>
      <c r="G499" t="s">
        <v>1668</v>
      </c>
      <c r="H499" t="s">
        <v>1669</v>
      </c>
      <c r="I499" t="s">
        <v>1735</v>
      </c>
      <c r="J499" t="s">
        <v>58</v>
      </c>
      <c r="K499" t="s">
        <v>3243</v>
      </c>
      <c r="L499" t="s">
        <v>1875</v>
      </c>
      <c r="M499" t="s">
        <v>3390</v>
      </c>
      <c r="N499" t="s">
        <v>10</v>
      </c>
    </row>
    <row r="500" spans="1:14">
      <c r="A500" t="s">
        <v>10</v>
      </c>
      <c r="B500" s="9" t="s">
        <v>378</v>
      </c>
      <c r="C500" t="s">
        <v>1899</v>
      </c>
      <c r="D500" t="s">
        <v>3391</v>
      </c>
      <c r="E500" t="s">
        <v>3392</v>
      </c>
      <c r="F500" s="1">
        <v>43644</v>
      </c>
      <c r="G500" t="s">
        <v>1668</v>
      </c>
      <c r="H500" t="s">
        <v>1669</v>
      </c>
      <c r="I500" t="s">
        <v>1670</v>
      </c>
      <c r="J500" t="s">
        <v>105</v>
      </c>
      <c r="K500" t="s">
        <v>3243</v>
      </c>
      <c r="L500" t="s">
        <v>1875</v>
      </c>
      <c r="M500" t="s">
        <v>3393</v>
      </c>
      <c r="N500" t="s">
        <v>10</v>
      </c>
    </row>
    <row r="501" spans="1:14">
      <c r="A501" t="s">
        <v>3</v>
      </c>
      <c r="B501" s="9" t="s">
        <v>379</v>
      </c>
      <c r="C501" t="s">
        <v>1899</v>
      </c>
      <c r="D501" t="s">
        <v>380</v>
      </c>
      <c r="E501" t="s">
        <v>3394</v>
      </c>
      <c r="F501" s="1">
        <v>43646</v>
      </c>
      <c r="G501" t="s">
        <v>1668</v>
      </c>
      <c r="H501" t="s">
        <v>1745</v>
      </c>
      <c r="I501" t="s">
        <v>1670</v>
      </c>
      <c r="J501" t="s">
        <v>1736</v>
      </c>
      <c r="K501" t="s">
        <v>3243</v>
      </c>
      <c r="L501" t="s">
        <v>1875</v>
      </c>
      <c r="M501" t="s">
        <v>3395</v>
      </c>
      <c r="N501" t="s">
        <v>3</v>
      </c>
    </row>
    <row r="502" spans="1:14">
      <c r="A502" t="s">
        <v>3</v>
      </c>
      <c r="B502" s="9" t="s">
        <v>381</v>
      </c>
      <c r="C502" t="s">
        <v>1899</v>
      </c>
      <c r="D502" t="s">
        <v>382</v>
      </c>
      <c r="E502" t="s">
        <v>3396</v>
      </c>
      <c r="F502" s="1">
        <v>43644</v>
      </c>
      <c r="G502" t="s">
        <v>1668</v>
      </c>
      <c r="H502" t="s">
        <v>1669</v>
      </c>
      <c r="I502" t="s">
        <v>1670</v>
      </c>
      <c r="J502" t="s">
        <v>58</v>
      </c>
      <c r="K502" t="s">
        <v>3243</v>
      </c>
      <c r="L502" t="s">
        <v>1875</v>
      </c>
      <c r="M502" t="s">
        <v>3397</v>
      </c>
      <c r="N502" t="s">
        <v>3</v>
      </c>
    </row>
    <row r="503" spans="1:14">
      <c r="A503" t="s">
        <v>3</v>
      </c>
      <c r="B503" s="9" t="s">
        <v>383</v>
      </c>
      <c r="C503" t="s">
        <v>1899</v>
      </c>
      <c r="D503" t="s">
        <v>384</v>
      </c>
      <c r="E503" t="s">
        <v>3398</v>
      </c>
      <c r="F503" s="1">
        <v>43644</v>
      </c>
      <c r="G503" t="s">
        <v>1668</v>
      </c>
      <c r="H503" t="s">
        <v>1669</v>
      </c>
      <c r="I503" t="s">
        <v>1670</v>
      </c>
      <c r="J503" t="s">
        <v>1736</v>
      </c>
      <c r="K503" t="s">
        <v>3243</v>
      </c>
      <c r="L503" t="s">
        <v>1875</v>
      </c>
      <c r="M503" t="s">
        <v>3399</v>
      </c>
      <c r="N503" t="s">
        <v>3</v>
      </c>
    </row>
    <row r="504" spans="1:14">
      <c r="A504" t="s">
        <v>10</v>
      </c>
      <c r="B504" s="9" t="s">
        <v>385</v>
      </c>
      <c r="C504" t="s">
        <v>1899</v>
      </c>
      <c r="D504" t="s">
        <v>386</v>
      </c>
      <c r="E504" t="s">
        <v>3400</v>
      </c>
      <c r="F504" s="1">
        <v>43644</v>
      </c>
      <c r="G504" t="s">
        <v>2002</v>
      </c>
      <c r="H504" t="s">
        <v>1694</v>
      </c>
      <c r="I504" t="s">
        <v>1735</v>
      </c>
      <c r="J504" t="s">
        <v>105</v>
      </c>
      <c r="K504" t="s">
        <v>3243</v>
      </c>
      <c r="L504" t="s">
        <v>1875</v>
      </c>
      <c r="M504" t="s">
        <v>3401</v>
      </c>
      <c r="N504" t="s">
        <v>10</v>
      </c>
    </row>
    <row r="505" spans="1:14">
      <c r="A505" t="s">
        <v>10</v>
      </c>
      <c r="B505" s="9" t="s">
        <v>387</v>
      </c>
      <c r="C505" t="s">
        <v>1899</v>
      </c>
      <c r="D505" t="s">
        <v>388</v>
      </c>
      <c r="E505" t="s">
        <v>3402</v>
      </c>
      <c r="F505" s="1">
        <v>43644</v>
      </c>
      <c r="G505" t="s">
        <v>1668</v>
      </c>
      <c r="H505" t="s">
        <v>1669</v>
      </c>
      <c r="I505" t="s">
        <v>1670</v>
      </c>
      <c r="J505" t="s">
        <v>3138</v>
      </c>
      <c r="K505" t="s">
        <v>3243</v>
      </c>
      <c r="L505" t="s">
        <v>1875</v>
      </c>
      <c r="M505" t="s">
        <v>3403</v>
      </c>
      <c r="N505" t="s">
        <v>10</v>
      </c>
    </row>
    <row r="506" spans="1:14">
      <c r="A506" t="s">
        <v>10</v>
      </c>
      <c r="B506" s="9" t="s">
        <v>389</v>
      </c>
      <c r="C506" t="s">
        <v>1899</v>
      </c>
      <c r="D506" t="s">
        <v>390</v>
      </c>
      <c r="E506" t="s">
        <v>3404</v>
      </c>
      <c r="F506" s="1">
        <v>43644</v>
      </c>
      <c r="G506" t="s">
        <v>1668</v>
      </c>
      <c r="H506" t="s">
        <v>1669</v>
      </c>
      <c r="I506" t="s">
        <v>1735</v>
      </c>
      <c r="J506" t="s">
        <v>1736</v>
      </c>
      <c r="K506" t="s">
        <v>3243</v>
      </c>
      <c r="L506" t="s">
        <v>1875</v>
      </c>
      <c r="M506" t="s">
        <v>3405</v>
      </c>
      <c r="N506" t="s">
        <v>10</v>
      </c>
    </row>
    <row r="507" spans="1:14">
      <c r="A507" t="s">
        <v>10</v>
      </c>
      <c r="B507" s="9" t="s">
        <v>391</v>
      </c>
      <c r="C507" t="s">
        <v>1899</v>
      </c>
      <c r="D507" t="s">
        <v>392</v>
      </c>
      <c r="E507" t="s">
        <v>3406</v>
      </c>
      <c r="F507" s="1">
        <v>43644</v>
      </c>
      <c r="G507" t="s">
        <v>2002</v>
      </c>
      <c r="H507" t="s">
        <v>1694</v>
      </c>
      <c r="I507" t="s">
        <v>1735</v>
      </c>
      <c r="J507" t="s">
        <v>1736</v>
      </c>
      <c r="K507" t="s">
        <v>3243</v>
      </c>
      <c r="L507" t="s">
        <v>1875</v>
      </c>
      <c r="M507" t="s">
        <v>3407</v>
      </c>
      <c r="N507" t="s">
        <v>10</v>
      </c>
    </row>
    <row r="508" spans="1:14">
      <c r="A508" t="s">
        <v>10</v>
      </c>
      <c r="B508" s="9" t="s">
        <v>393</v>
      </c>
      <c r="C508" t="s">
        <v>1899</v>
      </c>
      <c r="D508" t="s">
        <v>394</v>
      </c>
      <c r="E508" t="s">
        <v>3408</v>
      </c>
      <c r="F508" s="1">
        <v>43644</v>
      </c>
      <c r="G508" t="s">
        <v>1668</v>
      </c>
      <c r="H508" t="s">
        <v>1669</v>
      </c>
      <c r="I508" t="s">
        <v>1670</v>
      </c>
      <c r="J508" t="s">
        <v>1736</v>
      </c>
      <c r="K508" t="s">
        <v>3243</v>
      </c>
      <c r="L508" t="s">
        <v>1875</v>
      </c>
      <c r="M508" t="s">
        <v>3409</v>
      </c>
      <c r="N508" t="s">
        <v>10</v>
      </c>
    </row>
    <row r="509" spans="1:14">
      <c r="A509" t="s">
        <v>3</v>
      </c>
      <c r="B509" s="9" t="s">
        <v>395</v>
      </c>
      <c r="C509" t="s">
        <v>1899</v>
      </c>
      <c r="D509" t="s">
        <v>396</v>
      </c>
      <c r="E509" t="s">
        <v>3410</v>
      </c>
      <c r="F509" s="1">
        <v>43644</v>
      </c>
      <c r="G509" t="s">
        <v>1668</v>
      </c>
      <c r="H509" t="s">
        <v>1669</v>
      </c>
      <c r="I509" t="s">
        <v>1735</v>
      </c>
      <c r="J509" t="s">
        <v>3138</v>
      </c>
      <c r="K509" t="s">
        <v>3243</v>
      </c>
      <c r="L509" t="s">
        <v>1875</v>
      </c>
      <c r="M509" t="s">
        <v>3411</v>
      </c>
      <c r="N509" t="s">
        <v>3</v>
      </c>
    </row>
    <row r="510" spans="1:14">
      <c r="A510" t="s">
        <v>10</v>
      </c>
      <c r="B510" s="9" t="s">
        <v>397</v>
      </c>
      <c r="C510" t="s">
        <v>1899</v>
      </c>
      <c r="D510" t="s">
        <v>398</v>
      </c>
      <c r="E510" t="s">
        <v>3412</v>
      </c>
      <c r="F510" s="1">
        <v>43644</v>
      </c>
      <c r="G510" t="s">
        <v>1668</v>
      </c>
      <c r="H510" t="s">
        <v>1669</v>
      </c>
      <c r="I510" t="s">
        <v>1670</v>
      </c>
      <c r="J510" t="s">
        <v>58</v>
      </c>
      <c r="K510" t="s">
        <v>3243</v>
      </c>
      <c r="L510" t="s">
        <v>1875</v>
      </c>
      <c r="M510" t="s">
        <v>3413</v>
      </c>
      <c r="N510" t="s">
        <v>10</v>
      </c>
    </row>
    <row r="511" spans="1:14">
      <c r="A511" t="s">
        <v>10</v>
      </c>
      <c r="B511" s="9" t="s">
        <v>399</v>
      </c>
      <c r="C511" t="s">
        <v>1899</v>
      </c>
      <c r="D511" t="s">
        <v>400</v>
      </c>
      <c r="E511" t="s">
        <v>3414</v>
      </c>
      <c r="F511" s="1">
        <v>43644</v>
      </c>
      <c r="G511" t="s">
        <v>1668</v>
      </c>
      <c r="H511" t="s">
        <v>1870</v>
      </c>
      <c r="I511" t="s">
        <v>1670</v>
      </c>
      <c r="J511" t="s">
        <v>1736</v>
      </c>
      <c r="K511" t="s">
        <v>3243</v>
      </c>
      <c r="L511" t="s">
        <v>1875</v>
      </c>
      <c r="M511" t="s">
        <v>3415</v>
      </c>
      <c r="N511" t="s">
        <v>10</v>
      </c>
    </row>
    <row r="512" spans="1:14">
      <c r="A512" t="s">
        <v>10</v>
      </c>
      <c r="B512" s="9" t="s">
        <v>401</v>
      </c>
      <c r="C512" t="s">
        <v>1899</v>
      </c>
      <c r="D512" t="s">
        <v>402</v>
      </c>
      <c r="E512" t="s">
        <v>3416</v>
      </c>
      <c r="F512" s="1">
        <v>43644</v>
      </c>
      <c r="G512" t="s">
        <v>1668</v>
      </c>
      <c r="H512" t="s">
        <v>1669</v>
      </c>
      <c r="I512" t="s">
        <v>1735</v>
      </c>
      <c r="J512" t="s">
        <v>1736</v>
      </c>
      <c r="K512" t="s">
        <v>3243</v>
      </c>
      <c r="L512" t="s">
        <v>1875</v>
      </c>
      <c r="M512" t="s">
        <v>3417</v>
      </c>
      <c r="N512" t="s">
        <v>10</v>
      </c>
    </row>
    <row r="513" spans="1:14">
      <c r="A513" t="s">
        <v>10</v>
      </c>
      <c r="B513" s="9" t="s">
        <v>403</v>
      </c>
      <c r="C513" t="s">
        <v>1899</v>
      </c>
      <c r="D513" t="s">
        <v>404</v>
      </c>
      <c r="E513" t="s">
        <v>3418</v>
      </c>
      <c r="F513" s="1">
        <v>43644</v>
      </c>
      <c r="G513" t="s">
        <v>1668</v>
      </c>
      <c r="H513" t="s">
        <v>1669</v>
      </c>
      <c r="I513" t="s">
        <v>1670</v>
      </c>
      <c r="J513" t="s">
        <v>1736</v>
      </c>
      <c r="K513" t="s">
        <v>3243</v>
      </c>
      <c r="L513" t="s">
        <v>1875</v>
      </c>
      <c r="M513" t="s">
        <v>3419</v>
      </c>
      <c r="N513" t="s">
        <v>10</v>
      </c>
    </row>
    <row r="514" spans="1:14">
      <c r="A514" t="s">
        <v>10</v>
      </c>
      <c r="B514" s="9" t="s">
        <v>405</v>
      </c>
      <c r="C514" t="s">
        <v>1899</v>
      </c>
      <c r="D514" t="s">
        <v>406</v>
      </c>
      <c r="E514" t="s">
        <v>3420</v>
      </c>
      <c r="F514" s="1">
        <v>43644</v>
      </c>
      <c r="G514" t="s">
        <v>1668</v>
      </c>
      <c r="H514" t="s">
        <v>1694</v>
      </c>
      <c r="I514" t="s">
        <v>1670</v>
      </c>
      <c r="J514" t="s">
        <v>58</v>
      </c>
      <c r="K514" t="s">
        <v>3243</v>
      </c>
      <c r="L514" t="s">
        <v>1875</v>
      </c>
      <c r="M514" t="s">
        <v>3421</v>
      </c>
      <c r="N514" t="s">
        <v>10</v>
      </c>
    </row>
    <row r="515" spans="1:14">
      <c r="A515" t="s">
        <v>10</v>
      </c>
      <c r="B515" s="9" t="s">
        <v>407</v>
      </c>
      <c r="C515" t="s">
        <v>1899</v>
      </c>
      <c r="D515" t="s">
        <v>408</v>
      </c>
      <c r="E515" t="s">
        <v>3422</v>
      </c>
      <c r="F515" s="1">
        <v>43644</v>
      </c>
      <c r="G515" t="s">
        <v>1668</v>
      </c>
      <c r="H515" t="s">
        <v>1669</v>
      </c>
      <c r="I515" t="s">
        <v>1735</v>
      </c>
      <c r="J515" t="s">
        <v>3138</v>
      </c>
      <c r="K515" t="s">
        <v>3243</v>
      </c>
      <c r="L515" t="s">
        <v>1875</v>
      </c>
      <c r="M515" t="s">
        <v>3423</v>
      </c>
      <c r="N515" t="s">
        <v>10</v>
      </c>
    </row>
    <row r="516" spans="1:14">
      <c r="A516" t="s">
        <v>10</v>
      </c>
      <c r="B516" s="9" t="s">
        <v>409</v>
      </c>
      <c r="C516" t="s">
        <v>1899</v>
      </c>
      <c r="D516" t="s">
        <v>410</v>
      </c>
      <c r="E516" t="s">
        <v>3424</v>
      </c>
      <c r="F516" s="1">
        <v>43644</v>
      </c>
      <c r="G516" t="s">
        <v>1668</v>
      </c>
      <c r="H516" t="s">
        <v>1669</v>
      </c>
      <c r="I516" t="s">
        <v>1670</v>
      </c>
      <c r="J516" t="s">
        <v>1736</v>
      </c>
      <c r="K516" t="s">
        <v>3243</v>
      </c>
      <c r="L516" t="s">
        <v>1875</v>
      </c>
      <c r="M516" t="s">
        <v>3425</v>
      </c>
      <c r="N516" t="s">
        <v>10</v>
      </c>
    </row>
    <row r="517" spans="1:14">
      <c r="A517" t="s">
        <v>10</v>
      </c>
      <c r="B517" s="9" t="s">
        <v>411</v>
      </c>
      <c r="C517" t="s">
        <v>1899</v>
      </c>
      <c r="D517" t="s">
        <v>412</v>
      </c>
      <c r="E517" t="s">
        <v>3426</v>
      </c>
      <c r="F517" s="1">
        <v>43644</v>
      </c>
      <c r="G517" t="s">
        <v>1668</v>
      </c>
      <c r="H517" t="s">
        <v>1669</v>
      </c>
      <c r="I517" t="s">
        <v>1670</v>
      </c>
      <c r="J517" t="s">
        <v>3138</v>
      </c>
      <c r="K517" t="s">
        <v>3243</v>
      </c>
      <c r="L517" t="s">
        <v>1875</v>
      </c>
      <c r="M517" t="s">
        <v>3427</v>
      </c>
      <c r="N517" t="s">
        <v>10</v>
      </c>
    </row>
    <row r="518" spans="1:14">
      <c r="A518" t="s">
        <v>3</v>
      </c>
      <c r="B518" s="9" t="s">
        <v>413</v>
      </c>
      <c r="C518" t="s">
        <v>1899</v>
      </c>
      <c r="D518" t="s">
        <v>414</v>
      </c>
      <c r="E518" t="s">
        <v>3428</v>
      </c>
      <c r="F518" s="1">
        <v>43644</v>
      </c>
      <c r="G518" t="s">
        <v>1668</v>
      </c>
      <c r="H518" t="s">
        <v>1669</v>
      </c>
      <c r="I518" t="s">
        <v>1670</v>
      </c>
      <c r="J518" t="s">
        <v>1736</v>
      </c>
      <c r="K518" t="s">
        <v>3243</v>
      </c>
      <c r="L518" t="s">
        <v>1875</v>
      </c>
      <c r="M518" t="s">
        <v>3429</v>
      </c>
      <c r="N518" t="s">
        <v>3</v>
      </c>
    </row>
    <row r="519" spans="1:14">
      <c r="A519" t="s">
        <v>10</v>
      </c>
      <c r="B519" s="9" t="s">
        <v>415</v>
      </c>
      <c r="C519" t="s">
        <v>1899</v>
      </c>
      <c r="D519" t="s">
        <v>416</v>
      </c>
      <c r="E519" t="s">
        <v>3430</v>
      </c>
      <c r="F519" s="1">
        <v>43644</v>
      </c>
      <c r="G519" t="s">
        <v>1668</v>
      </c>
      <c r="H519" t="s">
        <v>1669</v>
      </c>
      <c r="I519" t="s">
        <v>1670</v>
      </c>
      <c r="J519" t="s">
        <v>3138</v>
      </c>
      <c r="K519" t="s">
        <v>3243</v>
      </c>
      <c r="L519" t="s">
        <v>1875</v>
      </c>
      <c r="M519" t="s">
        <v>3431</v>
      </c>
      <c r="N519" t="s">
        <v>10</v>
      </c>
    </row>
    <row r="520" spans="1:14">
      <c r="A520" t="s">
        <v>10</v>
      </c>
      <c r="B520" s="9" t="s">
        <v>417</v>
      </c>
      <c r="C520" t="s">
        <v>1899</v>
      </c>
      <c r="D520" t="s">
        <v>418</v>
      </c>
      <c r="E520" t="s">
        <v>3432</v>
      </c>
      <c r="F520" s="1">
        <v>43644</v>
      </c>
      <c r="G520" t="s">
        <v>1668</v>
      </c>
      <c r="H520" t="s">
        <v>1669</v>
      </c>
      <c r="I520" t="s">
        <v>1670</v>
      </c>
      <c r="J520" t="s">
        <v>3138</v>
      </c>
      <c r="K520" t="s">
        <v>3243</v>
      </c>
      <c r="L520" t="s">
        <v>1875</v>
      </c>
      <c r="M520" t="s">
        <v>3433</v>
      </c>
      <c r="N520" t="s">
        <v>10</v>
      </c>
    </row>
    <row r="521" spans="1:14">
      <c r="A521" t="s">
        <v>10</v>
      </c>
      <c r="B521" s="9" t="s">
        <v>419</v>
      </c>
      <c r="C521" t="s">
        <v>1899</v>
      </c>
      <c r="D521" t="s">
        <v>3434</v>
      </c>
      <c r="E521" t="s">
        <v>3435</v>
      </c>
      <c r="F521" s="1">
        <v>43644</v>
      </c>
      <c r="G521" t="s">
        <v>1668</v>
      </c>
      <c r="H521" t="s">
        <v>1694</v>
      </c>
      <c r="I521" t="s">
        <v>1670</v>
      </c>
      <c r="J521" t="s">
        <v>3138</v>
      </c>
      <c r="K521" t="s">
        <v>3243</v>
      </c>
      <c r="L521" t="s">
        <v>1875</v>
      </c>
      <c r="M521" t="s">
        <v>3436</v>
      </c>
      <c r="N521" t="s">
        <v>10</v>
      </c>
    </row>
    <row r="522" spans="1:14">
      <c r="A522" t="s">
        <v>10</v>
      </c>
      <c r="B522" s="9" t="s">
        <v>420</v>
      </c>
      <c r="C522" t="s">
        <v>1899</v>
      </c>
      <c r="D522" t="s">
        <v>421</v>
      </c>
      <c r="E522" t="s">
        <v>3437</v>
      </c>
      <c r="F522" s="1">
        <v>43644</v>
      </c>
      <c r="G522" t="s">
        <v>2002</v>
      </c>
      <c r="H522" t="s">
        <v>1669</v>
      </c>
      <c r="I522" t="s">
        <v>1670</v>
      </c>
      <c r="J522" t="s">
        <v>58</v>
      </c>
      <c r="K522" t="s">
        <v>3243</v>
      </c>
      <c r="L522" t="s">
        <v>1875</v>
      </c>
      <c r="M522" t="s">
        <v>3438</v>
      </c>
      <c r="N522" t="s">
        <v>10</v>
      </c>
    </row>
    <row r="523" spans="1:14">
      <c r="A523" t="s">
        <v>10</v>
      </c>
      <c r="B523" s="9" t="s">
        <v>422</v>
      </c>
      <c r="C523" t="s">
        <v>1899</v>
      </c>
      <c r="D523" t="s">
        <v>423</v>
      </c>
      <c r="E523" t="s">
        <v>3439</v>
      </c>
      <c r="F523" s="1">
        <v>43644</v>
      </c>
      <c r="G523" t="s">
        <v>2002</v>
      </c>
      <c r="H523" t="s">
        <v>1669</v>
      </c>
      <c r="I523" t="s">
        <v>1670</v>
      </c>
      <c r="J523" t="s">
        <v>58</v>
      </c>
      <c r="K523" t="s">
        <v>3243</v>
      </c>
      <c r="L523" t="s">
        <v>1875</v>
      </c>
      <c r="M523" t="s">
        <v>3440</v>
      </c>
      <c r="N523" t="s">
        <v>10</v>
      </c>
    </row>
    <row r="524" spans="1:14">
      <c r="A524" t="s">
        <v>10</v>
      </c>
      <c r="B524" s="9" t="s">
        <v>424</v>
      </c>
      <c r="C524" t="s">
        <v>1899</v>
      </c>
      <c r="D524" t="s">
        <v>425</v>
      </c>
      <c r="E524" t="s">
        <v>3441</v>
      </c>
      <c r="F524" s="1">
        <v>43644</v>
      </c>
      <c r="G524" t="s">
        <v>2002</v>
      </c>
      <c r="H524" t="s">
        <v>1669</v>
      </c>
      <c r="I524" t="s">
        <v>1670</v>
      </c>
      <c r="J524" t="s">
        <v>58</v>
      </c>
      <c r="K524" t="s">
        <v>3243</v>
      </c>
      <c r="L524" t="s">
        <v>1875</v>
      </c>
      <c r="M524" t="s">
        <v>3442</v>
      </c>
      <c r="N524" t="s">
        <v>10</v>
      </c>
    </row>
    <row r="525" spans="1:14">
      <c r="A525" t="s">
        <v>10</v>
      </c>
      <c r="B525" s="9" t="s">
        <v>426</v>
      </c>
      <c r="C525" t="s">
        <v>1899</v>
      </c>
      <c r="D525" t="s">
        <v>427</v>
      </c>
      <c r="E525" t="s">
        <v>3443</v>
      </c>
      <c r="F525" s="1">
        <v>43644</v>
      </c>
      <c r="G525" t="s">
        <v>2002</v>
      </c>
      <c r="H525" t="s">
        <v>1694</v>
      </c>
      <c r="I525" t="s">
        <v>1735</v>
      </c>
      <c r="J525" t="s">
        <v>105</v>
      </c>
      <c r="K525" t="s">
        <v>3243</v>
      </c>
      <c r="L525" t="s">
        <v>1875</v>
      </c>
      <c r="M525" t="s">
        <v>3444</v>
      </c>
      <c r="N525" t="s">
        <v>10</v>
      </c>
    </row>
    <row r="526" spans="1:14">
      <c r="A526" t="s">
        <v>3</v>
      </c>
      <c r="B526" s="9" t="s">
        <v>428</v>
      </c>
      <c r="C526" t="s">
        <v>1899</v>
      </c>
      <c r="D526" t="s">
        <v>429</v>
      </c>
      <c r="E526" t="s">
        <v>3445</v>
      </c>
      <c r="F526" s="1">
        <v>43640</v>
      </c>
      <c r="G526" t="s">
        <v>2379</v>
      </c>
      <c r="H526" t="s">
        <v>1669</v>
      </c>
      <c r="I526" t="s">
        <v>1670</v>
      </c>
      <c r="J526" t="s">
        <v>1736</v>
      </c>
      <c r="K526" t="s">
        <v>3243</v>
      </c>
      <c r="L526" t="s">
        <v>1875</v>
      </c>
      <c r="M526" t="s">
        <v>3446</v>
      </c>
      <c r="N526" t="s">
        <v>3</v>
      </c>
    </row>
    <row r="527" spans="1:14">
      <c r="A527" t="s">
        <v>3</v>
      </c>
      <c r="B527" s="9" t="s">
        <v>430</v>
      </c>
      <c r="C527" t="s">
        <v>1899</v>
      </c>
      <c r="D527" t="s">
        <v>431</v>
      </c>
      <c r="E527" t="s">
        <v>3447</v>
      </c>
      <c r="F527" s="1">
        <v>43644</v>
      </c>
      <c r="G527" t="s">
        <v>2379</v>
      </c>
      <c r="H527" t="s">
        <v>1669</v>
      </c>
      <c r="I527" t="s">
        <v>1670</v>
      </c>
      <c r="J527" t="s">
        <v>58</v>
      </c>
      <c r="K527" t="s">
        <v>3243</v>
      </c>
      <c r="L527" t="s">
        <v>1875</v>
      </c>
      <c r="M527" t="s">
        <v>3448</v>
      </c>
      <c r="N527" t="s">
        <v>3</v>
      </c>
    </row>
    <row r="528" spans="1:14">
      <c r="A528" t="s">
        <v>3</v>
      </c>
      <c r="B528" s="9" t="s">
        <v>432</v>
      </c>
      <c r="C528" t="s">
        <v>1899</v>
      </c>
      <c r="D528" t="s">
        <v>433</v>
      </c>
      <c r="E528" t="s">
        <v>3449</v>
      </c>
      <c r="F528" s="1">
        <v>43640</v>
      </c>
      <c r="G528" t="s">
        <v>2379</v>
      </c>
      <c r="H528" t="s">
        <v>1669</v>
      </c>
      <c r="I528" t="s">
        <v>1670</v>
      </c>
      <c r="J528" t="s">
        <v>1736</v>
      </c>
      <c r="K528" t="s">
        <v>3243</v>
      </c>
      <c r="L528" t="s">
        <v>1875</v>
      </c>
      <c r="M528" t="s">
        <v>3450</v>
      </c>
      <c r="N528" t="s">
        <v>3</v>
      </c>
    </row>
    <row r="529" spans="1:14">
      <c r="A529" t="s">
        <v>3</v>
      </c>
      <c r="B529" s="9" t="s">
        <v>434</v>
      </c>
      <c r="C529" t="s">
        <v>1899</v>
      </c>
      <c r="D529" t="s">
        <v>435</v>
      </c>
      <c r="E529" t="s">
        <v>3451</v>
      </c>
      <c r="F529" s="1">
        <v>43640</v>
      </c>
      <c r="G529" t="s">
        <v>2379</v>
      </c>
      <c r="H529" t="s">
        <v>1669</v>
      </c>
      <c r="I529" t="s">
        <v>1670</v>
      </c>
      <c r="J529" t="s">
        <v>58</v>
      </c>
      <c r="K529" t="s">
        <v>3243</v>
      </c>
      <c r="L529" t="s">
        <v>1875</v>
      </c>
      <c r="M529" t="s">
        <v>3452</v>
      </c>
      <c r="N529" t="s">
        <v>3</v>
      </c>
    </row>
    <row r="530" spans="1:14">
      <c r="A530" t="s">
        <v>3</v>
      </c>
      <c r="B530" s="9" t="s">
        <v>436</v>
      </c>
      <c r="C530" t="s">
        <v>1899</v>
      </c>
      <c r="D530" t="s">
        <v>437</v>
      </c>
      <c r="E530" t="s">
        <v>3453</v>
      </c>
      <c r="F530" s="1">
        <v>43640</v>
      </c>
      <c r="G530" t="s">
        <v>2379</v>
      </c>
      <c r="H530" t="s">
        <v>1669</v>
      </c>
      <c r="I530" t="s">
        <v>1670</v>
      </c>
      <c r="J530" t="s">
        <v>1736</v>
      </c>
      <c r="K530" t="s">
        <v>3243</v>
      </c>
      <c r="L530" t="s">
        <v>1875</v>
      </c>
      <c r="M530" t="s">
        <v>3454</v>
      </c>
      <c r="N530" t="s">
        <v>3</v>
      </c>
    </row>
    <row r="531" spans="1:14">
      <c r="A531" t="s">
        <v>3</v>
      </c>
      <c r="B531" s="9" t="s">
        <v>438</v>
      </c>
      <c r="C531" t="s">
        <v>1899</v>
      </c>
      <c r="D531" t="s">
        <v>439</v>
      </c>
      <c r="E531" t="s">
        <v>3455</v>
      </c>
      <c r="F531" s="1">
        <v>43640</v>
      </c>
      <c r="G531" t="s">
        <v>2379</v>
      </c>
      <c r="H531" t="s">
        <v>1669</v>
      </c>
      <c r="I531" t="s">
        <v>1670</v>
      </c>
      <c r="J531" t="s">
        <v>3138</v>
      </c>
      <c r="K531" t="s">
        <v>3243</v>
      </c>
      <c r="L531" t="s">
        <v>1875</v>
      </c>
      <c r="M531" t="s">
        <v>3456</v>
      </c>
      <c r="N531" t="s">
        <v>3</v>
      </c>
    </row>
    <row r="532" spans="1:14">
      <c r="A532" t="s">
        <v>3</v>
      </c>
      <c r="B532" s="9" t="s">
        <v>440</v>
      </c>
      <c r="C532" t="s">
        <v>1899</v>
      </c>
      <c r="D532" t="s">
        <v>441</v>
      </c>
      <c r="E532" t="s">
        <v>3457</v>
      </c>
      <c r="F532" s="1">
        <v>43640</v>
      </c>
      <c r="G532" t="s">
        <v>2379</v>
      </c>
      <c r="H532" t="s">
        <v>1669</v>
      </c>
      <c r="I532" t="s">
        <v>1670</v>
      </c>
      <c r="J532" t="s">
        <v>58</v>
      </c>
      <c r="K532" t="s">
        <v>3243</v>
      </c>
      <c r="L532" t="s">
        <v>1875</v>
      </c>
      <c r="M532" t="s">
        <v>3458</v>
      </c>
      <c r="N532" t="s">
        <v>3</v>
      </c>
    </row>
    <row r="533" spans="1:14">
      <c r="A533" t="s">
        <v>3</v>
      </c>
      <c r="B533" s="9" t="s">
        <v>442</v>
      </c>
      <c r="C533" t="s">
        <v>1899</v>
      </c>
      <c r="D533" t="s">
        <v>443</v>
      </c>
      <c r="E533" t="s">
        <v>3459</v>
      </c>
      <c r="F533" s="1">
        <v>43640</v>
      </c>
      <c r="G533" t="s">
        <v>2379</v>
      </c>
      <c r="H533" t="s">
        <v>1669</v>
      </c>
      <c r="I533" t="s">
        <v>1670</v>
      </c>
      <c r="J533" t="s">
        <v>58</v>
      </c>
      <c r="K533" t="s">
        <v>3243</v>
      </c>
      <c r="L533" t="s">
        <v>1875</v>
      </c>
      <c r="M533" t="s">
        <v>3460</v>
      </c>
      <c r="N533" t="s">
        <v>3</v>
      </c>
    </row>
    <row r="534" spans="1:14">
      <c r="A534" t="s">
        <v>3</v>
      </c>
      <c r="B534" s="9" t="s">
        <v>444</v>
      </c>
      <c r="C534" t="s">
        <v>1899</v>
      </c>
      <c r="D534" t="s">
        <v>445</v>
      </c>
      <c r="E534" t="s">
        <v>3461</v>
      </c>
      <c r="F534" s="1">
        <v>43640</v>
      </c>
      <c r="G534" t="s">
        <v>2379</v>
      </c>
      <c r="H534" t="s">
        <v>1669</v>
      </c>
      <c r="I534" t="s">
        <v>1670</v>
      </c>
      <c r="J534" t="s">
        <v>58</v>
      </c>
      <c r="K534" t="s">
        <v>3243</v>
      </c>
      <c r="L534" t="s">
        <v>1875</v>
      </c>
      <c r="M534" t="s">
        <v>3462</v>
      </c>
      <c r="N534" t="s">
        <v>3</v>
      </c>
    </row>
    <row r="535" spans="1:14">
      <c r="A535" t="s">
        <v>3</v>
      </c>
      <c r="B535" s="9" t="s">
        <v>446</v>
      </c>
      <c r="C535" t="s">
        <v>1899</v>
      </c>
      <c r="D535" t="s">
        <v>447</v>
      </c>
      <c r="E535" t="s">
        <v>3463</v>
      </c>
      <c r="F535" s="1">
        <v>43646</v>
      </c>
      <c r="G535" t="s">
        <v>2379</v>
      </c>
      <c r="H535" t="s">
        <v>1669</v>
      </c>
      <c r="I535" t="s">
        <v>1670</v>
      </c>
      <c r="J535" t="s">
        <v>1736</v>
      </c>
      <c r="K535" t="s">
        <v>3243</v>
      </c>
      <c r="L535" t="s">
        <v>1875</v>
      </c>
      <c r="M535" t="s">
        <v>3464</v>
      </c>
      <c r="N535" t="s">
        <v>3</v>
      </c>
    </row>
    <row r="536" spans="1:14">
      <c r="A536" t="s">
        <v>3</v>
      </c>
      <c r="B536" s="9" t="s">
        <v>448</v>
      </c>
      <c r="C536" t="s">
        <v>1899</v>
      </c>
      <c r="D536" t="s">
        <v>449</v>
      </c>
      <c r="E536" t="s">
        <v>3465</v>
      </c>
      <c r="F536" s="1">
        <v>43640</v>
      </c>
      <c r="G536" t="s">
        <v>2379</v>
      </c>
      <c r="H536" t="s">
        <v>1669</v>
      </c>
      <c r="I536" t="s">
        <v>1670</v>
      </c>
      <c r="J536" t="s">
        <v>58</v>
      </c>
      <c r="K536" t="s">
        <v>3243</v>
      </c>
      <c r="L536" t="s">
        <v>1875</v>
      </c>
      <c r="M536" t="s">
        <v>3466</v>
      </c>
      <c r="N536" t="s">
        <v>3</v>
      </c>
    </row>
    <row r="537" spans="1:14">
      <c r="A537" t="s">
        <v>10</v>
      </c>
      <c r="B537" s="9" t="s">
        <v>450</v>
      </c>
      <c r="C537" t="s">
        <v>1899</v>
      </c>
      <c r="D537" t="s">
        <v>451</v>
      </c>
      <c r="E537" t="s">
        <v>3467</v>
      </c>
      <c r="F537" s="1">
        <v>43644</v>
      </c>
      <c r="G537" t="s">
        <v>1668</v>
      </c>
      <c r="H537" t="s">
        <v>1694</v>
      </c>
      <c r="I537" t="s">
        <v>1670</v>
      </c>
      <c r="J537" t="s">
        <v>58</v>
      </c>
      <c r="K537" t="s">
        <v>3243</v>
      </c>
      <c r="L537" t="s">
        <v>1875</v>
      </c>
      <c r="M537" t="s">
        <v>3468</v>
      </c>
      <c r="N537" t="s">
        <v>10</v>
      </c>
    </row>
    <row r="538" spans="1:14">
      <c r="A538" t="s">
        <v>3</v>
      </c>
      <c r="B538" s="9" t="s">
        <v>452</v>
      </c>
      <c r="C538" t="s">
        <v>1899</v>
      </c>
      <c r="D538" t="s">
        <v>453</v>
      </c>
      <c r="E538" t="s">
        <v>3469</v>
      </c>
      <c r="F538" s="1">
        <v>43644</v>
      </c>
      <c r="G538" t="s">
        <v>1814</v>
      </c>
      <c r="H538" t="s">
        <v>1669</v>
      </c>
      <c r="I538" t="s">
        <v>1670</v>
      </c>
      <c r="J538" t="s">
        <v>58</v>
      </c>
      <c r="K538" t="s">
        <v>3470</v>
      </c>
      <c r="L538" t="s">
        <v>1677</v>
      </c>
      <c r="M538" t="s">
        <v>3471</v>
      </c>
      <c r="N538" t="s">
        <v>3</v>
      </c>
    </row>
    <row r="539" spans="1:14">
      <c r="A539" t="s">
        <v>3</v>
      </c>
      <c r="B539" s="9" t="s">
        <v>454</v>
      </c>
      <c r="C539" t="s">
        <v>1899</v>
      </c>
      <c r="D539" t="s">
        <v>3472</v>
      </c>
      <c r="E539" t="s">
        <v>3473</v>
      </c>
      <c r="F539" s="1">
        <v>43644</v>
      </c>
      <c r="G539" t="s">
        <v>1668</v>
      </c>
      <c r="H539" t="s">
        <v>1669</v>
      </c>
      <c r="I539" t="s">
        <v>1670</v>
      </c>
      <c r="J539" t="s">
        <v>59</v>
      </c>
      <c r="K539" t="s">
        <v>3470</v>
      </c>
      <c r="L539" t="s">
        <v>1677</v>
      </c>
      <c r="M539" t="s">
        <v>3474</v>
      </c>
      <c r="N539" t="s">
        <v>3</v>
      </c>
    </row>
    <row r="540" spans="1:14">
      <c r="A540" t="s">
        <v>3</v>
      </c>
      <c r="B540" s="9" t="s">
        <v>455</v>
      </c>
      <c r="C540" t="s">
        <v>1899</v>
      </c>
      <c r="D540" t="s">
        <v>456</v>
      </c>
      <c r="E540" t="s">
        <v>3475</v>
      </c>
      <c r="F540" s="1">
        <v>43644</v>
      </c>
      <c r="G540" t="s">
        <v>1814</v>
      </c>
      <c r="H540" t="s">
        <v>1669</v>
      </c>
      <c r="I540" t="s">
        <v>1670</v>
      </c>
      <c r="J540" t="s">
        <v>58</v>
      </c>
      <c r="K540" t="s">
        <v>3470</v>
      </c>
      <c r="L540" t="s">
        <v>1827</v>
      </c>
      <c r="M540" t="s">
        <v>3476</v>
      </c>
      <c r="N540" t="s">
        <v>3</v>
      </c>
    </row>
    <row r="541" spans="1:14">
      <c r="A541" t="s">
        <v>3</v>
      </c>
      <c r="B541" s="9" t="s">
        <v>457</v>
      </c>
      <c r="C541" t="s">
        <v>1899</v>
      </c>
      <c r="D541" t="s">
        <v>458</v>
      </c>
      <c r="E541" t="s">
        <v>3477</v>
      </c>
      <c r="F541" s="1">
        <v>43644</v>
      </c>
      <c r="G541" t="s">
        <v>1668</v>
      </c>
      <c r="H541" t="s">
        <v>1669</v>
      </c>
      <c r="I541" t="s">
        <v>1670</v>
      </c>
      <c r="J541" t="s">
        <v>1736</v>
      </c>
      <c r="K541" t="s">
        <v>3470</v>
      </c>
      <c r="L541" t="s">
        <v>1677</v>
      </c>
      <c r="M541" t="s">
        <v>3478</v>
      </c>
      <c r="N541" t="s">
        <v>3</v>
      </c>
    </row>
    <row r="542" spans="1:14">
      <c r="A542" t="s">
        <v>1644</v>
      </c>
      <c r="B542" s="9" t="s">
        <v>3479</v>
      </c>
      <c r="C542" t="s">
        <v>1899</v>
      </c>
      <c r="D542" t="s">
        <v>3480</v>
      </c>
      <c r="E542" t="s">
        <v>3481</v>
      </c>
      <c r="F542" s="1">
        <v>43644</v>
      </c>
      <c r="G542" t="s">
        <v>1668</v>
      </c>
      <c r="H542" t="s">
        <v>1669</v>
      </c>
      <c r="I542" t="s">
        <v>1670</v>
      </c>
      <c r="J542" t="s">
        <v>59</v>
      </c>
      <c r="K542" t="s">
        <v>3470</v>
      </c>
      <c r="L542" t="s">
        <v>1677</v>
      </c>
      <c r="M542" t="s">
        <v>3482</v>
      </c>
      <c r="N542" t="s">
        <v>1644</v>
      </c>
    </row>
    <row r="543" spans="1:14">
      <c r="A543" t="s">
        <v>10</v>
      </c>
      <c r="B543" s="9" t="s">
        <v>459</v>
      </c>
      <c r="C543" t="s">
        <v>1899</v>
      </c>
      <c r="D543" t="s">
        <v>3483</v>
      </c>
      <c r="E543" t="s">
        <v>3484</v>
      </c>
      <c r="F543" s="1">
        <v>43644</v>
      </c>
      <c r="G543" t="s">
        <v>1668</v>
      </c>
      <c r="H543" t="s">
        <v>1669</v>
      </c>
      <c r="I543" t="s">
        <v>1670</v>
      </c>
      <c r="J543" t="s">
        <v>58</v>
      </c>
      <c r="K543" t="s">
        <v>1842</v>
      </c>
      <c r="L543" t="s">
        <v>1677</v>
      </c>
      <c r="M543" t="s">
        <v>3485</v>
      </c>
      <c r="N543" t="s">
        <v>10</v>
      </c>
    </row>
    <row r="544" spans="1:14">
      <c r="A544" t="s">
        <v>3</v>
      </c>
      <c r="B544" s="9" t="s">
        <v>460</v>
      </c>
      <c r="C544" t="s">
        <v>2</v>
      </c>
      <c r="D544" t="s">
        <v>3486</v>
      </c>
      <c r="E544" t="s">
        <v>3487</v>
      </c>
      <c r="F544" s="1">
        <v>43644</v>
      </c>
      <c r="G544" t="s">
        <v>2379</v>
      </c>
      <c r="H544" t="s">
        <v>1694</v>
      </c>
      <c r="I544" t="s">
        <v>1670</v>
      </c>
      <c r="J544" t="s">
        <v>58</v>
      </c>
      <c r="K544" t="s">
        <v>1842</v>
      </c>
      <c r="L544" t="s">
        <v>1677</v>
      </c>
      <c r="M544" t="s">
        <v>3488</v>
      </c>
      <c r="N544" t="s">
        <v>3</v>
      </c>
    </row>
    <row r="545" spans="1:14">
      <c r="A545" t="s">
        <v>10</v>
      </c>
      <c r="B545" s="9" t="s">
        <v>461</v>
      </c>
      <c r="C545" t="s">
        <v>1899</v>
      </c>
      <c r="D545" t="s">
        <v>3489</v>
      </c>
      <c r="E545" t="s">
        <v>3490</v>
      </c>
      <c r="F545" s="1">
        <v>43644</v>
      </c>
      <c r="G545" t="s">
        <v>1668</v>
      </c>
      <c r="H545" t="s">
        <v>1669</v>
      </c>
      <c r="I545" t="s">
        <v>1670</v>
      </c>
      <c r="J545" t="s">
        <v>58</v>
      </c>
      <c r="K545" t="s">
        <v>1842</v>
      </c>
      <c r="L545" t="s">
        <v>1677</v>
      </c>
      <c r="M545" t="s">
        <v>3491</v>
      </c>
      <c r="N545" t="s">
        <v>10</v>
      </c>
    </row>
    <row r="546" spans="1:14">
      <c r="A546" t="s">
        <v>10</v>
      </c>
      <c r="B546" s="9" t="s">
        <v>462</v>
      </c>
      <c r="C546" t="s">
        <v>1899</v>
      </c>
      <c r="D546" t="s">
        <v>3492</v>
      </c>
      <c r="E546" t="s">
        <v>3493</v>
      </c>
      <c r="F546" s="1">
        <v>43644</v>
      </c>
      <c r="G546" t="s">
        <v>1668</v>
      </c>
      <c r="H546" t="s">
        <v>1669</v>
      </c>
      <c r="I546" t="s">
        <v>1670</v>
      </c>
      <c r="J546" t="s">
        <v>2958</v>
      </c>
      <c r="K546" t="s">
        <v>1842</v>
      </c>
      <c r="L546" t="s">
        <v>1677</v>
      </c>
      <c r="M546" t="s">
        <v>3494</v>
      </c>
      <c r="N546" t="s">
        <v>10</v>
      </c>
    </row>
    <row r="547" spans="1:14">
      <c r="A547" t="s">
        <v>10</v>
      </c>
      <c r="B547" s="9" t="s">
        <v>463</v>
      </c>
      <c r="C547" t="s">
        <v>1899</v>
      </c>
      <c r="D547" t="s">
        <v>464</v>
      </c>
      <c r="E547" t="s">
        <v>3495</v>
      </c>
      <c r="F547" s="1">
        <v>43644</v>
      </c>
      <c r="G547" t="s">
        <v>1668</v>
      </c>
      <c r="H547" t="s">
        <v>1669</v>
      </c>
      <c r="I547" t="s">
        <v>1670</v>
      </c>
      <c r="J547" t="s">
        <v>3310</v>
      </c>
      <c r="K547" t="s">
        <v>1842</v>
      </c>
      <c r="L547" t="s">
        <v>1677</v>
      </c>
      <c r="M547" t="s">
        <v>3496</v>
      </c>
      <c r="N547" t="s">
        <v>10</v>
      </c>
    </row>
    <row r="548" spans="1:14">
      <c r="A548" t="s">
        <v>3</v>
      </c>
      <c r="B548" s="9" t="s">
        <v>465</v>
      </c>
      <c r="C548" t="s">
        <v>1899</v>
      </c>
      <c r="D548" t="s">
        <v>3497</v>
      </c>
      <c r="E548" t="s">
        <v>3498</v>
      </c>
      <c r="F548" s="1">
        <v>43644</v>
      </c>
      <c r="G548" t="s">
        <v>1668</v>
      </c>
      <c r="H548" t="s">
        <v>1669</v>
      </c>
      <c r="I548" t="s">
        <v>1670</v>
      </c>
      <c r="J548" t="s">
        <v>58</v>
      </c>
      <c r="K548" t="s">
        <v>1842</v>
      </c>
      <c r="L548" t="s">
        <v>1677</v>
      </c>
      <c r="M548" t="s">
        <v>3499</v>
      </c>
      <c r="N548" t="s">
        <v>3</v>
      </c>
    </row>
    <row r="549" spans="1:14">
      <c r="A549" t="s">
        <v>3</v>
      </c>
      <c r="B549" s="9" t="s">
        <v>466</v>
      </c>
      <c r="C549" t="s">
        <v>1899</v>
      </c>
      <c r="D549" t="s">
        <v>3500</v>
      </c>
      <c r="E549" t="s">
        <v>3501</v>
      </c>
      <c r="F549" s="1">
        <v>43644</v>
      </c>
      <c r="G549" t="s">
        <v>1668</v>
      </c>
      <c r="H549" t="s">
        <v>1669</v>
      </c>
      <c r="I549" t="s">
        <v>1670</v>
      </c>
      <c r="J549" t="s">
        <v>58</v>
      </c>
      <c r="K549" t="s">
        <v>1842</v>
      </c>
      <c r="L549" t="s">
        <v>1677</v>
      </c>
      <c r="M549" t="s">
        <v>3502</v>
      </c>
      <c r="N549" t="s">
        <v>3</v>
      </c>
    </row>
    <row r="550" spans="1:14">
      <c r="A550" t="s">
        <v>3</v>
      </c>
      <c r="B550" s="9" t="s">
        <v>467</v>
      </c>
      <c r="C550" t="s">
        <v>1899</v>
      </c>
      <c r="D550" t="s">
        <v>3503</v>
      </c>
      <c r="E550" t="s">
        <v>3504</v>
      </c>
      <c r="F550" s="1">
        <v>43644</v>
      </c>
      <c r="G550" t="s">
        <v>1668</v>
      </c>
      <c r="H550" t="s">
        <v>1669</v>
      </c>
      <c r="I550" t="s">
        <v>1670</v>
      </c>
      <c r="J550" t="s">
        <v>58</v>
      </c>
      <c r="K550" t="s">
        <v>1842</v>
      </c>
      <c r="L550" t="s">
        <v>1677</v>
      </c>
      <c r="M550" t="s">
        <v>3505</v>
      </c>
      <c r="N550" t="s">
        <v>3</v>
      </c>
    </row>
    <row r="551" spans="1:14">
      <c r="A551" t="s">
        <v>3</v>
      </c>
      <c r="B551" s="9" t="s">
        <v>468</v>
      </c>
      <c r="C551" t="s">
        <v>1899</v>
      </c>
      <c r="D551" t="s">
        <v>3506</v>
      </c>
      <c r="E551" t="s">
        <v>3507</v>
      </c>
      <c r="F551" s="1">
        <v>43644</v>
      </c>
      <c r="G551" t="s">
        <v>1668</v>
      </c>
      <c r="H551" t="s">
        <v>1669</v>
      </c>
      <c r="I551" t="s">
        <v>1670</v>
      </c>
      <c r="J551" t="s">
        <v>58</v>
      </c>
      <c r="K551" t="s">
        <v>1842</v>
      </c>
      <c r="L551" t="s">
        <v>1677</v>
      </c>
      <c r="M551" t="s">
        <v>3508</v>
      </c>
      <c r="N551" t="s">
        <v>3</v>
      </c>
    </row>
    <row r="552" spans="1:14">
      <c r="A552" t="s">
        <v>3</v>
      </c>
      <c r="B552" s="9" t="s">
        <v>469</v>
      </c>
      <c r="C552" t="s">
        <v>1899</v>
      </c>
      <c r="D552" t="s">
        <v>3509</v>
      </c>
      <c r="E552" t="s">
        <v>3510</v>
      </c>
      <c r="F552" s="1">
        <v>43644</v>
      </c>
      <c r="G552" t="s">
        <v>1668</v>
      </c>
      <c r="H552" t="s">
        <v>1669</v>
      </c>
      <c r="I552" t="s">
        <v>1735</v>
      </c>
      <c r="J552" t="s">
        <v>58</v>
      </c>
      <c r="K552" t="s">
        <v>1842</v>
      </c>
      <c r="L552" t="s">
        <v>1677</v>
      </c>
      <c r="M552" t="s">
        <v>3511</v>
      </c>
      <c r="N552" t="s">
        <v>3</v>
      </c>
    </row>
    <row r="553" spans="1:14">
      <c r="A553" t="s">
        <v>10</v>
      </c>
      <c r="B553" s="9" t="s">
        <v>470</v>
      </c>
      <c r="C553" t="s">
        <v>1899</v>
      </c>
      <c r="D553" t="s">
        <v>3512</v>
      </c>
      <c r="E553" t="s">
        <v>3513</v>
      </c>
      <c r="F553" s="1">
        <v>43644</v>
      </c>
      <c r="G553" t="s">
        <v>1668</v>
      </c>
      <c r="H553" t="s">
        <v>1669</v>
      </c>
      <c r="I553" t="s">
        <v>1670</v>
      </c>
      <c r="J553" t="s">
        <v>58</v>
      </c>
      <c r="K553" t="s">
        <v>1842</v>
      </c>
      <c r="L553" t="s">
        <v>1677</v>
      </c>
      <c r="M553" t="s">
        <v>3514</v>
      </c>
      <c r="N553" t="s">
        <v>10</v>
      </c>
    </row>
    <row r="554" spans="1:14">
      <c r="A554" t="s">
        <v>3</v>
      </c>
      <c r="B554" s="9" t="s">
        <v>471</v>
      </c>
      <c r="C554" t="s">
        <v>1899</v>
      </c>
      <c r="D554" t="s">
        <v>3515</v>
      </c>
      <c r="E554" t="s">
        <v>3516</v>
      </c>
      <c r="F554" s="1">
        <v>43644</v>
      </c>
      <c r="G554" t="s">
        <v>1668</v>
      </c>
      <c r="H554" t="s">
        <v>1669</v>
      </c>
      <c r="I554" t="s">
        <v>1670</v>
      </c>
      <c r="J554" t="s">
        <v>58</v>
      </c>
      <c r="K554" t="s">
        <v>1842</v>
      </c>
      <c r="L554" t="s">
        <v>1677</v>
      </c>
      <c r="M554" t="s">
        <v>3517</v>
      </c>
      <c r="N554" t="s">
        <v>3</v>
      </c>
    </row>
    <row r="555" spans="1:14">
      <c r="A555" t="s">
        <v>10</v>
      </c>
      <c r="B555" s="9" t="s">
        <v>472</v>
      </c>
      <c r="C555" t="s">
        <v>1899</v>
      </c>
      <c r="D555" t="s">
        <v>3518</v>
      </c>
      <c r="E555" t="s">
        <v>3519</v>
      </c>
      <c r="F555" s="1">
        <v>43644</v>
      </c>
      <c r="G555" t="s">
        <v>1668</v>
      </c>
      <c r="H555" t="s">
        <v>1669</v>
      </c>
      <c r="I555" t="s">
        <v>1670</v>
      </c>
      <c r="J555" t="s">
        <v>59</v>
      </c>
      <c r="K555" t="s">
        <v>1842</v>
      </c>
      <c r="L555" t="s">
        <v>1677</v>
      </c>
      <c r="M555" t="s">
        <v>3520</v>
      </c>
      <c r="N555" t="s">
        <v>10</v>
      </c>
    </row>
    <row r="556" spans="1:14">
      <c r="A556" t="s">
        <v>3</v>
      </c>
      <c r="B556" s="9" t="s">
        <v>473</v>
      </c>
      <c r="C556" t="s">
        <v>1899</v>
      </c>
      <c r="D556" t="s">
        <v>3521</v>
      </c>
      <c r="E556" t="s">
        <v>3522</v>
      </c>
      <c r="F556" s="1">
        <v>43644</v>
      </c>
      <c r="G556" t="s">
        <v>1668</v>
      </c>
      <c r="H556" t="s">
        <v>1669</v>
      </c>
      <c r="I556" t="s">
        <v>1670</v>
      </c>
      <c r="J556" t="s">
        <v>58</v>
      </c>
      <c r="K556" t="s">
        <v>1842</v>
      </c>
      <c r="L556" t="s">
        <v>1677</v>
      </c>
      <c r="M556" t="s">
        <v>3523</v>
      </c>
      <c r="N556" t="s">
        <v>3</v>
      </c>
    </row>
    <row r="557" spans="1:14">
      <c r="A557" t="s">
        <v>3</v>
      </c>
      <c r="B557" s="9" t="s">
        <v>474</v>
      </c>
      <c r="C557" t="s">
        <v>1899</v>
      </c>
      <c r="D557" t="s">
        <v>3524</v>
      </c>
      <c r="E557" t="s">
        <v>3525</v>
      </c>
      <c r="F557" s="1">
        <v>43644</v>
      </c>
      <c r="G557" t="s">
        <v>1668</v>
      </c>
      <c r="H557" t="s">
        <v>1669</v>
      </c>
      <c r="I557" t="s">
        <v>1670</v>
      </c>
      <c r="J557" t="s">
        <v>59</v>
      </c>
      <c r="K557" t="s">
        <v>1842</v>
      </c>
      <c r="L557" t="s">
        <v>1677</v>
      </c>
      <c r="M557" t="s">
        <v>3526</v>
      </c>
      <c r="N557" t="s">
        <v>3</v>
      </c>
    </row>
    <row r="558" spans="1:14">
      <c r="A558" t="s">
        <v>10</v>
      </c>
      <c r="B558" s="9" t="s">
        <v>475</v>
      </c>
      <c r="C558" t="s">
        <v>2</v>
      </c>
      <c r="D558" t="s">
        <v>476</v>
      </c>
      <c r="E558" t="s">
        <v>3527</v>
      </c>
      <c r="F558" s="1">
        <v>43644</v>
      </c>
      <c r="G558" t="s">
        <v>1668</v>
      </c>
      <c r="H558" t="s">
        <v>1669</v>
      </c>
      <c r="I558" t="s">
        <v>1670</v>
      </c>
      <c r="J558" t="s">
        <v>59</v>
      </c>
      <c r="K558" t="s">
        <v>1842</v>
      </c>
      <c r="L558" t="s">
        <v>1677</v>
      </c>
      <c r="M558" t="s">
        <v>3528</v>
      </c>
      <c r="N558" t="s">
        <v>10</v>
      </c>
    </row>
    <row r="559" spans="1:14">
      <c r="A559" t="s">
        <v>3</v>
      </c>
      <c r="B559" s="9" t="s">
        <v>477</v>
      </c>
      <c r="C559" t="s">
        <v>1899</v>
      </c>
      <c r="D559" t="s">
        <v>3529</v>
      </c>
      <c r="E559" t="s">
        <v>3530</v>
      </c>
      <c r="F559" s="1">
        <v>43644</v>
      </c>
      <c r="G559" t="s">
        <v>1668</v>
      </c>
      <c r="H559" t="s">
        <v>1669</v>
      </c>
      <c r="I559" t="s">
        <v>1670</v>
      </c>
      <c r="J559" t="s">
        <v>58</v>
      </c>
      <c r="K559" t="s">
        <v>1842</v>
      </c>
      <c r="L559" t="s">
        <v>1677</v>
      </c>
      <c r="M559" t="s">
        <v>3531</v>
      </c>
      <c r="N559" t="s">
        <v>3</v>
      </c>
    </row>
    <row r="560" spans="1:14">
      <c r="A560" t="s">
        <v>10</v>
      </c>
      <c r="B560" s="9" t="s">
        <v>478</v>
      </c>
      <c r="C560" t="s">
        <v>1899</v>
      </c>
      <c r="D560" t="s">
        <v>479</v>
      </c>
      <c r="E560" t="s">
        <v>3532</v>
      </c>
      <c r="F560" s="1">
        <v>43644</v>
      </c>
      <c r="G560" t="s">
        <v>1668</v>
      </c>
      <c r="H560" t="s">
        <v>1669</v>
      </c>
      <c r="I560" t="s">
        <v>1670</v>
      </c>
      <c r="J560" t="s">
        <v>58</v>
      </c>
      <c r="K560" t="s">
        <v>1842</v>
      </c>
      <c r="L560" t="s">
        <v>1677</v>
      </c>
      <c r="M560" t="s">
        <v>3533</v>
      </c>
      <c r="N560" t="s">
        <v>10</v>
      </c>
    </row>
    <row r="561" spans="1:14">
      <c r="A561" t="s">
        <v>10</v>
      </c>
      <c r="B561" s="9" t="s">
        <v>480</v>
      </c>
      <c r="C561" t="s">
        <v>1899</v>
      </c>
      <c r="D561" t="s">
        <v>481</v>
      </c>
      <c r="E561" t="s">
        <v>3534</v>
      </c>
      <c r="F561" s="1">
        <v>43644</v>
      </c>
      <c r="G561" t="s">
        <v>1668</v>
      </c>
      <c r="H561" t="s">
        <v>1669</v>
      </c>
      <c r="I561" t="s">
        <v>1670</v>
      </c>
      <c r="J561" t="s">
        <v>58</v>
      </c>
      <c r="K561" t="s">
        <v>1842</v>
      </c>
      <c r="L561" t="s">
        <v>1677</v>
      </c>
      <c r="M561" t="s">
        <v>3535</v>
      </c>
      <c r="N561" t="s">
        <v>10</v>
      </c>
    </row>
    <row r="562" spans="1:14">
      <c r="A562" t="s">
        <v>3</v>
      </c>
      <c r="B562" s="9" t="s">
        <v>482</v>
      </c>
      <c r="C562" t="s">
        <v>1899</v>
      </c>
      <c r="D562" t="s">
        <v>483</v>
      </c>
      <c r="E562" t="s">
        <v>3536</v>
      </c>
      <c r="F562" s="1">
        <v>43644</v>
      </c>
      <c r="G562" t="s">
        <v>2379</v>
      </c>
      <c r="H562" t="s">
        <v>1694</v>
      </c>
      <c r="I562" t="s">
        <v>1670</v>
      </c>
      <c r="J562" t="s">
        <v>58</v>
      </c>
      <c r="K562" t="s">
        <v>1842</v>
      </c>
      <c r="L562" t="s">
        <v>1677</v>
      </c>
      <c r="M562" t="s">
        <v>3537</v>
      </c>
      <c r="N562" t="s">
        <v>3</v>
      </c>
    </row>
    <row r="563" spans="1:14">
      <c r="A563" t="s">
        <v>3</v>
      </c>
      <c r="B563" s="9" t="s">
        <v>484</v>
      </c>
      <c r="C563" t="s">
        <v>1899</v>
      </c>
      <c r="D563" t="s">
        <v>3538</v>
      </c>
      <c r="E563" t="s">
        <v>3539</v>
      </c>
      <c r="F563" s="1">
        <v>43644</v>
      </c>
      <c r="G563" t="s">
        <v>2379</v>
      </c>
      <c r="H563" t="s">
        <v>1694</v>
      </c>
      <c r="I563" t="s">
        <v>1670</v>
      </c>
      <c r="J563" t="s">
        <v>58</v>
      </c>
      <c r="K563" t="s">
        <v>1842</v>
      </c>
      <c r="L563" t="s">
        <v>1677</v>
      </c>
      <c r="M563" t="s">
        <v>3540</v>
      </c>
      <c r="N563" t="s">
        <v>3</v>
      </c>
    </row>
    <row r="564" spans="1:14">
      <c r="A564" t="s">
        <v>3</v>
      </c>
      <c r="B564" s="9" t="s">
        <v>485</v>
      </c>
      <c r="C564" t="s">
        <v>1899</v>
      </c>
      <c r="D564" t="s">
        <v>486</v>
      </c>
      <c r="E564" t="s">
        <v>3541</v>
      </c>
      <c r="F564" s="1">
        <v>43644</v>
      </c>
      <c r="G564" t="s">
        <v>2379</v>
      </c>
      <c r="H564" t="s">
        <v>1694</v>
      </c>
      <c r="I564" t="s">
        <v>1670</v>
      </c>
      <c r="J564" t="s">
        <v>58</v>
      </c>
      <c r="K564" t="s">
        <v>1842</v>
      </c>
      <c r="L564" t="s">
        <v>1677</v>
      </c>
      <c r="M564" t="s">
        <v>3542</v>
      </c>
      <c r="N564" t="s">
        <v>3</v>
      </c>
    </row>
    <row r="565" spans="1:14">
      <c r="A565" t="s">
        <v>10</v>
      </c>
      <c r="B565" s="9" t="s">
        <v>487</v>
      </c>
      <c r="C565" t="s">
        <v>1899</v>
      </c>
      <c r="D565" t="s">
        <v>488</v>
      </c>
      <c r="E565" t="s">
        <v>3543</v>
      </c>
      <c r="F565" s="1">
        <v>43644</v>
      </c>
      <c r="G565" t="s">
        <v>1668</v>
      </c>
      <c r="H565" t="s">
        <v>1694</v>
      </c>
      <c r="I565" t="s">
        <v>1670</v>
      </c>
      <c r="J565" t="s">
        <v>58</v>
      </c>
      <c r="K565" t="s">
        <v>1842</v>
      </c>
      <c r="L565" t="s">
        <v>1677</v>
      </c>
      <c r="M565" t="s">
        <v>3544</v>
      </c>
      <c r="N565" t="s">
        <v>10</v>
      </c>
    </row>
    <row r="566" spans="1:14">
      <c r="A566" t="s">
        <v>10</v>
      </c>
      <c r="B566" s="9" t="s">
        <v>489</v>
      </c>
      <c r="C566" t="s">
        <v>1899</v>
      </c>
      <c r="D566" t="s">
        <v>3545</v>
      </c>
      <c r="E566" t="s">
        <v>3546</v>
      </c>
      <c r="F566" s="1">
        <v>43644</v>
      </c>
      <c r="G566" t="s">
        <v>1668</v>
      </c>
      <c r="H566" t="s">
        <v>1694</v>
      </c>
      <c r="I566" t="s">
        <v>1670</v>
      </c>
      <c r="J566" t="s">
        <v>58</v>
      </c>
      <c r="K566" t="s">
        <v>1842</v>
      </c>
      <c r="L566" t="s">
        <v>1677</v>
      </c>
      <c r="M566" t="s">
        <v>3547</v>
      </c>
      <c r="N566" t="s">
        <v>10</v>
      </c>
    </row>
    <row r="567" spans="1:14">
      <c r="A567" t="s">
        <v>10</v>
      </c>
      <c r="B567" s="9" t="s">
        <v>490</v>
      </c>
      <c r="C567" t="s">
        <v>1899</v>
      </c>
      <c r="D567" t="s">
        <v>491</v>
      </c>
      <c r="E567" t="s">
        <v>3548</v>
      </c>
      <c r="F567" s="1">
        <v>43644</v>
      </c>
      <c r="G567" t="s">
        <v>1668</v>
      </c>
      <c r="H567" t="s">
        <v>1694</v>
      </c>
      <c r="I567" t="s">
        <v>1670</v>
      </c>
      <c r="J567" t="s">
        <v>58</v>
      </c>
      <c r="K567" t="s">
        <v>1842</v>
      </c>
      <c r="L567" t="s">
        <v>1677</v>
      </c>
      <c r="M567" t="s">
        <v>3549</v>
      </c>
      <c r="N567" t="s">
        <v>10</v>
      </c>
    </row>
    <row r="568" spans="1:14">
      <c r="A568" t="s">
        <v>10</v>
      </c>
      <c r="B568" s="9" t="s">
        <v>492</v>
      </c>
      <c r="C568" t="s">
        <v>1899</v>
      </c>
      <c r="D568" t="s">
        <v>493</v>
      </c>
      <c r="E568" t="s">
        <v>3550</v>
      </c>
      <c r="F568" s="1">
        <v>43644</v>
      </c>
      <c r="G568" t="s">
        <v>1668</v>
      </c>
      <c r="H568" t="s">
        <v>1694</v>
      </c>
      <c r="I568" t="s">
        <v>1670</v>
      </c>
      <c r="J568" t="s">
        <v>58</v>
      </c>
      <c r="K568" t="s">
        <v>1842</v>
      </c>
      <c r="L568" t="s">
        <v>1677</v>
      </c>
      <c r="M568" t="s">
        <v>3551</v>
      </c>
      <c r="N568" t="s">
        <v>10</v>
      </c>
    </row>
    <row r="569" spans="1:14">
      <c r="A569" t="s">
        <v>10</v>
      </c>
      <c r="B569" s="9" t="s">
        <v>494</v>
      </c>
      <c r="C569" t="s">
        <v>1899</v>
      </c>
      <c r="D569" t="s">
        <v>495</v>
      </c>
      <c r="E569" t="s">
        <v>3552</v>
      </c>
      <c r="F569" s="1">
        <v>43644</v>
      </c>
      <c r="G569" t="s">
        <v>1668</v>
      </c>
      <c r="H569" t="s">
        <v>1669</v>
      </c>
      <c r="I569" t="s">
        <v>1670</v>
      </c>
      <c r="J569" t="s">
        <v>58</v>
      </c>
      <c r="K569" t="s">
        <v>1842</v>
      </c>
      <c r="L569" t="s">
        <v>1677</v>
      </c>
      <c r="M569" t="s">
        <v>3553</v>
      </c>
      <c r="N569" t="s">
        <v>10</v>
      </c>
    </row>
    <row r="570" spans="1:14">
      <c r="A570" t="s">
        <v>10</v>
      </c>
      <c r="B570" s="9" t="s">
        <v>496</v>
      </c>
      <c r="C570" t="s">
        <v>1899</v>
      </c>
      <c r="D570" t="s">
        <v>497</v>
      </c>
      <c r="E570" t="s">
        <v>3554</v>
      </c>
      <c r="F570" s="1">
        <v>43644</v>
      </c>
      <c r="G570" t="s">
        <v>1668</v>
      </c>
      <c r="H570" t="s">
        <v>1870</v>
      </c>
      <c r="I570" t="s">
        <v>1670</v>
      </c>
      <c r="J570" t="s">
        <v>59</v>
      </c>
      <c r="K570" t="s">
        <v>1842</v>
      </c>
      <c r="L570" t="s">
        <v>1677</v>
      </c>
      <c r="M570" t="s">
        <v>3555</v>
      </c>
      <c r="N570" t="s">
        <v>10</v>
      </c>
    </row>
    <row r="571" spans="1:14">
      <c r="A571" t="s">
        <v>10</v>
      </c>
      <c r="B571" s="9" t="s">
        <v>498</v>
      </c>
      <c r="C571" t="s">
        <v>1899</v>
      </c>
      <c r="D571" t="s">
        <v>3556</v>
      </c>
      <c r="E571" t="s">
        <v>3557</v>
      </c>
      <c r="F571" s="1">
        <v>43644</v>
      </c>
      <c r="G571" t="s">
        <v>1668</v>
      </c>
      <c r="H571" t="s">
        <v>1669</v>
      </c>
      <c r="I571" t="s">
        <v>1670</v>
      </c>
      <c r="J571" t="s">
        <v>59</v>
      </c>
      <c r="K571" t="s">
        <v>1842</v>
      </c>
      <c r="L571" t="s">
        <v>1677</v>
      </c>
      <c r="M571" t="s">
        <v>3558</v>
      </c>
      <c r="N571" t="s">
        <v>10</v>
      </c>
    </row>
    <row r="572" spans="1:14">
      <c r="A572" t="s">
        <v>10</v>
      </c>
      <c r="B572" s="9" t="s">
        <v>499</v>
      </c>
      <c r="C572" t="s">
        <v>1899</v>
      </c>
      <c r="D572" t="s">
        <v>3559</v>
      </c>
      <c r="E572" t="s">
        <v>3560</v>
      </c>
      <c r="F572" s="1">
        <v>43644</v>
      </c>
      <c r="G572" t="s">
        <v>1668</v>
      </c>
      <c r="H572" t="s">
        <v>1669</v>
      </c>
      <c r="I572" t="s">
        <v>1670</v>
      </c>
      <c r="J572" t="s">
        <v>58</v>
      </c>
      <c r="K572" t="s">
        <v>1842</v>
      </c>
      <c r="L572" t="s">
        <v>1677</v>
      </c>
      <c r="M572" t="s">
        <v>3561</v>
      </c>
      <c r="N572" t="s">
        <v>10</v>
      </c>
    </row>
    <row r="573" spans="1:14">
      <c r="A573" t="s">
        <v>10</v>
      </c>
      <c r="B573" s="9" t="s">
        <v>500</v>
      </c>
      <c r="C573" t="s">
        <v>1899</v>
      </c>
      <c r="D573" t="s">
        <v>501</v>
      </c>
      <c r="E573" t="s">
        <v>3562</v>
      </c>
      <c r="F573" s="1">
        <v>43644</v>
      </c>
      <c r="G573" t="s">
        <v>1668</v>
      </c>
      <c r="H573" t="s">
        <v>1669</v>
      </c>
      <c r="I573" t="s">
        <v>1670</v>
      </c>
      <c r="J573" t="s">
        <v>58</v>
      </c>
      <c r="K573" t="s">
        <v>1842</v>
      </c>
      <c r="L573" t="s">
        <v>1677</v>
      </c>
      <c r="M573" t="s">
        <v>3563</v>
      </c>
      <c r="N573" t="s">
        <v>10</v>
      </c>
    </row>
    <row r="574" spans="1:14">
      <c r="A574" t="s">
        <v>10</v>
      </c>
      <c r="B574" s="9" t="s">
        <v>502</v>
      </c>
      <c r="C574" t="s">
        <v>1899</v>
      </c>
      <c r="D574" t="s">
        <v>3564</v>
      </c>
      <c r="E574" t="s">
        <v>3565</v>
      </c>
      <c r="F574" s="1">
        <v>43644</v>
      </c>
      <c r="G574" t="s">
        <v>1668</v>
      </c>
      <c r="H574" t="s">
        <v>1669</v>
      </c>
      <c r="I574" t="s">
        <v>1670</v>
      </c>
      <c r="J574" t="s">
        <v>1736</v>
      </c>
      <c r="K574" t="s">
        <v>1842</v>
      </c>
      <c r="L574" t="s">
        <v>1677</v>
      </c>
      <c r="M574" t="s">
        <v>3566</v>
      </c>
      <c r="N574" t="s">
        <v>10</v>
      </c>
    </row>
    <row r="575" spans="1:14">
      <c r="A575" t="s">
        <v>3</v>
      </c>
      <c r="B575" s="9" t="s">
        <v>503</v>
      </c>
      <c r="C575" t="s">
        <v>1899</v>
      </c>
      <c r="D575" t="s">
        <v>504</v>
      </c>
      <c r="E575" t="s">
        <v>3567</v>
      </c>
      <c r="F575" s="1">
        <v>43644</v>
      </c>
      <c r="G575" t="s">
        <v>2379</v>
      </c>
      <c r="H575" t="s">
        <v>1694</v>
      </c>
      <c r="I575" t="s">
        <v>1670</v>
      </c>
      <c r="J575" t="s">
        <v>58</v>
      </c>
      <c r="K575" t="s">
        <v>1842</v>
      </c>
      <c r="L575" t="s">
        <v>1677</v>
      </c>
      <c r="M575" t="s">
        <v>3568</v>
      </c>
      <c r="N575" t="s">
        <v>3</v>
      </c>
    </row>
    <row r="576" spans="1:14">
      <c r="A576" t="s">
        <v>3</v>
      </c>
      <c r="B576" s="9" t="s">
        <v>505</v>
      </c>
      <c r="C576" t="s">
        <v>1899</v>
      </c>
      <c r="D576" t="s">
        <v>506</v>
      </c>
      <c r="E576" t="s">
        <v>3569</v>
      </c>
      <c r="F576" s="1">
        <v>43644</v>
      </c>
      <c r="G576" t="s">
        <v>2379</v>
      </c>
      <c r="H576" t="s">
        <v>1694</v>
      </c>
      <c r="I576" t="s">
        <v>1670</v>
      </c>
      <c r="J576" t="s">
        <v>58</v>
      </c>
      <c r="K576" t="s">
        <v>1842</v>
      </c>
      <c r="L576" t="s">
        <v>1677</v>
      </c>
      <c r="M576" t="s">
        <v>3570</v>
      </c>
      <c r="N576" t="s">
        <v>3</v>
      </c>
    </row>
    <row r="577" spans="1:14">
      <c r="A577" t="s">
        <v>10</v>
      </c>
      <c r="B577" s="9" t="s">
        <v>507</v>
      </c>
      <c r="C577" t="s">
        <v>1899</v>
      </c>
      <c r="D577" t="s">
        <v>508</v>
      </c>
      <c r="E577" t="s">
        <v>3571</v>
      </c>
      <c r="F577" s="1">
        <v>43644</v>
      </c>
      <c r="G577" t="s">
        <v>1668</v>
      </c>
      <c r="H577" t="s">
        <v>1694</v>
      </c>
      <c r="I577" t="s">
        <v>1670</v>
      </c>
      <c r="J577" t="s">
        <v>3572</v>
      </c>
      <c r="K577" t="s">
        <v>1842</v>
      </c>
      <c r="L577" t="s">
        <v>1677</v>
      </c>
      <c r="M577" t="s">
        <v>3573</v>
      </c>
      <c r="N577" t="s">
        <v>10</v>
      </c>
    </row>
    <row r="578" spans="1:14">
      <c r="A578" t="s">
        <v>10</v>
      </c>
      <c r="B578" s="9" t="s">
        <v>509</v>
      </c>
      <c r="C578" t="s">
        <v>1899</v>
      </c>
      <c r="D578" t="s">
        <v>3574</v>
      </c>
      <c r="E578" t="s">
        <v>3575</v>
      </c>
      <c r="F578" s="1">
        <v>43644</v>
      </c>
      <c r="G578" t="s">
        <v>1668</v>
      </c>
      <c r="H578" t="s">
        <v>1694</v>
      </c>
      <c r="I578" t="s">
        <v>1670</v>
      </c>
      <c r="J578" t="s">
        <v>3572</v>
      </c>
      <c r="K578" t="s">
        <v>1842</v>
      </c>
      <c r="L578" t="s">
        <v>1677</v>
      </c>
      <c r="M578" t="s">
        <v>3576</v>
      </c>
      <c r="N578" t="s">
        <v>10</v>
      </c>
    </row>
    <row r="579" spans="1:14">
      <c r="A579" t="s">
        <v>10</v>
      </c>
      <c r="B579" s="9" t="s">
        <v>510</v>
      </c>
      <c r="C579" t="s">
        <v>1899</v>
      </c>
      <c r="D579" t="s">
        <v>511</v>
      </c>
      <c r="E579" t="s">
        <v>3577</v>
      </c>
      <c r="F579" s="1">
        <v>43644</v>
      </c>
      <c r="G579" t="s">
        <v>1668</v>
      </c>
      <c r="H579" t="s">
        <v>1694</v>
      </c>
      <c r="I579" t="s">
        <v>1670</v>
      </c>
      <c r="J579" t="s">
        <v>3572</v>
      </c>
      <c r="K579" t="s">
        <v>1842</v>
      </c>
      <c r="L579" t="s">
        <v>1677</v>
      </c>
      <c r="M579" t="s">
        <v>3578</v>
      </c>
      <c r="N579" t="s">
        <v>10</v>
      </c>
    </row>
    <row r="580" spans="1:14">
      <c r="A580" t="s">
        <v>10</v>
      </c>
      <c r="B580" s="9" t="s">
        <v>512</v>
      </c>
      <c r="C580" t="s">
        <v>1899</v>
      </c>
      <c r="D580" t="s">
        <v>513</v>
      </c>
      <c r="E580" t="s">
        <v>3579</v>
      </c>
      <c r="F580" s="1">
        <v>43644</v>
      </c>
      <c r="G580" t="s">
        <v>1668</v>
      </c>
      <c r="H580" t="s">
        <v>1694</v>
      </c>
      <c r="I580" t="s">
        <v>1670</v>
      </c>
      <c r="J580" t="s">
        <v>59</v>
      </c>
      <c r="K580" t="s">
        <v>1842</v>
      </c>
      <c r="L580" t="s">
        <v>1677</v>
      </c>
      <c r="M580" t="s">
        <v>3580</v>
      </c>
      <c r="N580" t="s">
        <v>10</v>
      </c>
    </row>
    <row r="581" spans="1:14">
      <c r="A581" t="s">
        <v>10</v>
      </c>
      <c r="B581" s="9" t="s">
        <v>514</v>
      </c>
      <c r="C581" t="s">
        <v>1899</v>
      </c>
      <c r="D581" t="s">
        <v>3581</v>
      </c>
      <c r="E581" t="s">
        <v>3582</v>
      </c>
      <c r="F581" s="1">
        <v>43644</v>
      </c>
      <c r="G581" t="s">
        <v>1668</v>
      </c>
      <c r="H581" t="s">
        <v>1669</v>
      </c>
      <c r="I581" t="s">
        <v>1670</v>
      </c>
      <c r="J581" t="s">
        <v>58</v>
      </c>
      <c r="K581" t="s">
        <v>1842</v>
      </c>
      <c r="L581" t="s">
        <v>1677</v>
      </c>
      <c r="M581" t="s">
        <v>3583</v>
      </c>
      <c r="N581" t="s">
        <v>10</v>
      </c>
    </row>
    <row r="582" spans="1:14">
      <c r="A582" t="s">
        <v>10</v>
      </c>
      <c r="B582" s="9" t="s">
        <v>515</v>
      </c>
      <c r="C582" t="s">
        <v>1899</v>
      </c>
      <c r="D582" t="s">
        <v>516</v>
      </c>
      <c r="E582" t="s">
        <v>3584</v>
      </c>
      <c r="F582" s="1">
        <v>43644</v>
      </c>
      <c r="G582" t="s">
        <v>1668</v>
      </c>
      <c r="H582" t="s">
        <v>1669</v>
      </c>
      <c r="I582" t="s">
        <v>1670</v>
      </c>
      <c r="J582" t="s">
        <v>58</v>
      </c>
      <c r="K582" t="s">
        <v>1842</v>
      </c>
      <c r="L582" t="s">
        <v>1677</v>
      </c>
      <c r="M582" t="s">
        <v>2776</v>
      </c>
      <c r="N582" t="s">
        <v>10</v>
      </c>
    </row>
    <row r="583" spans="1:14">
      <c r="A583" t="s">
        <v>10</v>
      </c>
      <c r="B583" s="9" t="s">
        <v>517</v>
      </c>
      <c r="C583" t="s">
        <v>1899</v>
      </c>
      <c r="D583" t="s">
        <v>518</v>
      </c>
      <c r="E583" t="s">
        <v>3585</v>
      </c>
      <c r="F583" s="1">
        <v>43644</v>
      </c>
      <c r="G583" t="s">
        <v>1668</v>
      </c>
      <c r="H583" t="s">
        <v>1694</v>
      </c>
      <c r="I583" t="s">
        <v>1670</v>
      </c>
      <c r="J583" t="s">
        <v>59</v>
      </c>
      <c r="K583" t="s">
        <v>1842</v>
      </c>
      <c r="L583" t="s">
        <v>1677</v>
      </c>
      <c r="M583" t="s">
        <v>3586</v>
      </c>
      <c r="N583" t="s">
        <v>10</v>
      </c>
    </row>
    <row r="584" spans="1:14">
      <c r="A584" t="s">
        <v>10</v>
      </c>
      <c r="B584" s="9" t="s">
        <v>519</v>
      </c>
      <c r="C584" t="s">
        <v>1899</v>
      </c>
      <c r="D584" t="s">
        <v>3587</v>
      </c>
      <c r="E584" t="s">
        <v>3588</v>
      </c>
      <c r="F584" s="1">
        <v>43644</v>
      </c>
      <c r="G584" t="s">
        <v>1668</v>
      </c>
      <c r="H584" t="s">
        <v>1669</v>
      </c>
      <c r="I584" t="s">
        <v>1670</v>
      </c>
      <c r="J584" t="s">
        <v>58</v>
      </c>
      <c r="K584" t="s">
        <v>1842</v>
      </c>
      <c r="L584" t="s">
        <v>1677</v>
      </c>
      <c r="M584" t="s">
        <v>3589</v>
      </c>
      <c r="N584" t="s">
        <v>10</v>
      </c>
    </row>
    <row r="585" spans="1:14">
      <c r="A585" t="s">
        <v>1644</v>
      </c>
      <c r="B585" s="9" t="s">
        <v>520</v>
      </c>
      <c r="C585" t="s">
        <v>1899</v>
      </c>
      <c r="D585" t="s">
        <v>521</v>
      </c>
      <c r="E585" t="s">
        <v>3590</v>
      </c>
      <c r="F585" s="1">
        <v>43644</v>
      </c>
      <c r="G585" t="s">
        <v>1668</v>
      </c>
      <c r="H585" t="s">
        <v>1669</v>
      </c>
      <c r="I585" t="s">
        <v>1670</v>
      </c>
      <c r="J585" t="s">
        <v>58</v>
      </c>
      <c r="K585" t="s">
        <v>3591</v>
      </c>
      <c r="L585" t="s">
        <v>1827</v>
      </c>
      <c r="M585" t="s">
        <v>3592</v>
      </c>
      <c r="N585" t="s">
        <v>1644</v>
      </c>
    </row>
    <row r="586" spans="1:14">
      <c r="A586" t="s">
        <v>3</v>
      </c>
      <c r="B586" s="9" t="s">
        <v>522</v>
      </c>
      <c r="C586" t="s">
        <v>1899</v>
      </c>
      <c r="D586" t="s">
        <v>523</v>
      </c>
      <c r="E586" t="s">
        <v>3593</v>
      </c>
      <c r="F586" s="1">
        <v>43644</v>
      </c>
      <c r="G586" t="s">
        <v>1668</v>
      </c>
      <c r="H586" t="s">
        <v>1669</v>
      </c>
      <c r="I586" t="s">
        <v>1670</v>
      </c>
      <c r="J586" t="s">
        <v>58</v>
      </c>
      <c r="K586" t="s">
        <v>3591</v>
      </c>
      <c r="L586" t="s">
        <v>1827</v>
      </c>
      <c r="M586" t="s">
        <v>3594</v>
      </c>
      <c r="N586" t="s">
        <v>3</v>
      </c>
    </row>
    <row r="587" spans="1:14">
      <c r="A587" t="s">
        <v>10</v>
      </c>
      <c r="B587" s="9" t="s">
        <v>524</v>
      </c>
      <c r="C587" t="s">
        <v>1899</v>
      </c>
      <c r="D587" t="s">
        <v>525</v>
      </c>
      <c r="E587" t="s">
        <v>3595</v>
      </c>
      <c r="F587" s="1">
        <v>43644</v>
      </c>
      <c r="G587" t="s">
        <v>1668</v>
      </c>
      <c r="H587" t="s">
        <v>1669</v>
      </c>
      <c r="I587" t="s">
        <v>1670</v>
      </c>
      <c r="J587" t="s">
        <v>2058</v>
      </c>
      <c r="K587" t="s">
        <v>3596</v>
      </c>
      <c r="L587" t="s">
        <v>1645</v>
      </c>
      <c r="M587" t="s">
        <v>3597</v>
      </c>
      <c r="N587" t="s">
        <v>10</v>
      </c>
    </row>
    <row r="588" spans="1:14">
      <c r="A588" t="s">
        <v>10</v>
      </c>
      <c r="B588" s="9" t="s">
        <v>526</v>
      </c>
      <c r="C588" t="s">
        <v>1899</v>
      </c>
      <c r="D588" t="s">
        <v>527</v>
      </c>
      <c r="E588" t="s">
        <v>3598</v>
      </c>
      <c r="F588" s="1">
        <v>43644</v>
      </c>
      <c r="G588" t="s">
        <v>1668</v>
      </c>
      <c r="H588" t="s">
        <v>1669</v>
      </c>
      <c r="I588" t="s">
        <v>1670</v>
      </c>
      <c r="J588" t="s">
        <v>2058</v>
      </c>
      <c r="K588" t="s">
        <v>3596</v>
      </c>
      <c r="L588" t="s">
        <v>1645</v>
      </c>
      <c r="M588" t="s">
        <v>3599</v>
      </c>
      <c r="N588" t="s">
        <v>10</v>
      </c>
    </row>
    <row r="589" spans="1:14">
      <c r="A589" t="s">
        <v>10</v>
      </c>
      <c r="B589" s="9" t="s">
        <v>528</v>
      </c>
      <c r="C589" t="s">
        <v>1899</v>
      </c>
      <c r="D589" t="s">
        <v>3600</v>
      </c>
      <c r="E589" t="s">
        <v>3601</v>
      </c>
      <c r="F589" s="1">
        <v>43644</v>
      </c>
      <c r="G589" t="s">
        <v>1668</v>
      </c>
      <c r="H589" t="s">
        <v>1669</v>
      </c>
      <c r="I589" t="s">
        <v>1735</v>
      </c>
      <c r="J589" t="s">
        <v>2058</v>
      </c>
      <c r="K589" t="s">
        <v>3596</v>
      </c>
      <c r="L589" t="s">
        <v>1645</v>
      </c>
      <c r="M589" t="s">
        <v>3602</v>
      </c>
      <c r="N589" t="s">
        <v>10</v>
      </c>
    </row>
    <row r="590" spans="1:14">
      <c r="A590" t="s">
        <v>1644</v>
      </c>
      <c r="B590" s="9" t="s">
        <v>529</v>
      </c>
      <c r="C590" t="s">
        <v>1899</v>
      </c>
      <c r="D590" t="s">
        <v>530</v>
      </c>
      <c r="E590" t="s">
        <v>3603</v>
      </c>
      <c r="F590" s="1">
        <v>43644</v>
      </c>
      <c r="G590" t="s">
        <v>1668</v>
      </c>
      <c r="H590" t="s">
        <v>1669</v>
      </c>
      <c r="I590" t="s">
        <v>1670</v>
      </c>
      <c r="J590" t="s">
        <v>59</v>
      </c>
      <c r="K590" t="s">
        <v>3604</v>
      </c>
      <c r="L590" t="s">
        <v>1677</v>
      </c>
      <c r="M590" t="s">
        <v>3605</v>
      </c>
      <c r="N590" t="s">
        <v>1644</v>
      </c>
    </row>
    <row r="591" spans="1:14">
      <c r="A591" t="s">
        <v>1644</v>
      </c>
      <c r="B591" s="9" t="s">
        <v>531</v>
      </c>
      <c r="C591" t="s">
        <v>1899</v>
      </c>
      <c r="D591" t="s">
        <v>532</v>
      </c>
      <c r="E591" t="s">
        <v>3606</v>
      </c>
      <c r="F591" s="1">
        <v>43644</v>
      </c>
      <c r="G591" t="s">
        <v>1668</v>
      </c>
      <c r="H591" t="s">
        <v>1669</v>
      </c>
      <c r="I591" t="s">
        <v>1670</v>
      </c>
      <c r="J591" t="s">
        <v>2058</v>
      </c>
      <c r="K591" t="s">
        <v>1671</v>
      </c>
      <c r="L591" t="s">
        <v>1645</v>
      </c>
      <c r="M591" t="s">
        <v>3607</v>
      </c>
      <c r="N591" t="s">
        <v>1644</v>
      </c>
    </row>
    <row r="592" spans="1:14">
      <c r="A592" t="s">
        <v>10</v>
      </c>
      <c r="B592" s="9" t="s">
        <v>533</v>
      </c>
      <c r="C592" t="s">
        <v>1899</v>
      </c>
      <c r="D592" t="s">
        <v>534</v>
      </c>
      <c r="E592" t="s">
        <v>3608</v>
      </c>
      <c r="F592" s="1">
        <v>43644</v>
      </c>
      <c r="G592" t="s">
        <v>1668</v>
      </c>
      <c r="H592" t="s">
        <v>1669</v>
      </c>
      <c r="I592" t="s">
        <v>1735</v>
      </c>
      <c r="J592" t="s">
        <v>2058</v>
      </c>
      <c r="K592" t="s">
        <v>3609</v>
      </c>
      <c r="L592" t="s">
        <v>1645</v>
      </c>
      <c r="M592" t="s">
        <v>3610</v>
      </c>
      <c r="N592" t="s">
        <v>10</v>
      </c>
    </row>
    <row r="593" spans="1:14">
      <c r="A593" t="s">
        <v>10</v>
      </c>
      <c r="B593" s="9" t="s">
        <v>535</v>
      </c>
      <c r="C593" t="s">
        <v>1899</v>
      </c>
      <c r="D593" t="s">
        <v>536</v>
      </c>
      <c r="E593" t="s">
        <v>3611</v>
      </c>
      <c r="F593" s="1">
        <v>43644</v>
      </c>
      <c r="G593" t="s">
        <v>1668</v>
      </c>
      <c r="H593" t="s">
        <v>1694</v>
      </c>
      <c r="I593" t="s">
        <v>1670</v>
      </c>
      <c r="J593" t="s">
        <v>2058</v>
      </c>
      <c r="K593" t="s">
        <v>3609</v>
      </c>
      <c r="L593" t="s">
        <v>1645</v>
      </c>
      <c r="M593" t="s">
        <v>3612</v>
      </c>
      <c r="N593" t="s">
        <v>10</v>
      </c>
    </row>
    <row r="594" spans="1:14">
      <c r="A594" t="s">
        <v>10</v>
      </c>
      <c r="B594" s="9" t="s">
        <v>537</v>
      </c>
      <c r="C594" t="s">
        <v>1899</v>
      </c>
      <c r="D594" t="s">
        <v>3613</v>
      </c>
      <c r="E594" t="s">
        <v>3614</v>
      </c>
      <c r="F594" s="1">
        <v>43644</v>
      </c>
      <c r="G594" t="s">
        <v>1668</v>
      </c>
      <c r="H594" t="s">
        <v>1669</v>
      </c>
      <c r="I594" t="s">
        <v>1670</v>
      </c>
      <c r="J594" t="s">
        <v>2058</v>
      </c>
      <c r="K594" t="s">
        <v>3609</v>
      </c>
      <c r="L594" t="s">
        <v>1645</v>
      </c>
      <c r="M594" t="s">
        <v>3615</v>
      </c>
      <c r="N594" t="s">
        <v>10</v>
      </c>
    </row>
    <row r="595" spans="1:14">
      <c r="A595" t="s">
        <v>10</v>
      </c>
      <c r="B595" s="9" t="s">
        <v>538</v>
      </c>
      <c r="C595" t="s">
        <v>1899</v>
      </c>
      <c r="D595" t="s">
        <v>539</v>
      </c>
      <c r="E595" t="s">
        <v>3616</v>
      </c>
      <c r="F595" s="1">
        <v>43644</v>
      </c>
      <c r="G595" t="s">
        <v>1668</v>
      </c>
      <c r="H595" t="s">
        <v>1694</v>
      </c>
      <c r="I595" t="s">
        <v>1670</v>
      </c>
      <c r="J595" t="s">
        <v>2058</v>
      </c>
      <c r="K595" t="s">
        <v>3609</v>
      </c>
      <c r="L595" t="s">
        <v>1645</v>
      </c>
      <c r="M595" t="s">
        <v>3617</v>
      </c>
      <c r="N595" t="s">
        <v>10</v>
      </c>
    </row>
    <row r="596" spans="1:14">
      <c r="A596" t="s">
        <v>10</v>
      </c>
      <c r="B596" s="9" t="s">
        <v>540</v>
      </c>
      <c r="C596" t="s">
        <v>1899</v>
      </c>
      <c r="D596" t="s">
        <v>3618</v>
      </c>
      <c r="E596" t="s">
        <v>3619</v>
      </c>
      <c r="F596" s="1">
        <v>43644</v>
      </c>
      <c r="G596" t="s">
        <v>1668</v>
      </c>
      <c r="H596" t="s">
        <v>1694</v>
      </c>
      <c r="I596" t="s">
        <v>1670</v>
      </c>
      <c r="J596" t="s">
        <v>2058</v>
      </c>
      <c r="K596" t="s">
        <v>3609</v>
      </c>
      <c r="L596" t="s">
        <v>1645</v>
      </c>
      <c r="M596" t="s">
        <v>3620</v>
      </c>
      <c r="N596" t="s">
        <v>10</v>
      </c>
    </row>
    <row r="597" spans="1:14">
      <c r="A597" t="s">
        <v>10</v>
      </c>
      <c r="B597" s="9" t="s">
        <v>541</v>
      </c>
      <c r="C597" t="s">
        <v>1899</v>
      </c>
      <c r="D597" t="s">
        <v>542</v>
      </c>
      <c r="E597" t="s">
        <v>3621</v>
      </c>
      <c r="F597" s="1">
        <v>43644</v>
      </c>
      <c r="G597" t="s">
        <v>1668</v>
      </c>
      <c r="H597" t="s">
        <v>1694</v>
      </c>
      <c r="I597" t="s">
        <v>1670</v>
      </c>
      <c r="J597" t="s">
        <v>2058</v>
      </c>
      <c r="K597" t="s">
        <v>3609</v>
      </c>
      <c r="L597" t="s">
        <v>1645</v>
      </c>
      <c r="M597" t="s">
        <v>3622</v>
      </c>
      <c r="N597" t="s">
        <v>10</v>
      </c>
    </row>
    <row r="598" spans="1:14">
      <c r="A598" t="s">
        <v>10</v>
      </c>
      <c r="B598" s="9" t="s">
        <v>543</v>
      </c>
      <c r="C598" t="s">
        <v>1899</v>
      </c>
      <c r="D598" t="s">
        <v>544</v>
      </c>
      <c r="E598" t="s">
        <v>3623</v>
      </c>
      <c r="F598" s="1">
        <v>43644</v>
      </c>
      <c r="G598" t="s">
        <v>1668</v>
      </c>
      <c r="H598" t="s">
        <v>1694</v>
      </c>
      <c r="I598" t="s">
        <v>1670</v>
      </c>
      <c r="J598" t="s">
        <v>2058</v>
      </c>
      <c r="K598" t="s">
        <v>3609</v>
      </c>
      <c r="L598" t="s">
        <v>1645</v>
      </c>
      <c r="M598" t="s">
        <v>3624</v>
      </c>
      <c r="N598" t="s">
        <v>10</v>
      </c>
    </row>
    <row r="599" spans="1:14">
      <c r="A599" t="s">
        <v>10</v>
      </c>
      <c r="B599" s="9" t="s">
        <v>545</v>
      </c>
      <c r="C599" t="s">
        <v>1899</v>
      </c>
      <c r="D599" t="s">
        <v>546</v>
      </c>
      <c r="E599" t="s">
        <v>3625</v>
      </c>
      <c r="F599" s="1">
        <v>43644</v>
      </c>
      <c r="G599" t="s">
        <v>1668</v>
      </c>
      <c r="H599" t="s">
        <v>1694</v>
      </c>
      <c r="I599" t="s">
        <v>1670</v>
      </c>
      <c r="J599" t="s">
        <v>2058</v>
      </c>
      <c r="K599" t="s">
        <v>3609</v>
      </c>
      <c r="L599" t="s">
        <v>1645</v>
      </c>
      <c r="M599" t="s">
        <v>3626</v>
      </c>
      <c r="N599" t="s">
        <v>10</v>
      </c>
    </row>
    <row r="600" spans="1:14">
      <c r="A600" t="s">
        <v>10</v>
      </c>
      <c r="B600" s="9" t="s">
        <v>547</v>
      </c>
      <c r="C600" t="s">
        <v>1899</v>
      </c>
      <c r="D600" t="s">
        <v>548</v>
      </c>
      <c r="E600" t="s">
        <v>3627</v>
      </c>
      <c r="F600" s="1">
        <v>43644</v>
      </c>
      <c r="G600" t="s">
        <v>1668</v>
      </c>
      <c r="H600" t="s">
        <v>1694</v>
      </c>
      <c r="I600" t="s">
        <v>1670</v>
      </c>
      <c r="J600" t="s">
        <v>2058</v>
      </c>
      <c r="K600" t="s">
        <v>3609</v>
      </c>
      <c r="L600" t="s">
        <v>1645</v>
      </c>
      <c r="M600" t="s">
        <v>3628</v>
      </c>
      <c r="N600" t="s">
        <v>10</v>
      </c>
    </row>
    <row r="601" spans="1:14">
      <c r="A601" t="s">
        <v>10</v>
      </c>
      <c r="B601" s="9" t="s">
        <v>549</v>
      </c>
      <c r="C601" t="s">
        <v>1899</v>
      </c>
      <c r="D601" t="s">
        <v>550</v>
      </c>
      <c r="E601" t="s">
        <v>3629</v>
      </c>
      <c r="F601" s="1">
        <v>43644</v>
      </c>
      <c r="G601" t="s">
        <v>1668</v>
      </c>
      <c r="H601" t="s">
        <v>1694</v>
      </c>
      <c r="I601" t="s">
        <v>1670</v>
      </c>
      <c r="J601" t="s">
        <v>2058</v>
      </c>
      <c r="K601" t="s">
        <v>3609</v>
      </c>
      <c r="L601" t="s">
        <v>1645</v>
      </c>
      <c r="M601" t="s">
        <v>3630</v>
      </c>
      <c r="N601" t="s">
        <v>10</v>
      </c>
    </row>
    <row r="602" spans="1:14">
      <c r="A602" t="s">
        <v>10</v>
      </c>
      <c r="B602" s="9" t="s">
        <v>551</v>
      </c>
      <c r="C602" t="s">
        <v>1899</v>
      </c>
      <c r="D602" t="s">
        <v>552</v>
      </c>
      <c r="E602" t="s">
        <v>3631</v>
      </c>
      <c r="F602" s="1">
        <v>43644</v>
      </c>
      <c r="G602" t="s">
        <v>1668</v>
      </c>
      <c r="H602" t="s">
        <v>1694</v>
      </c>
      <c r="I602" t="s">
        <v>1670</v>
      </c>
      <c r="J602" t="s">
        <v>2058</v>
      </c>
      <c r="K602" t="s">
        <v>3609</v>
      </c>
      <c r="L602" t="s">
        <v>1645</v>
      </c>
      <c r="M602" t="s">
        <v>3632</v>
      </c>
      <c r="N602" t="s">
        <v>10</v>
      </c>
    </row>
    <row r="603" spans="1:14">
      <c r="A603" t="s">
        <v>10</v>
      </c>
      <c r="B603" s="9" t="s">
        <v>553</v>
      </c>
      <c r="C603" t="s">
        <v>1899</v>
      </c>
      <c r="D603" t="s">
        <v>554</v>
      </c>
      <c r="E603" t="s">
        <v>3633</v>
      </c>
      <c r="F603" s="1">
        <v>43644</v>
      </c>
      <c r="G603" t="s">
        <v>1668</v>
      </c>
      <c r="H603" t="s">
        <v>1694</v>
      </c>
      <c r="I603" t="s">
        <v>1670</v>
      </c>
      <c r="J603" t="s">
        <v>2058</v>
      </c>
      <c r="K603" t="s">
        <v>3609</v>
      </c>
      <c r="L603" t="s">
        <v>1645</v>
      </c>
      <c r="M603" t="s">
        <v>3634</v>
      </c>
      <c r="N603" t="s">
        <v>10</v>
      </c>
    </row>
    <row r="604" spans="1:14">
      <c r="A604" t="s">
        <v>10</v>
      </c>
      <c r="B604" s="9" t="s">
        <v>555</v>
      </c>
      <c r="C604" t="s">
        <v>1899</v>
      </c>
      <c r="D604" t="s">
        <v>556</v>
      </c>
      <c r="E604" t="s">
        <v>3635</v>
      </c>
      <c r="F604" s="1">
        <v>43644</v>
      </c>
      <c r="G604" t="s">
        <v>1668</v>
      </c>
      <c r="H604" t="s">
        <v>1694</v>
      </c>
      <c r="I604" t="s">
        <v>1670</v>
      </c>
      <c r="J604" t="s">
        <v>2058</v>
      </c>
      <c r="K604" t="s">
        <v>3609</v>
      </c>
      <c r="L604" t="s">
        <v>1645</v>
      </c>
      <c r="M604" t="s">
        <v>3636</v>
      </c>
      <c r="N604" t="s">
        <v>10</v>
      </c>
    </row>
    <row r="605" spans="1:14">
      <c r="A605" t="s">
        <v>10</v>
      </c>
      <c r="B605" s="9" t="s">
        <v>557</v>
      </c>
      <c r="C605" t="s">
        <v>1899</v>
      </c>
      <c r="D605" t="s">
        <v>558</v>
      </c>
      <c r="E605" t="s">
        <v>3637</v>
      </c>
      <c r="F605" s="1">
        <v>43644</v>
      </c>
      <c r="G605" t="s">
        <v>1668</v>
      </c>
      <c r="H605" t="s">
        <v>1694</v>
      </c>
      <c r="I605" t="s">
        <v>1670</v>
      </c>
      <c r="J605" t="s">
        <v>2058</v>
      </c>
      <c r="K605" t="s">
        <v>3609</v>
      </c>
      <c r="L605" t="s">
        <v>1645</v>
      </c>
      <c r="M605" t="s">
        <v>3638</v>
      </c>
      <c r="N605" t="s">
        <v>10</v>
      </c>
    </row>
    <row r="606" spans="1:14">
      <c r="A606" t="s">
        <v>10</v>
      </c>
      <c r="B606" s="9" t="s">
        <v>559</v>
      </c>
      <c r="C606" t="s">
        <v>1899</v>
      </c>
      <c r="D606" t="s">
        <v>560</v>
      </c>
      <c r="E606" t="s">
        <v>3639</v>
      </c>
      <c r="F606" s="1">
        <v>43644</v>
      </c>
      <c r="G606" t="s">
        <v>1668</v>
      </c>
      <c r="H606" t="s">
        <v>1870</v>
      </c>
      <c r="I606" t="s">
        <v>1670</v>
      </c>
      <c r="J606" t="s">
        <v>59</v>
      </c>
      <c r="K606" t="s">
        <v>3609</v>
      </c>
      <c r="L606" t="s">
        <v>1645</v>
      </c>
      <c r="M606" t="s">
        <v>3640</v>
      </c>
      <c r="N606" t="s">
        <v>10</v>
      </c>
    </row>
    <row r="607" spans="1:14">
      <c r="A607" t="s">
        <v>10</v>
      </c>
      <c r="B607" s="9" t="s">
        <v>561</v>
      </c>
      <c r="C607" t="s">
        <v>1899</v>
      </c>
      <c r="D607" t="s">
        <v>562</v>
      </c>
      <c r="E607" t="s">
        <v>3641</v>
      </c>
      <c r="F607" s="1">
        <v>43644</v>
      </c>
      <c r="G607" t="s">
        <v>1668</v>
      </c>
      <c r="H607" t="s">
        <v>1694</v>
      </c>
      <c r="I607" t="s">
        <v>1670</v>
      </c>
      <c r="J607" t="s">
        <v>2058</v>
      </c>
      <c r="K607" t="s">
        <v>3609</v>
      </c>
      <c r="L607" t="s">
        <v>1645</v>
      </c>
      <c r="M607" t="s">
        <v>3642</v>
      </c>
      <c r="N607" t="s">
        <v>10</v>
      </c>
    </row>
    <row r="608" spans="1:14">
      <c r="A608" t="s">
        <v>10</v>
      </c>
      <c r="B608" s="9" t="s">
        <v>563</v>
      </c>
      <c r="C608" t="s">
        <v>1899</v>
      </c>
      <c r="D608" t="s">
        <v>564</v>
      </c>
      <c r="E608" t="s">
        <v>3643</v>
      </c>
      <c r="F608" s="1">
        <v>43644</v>
      </c>
      <c r="G608" t="s">
        <v>1668</v>
      </c>
      <c r="H608" t="s">
        <v>1870</v>
      </c>
      <c r="I608" t="s">
        <v>1670</v>
      </c>
      <c r="J608" t="s">
        <v>2058</v>
      </c>
      <c r="K608" t="s">
        <v>3644</v>
      </c>
      <c r="L608" t="s">
        <v>1645</v>
      </c>
      <c r="M608" t="s">
        <v>3645</v>
      </c>
      <c r="N608" t="s">
        <v>10</v>
      </c>
    </row>
    <row r="609" spans="1:14">
      <c r="A609" t="s">
        <v>1644</v>
      </c>
      <c r="B609" s="9" t="s">
        <v>565</v>
      </c>
      <c r="C609" t="s">
        <v>1899</v>
      </c>
      <c r="D609" t="s">
        <v>566</v>
      </c>
      <c r="E609" t="s">
        <v>3646</v>
      </c>
      <c r="F609" s="1">
        <v>43644</v>
      </c>
      <c r="G609" t="s">
        <v>1668</v>
      </c>
      <c r="H609" t="s">
        <v>1669</v>
      </c>
      <c r="I609" t="s">
        <v>1670</v>
      </c>
      <c r="J609" t="s">
        <v>58</v>
      </c>
      <c r="K609" t="s">
        <v>3647</v>
      </c>
      <c r="L609" t="s">
        <v>3648</v>
      </c>
      <c r="M609" t="s">
        <v>3649</v>
      </c>
      <c r="N609" t="s">
        <v>1644</v>
      </c>
    </row>
    <row r="610" spans="1:14">
      <c r="A610" t="s">
        <v>1644</v>
      </c>
      <c r="B610" s="9" t="s">
        <v>3650</v>
      </c>
      <c r="C610" t="s">
        <v>1899</v>
      </c>
      <c r="D610" t="s">
        <v>3651</v>
      </c>
      <c r="E610" t="s">
        <v>3652</v>
      </c>
      <c r="F610" s="1">
        <v>43644</v>
      </c>
      <c r="G610" t="s">
        <v>3055</v>
      </c>
      <c r="H610" t="s">
        <v>1870</v>
      </c>
      <c r="I610" t="s">
        <v>1670</v>
      </c>
      <c r="J610" t="s">
        <v>105</v>
      </c>
      <c r="K610" t="s">
        <v>3647</v>
      </c>
      <c r="L610" t="s">
        <v>3648</v>
      </c>
      <c r="M610" t="s">
        <v>3653</v>
      </c>
      <c r="N610" t="s">
        <v>1644</v>
      </c>
    </row>
    <row r="611" spans="1:14">
      <c r="A611" t="s">
        <v>1644</v>
      </c>
      <c r="B611" s="9" t="s">
        <v>567</v>
      </c>
      <c r="C611" t="s">
        <v>1899</v>
      </c>
      <c r="D611" t="s">
        <v>568</v>
      </c>
      <c r="E611" t="s">
        <v>3654</v>
      </c>
      <c r="F611" s="1">
        <v>43644</v>
      </c>
      <c r="G611" t="s">
        <v>1668</v>
      </c>
      <c r="H611" t="s">
        <v>1669</v>
      </c>
      <c r="I611" t="s">
        <v>1670</v>
      </c>
      <c r="J611" t="s">
        <v>1736</v>
      </c>
      <c r="K611" t="s">
        <v>3655</v>
      </c>
      <c r="L611" t="s">
        <v>1677</v>
      </c>
      <c r="M611" t="s">
        <v>3656</v>
      </c>
      <c r="N611" t="s">
        <v>1644</v>
      </c>
    </row>
    <row r="612" spans="1:14">
      <c r="A612" t="s">
        <v>1644</v>
      </c>
      <c r="B612" s="9" t="s">
        <v>569</v>
      </c>
      <c r="C612" t="s">
        <v>1899</v>
      </c>
      <c r="D612" t="s">
        <v>570</v>
      </c>
      <c r="E612" t="s">
        <v>3657</v>
      </c>
      <c r="F612" s="1">
        <v>43644</v>
      </c>
      <c r="G612" t="s">
        <v>1668</v>
      </c>
      <c r="H612" t="s">
        <v>1669</v>
      </c>
      <c r="I612" t="s">
        <v>1670</v>
      </c>
      <c r="J612" t="s">
        <v>59</v>
      </c>
      <c r="K612" t="s">
        <v>3655</v>
      </c>
      <c r="L612" t="s">
        <v>1677</v>
      </c>
      <c r="M612" t="s">
        <v>3658</v>
      </c>
      <c r="N612" t="s">
        <v>1644</v>
      </c>
    </row>
    <row r="613" spans="1:14">
      <c r="A613" t="s">
        <v>1644</v>
      </c>
      <c r="B613" s="9" t="s">
        <v>571</v>
      </c>
      <c r="C613" t="s">
        <v>1899</v>
      </c>
      <c r="D613" t="s">
        <v>572</v>
      </c>
      <c r="E613" t="s">
        <v>3659</v>
      </c>
      <c r="F613" s="1">
        <v>43644</v>
      </c>
      <c r="G613" t="s">
        <v>1668</v>
      </c>
      <c r="H613" t="s">
        <v>1669</v>
      </c>
      <c r="I613" t="s">
        <v>1670</v>
      </c>
      <c r="J613" t="s">
        <v>59</v>
      </c>
      <c r="K613" t="s">
        <v>3655</v>
      </c>
      <c r="L613" t="s">
        <v>1677</v>
      </c>
      <c r="M613" t="s">
        <v>3660</v>
      </c>
      <c r="N613" t="s">
        <v>1644</v>
      </c>
    </row>
    <row r="614" spans="1:14">
      <c r="A614" t="s">
        <v>1644</v>
      </c>
      <c r="B614" s="9" t="s">
        <v>573</v>
      </c>
      <c r="C614" t="s">
        <v>1899</v>
      </c>
      <c r="D614" t="s">
        <v>3661</v>
      </c>
      <c r="E614" t="s">
        <v>3662</v>
      </c>
      <c r="F614" s="1">
        <v>43644</v>
      </c>
      <c r="G614" t="s">
        <v>1668</v>
      </c>
      <c r="H614" t="s">
        <v>1669</v>
      </c>
      <c r="I614" t="s">
        <v>1735</v>
      </c>
      <c r="J614" t="s">
        <v>59</v>
      </c>
      <c r="K614" t="s">
        <v>3655</v>
      </c>
      <c r="L614" t="s">
        <v>1677</v>
      </c>
      <c r="M614" t="s">
        <v>3663</v>
      </c>
      <c r="N614" t="s">
        <v>1644</v>
      </c>
    </row>
    <row r="615" spans="1:14">
      <c r="A615" t="s">
        <v>1644</v>
      </c>
      <c r="B615" s="9" t="s">
        <v>574</v>
      </c>
      <c r="C615" t="s">
        <v>1899</v>
      </c>
      <c r="D615" t="s">
        <v>575</v>
      </c>
      <c r="E615" t="s">
        <v>3664</v>
      </c>
      <c r="F615" s="1">
        <v>43644</v>
      </c>
      <c r="G615" t="s">
        <v>1668</v>
      </c>
      <c r="H615" t="s">
        <v>1669</v>
      </c>
      <c r="I615" t="s">
        <v>1670</v>
      </c>
      <c r="J615" t="s">
        <v>105</v>
      </c>
      <c r="K615" t="s">
        <v>3665</v>
      </c>
      <c r="L615" t="s">
        <v>1827</v>
      </c>
      <c r="M615" t="s">
        <v>3666</v>
      </c>
      <c r="N615" t="s">
        <v>1644</v>
      </c>
    </row>
    <row r="616" spans="1:14">
      <c r="A616" t="s">
        <v>1644</v>
      </c>
      <c r="B616" s="9" t="s">
        <v>576</v>
      </c>
      <c r="C616" t="s">
        <v>1899</v>
      </c>
      <c r="D616" t="s">
        <v>577</v>
      </c>
      <c r="E616" t="s">
        <v>3667</v>
      </c>
      <c r="F616" s="1">
        <v>43644</v>
      </c>
      <c r="G616" t="s">
        <v>1668</v>
      </c>
      <c r="H616" t="s">
        <v>1669</v>
      </c>
      <c r="I616" t="s">
        <v>1670</v>
      </c>
      <c r="J616" t="s">
        <v>59</v>
      </c>
      <c r="K616" t="s">
        <v>3665</v>
      </c>
      <c r="L616" t="s">
        <v>1827</v>
      </c>
      <c r="M616" t="s">
        <v>3668</v>
      </c>
      <c r="N616" t="s">
        <v>1644</v>
      </c>
    </row>
    <row r="617" spans="1:14">
      <c r="A617" t="s">
        <v>1644</v>
      </c>
      <c r="B617" s="9" t="s">
        <v>578</v>
      </c>
      <c r="C617" t="s">
        <v>1899</v>
      </c>
      <c r="D617" t="s">
        <v>579</v>
      </c>
      <c r="E617" t="s">
        <v>3669</v>
      </c>
      <c r="F617" s="1">
        <v>43644</v>
      </c>
      <c r="G617" t="s">
        <v>1668</v>
      </c>
      <c r="H617" t="s">
        <v>1669</v>
      </c>
      <c r="I617" t="s">
        <v>1670</v>
      </c>
      <c r="J617" t="s">
        <v>1736</v>
      </c>
      <c r="K617" t="s">
        <v>3665</v>
      </c>
      <c r="L617" t="s">
        <v>1827</v>
      </c>
      <c r="M617" t="s">
        <v>3670</v>
      </c>
      <c r="N617" t="s">
        <v>1644</v>
      </c>
    </row>
    <row r="618" spans="1:14">
      <c r="A618" t="s">
        <v>1644</v>
      </c>
      <c r="B618" s="9" t="s">
        <v>580</v>
      </c>
      <c r="C618" t="s">
        <v>1899</v>
      </c>
      <c r="D618" t="s">
        <v>581</v>
      </c>
      <c r="E618" t="s">
        <v>3671</v>
      </c>
      <c r="F618" s="1">
        <v>43644</v>
      </c>
      <c r="G618" t="s">
        <v>1668</v>
      </c>
      <c r="H618" t="s">
        <v>1669</v>
      </c>
      <c r="I618" t="s">
        <v>1670</v>
      </c>
      <c r="J618" t="s">
        <v>1736</v>
      </c>
      <c r="K618" t="s">
        <v>3665</v>
      </c>
      <c r="L618" t="s">
        <v>1827</v>
      </c>
      <c r="M618" t="s">
        <v>3672</v>
      </c>
      <c r="N618" t="s">
        <v>1644</v>
      </c>
    </row>
    <row r="619" spans="1:14">
      <c r="A619" t="s">
        <v>1644</v>
      </c>
      <c r="B619" s="9" t="s">
        <v>582</v>
      </c>
      <c r="C619" t="s">
        <v>1899</v>
      </c>
      <c r="D619" t="s">
        <v>583</v>
      </c>
      <c r="E619" t="s">
        <v>3673</v>
      </c>
      <c r="F619" s="1">
        <v>43644</v>
      </c>
      <c r="G619" t="s">
        <v>1668</v>
      </c>
      <c r="H619" t="s">
        <v>1669</v>
      </c>
      <c r="I619" t="s">
        <v>1670</v>
      </c>
      <c r="J619" t="s">
        <v>1736</v>
      </c>
      <c r="K619" t="s">
        <v>3665</v>
      </c>
      <c r="L619" t="s">
        <v>1827</v>
      </c>
      <c r="M619" t="s">
        <v>3674</v>
      </c>
      <c r="N619" t="s">
        <v>1644</v>
      </c>
    </row>
    <row r="620" spans="1:14">
      <c r="A620" t="s">
        <v>1644</v>
      </c>
      <c r="B620" s="9" t="s">
        <v>584</v>
      </c>
      <c r="C620" t="s">
        <v>1899</v>
      </c>
      <c r="D620" t="s">
        <v>3675</v>
      </c>
      <c r="E620" t="s">
        <v>3676</v>
      </c>
      <c r="F620" s="1">
        <v>43644</v>
      </c>
      <c r="G620" t="s">
        <v>1668</v>
      </c>
      <c r="H620" t="s">
        <v>1669</v>
      </c>
      <c r="I620" t="s">
        <v>1670</v>
      </c>
      <c r="J620" t="s">
        <v>1736</v>
      </c>
      <c r="K620" t="s">
        <v>3665</v>
      </c>
      <c r="L620" t="s">
        <v>1827</v>
      </c>
      <c r="M620" t="s">
        <v>3677</v>
      </c>
      <c r="N620" t="s">
        <v>1644</v>
      </c>
    </row>
    <row r="621" spans="1:14">
      <c r="A621" t="s">
        <v>10</v>
      </c>
      <c r="B621" s="9" t="s">
        <v>585</v>
      </c>
      <c r="C621" t="s">
        <v>1899</v>
      </c>
      <c r="D621" t="s">
        <v>3678</v>
      </c>
      <c r="E621" t="s">
        <v>3679</v>
      </c>
      <c r="F621" s="1">
        <v>43644</v>
      </c>
      <c r="G621" t="s">
        <v>1668</v>
      </c>
      <c r="H621" t="s">
        <v>1669</v>
      </c>
      <c r="I621" t="s">
        <v>1670</v>
      </c>
      <c r="J621" t="s">
        <v>2189</v>
      </c>
      <c r="K621" t="s">
        <v>3680</v>
      </c>
      <c r="L621" t="s">
        <v>1677</v>
      </c>
      <c r="M621" t="s">
        <v>3681</v>
      </c>
      <c r="N621" t="s">
        <v>10</v>
      </c>
    </row>
    <row r="622" spans="1:14">
      <c r="A622" t="s">
        <v>10</v>
      </c>
      <c r="B622" s="9" t="s">
        <v>586</v>
      </c>
      <c r="C622" t="s">
        <v>1899</v>
      </c>
      <c r="D622" t="s">
        <v>587</v>
      </c>
      <c r="E622" t="s">
        <v>3682</v>
      </c>
      <c r="F622" s="1">
        <v>43644</v>
      </c>
      <c r="G622" t="s">
        <v>1668</v>
      </c>
      <c r="H622" t="s">
        <v>1669</v>
      </c>
      <c r="I622" t="s">
        <v>1670</v>
      </c>
      <c r="J622" t="s">
        <v>2189</v>
      </c>
      <c r="K622" t="s">
        <v>3680</v>
      </c>
      <c r="L622" t="s">
        <v>1677</v>
      </c>
      <c r="M622" t="s">
        <v>3683</v>
      </c>
      <c r="N622" t="s">
        <v>10</v>
      </c>
    </row>
    <row r="623" spans="1:14">
      <c r="A623" t="s">
        <v>10</v>
      </c>
      <c r="B623" s="9" t="s">
        <v>588</v>
      </c>
      <c r="C623" t="s">
        <v>1899</v>
      </c>
      <c r="D623" t="s">
        <v>3684</v>
      </c>
      <c r="E623" t="s">
        <v>3685</v>
      </c>
      <c r="F623" s="1">
        <v>43644</v>
      </c>
      <c r="G623" t="s">
        <v>1668</v>
      </c>
      <c r="H623" t="s">
        <v>1669</v>
      </c>
      <c r="I623" t="s">
        <v>1670</v>
      </c>
      <c r="J623" t="s">
        <v>2189</v>
      </c>
      <c r="K623" t="s">
        <v>3680</v>
      </c>
      <c r="L623" t="s">
        <v>1677</v>
      </c>
      <c r="M623" t="s">
        <v>3686</v>
      </c>
      <c r="N623" t="s">
        <v>10</v>
      </c>
    </row>
    <row r="624" spans="1:14">
      <c r="A624" t="s">
        <v>10</v>
      </c>
      <c r="B624" s="9" t="s">
        <v>589</v>
      </c>
      <c r="C624" t="s">
        <v>1899</v>
      </c>
      <c r="D624" t="s">
        <v>590</v>
      </c>
      <c r="E624" t="s">
        <v>3687</v>
      </c>
      <c r="F624" s="1">
        <v>43644</v>
      </c>
      <c r="G624" t="s">
        <v>1668</v>
      </c>
      <c r="H624" t="s">
        <v>1669</v>
      </c>
      <c r="I624" t="s">
        <v>1670</v>
      </c>
      <c r="J624" t="s">
        <v>2189</v>
      </c>
      <c r="K624" t="s">
        <v>3680</v>
      </c>
      <c r="L624" t="s">
        <v>1677</v>
      </c>
      <c r="M624" t="s">
        <v>3688</v>
      </c>
      <c r="N624" t="s">
        <v>10</v>
      </c>
    </row>
    <row r="625" spans="1:14">
      <c r="A625" t="s">
        <v>10</v>
      </c>
      <c r="B625" s="9" t="s">
        <v>591</v>
      </c>
      <c r="C625" t="s">
        <v>1899</v>
      </c>
      <c r="D625" t="s">
        <v>592</v>
      </c>
      <c r="E625" t="s">
        <v>3689</v>
      </c>
      <c r="F625" s="1">
        <v>43644</v>
      </c>
      <c r="G625" t="s">
        <v>1668</v>
      </c>
      <c r="H625" t="s">
        <v>1669</v>
      </c>
      <c r="I625" t="s">
        <v>1670</v>
      </c>
      <c r="J625" t="s">
        <v>2189</v>
      </c>
      <c r="K625" t="s">
        <v>3680</v>
      </c>
      <c r="L625" t="s">
        <v>1677</v>
      </c>
      <c r="M625" t="s">
        <v>3690</v>
      </c>
      <c r="N625" t="s">
        <v>10</v>
      </c>
    </row>
    <row r="626" spans="1:14">
      <c r="A626" t="s">
        <v>10</v>
      </c>
      <c r="B626" s="9" t="s">
        <v>593</v>
      </c>
      <c r="C626" t="s">
        <v>1899</v>
      </c>
      <c r="D626" t="s">
        <v>594</v>
      </c>
      <c r="E626" t="s">
        <v>3691</v>
      </c>
      <c r="F626" s="1">
        <v>43644</v>
      </c>
      <c r="G626" t="s">
        <v>1668</v>
      </c>
      <c r="H626" t="s">
        <v>1669</v>
      </c>
      <c r="I626" t="s">
        <v>1670</v>
      </c>
      <c r="J626" t="s">
        <v>1736</v>
      </c>
      <c r="K626" t="s">
        <v>3680</v>
      </c>
      <c r="L626" t="s">
        <v>1677</v>
      </c>
      <c r="M626" t="s">
        <v>3692</v>
      </c>
      <c r="N626" t="s">
        <v>10</v>
      </c>
    </row>
    <row r="627" spans="1:14">
      <c r="A627" t="s">
        <v>10</v>
      </c>
      <c r="B627" s="9" t="s">
        <v>595</v>
      </c>
      <c r="C627" t="s">
        <v>1899</v>
      </c>
      <c r="D627" t="s">
        <v>596</v>
      </c>
      <c r="E627" t="s">
        <v>3693</v>
      </c>
      <c r="F627" s="1">
        <v>43644</v>
      </c>
      <c r="G627" t="s">
        <v>1668</v>
      </c>
      <c r="H627" t="s">
        <v>1669</v>
      </c>
      <c r="I627" t="s">
        <v>1735</v>
      </c>
      <c r="J627" t="s">
        <v>2189</v>
      </c>
      <c r="K627" t="s">
        <v>3680</v>
      </c>
      <c r="L627" t="s">
        <v>1677</v>
      </c>
      <c r="M627" t="s">
        <v>3694</v>
      </c>
      <c r="N627" t="s">
        <v>10</v>
      </c>
    </row>
    <row r="628" spans="1:14">
      <c r="A628" t="s">
        <v>10</v>
      </c>
      <c r="B628" s="9" t="s">
        <v>597</v>
      </c>
      <c r="C628" t="s">
        <v>1899</v>
      </c>
      <c r="D628" t="s">
        <v>598</v>
      </c>
      <c r="E628" t="s">
        <v>3695</v>
      </c>
      <c r="F628" s="1">
        <v>43644</v>
      </c>
      <c r="G628" t="s">
        <v>1668</v>
      </c>
      <c r="H628" t="s">
        <v>1669</v>
      </c>
      <c r="I628" t="s">
        <v>1670</v>
      </c>
      <c r="J628" t="s">
        <v>58</v>
      </c>
      <c r="K628" t="s">
        <v>3680</v>
      </c>
      <c r="L628" t="s">
        <v>1677</v>
      </c>
      <c r="M628" t="s">
        <v>3696</v>
      </c>
      <c r="N628" t="s">
        <v>10</v>
      </c>
    </row>
    <row r="629" spans="1:14">
      <c r="A629" t="s">
        <v>10</v>
      </c>
      <c r="B629" s="9" t="s">
        <v>599</v>
      </c>
      <c r="C629" t="s">
        <v>1899</v>
      </c>
      <c r="D629" t="s">
        <v>3697</v>
      </c>
      <c r="E629" t="s">
        <v>3698</v>
      </c>
      <c r="F629" s="1">
        <v>43644</v>
      </c>
      <c r="G629" t="s">
        <v>1668</v>
      </c>
      <c r="H629" t="s">
        <v>1669</v>
      </c>
      <c r="I629" t="s">
        <v>1735</v>
      </c>
      <c r="J629" t="s">
        <v>1736</v>
      </c>
      <c r="K629" t="s">
        <v>3680</v>
      </c>
      <c r="L629" t="s">
        <v>1677</v>
      </c>
      <c r="M629" t="s">
        <v>3699</v>
      </c>
      <c r="N629" t="s">
        <v>10</v>
      </c>
    </row>
    <row r="630" spans="1:14">
      <c r="A630" t="s">
        <v>10</v>
      </c>
      <c r="B630" s="9" t="s">
        <v>600</v>
      </c>
      <c r="C630" t="s">
        <v>1899</v>
      </c>
      <c r="D630" t="s">
        <v>601</v>
      </c>
      <c r="E630" t="s">
        <v>3700</v>
      </c>
      <c r="F630" s="1">
        <v>43644</v>
      </c>
      <c r="G630" t="s">
        <v>1668</v>
      </c>
      <c r="H630" t="s">
        <v>1669</v>
      </c>
      <c r="I630" t="s">
        <v>1670</v>
      </c>
      <c r="J630" t="s">
        <v>1736</v>
      </c>
      <c r="K630" t="s">
        <v>3680</v>
      </c>
      <c r="L630" t="s">
        <v>1827</v>
      </c>
      <c r="M630" t="s">
        <v>3701</v>
      </c>
      <c r="N630" t="s">
        <v>10</v>
      </c>
    </row>
    <row r="631" spans="1:14">
      <c r="A631" t="s">
        <v>10</v>
      </c>
      <c r="B631" s="9" t="s">
        <v>602</v>
      </c>
      <c r="C631" t="s">
        <v>1899</v>
      </c>
      <c r="D631" t="s">
        <v>3702</v>
      </c>
      <c r="E631" t="s">
        <v>3703</v>
      </c>
      <c r="F631" s="1">
        <v>43644</v>
      </c>
      <c r="G631" t="s">
        <v>1668</v>
      </c>
      <c r="H631" t="s">
        <v>1669</v>
      </c>
      <c r="I631" t="s">
        <v>1670</v>
      </c>
      <c r="J631" t="s">
        <v>1736</v>
      </c>
      <c r="K631" t="s">
        <v>3680</v>
      </c>
      <c r="L631" t="s">
        <v>1677</v>
      </c>
      <c r="M631" t="s">
        <v>3704</v>
      </c>
      <c r="N631" t="s">
        <v>10</v>
      </c>
    </row>
    <row r="632" spans="1:14">
      <c r="A632" t="s">
        <v>1644</v>
      </c>
      <c r="B632" s="9" t="s">
        <v>603</v>
      </c>
      <c r="C632" t="s">
        <v>1899</v>
      </c>
      <c r="D632" t="s">
        <v>604</v>
      </c>
      <c r="E632" t="s">
        <v>3705</v>
      </c>
      <c r="F632" s="1">
        <v>43644</v>
      </c>
      <c r="G632" t="s">
        <v>1668</v>
      </c>
      <c r="H632" t="s">
        <v>1669</v>
      </c>
      <c r="I632" t="s">
        <v>1735</v>
      </c>
      <c r="J632" t="s">
        <v>59</v>
      </c>
      <c r="K632" t="s">
        <v>3706</v>
      </c>
      <c r="L632" t="s">
        <v>1645</v>
      </c>
      <c r="M632" t="s">
        <v>3707</v>
      </c>
      <c r="N632" t="s">
        <v>1644</v>
      </c>
    </row>
    <row r="633" spans="1:14">
      <c r="A633" t="s">
        <v>3</v>
      </c>
      <c r="B633" s="9" t="s">
        <v>605</v>
      </c>
      <c r="C633" t="s">
        <v>1899</v>
      </c>
      <c r="D633" t="s">
        <v>606</v>
      </c>
      <c r="E633" t="s">
        <v>3708</v>
      </c>
      <c r="F633" s="1">
        <v>43644</v>
      </c>
      <c r="G633" t="s">
        <v>1814</v>
      </c>
      <c r="H633" t="s">
        <v>1694</v>
      </c>
      <c r="I633" t="s">
        <v>1670</v>
      </c>
      <c r="J633" t="s">
        <v>59</v>
      </c>
      <c r="K633" t="s">
        <v>3709</v>
      </c>
      <c r="L633" t="s">
        <v>1677</v>
      </c>
      <c r="M633" t="s">
        <v>3710</v>
      </c>
      <c r="N633" t="s">
        <v>3</v>
      </c>
    </row>
    <row r="634" spans="1:14">
      <c r="A634" t="s">
        <v>3</v>
      </c>
      <c r="B634" s="9" t="s">
        <v>607</v>
      </c>
      <c r="C634" t="s">
        <v>1899</v>
      </c>
      <c r="D634" t="s">
        <v>3711</v>
      </c>
      <c r="E634" t="s">
        <v>3712</v>
      </c>
      <c r="F634" s="1">
        <v>43644</v>
      </c>
      <c r="G634" t="s">
        <v>1814</v>
      </c>
      <c r="H634" t="s">
        <v>1694</v>
      </c>
      <c r="I634" t="s">
        <v>1670</v>
      </c>
      <c r="J634" t="s">
        <v>59</v>
      </c>
      <c r="K634" t="s">
        <v>3709</v>
      </c>
      <c r="L634" t="s">
        <v>1677</v>
      </c>
      <c r="M634" t="s">
        <v>3713</v>
      </c>
      <c r="N634" t="s">
        <v>3</v>
      </c>
    </row>
    <row r="635" spans="1:14">
      <c r="A635" t="s">
        <v>1644</v>
      </c>
      <c r="B635" s="9" t="s">
        <v>608</v>
      </c>
      <c r="C635" t="s">
        <v>1899</v>
      </c>
      <c r="D635" t="s">
        <v>3714</v>
      </c>
      <c r="E635" t="s">
        <v>3715</v>
      </c>
      <c r="F635" s="1">
        <v>43644</v>
      </c>
      <c r="G635" t="s">
        <v>1668</v>
      </c>
      <c r="H635" t="s">
        <v>1669</v>
      </c>
      <c r="I635" t="s">
        <v>1670</v>
      </c>
      <c r="J635" t="s">
        <v>2958</v>
      </c>
      <c r="K635" t="s">
        <v>3716</v>
      </c>
      <c r="L635" t="s">
        <v>1677</v>
      </c>
      <c r="M635">
        <v>0</v>
      </c>
      <c r="N635" t="s">
        <v>1644</v>
      </c>
    </row>
    <row r="636" spans="1:14">
      <c r="A636" t="s">
        <v>1644</v>
      </c>
      <c r="B636" s="9" t="s">
        <v>609</v>
      </c>
      <c r="C636" t="s">
        <v>1899</v>
      </c>
      <c r="D636" t="s">
        <v>3717</v>
      </c>
      <c r="E636" t="s">
        <v>3718</v>
      </c>
      <c r="F636" s="1">
        <v>43644</v>
      </c>
      <c r="G636" t="s">
        <v>1668</v>
      </c>
      <c r="H636" t="s">
        <v>1669</v>
      </c>
      <c r="I636" t="s">
        <v>1670</v>
      </c>
      <c r="J636" t="s">
        <v>2958</v>
      </c>
      <c r="K636" t="s">
        <v>3716</v>
      </c>
      <c r="L636" t="s">
        <v>1677</v>
      </c>
      <c r="M636" t="s">
        <v>3719</v>
      </c>
      <c r="N636" t="s">
        <v>1644</v>
      </c>
    </row>
    <row r="637" spans="1:14">
      <c r="A637" t="s">
        <v>1644</v>
      </c>
      <c r="B637" s="9" t="s">
        <v>610</v>
      </c>
      <c r="C637" t="s">
        <v>1899</v>
      </c>
      <c r="D637" t="s">
        <v>611</v>
      </c>
      <c r="E637" t="s">
        <v>3720</v>
      </c>
      <c r="F637" s="1">
        <v>43644</v>
      </c>
      <c r="G637" t="s">
        <v>1668</v>
      </c>
      <c r="H637" t="s">
        <v>1669</v>
      </c>
      <c r="I637" t="s">
        <v>1670</v>
      </c>
      <c r="J637" t="s">
        <v>105</v>
      </c>
      <c r="K637" t="s">
        <v>3721</v>
      </c>
      <c r="L637" t="s">
        <v>1827</v>
      </c>
      <c r="M637" t="s">
        <v>3722</v>
      </c>
      <c r="N637" t="s">
        <v>1644</v>
      </c>
    </row>
    <row r="638" spans="1:14">
      <c r="A638" t="s">
        <v>1644</v>
      </c>
      <c r="B638" s="9" t="s">
        <v>612</v>
      </c>
      <c r="C638" t="s">
        <v>1899</v>
      </c>
      <c r="D638" t="s">
        <v>613</v>
      </c>
      <c r="E638" t="s">
        <v>3723</v>
      </c>
      <c r="F638" s="1">
        <v>43644</v>
      </c>
      <c r="G638" t="s">
        <v>1668</v>
      </c>
      <c r="H638" t="s">
        <v>1669</v>
      </c>
      <c r="I638" t="s">
        <v>1670</v>
      </c>
      <c r="J638" t="s">
        <v>58</v>
      </c>
      <c r="K638" t="s">
        <v>3721</v>
      </c>
      <c r="L638" t="s">
        <v>1827</v>
      </c>
      <c r="M638" t="s">
        <v>3724</v>
      </c>
      <c r="N638" t="s">
        <v>1644</v>
      </c>
    </row>
    <row r="639" spans="1:14">
      <c r="A639" t="s">
        <v>1644</v>
      </c>
      <c r="B639" s="9" t="s">
        <v>614</v>
      </c>
      <c r="C639" t="s">
        <v>1899</v>
      </c>
      <c r="D639" t="s">
        <v>615</v>
      </c>
      <c r="E639" t="s">
        <v>3725</v>
      </c>
      <c r="F639" s="1">
        <v>43644</v>
      </c>
      <c r="G639" t="s">
        <v>1668</v>
      </c>
      <c r="H639" t="s">
        <v>1669</v>
      </c>
      <c r="I639" t="s">
        <v>1670</v>
      </c>
      <c r="J639" t="s">
        <v>58</v>
      </c>
      <c r="K639" t="s">
        <v>3721</v>
      </c>
      <c r="L639" t="s">
        <v>1827</v>
      </c>
      <c r="M639" t="s">
        <v>3726</v>
      </c>
      <c r="N639" t="s">
        <v>1644</v>
      </c>
    </row>
    <row r="640" spans="1:14">
      <c r="A640" t="s">
        <v>1644</v>
      </c>
      <c r="B640" s="9" t="s">
        <v>616</v>
      </c>
      <c r="C640" t="s">
        <v>1899</v>
      </c>
      <c r="D640" t="s">
        <v>617</v>
      </c>
      <c r="E640" t="s">
        <v>3727</v>
      </c>
      <c r="F640" s="1">
        <v>43644</v>
      </c>
      <c r="G640" t="s">
        <v>1668</v>
      </c>
      <c r="H640" t="s">
        <v>1669</v>
      </c>
      <c r="I640" t="s">
        <v>1670</v>
      </c>
      <c r="J640" t="s">
        <v>58</v>
      </c>
      <c r="K640" t="s">
        <v>3721</v>
      </c>
      <c r="L640" t="s">
        <v>1827</v>
      </c>
      <c r="M640" t="s">
        <v>3728</v>
      </c>
      <c r="N640" t="s">
        <v>1644</v>
      </c>
    </row>
    <row r="641" spans="1:14">
      <c r="A641" t="s">
        <v>1644</v>
      </c>
      <c r="B641" s="9" t="s">
        <v>618</v>
      </c>
      <c r="C641" t="s">
        <v>1899</v>
      </c>
      <c r="D641" t="s">
        <v>3729</v>
      </c>
      <c r="E641" t="s">
        <v>3730</v>
      </c>
      <c r="F641" s="1">
        <v>43644</v>
      </c>
      <c r="G641" t="s">
        <v>2002</v>
      </c>
      <c r="H641" t="s">
        <v>1669</v>
      </c>
      <c r="I641" t="s">
        <v>1670</v>
      </c>
      <c r="J641" t="s">
        <v>59</v>
      </c>
      <c r="K641" t="s">
        <v>3731</v>
      </c>
      <c r="L641" t="s">
        <v>1645</v>
      </c>
      <c r="M641" t="s">
        <v>3732</v>
      </c>
      <c r="N641" t="s">
        <v>1644</v>
      </c>
    </row>
    <row r="642" spans="1:14">
      <c r="A642" t="s">
        <v>1644</v>
      </c>
      <c r="B642" s="9" t="s">
        <v>619</v>
      </c>
      <c r="C642" t="s">
        <v>1899</v>
      </c>
      <c r="D642" t="s">
        <v>3733</v>
      </c>
      <c r="E642" t="s">
        <v>3734</v>
      </c>
      <c r="F642" s="1">
        <v>43644</v>
      </c>
      <c r="G642" t="s">
        <v>1668</v>
      </c>
      <c r="H642" t="s">
        <v>1669</v>
      </c>
      <c r="I642" t="s">
        <v>1670</v>
      </c>
      <c r="J642" t="s">
        <v>59</v>
      </c>
      <c r="K642" t="s">
        <v>3735</v>
      </c>
      <c r="L642" t="s">
        <v>1827</v>
      </c>
      <c r="M642" t="s">
        <v>3736</v>
      </c>
      <c r="N642" t="s">
        <v>1644</v>
      </c>
    </row>
    <row r="643" spans="1:14">
      <c r="A643" t="s">
        <v>3</v>
      </c>
      <c r="B643" s="9" t="s">
        <v>620</v>
      </c>
      <c r="C643" t="s">
        <v>1899</v>
      </c>
      <c r="D643" t="s">
        <v>621</v>
      </c>
      <c r="E643" t="s">
        <v>3737</v>
      </c>
      <c r="F643" s="1">
        <v>43644</v>
      </c>
      <c r="G643" t="s">
        <v>1668</v>
      </c>
      <c r="H643" t="s">
        <v>1669</v>
      </c>
      <c r="I643" t="s">
        <v>1670</v>
      </c>
      <c r="J643" t="s">
        <v>58</v>
      </c>
      <c r="K643" t="s">
        <v>3738</v>
      </c>
      <c r="L643" t="s">
        <v>1875</v>
      </c>
      <c r="M643" t="s">
        <v>3739</v>
      </c>
      <c r="N643" t="s">
        <v>3</v>
      </c>
    </row>
    <row r="644" spans="1:14">
      <c r="A644" t="s">
        <v>10</v>
      </c>
      <c r="B644" s="9" t="s">
        <v>622</v>
      </c>
      <c r="C644" t="s">
        <v>1899</v>
      </c>
      <c r="D644" t="s">
        <v>623</v>
      </c>
      <c r="E644" t="s">
        <v>3740</v>
      </c>
      <c r="F644" s="1">
        <v>43644</v>
      </c>
      <c r="G644" t="s">
        <v>1668</v>
      </c>
      <c r="H644" t="s">
        <v>1669</v>
      </c>
      <c r="I644" t="s">
        <v>1670</v>
      </c>
      <c r="J644" t="s">
        <v>58</v>
      </c>
      <c r="K644" t="s">
        <v>3738</v>
      </c>
      <c r="L644" t="s">
        <v>1875</v>
      </c>
      <c r="M644" t="s">
        <v>3741</v>
      </c>
      <c r="N644" t="s">
        <v>10</v>
      </c>
    </row>
    <row r="645" spans="1:14">
      <c r="A645" t="s">
        <v>3</v>
      </c>
      <c r="B645" s="9" t="s">
        <v>624</v>
      </c>
      <c r="C645" t="s">
        <v>1899</v>
      </c>
      <c r="D645" t="s">
        <v>625</v>
      </c>
      <c r="E645" t="s">
        <v>3742</v>
      </c>
      <c r="F645" s="1">
        <v>43644</v>
      </c>
      <c r="G645" t="s">
        <v>1668</v>
      </c>
      <c r="H645" t="s">
        <v>1669</v>
      </c>
      <c r="I645" t="s">
        <v>1670</v>
      </c>
      <c r="J645" t="s">
        <v>58</v>
      </c>
      <c r="K645" t="s">
        <v>3738</v>
      </c>
      <c r="L645" t="s">
        <v>1875</v>
      </c>
      <c r="M645" t="s">
        <v>3743</v>
      </c>
      <c r="N645" t="s">
        <v>3</v>
      </c>
    </row>
    <row r="646" spans="1:14">
      <c r="A646" t="s">
        <v>10</v>
      </c>
      <c r="B646" s="9" t="s">
        <v>626</v>
      </c>
      <c r="C646" t="s">
        <v>1899</v>
      </c>
      <c r="D646" t="s">
        <v>3744</v>
      </c>
      <c r="E646" t="s">
        <v>3745</v>
      </c>
      <c r="F646" s="1">
        <v>43644</v>
      </c>
      <c r="G646" t="s">
        <v>1668</v>
      </c>
      <c r="H646" t="s">
        <v>1669</v>
      </c>
      <c r="I646" t="s">
        <v>1670</v>
      </c>
      <c r="J646" t="s">
        <v>3285</v>
      </c>
      <c r="K646" t="s">
        <v>3738</v>
      </c>
      <c r="L646" t="s">
        <v>1875</v>
      </c>
      <c r="M646">
        <v>0</v>
      </c>
      <c r="N646" t="s">
        <v>10</v>
      </c>
    </row>
    <row r="647" spans="1:14">
      <c r="A647" t="s">
        <v>10</v>
      </c>
      <c r="B647" s="9" t="s">
        <v>627</v>
      </c>
      <c r="C647" t="s">
        <v>1899</v>
      </c>
      <c r="D647" t="s">
        <v>628</v>
      </c>
      <c r="E647" t="s">
        <v>3746</v>
      </c>
      <c r="F647" s="1">
        <v>43644</v>
      </c>
      <c r="G647" t="s">
        <v>1668</v>
      </c>
      <c r="H647" t="s">
        <v>1669</v>
      </c>
      <c r="I647" t="s">
        <v>1670</v>
      </c>
      <c r="J647" t="s">
        <v>58</v>
      </c>
      <c r="K647" t="s">
        <v>3738</v>
      </c>
      <c r="L647" t="s">
        <v>1875</v>
      </c>
      <c r="M647" t="s">
        <v>3747</v>
      </c>
      <c r="N647" t="s">
        <v>10</v>
      </c>
    </row>
    <row r="648" spans="1:14">
      <c r="A648" t="s">
        <v>10</v>
      </c>
      <c r="B648" s="9" t="s">
        <v>629</v>
      </c>
      <c r="C648" t="s">
        <v>1899</v>
      </c>
      <c r="D648" t="s">
        <v>630</v>
      </c>
      <c r="E648" t="s">
        <v>3748</v>
      </c>
      <c r="F648" s="1">
        <v>43644</v>
      </c>
      <c r="G648" t="s">
        <v>1668</v>
      </c>
      <c r="H648" t="s">
        <v>1669</v>
      </c>
      <c r="I648" t="s">
        <v>1670</v>
      </c>
      <c r="J648" t="s">
        <v>58</v>
      </c>
      <c r="K648" t="s">
        <v>3738</v>
      </c>
      <c r="L648" t="s">
        <v>1875</v>
      </c>
      <c r="M648" t="s">
        <v>3749</v>
      </c>
      <c r="N648" t="s">
        <v>10</v>
      </c>
    </row>
    <row r="649" spans="1:14">
      <c r="A649" t="s">
        <v>10</v>
      </c>
      <c r="B649" s="9" t="s">
        <v>631</v>
      </c>
      <c r="C649" t="s">
        <v>1899</v>
      </c>
      <c r="D649" t="s">
        <v>3750</v>
      </c>
      <c r="E649" t="s">
        <v>3751</v>
      </c>
      <c r="F649" s="1">
        <v>43644</v>
      </c>
      <c r="G649" t="s">
        <v>1668</v>
      </c>
      <c r="H649" t="s">
        <v>1669</v>
      </c>
      <c r="I649" t="s">
        <v>1670</v>
      </c>
      <c r="J649" t="s">
        <v>105</v>
      </c>
      <c r="K649" t="s">
        <v>3738</v>
      </c>
      <c r="L649" t="s">
        <v>1875</v>
      </c>
      <c r="M649" t="s">
        <v>3752</v>
      </c>
      <c r="N649" t="s">
        <v>10</v>
      </c>
    </row>
    <row r="650" spans="1:14">
      <c r="A650" t="s">
        <v>10</v>
      </c>
      <c r="B650" s="9" t="s">
        <v>632</v>
      </c>
      <c r="C650" t="s">
        <v>1899</v>
      </c>
      <c r="D650" t="s">
        <v>633</v>
      </c>
      <c r="E650" t="s">
        <v>3753</v>
      </c>
      <c r="F650" s="1">
        <v>43644</v>
      </c>
      <c r="G650" t="s">
        <v>1668</v>
      </c>
      <c r="H650" t="s">
        <v>1669</v>
      </c>
      <c r="I650" t="s">
        <v>1735</v>
      </c>
      <c r="J650" t="s">
        <v>3754</v>
      </c>
      <c r="K650" t="s">
        <v>3755</v>
      </c>
      <c r="L650" t="s">
        <v>1875</v>
      </c>
      <c r="M650" t="s">
        <v>3756</v>
      </c>
      <c r="N650" t="s">
        <v>10</v>
      </c>
    </row>
    <row r="651" spans="1:14">
      <c r="A651" t="s">
        <v>10</v>
      </c>
      <c r="B651" s="9" t="s">
        <v>634</v>
      </c>
      <c r="C651" t="s">
        <v>1899</v>
      </c>
      <c r="D651" t="s">
        <v>635</v>
      </c>
      <c r="E651" t="s">
        <v>3757</v>
      </c>
      <c r="F651" s="1">
        <v>43644</v>
      </c>
      <c r="G651" t="s">
        <v>1668</v>
      </c>
      <c r="H651" t="s">
        <v>1669</v>
      </c>
      <c r="I651" t="s">
        <v>1670</v>
      </c>
      <c r="J651" t="s">
        <v>3754</v>
      </c>
      <c r="K651" t="s">
        <v>3755</v>
      </c>
      <c r="L651" t="s">
        <v>1875</v>
      </c>
      <c r="M651" t="s">
        <v>3758</v>
      </c>
      <c r="N651" t="s">
        <v>10</v>
      </c>
    </row>
    <row r="652" spans="1:14">
      <c r="A652" t="s">
        <v>10</v>
      </c>
      <c r="B652" s="9" t="s">
        <v>636</v>
      </c>
      <c r="C652" t="s">
        <v>1899</v>
      </c>
      <c r="D652" t="s">
        <v>637</v>
      </c>
      <c r="E652" t="s">
        <v>3759</v>
      </c>
      <c r="F652" s="1">
        <v>43644</v>
      </c>
      <c r="G652" t="s">
        <v>1668</v>
      </c>
      <c r="H652" t="s">
        <v>1669</v>
      </c>
      <c r="I652" t="s">
        <v>1670</v>
      </c>
      <c r="J652" t="s">
        <v>3754</v>
      </c>
      <c r="K652" t="s">
        <v>3755</v>
      </c>
      <c r="L652" t="s">
        <v>1875</v>
      </c>
      <c r="M652" t="s">
        <v>3760</v>
      </c>
      <c r="N652" t="s">
        <v>10</v>
      </c>
    </row>
    <row r="653" spans="1:14">
      <c r="A653" t="s">
        <v>10</v>
      </c>
      <c r="B653" s="9" t="s">
        <v>638</v>
      </c>
      <c r="C653" t="s">
        <v>1899</v>
      </c>
      <c r="D653" t="s">
        <v>639</v>
      </c>
      <c r="E653" t="s">
        <v>3761</v>
      </c>
      <c r="F653" s="1">
        <v>43644</v>
      </c>
      <c r="G653" t="s">
        <v>1668</v>
      </c>
      <c r="H653" t="s">
        <v>1669</v>
      </c>
      <c r="I653" t="s">
        <v>1670</v>
      </c>
      <c r="J653" t="s">
        <v>3754</v>
      </c>
      <c r="K653" t="s">
        <v>3755</v>
      </c>
      <c r="L653" t="s">
        <v>1875</v>
      </c>
      <c r="M653" t="s">
        <v>3762</v>
      </c>
      <c r="N653" t="s">
        <v>10</v>
      </c>
    </row>
    <row r="654" spans="1:14">
      <c r="A654" t="s">
        <v>10</v>
      </c>
      <c r="B654" s="9" t="s">
        <v>640</v>
      </c>
      <c r="C654" t="s">
        <v>1899</v>
      </c>
      <c r="D654" t="s">
        <v>641</v>
      </c>
      <c r="E654" t="s">
        <v>3763</v>
      </c>
      <c r="F654" s="1">
        <v>43644</v>
      </c>
      <c r="G654" t="s">
        <v>1668</v>
      </c>
      <c r="H654" t="s">
        <v>1669</v>
      </c>
      <c r="I654" t="s">
        <v>1670</v>
      </c>
      <c r="J654" t="s">
        <v>3754</v>
      </c>
      <c r="K654" t="s">
        <v>3755</v>
      </c>
      <c r="L654" t="s">
        <v>1875</v>
      </c>
      <c r="M654" t="s">
        <v>3764</v>
      </c>
      <c r="N654" t="s">
        <v>10</v>
      </c>
    </row>
    <row r="655" spans="1:14">
      <c r="A655" t="s">
        <v>10</v>
      </c>
      <c r="B655" s="9" t="s">
        <v>642</v>
      </c>
      <c r="C655" t="s">
        <v>1899</v>
      </c>
      <c r="D655" t="s">
        <v>643</v>
      </c>
      <c r="E655" t="s">
        <v>3765</v>
      </c>
      <c r="F655" s="1">
        <v>43644</v>
      </c>
      <c r="G655" t="s">
        <v>1668</v>
      </c>
      <c r="H655" t="s">
        <v>1669</v>
      </c>
      <c r="I655" t="s">
        <v>1670</v>
      </c>
      <c r="J655" t="s">
        <v>3754</v>
      </c>
      <c r="K655" t="s">
        <v>3755</v>
      </c>
      <c r="L655" t="s">
        <v>1875</v>
      </c>
      <c r="M655" t="s">
        <v>3766</v>
      </c>
      <c r="N655" t="s">
        <v>10</v>
      </c>
    </row>
    <row r="656" spans="1:14">
      <c r="A656" t="s">
        <v>10</v>
      </c>
      <c r="B656" s="9" t="s">
        <v>644</v>
      </c>
      <c r="C656" t="s">
        <v>1899</v>
      </c>
      <c r="D656" t="s">
        <v>645</v>
      </c>
      <c r="E656" t="s">
        <v>3767</v>
      </c>
      <c r="F656" s="1">
        <v>43644</v>
      </c>
      <c r="G656" t="s">
        <v>1668</v>
      </c>
      <c r="H656" t="s">
        <v>1669</v>
      </c>
      <c r="I656" t="s">
        <v>1670</v>
      </c>
      <c r="J656" t="s">
        <v>3754</v>
      </c>
      <c r="K656" t="s">
        <v>3755</v>
      </c>
      <c r="L656" t="s">
        <v>1875</v>
      </c>
      <c r="M656" t="s">
        <v>3768</v>
      </c>
      <c r="N656" t="s">
        <v>10</v>
      </c>
    </row>
    <row r="657" spans="1:14">
      <c r="A657" t="s">
        <v>10</v>
      </c>
      <c r="B657" s="9" t="s">
        <v>646</v>
      </c>
      <c r="C657" t="s">
        <v>1899</v>
      </c>
      <c r="D657" t="s">
        <v>647</v>
      </c>
      <c r="E657" t="s">
        <v>3769</v>
      </c>
      <c r="F657" s="1">
        <v>43644</v>
      </c>
      <c r="G657" t="s">
        <v>1668</v>
      </c>
      <c r="H657" t="s">
        <v>1669</v>
      </c>
      <c r="I657" t="s">
        <v>1670</v>
      </c>
      <c r="J657" t="s">
        <v>3754</v>
      </c>
      <c r="K657" t="s">
        <v>3755</v>
      </c>
      <c r="L657" t="s">
        <v>1875</v>
      </c>
      <c r="M657" t="s">
        <v>3770</v>
      </c>
      <c r="N657" t="s">
        <v>10</v>
      </c>
    </row>
    <row r="658" spans="1:14">
      <c r="A658" t="s">
        <v>10</v>
      </c>
      <c r="B658" s="9" t="s">
        <v>648</v>
      </c>
      <c r="C658" t="s">
        <v>1899</v>
      </c>
      <c r="D658" t="s">
        <v>649</v>
      </c>
      <c r="E658" t="s">
        <v>3771</v>
      </c>
      <c r="F658" s="1">
        <v>43644</v>
      </c>
      <c r="G658" t="s">
        <v>1668</v>
      </c>
      <c r="H658" t="s">
        <v>1669</v>
      </c>
      <c r="I658" t="s">
        <v>1670</v>
      </c>
      <c r="J658" t="s">
        <v>3754</v>
      </c>
      <c r="K658" t="s">
        <v>3755</v>
      </c>
      <c r="L658" t="s">
        <v>1875</v>
      </c>
      <c r="M658" t="s">
        <v>3772</v>
      </c>
      <c r="N658" t="s">
        <v>10</v>
      </c>
    </row>
    <row r="659" spans="1:14">
      <c r="A659" t="s">
        <v>10</v>
      </c>
      <c r="B659" s="9" t="s">
        <v>650</v>
      </c>
      <c r="C659" t="s">
        <v>1899</v>
      </c>
      <c r="D659" t="s">
        <v>651</v>
      </c>
      <c r="E659" t="s">
        <v>3773</v>
      </c>
      <c r="F659" s="1">
        <v>43644</v>
      </c>
      <c r="G659" t="s">
        <v>1668</v>
      </c>
      <c r="H659" t="s">
        <v>1669</v>
      </c>
      <c r="I659" t="s">
        <v>1670</v>
      </c>
      <c r="J659" t="s">
        <v>59</v>
      </c>
      <c r="K659" t="s">
        <v>3755</v>
      </c>
      <c r="L659" t="s">
        <v>1875</v>
      </c>
      <c r="M659" t="s">
        <v>3774</v>
      </c>
      <c r="N659" t="s">
        <v>10</v>
      </c>
    </row>
    <row r="660" spans="1:14">
      <c r="A660" t="s">
        <v>10</v>
      </c>
      <c r="B660" s="9" t="s">
        <v>652</v>
      </c>
      <c r="C660" t="s">
        <v>1899</v>
      </c>
      <c r="D660" t="s">
        <v>653</v>
      </c>
      <c r="E660" t="s">
        <v>3775</v>
      </c>
      <c r="F660" s="1">
        <v>43644</v>
      </c>
      <c r="G660" t="s">
        <v>1668</v>
      </c>
      <c r="H660" t="s">
        <v>1669</v>
      </c>
      <c r="I660" t="s">
        <v>1670</v>
      </c>
      <c r="J660" t="s">
        <v>3754</v>
      </c>
      <c r="K660" t="s">
        <v>3755</v>
      </c>
      <c r="L660" t="s">
        <v>1875</v>
      </c>
      <c r="M660" t="s">
        <v>3776</v>
      </c>
      <c r="N660" t="s">
        <v>10</v>
      </c>
    </row>
    <row r="661" spans="1:14">
      <c r="A661" t="s">
        <v>10</v>
      </c>
      <c r="B661" s="9" t="s">
        <v>654</v>
      </c>
      <c r="C661" t="s">
        <v>1899</v>
      </c>
      <c r="D661" t="s">
        <v>655</v>
      </c>
      <c r="E661" t="s">
        <v>3777</v>
      </c>
      <c r="F661" s="1">
        <v>43644</v>
      </c>
      <c r="G661" t="s">
        <v>1668</v>
      </c>
      <c r="H661" t="s">
        <v>1669</v>
      </c>
      <c r="I661" t="s">
        <v>1735</v>
      </c>
      <c r="J661" t="s">
        <v>59</v>
      </c>
      <c r="K661" t="s">
        <v>3755</v>
      </c>
      <c r="L661" t="s">
        <v>1875</v>
      </c>
      <c r="M661" t="s">
        <v>3778</v>
      </c>
      <c r="N661" t="s">
        <v>10</v>
      </c>
    </row>
    <row r="662" spans="1:14">
      <c r="A662" t="s">
        <v>10</v>
      </c>
      <c r="B662" s="9" t="s">
        <v>656</v>
      </c>
      <c r="C662" t="s">
        <v>1899</v>
      </c>
      <c r="D662" t="s">
        <v>657</v>
      </c>
      <c r="E662" t="s">
        <v>3779</v>
      </c>
      <c r="F662" s="1">
        <v>43644</v>
      </c>
      <c r="G662" t="s">
        <v>1668</v>
      </c>
      <c r="H662" t="s">
        <v>1669</v>
      </c>
      <c r="I662" t="s">
        <v>1670</v>
      </c>
      <c r="J662" t="s">
        <v>3754</v>
      </c>
      <c r="K662" t="s">
        <v>3755</v>
      </c>
      <c r="L662" t="s">
        <v>1875</v>
      </c>
      <c r="M662" t="s">
        <v>3780</v>
      </c>
      <c r="N662" t="s">
        <v>10</v>
      </c>
    </row>
    <row r="663" spans="1:14">
      <c r="A663" t="s">
        <v>10</v>
      </c>
      <c r="B663" s="9" t="s">
        <v>658</v>
      </c>
      <c r="C663" t="s">
        <v>1899</v>
      </c>
      <c r="D663" t="s">
        <v>3781</v>
      </c>
      <c r="E663" t="s">
        <v>3782</v>
      </c>
      <c r="F663" s="1">
        <v>43644</v>
      </c>
      <c r="G663" t="s">
        <v>1668</v>
      </c>
      <c r="H663" t="s">
        <v>1669</v>
      </c>
      <c r="I663" t="s">
        <v>1670</v>
      </c>
      <c r="J663" t="s">
        <v>59</v>
      </c>
      <c r="K663" t="s">
        <v>3755</v>
      </c>
      <c r="L663" t="s">
        <v>1875</v>
      </c>
      <c r="M663" t="s">
        <v>3783</v>
      </c>
      <c r="N663" t="s">
        <v>10</v>
      </c>
    </row>
    <row r="664" spans="1:14">
      <c r="A664" t="s">
        <v>10</v>
      </c>
      <c r="B664" s="9" t="s">
        <v>14</v>
      </c>
      <c r="C664" t="s">
        <v>1899</v>
      </c>
      <c r="D664" t="s">
        <v>15</v>
      </c>
      <c r="E664" t="s">
        <v>3784</v>
      </c>
      <c r="F664" s="1">
        <v>43644</v>
      </c>
      <c r="G664" t="s">
        <v>1668</v>
      </c>
      <c r="H664" t="s">
        <v>1669</v>
      </c>
      <c r="I664" t="s">
        <v>1670</v>
      </c>
      <c r="J664" t="s">
        <v>59</v>
      </c>
      <c r="K664" t="s">
        <v>3755</v>
      </c>
      <c r="L664" t="s">
        <v>1875</v>
      </c>
      <c r="M664" t="s">
        <v>3785</v>
      </c>
      <c r="N664" t="s">
        <v>10</v>
      </c>
    </row>
    <row r="665" spans="1:14">
      <c r="A665" t="s">
        <v>10</v>
      </c>
      <c r="B665" s="9" t="s">
        <v>659</v>
      </c>
      <c r="C665" t="s">
        <v>1899</v>
      </c>
      <c r="D665" t="s">
        <v>660</v>
      </c>
      <c r="E665" t="s">
        <v>3786</v>
      </c>
      <c r="F665" s="1">
        <v>43644</v>
      </c>
      <c r="G665" t="s">
        <v>1668</v>
      </c>
      <c r="H665" t="s">
        <v>1669</v>
      </c>
      <c r="I665" t="s">
        <v>1670</v>
      </c>
      <c r="J665" t="s">
        <v>3754</v>
      </c>
      <c r="K665" t="s">
        <v>3755</v>
      </c>
      <c r="L665" t="s">
        <v>1875</v>
      </c>
      <c r="M665" t="s">
        <v>3787</v>
      </c>
      <c r="N665" t="s">
        <v>10</v>
      </c>
    </row>
    <row r="666" spans="1:14">
      <c r="A666" t="s">
        <v>10</v>
      </c>
      <c r="B666" s="9" t="s">
        <v>661</v>
      </c>
      <c r="C666" t="s">
        <v>1899</v>
      </c>
      <c r="D666" t="s">
        <v>662</v>
      </c>
      <c r="E666" t="s">
        <v>3788</v>
      </c>
      <c r="F666" s="1">
        <v>43644</v>
      </c>
      <c r="G666" t="s">
        <v>1668</v>
      </c>
      <c r="H666" t="s">
        <v>1669</v>
      </c>
      <c r="I666" t="s">
        <v>1670</v>
      </c>
      <c r="J666" t="s">
        <v>59</v>
      </c>
      <c r="K666" t="s">
        <v>3755</v>
      </c>
      <c r="L666" t="s">
        <v>1875</v>
      </c>
      <c r="M666" t="s">
        <v>3789</v>
      </c>
      <c r="N666" t="s">
        <v>10</v>
      </c>
    </row>
    <row r="667" spans="1:14">
      <c r="A667" t="s">
        <v>10</v>
      </c>
      <c r="B667" s="9" t="s">
        <v>663</v>
      </c>
      <c r="C667" t="s">
        <v>1899</v>
      </c>
      <c r="D667" t="s">
        <v>664</v>
      </c>
      <c r="E667" t="s">
        <v>3790</v>
      </c>
      <c r="F667" s="1">
        <v>43644</v>
      </c>
      <c r="G667" t="s">
        <v>1668</v>
      </c>
      <c r="H667" t="s">
        <v>1669</v>
      </c>
      <c r="I667" t="s">
        <v>1670</v>
      </c>
      <c r="J667" t="s">
        <v>59</v>
      </c>
      <c r="K667" t="s">
        <v>3755</v>
      </c>
      <c r="L667" t="s">
        <v>1875</v>
      </c>
      <c r="M667" t="s">
        <v>3791</v>
      </c>
      <c r="N667" t="s">
        <v>10</v>
      </c>
    </row>
    <row r="668" spans="1:14">
      <c r="A668" t="s">
        <v>10</v>
      </c>
      <c r="B668" s="9" t="s">
        <v>665</v>
      </c>
      <c r="C668" t="s">
        <v>1899</v>
      </c>
      <c r="D668" t="s">
        <v>666</v>
      </c>
      <c r="E668" t="s">
        <v>3792</v>
      </c>
      <c r="F668" s="1">
        <v>43644</v>
      </c>
      <c r="G668" t="s">
        <v>1668</v>
      </c>
      <c r="H668" t="s">
        <v>1669</v>
      </c>
      <c r="I668" t="s">
        <v>1670</v>
      </c>
      <c r="J668" t="s">
        <v>59</v>
      </c>
      <c r="K668" t="s">
        <v>3755</v>
      </c>
      <c r="L668" t="s">
        <v>1875</v>
      </c>
      <c r="M668" t="s">
        <v>3793</v>
      </c>
      <c r="N668" t="s">
        <v>10</v>
      </c>
    </row>
    <row r="669" spans="1:14">
      <c r="A669" t="s">
        <v>10</v>
      </c>
      <c r="B669" s="9" t="s">
        <v>667</v>
      </c>
      <c r="C669" t="s">
        <v>1899</v>
      </c>
      <c r="D669" t="s">
        <v>668</v>
      </c>
      <c r="E669" t="s">
        <v>3794</v>
      </c>
      <c r="F669" s="1">
        <v>43644</v>
      </c>
      <c r="G669" t="s">
        <v>1668</v>
      </c>
      <c r="H669" t="s">
        <v>1669</v>
      </c>
      <c r="I669" t="s">
        <v>1735</v>
      </c>
      <c r="J669" t="s">
        <v>3754</v>
      </c>
      <c r="K669" t="s">
        <v>3755</v>
      </c>
      <c r="L669" t="s">
        <v>1875</v>
      </c>
      <c r="M669" t="s">
        <v>3795</v>
      </c>
      <c r="N669" t="s">
        <v>10</v>
      </c>
    </row>
    <row r="670" spans="1:14">
      <c r="A670" t="s">
        <v>10</v>
      </c>
      <c r="B670" s="9" t="s">
        <v>669</v>
      </c>
      <c r="C670" t="s">
        <v>1899</v>
      </c>
      <c r="D670" t="s">
        <v>670</v>
      </c>
      <c r="E670" t="s">
        <v>3796</v>
      </c>
      <c r="F670" s="1">
        <v>43644</v>
      </c>
      <c r="G670" t="s">
        <v>1668</v>
      </c>
      <c r="H670" t="s">
        <v>1669</v>
      </c>
      <c r="I670" t="s">
        <v>1735</v>
      </c>
      <c r="J670" t="s">
        <v>3754</v>
      </c>
      <c r="K670" t="s">
        <v>3755</v>
      </c>
      <c r="L670" t="s">
        <v>1875</v>
      </c>
      <c r="M670" t="s">
        <v>3797</v>
      </c>
      <c r="N670" t="s">
        <v>10</v>
      </c>
    </row>
    <row r="671" spans="1:14">
      <c r="A671" t="s">
        <v>10</v>
      </c>
      <c r="B671" s="9" t="s">
        <v>671</v>
      </c>
      <c r="C671" t="s">
        <v>1899</v>
      </c>
      <c r="D671" t="s">
        <v>672</v>
      </c>
      <c r="E671" t="s">
        <v>3798</v>
      </c>
      <c r="F671" s="1">
        <v>43644</v>
      </c>
      <c r="G671" t="s">
        <v>1668</v>
      </c>
      <c r="H671" t="s">
        <v>1669</v>
      </c>
      <c r="I671" t="s">
        <v>1670</v>
      </c>
      <c r="J671" t="s">
        <v>59</v>
      </c>
      <c r="K671" t="s">
        <v>3755</v>
      </c>
      <c r="L671" t="s">
        <v>1875</v>
      </c>
      <c r="M671" t="s">
        <v>3799</v>
      </c>
      <c r="N671" t="s">
        <v>10</v>
      </c>
    </row>
    <row r="672" spans="1:14">
      <c r="A672" t="s">
        <v>10</v>
      </c>
      <c r="B672" s="9" t="s">
        <v>673</v>
      </c>
      <c r="C672" t="s">
        <v>1899</v>
      </c>
      <c r="D672" t="s">
        <v>3800</v>
      </c>
      <c r="E672" t="s">
        <v>3801</v>
      </c>
      <c r="F672" s="1">
        <v>43644</v>
      </c>
      <c r="G672" t="s">
        <v>1668</v>
      </c>
      <c r="H672" t="s">
        <v>1669</v>
      </c>
      <c r="I672" t="s">
        <v>1735</v>
      </c>
      <c r="J672" t="s">
        <v>59</v>
      </c>
      <c r="K672" t="s">
        <v>3755</v>
      </c>
      <c r="L672" t="s">
        <v>1875</v>
      </c>
      <c r="M672" t="s">
        <v>3802</v>
      </c>
      <c r="N672" t="s">
        <v>10</v>
      </c>
    </row>
    <row r="673" spans="1:14">
      <c r="A673" t="s">
        <v>10</v>
      </c>
      <c r="B673" s="9" t="s">
        <v>674</v>
      </c>
      <c r="C673" t="s">
        <v>1899</v>
      </c>
      <c r="D673" t="s">
        <v>675</v>
      </c>
      <c r="E673" t="s">
        <v>3803</v>
      </c>
      <c r="F673" s="1">
        <v>43644</v>
      </c>
      <c r="G673" t="s">
        <v>1668</v>
      </c>
      <c r="H673" t="s">
        <v>1669</v>
      </c>
      <c r="I673" t="s">
        <v>1670</v>
      </c>
      <c r="J673" t="s">
        <v>59</v>
      </c>
      <c r="K673" t="s">
        <v>3755</v>
      </c>
      <c r="L673" t="s">
        <v>1875</v>
      </c>
      <c r="M673" t="s">
        <v>3804</v>
      </c>
      <c r="N673" t="s">
        <v>10</v>
      </c>
    </row>
    <row r="674" spans="1:14">
      <c r="A674" t="s">
        <v>10</v>
      </c>
      <c r="B674" s="9" t="s">
        <v>676</v>
      </c>
      <c r="C674" t="s">
        <v>1899</v>
      </c>
      <c r="D674" t="s">
        <v>677</v>
      </c>
      <c r="E674" t="s">
        <v>3805</v>
      </c>
      <c r="F674" s="1">
        <v>43644</v>
      </c>
      <c r="G674" t="s">
        <v>1668</v>
      </c>
      <c r="H674" t="s">
        <v>1669</v>
      </c>
      <c r="I674" t="s">
        <v>1670</v>
      </c>
      <c r="J674" t="s">
        <v>59</v>
      </c>
      <c r="K674" t="s">
        <v>3755</v>
      </c>
      <c r="L674" t="s">
        <v>1875</v>
      </c>
      <c r="M674" t="s">
        <v>3806</v>
      </c>
      <c r="N674" t="s">
        <v>10</v>
      </c>
    </row>
    <row r="675" spans="1:14">
      <c r="A675" t="s">
        <v>10</v>
      </c>
      <c r="B675" s="9" t="s">
        <v>678</v>
      </c>
      <c r="C675" t="s">
        <v>1899</v>
      </c>
      <c r="D675" t="s">
        <v>679</v>
      </c>
      <c r="E675" t="s">
        <v>3807</v>
      </c>
      <c r="F675" s="1">
        <v>43644</v>
      </c>
      <c r="G675" t="s">
        <v>1668</v>
      </c>
      <c r="H675" t="s">
        <v>1669</v>
      </c>
      <c r="I675" t="s">
        <v>1735</v>
      </c>
      <c r="J675" t="s">
        <v>59</v>
      </c>
      <c r="K675" t="s">
        <v>3755</v>
      </c>
      <c r="L675" t="s">
        <v>1875</v>
      </c>
      <c r="M675" t="s">
        <v>3808</v>
      </c>
      <c r="N675" t="s">
        <v>10</v>
      </c>
    </row>
    <row r="676" spans="1:14">
      <c r="A676" t="s">
        <v>10</v>
      </c>
      <c r="B676" s="9" t="s">
        <v>680</v>
      </c>
      <c r="C676" t="s">
        <v>1899</v>
      </c>
      <c r="D676" t="s">
        <v>681</v>
      </c>
      <c r="E676" t="s">
        <v>3809</v>
      </c>
      <c r="F676" s="1">
        <v>43644</v>
      </c>
      <c r="G676" t="s">
        <v>1668</v>
      </c>
      <c r="H676" t="s">
        <v>1669</v>
      </c>
      <c r="I676" t="s">
        <v>1735</v>
      </c>
      <c r="J676" t="s">
        <v>59</v>
      </c>
      <c r="K676" t="s">
        <v>3755</v>
      </c>
      <c r="L676" t="s">
        <v>1875</v>
      </c>
      <c r="M676" t="s">
        <v>3810</v>
      </c>
      <c r="N676" t="s">
        <v>10</v>
      </c>
    </row>
    <row r="677" spans="1:14">
      <c r="A677" t="s">
        <v>10</v>
      </c>
      <c r="B677" s="9" t="s">
        <v>682</v>
      </c>
      <c r="C677" t="s">
        <v>1899</v>
      </c>
      <c r="D677" t="s">
        <v>683</v>
      </c>
      <c r="E677" t="s">
        <v>3811</v>
      </c>
      <c r="F677" s="1">
        <v>43644</v>
      </c>
      <c r="G677" t="s">
        <v>1668</v>
      </c>
      <c r="H677" t="s">
        <v>1669</v>
      </c>
      <c r="I677" t="s">
        <v>1670</v>
      </c>
      <c r="J677" t="s">
        <v>59</v>
      </c>
      <c r="K677" t="s">
        <v>3755</v>
      </c>
      <c r="L677" t="s">
        <v>1875</v>
      </c>
      <c r="M677" t="s">
        <v>3812</v>
      </c>
      <c r="N677" t="s">
        <v>10</v>
      </c>
    </row>
    <row r="678" spans="1:14">
      <c r="A678" t="s">
        <v>10</v>
      </c>
      <c r="B678" s="9" t="s">
        <v>684</v>
      </c>
      <c r="C678" t="s">
        <v>1899</v>
      </c>
      <c r="D678" t="s">
        <v>685</v>
      </c>
      <c r="E678" t="s">
        <v>3813</v>
      </c>
      <c r="F678" s="1">
        <v>43644</v>
      </c>
      <c r="G678" t="s">
        <v>1668</v>
      </c>
      <c r="H678" t="s">
        <v>1669</v>
      </c>
      <c r="I678" t="s">
        <v>1735</v>
      </c>
      <c r="J678" t="s">
        <v>59</v>
      </c>
      <c r="K678" t="s">
        <v>3755</v>
      </c>
      <c r="L678" t="s">
        <v>1875</v>
      </c>
      <c r="M678" t="s">
        <v>3814</v>
      </c>
      <c r="N678" t="s">
        <v>10</v>
      </c>
    </row>
    <row r="679" spans="1:14">
      <c r="A679" t="s">
        <v>10</v>
      </c>
      <c r="B679" s="9" t="s">
        <v>686</v>
      </c>
      <c r="C679" t="s">
        <v>1899</v>
      </c>
      <c r="D679" t="s">
        <v>687</v>
      </c>
      <c r="E679" t="s">
        <v>3815</v>
      </c>
      <c r="F679" s="1">
        <v>43644</v>
      </c>
      <c r="G679" t="s">
        <v>1668</v>
      </c>
      <c r="H679" t="s">
        <v>1669</v>
      </c>
      <c r="I679" t="s">
        <v>1670</v>
      </c>
      <c r="J679" t="s">
        <v>3754</v>
      </c>
      <c r="K679" t="s">
        <v>3755</v>
      </c>
      <c r="L679" t="s">
        <v>1875</v>
      </c>
      <c r="M679" t="s">
        <v>3816</v>
      </c>
      <c r="N679" t="s">
        <v>10</v>
      </c>
    </row>
    <row r="680" spans="1:14">
      <c r="A680" t="s">
        <v>10</v>
      </c>
      <c r="B680" s="9" t="s">
        <v>688</v>
      </c>
      <c r="C680" t="s">
        <v>1899</v>
      </c>
      <c r="D680" t="s">
        <v>689</v>
      </c>
      <c r="E680" t="s">
        <v>3817</v>
      </c>
      <c r="F680" s="1">
        <v>43644</v>
      </c>
      <c r="G680" t="s">
        <v>1668</v>
      </c>
      <c r="H680" t="s">
        <v>1669</v>
      </c>
      <c r="I680" t="s">
        <v>1670</v>
      </c>
      <c r="J680" t="s">
        <v>3754</v>
      </c>
      <c r="K680" t="s">
        <v>3755</v>
      </c>
      <c r="L680" t="s">
        <v>1875</v>
      </c>
      <c r="M680" t="s">
        <v>3818</v>
      </c>
      <c r="N680" t="s">
        <v>10</v>
      </c>
    </row>
    <row r="681" spans="1:14">
      <c r="A681" t="s">
        <v>10</v>
      </c>
      <c r="B681" s="9" t="s">
        <v>690</v>
      </c>
      <c r="C681" t="s">
        <v>1899</v>
      </c>
      <c r="D681" t="s">
        <v>691</v>
      </c>
      <c r="E681" t="s">
        <v>3819</v>
      </c>
      <c r="F681" s="1">
        <v>43644</v>
      </c>
      <c r="G681" t="s">
        <v>1668</v>
      </c>
      <c r="H681" t="s">
        <v>1669</v>
      </c>
      <c r="I681" t="s">
        <v>1735</v>
      </c>
      <c r="J681" t="s">
        <v>3754</v>
      </c>
      <c r="K681" t="s">
        <v>3755</v>
      </c>
      <c r="L681" t="s">
        <v>1875</v>
      </c>
      <c r="M681" t="s">
        <v>3820</v>
      </c>
      <c r="N681" t="s">
        <v>10</v>
      </c>
    </row>
    <row r="682" spans="1:14">
      <c r="A682" t="s">
        <v>10</v>
      </c>
      <c r="B682" s="9" t="s">
        <v>692</v>
      </c>
      <c r="C682" t="s">
        <v>1899</v>
      </c>
      <c r="D682" t="s">
        <v>693</v>
      </c>
      <c r="E682" t="s">
        <v>3821</v>
      </c>
      <c r="F682" s="1">
        <v>43644</v>
      </c>
      <c r="G682" t="s">
        <v>1668</v>
      </c>
      <c r="H682" t="s">
        <v>1669</v>
      </c>
      <c r="I682" t="s">
        <v>1735</v>
      </c>
      <c r="J682" t="s">
        <v>3754</v>
      </c>
      <c r="K682" t="s">
        <v>3755</v>
      </c>
      <c r="L682" t="s">
        <v>1875</v>
      </c>
      <c r="M682" t="s">
        <v>3822</v>
      </c>
      <c r="N682" t="s">
        <v>10</v>
      </c>
    </row>
    <row r="683" spans="1:14">
      <c r="A683" t="s">
        <v>10</v>
      </c>
      <c r="B683" s="9" t="s">
        <v>694</v>
      </c>
      <c r="C683" t="s">
        <v>1899</v>
      </c>
      <c r="D683" t="s">
        <v>695</v>
      </c>
      <c r="E683" t="s">
        <v>3823</v>
      </c>
      <c r="F683" s="1">
        <v>43644</v>
      </c>
      <c r="G683" t="s">
        <v>1668</v>
      </c>
      <c r="H683" t="s">
        <v>1669</v>
      </c>
      <c r="I683" t="s">
        <v>1670</v>
      </c>
      <c r="J683" t="s">
        <v>3754</v>
      </c>
      <c r="K683" t="s">
        <v>3755</v>
      </c>
      <c r="L683" t="s">
        <v>1875</v>
      </c>
      <c r="M683" t="s">
        <v>3824</v>
      </c>
      <c r="N683" t="s">
        <v>10</v>
      </c>
    </row>
    <row r="684" spans="1:14">
      <c r="A684" t="s">
        <v>10</v>
      </c>
      <c r="B684" s="9" t="s">
        <v>696</v>
      </c>
      <c r="C684" t="s">
        <v>1899</v>
      </c>
      <c r="D684" t="s">
        <v>697</v>
      </c>
      <c r="E684" t="s">
        <v>3825</v>
      </c>
      <c r="F684" s="1">
        <v>43644</v>
      </c>
      <c r="G684" t="s">
        <v>1668</v>
      </c>
      <c r="H684" t="s">
        <v>1669</v>
      </c>
      <c r="I684" t="s">
        <v>1670</v>
      </c>
      <c r="J684" t="s">
        <v>59</v>
      </c>
      <c r="K684" t="s">
        <v>3755</v>
      </c>
      <c r="L684" t="s">
        <v>1875</v>
      </c>
      <c r="M684" t="s">
        <v>3826</v>
      </c>
      <c r="N684" t="s">
        <v>10</v>
      </c>
    </row>
    <row r="685" spans="1:14">
      <c r="A685" t="s">
        <v>10</v>
      </c>
      <c r="B685" s="9" t="s">
        <v>698</v>
      </c>
      <c r="C685" t="s">
        <v>1899</v>
      </c>
      <c r="D685" t="s">
        <v>699</v>
      </c>
      <c r="E685" t="s">
        <v>3827</v>
      </c>
      <c r="F685" s="1">
        <v>43644</v>
      </c>
      <c r="G685" t="s">
        <v>1668</v>
      </c>
      <c r="H685" t="s">
        <v>1669</v>
      </c>
      <c r="I685" t="s">
        <v>1670</v>
      </c>
      <c r="J685" t="s">
        <v>59</v>
      </c>
      <c r="K685" t="s">
        <v>3755</v>
      </c>
      <c r="L685" t="s">
        <v>1875</v>
      </c>
      <c r="M685" t="s">
        <v>3828</v>
      </c>
      <c r="N685" t="s">
        <v>10</v>
      </c>
    </row>
    <row r="686" spans="1:14">
      <c r="A686" t="s">
        <v>10</v>
      </c>
      <c r="B686" s="9" t="s">
        <v>700</v>
      </c>
      <c r="C686" t="s">
        <v>1899</v>
      </c>
      <c r="D686" t="s">
        <v>701</v>
      </c>
      <c r="E686" t="s">
        <v>3829</v>
      </c>
      <c r="F686" s="1">
        <v>43644</v>
      </c>
      <c r="G686" t="s">
        <v>1668</v>
      </c>
      <c r="H686" t="s">
        <v>1669</v>
      </c>
      <c r="I686" t="s">
        <v>1670</v>
      </c>
      <c r="J686" t="s">
        <v>3754</v>
      </c>
      <c r="K686" t="s">
        <v>3755</v>
      </c>
      <c r="L686" t="s">
        <v>1875</v>
      </c>
      <c r="M686" t="s">
        <v>3830</v>
      </c>
      <c r="N686" t="s">
        <v>10</v>
      </c>
    </row>
    <row r="687" spans="1:14">
      <c r="A687" t="s">
        <v>10</v>
      </c>
      <c r="B687" s="9" t="s">
        <v>702</v>
      </c>
      <c r="C687" t="s">
        <v>1899</v>
      </c>
      <c r="D687" t="s">
        <v>703</v>
      </c>
      <c r="E687" t="s">
        <v>3831</v>
      </c>
      <c r="F687" s="1">
        <v>43644</v>
      </c>
      <c r="G687" t="s">
        <v>1668</v>
      </c>
      <c r="H687" t="s">
        <v>1669</v>
      </c>
      <c r="I687" t="s">
        <v>1735</v>
      </c>
      <c r="J687" t="s">
        <v>3754</v>
      </c>
      <c r="K687" t="s">
        <v>3755</v>
      </c>
      <c r="L687" t="s">
        <v>1875</v>
      </c>
      <c r="M687" t="s">
        <v>3832</v>
      </c>
      <c r="N687" t="s">
        <v>10</v>
      </c>
    </row>
    <row r="688" spans="1:14">
      <c r="A688" t="s">
        <v>10</v>
      </c>
      <c r="B688" s="9" t="s">
        <v>704</v>
      </c>
      <c r="C688" t="s">
        <v>1899</v>
      </c>
      <c r="D688" t="s">
        <v>705</v>
      </c>
      <c r="E688" t="s">
        <v>3833</v>
      </c>
      <c r="F688" s="1">
        <v>43644</v>
      </c>
      <c r="G688" t="s">
        <v>1668</v>
      </c>
      <c r="H688" t="s">
        <v>1669</v>
      </c>
      <c r="I688" t="s">
        <v>1670</v>
      </c>
      <c r="J688" t="s">
        <v>3754</v>
      </c>
      <c r="K688" t="s">
        <v>3755</v>
      </c>
      <c r="L688" t="s">
        <v>1875</v>
      </c>
      <c r="M688" t="s">
        <v>3834</v>
      </c>
      <c r="N688" t="s">
        <v>10</v>
      </c>
    </row>
    <row r="689" spans="1:14">
      <c r="A689" t="s">
        <v>10</v>
      </c>
      <c r="B689" s="9" t="s">
        <v>706</v>
      </c>
      <c r="C689" t="s">
        <v>1899</v>
      </c>
      <c r="D689" t="s">
        <v>707</v>
      </c>
      <c r="E689" t="s">
        <v>3835</v>
      </c>
      <c r="F689" s="1">
        <v>43644</v>
      </c>
      <c r="G689" t="s">
        <v>1668</v>
      </c>
      <c r="H689" t="s">
        <v>1669</v>
      </c>
      <c r="I689" t="s">
        <v>1670</v>
      </c>
      <c r="J689" t="s">
        <v>59</v>
      </c>
      <c r="K689" t="s">
        <v>3755</v>
      </c>
      <c r="L689" t="s">
        <v>1875</v>
      </c>
      <c r="M689" t="s">
        <v>3836</v>
      </c>
      <c r="N689" t="s">
        <v>10</v>
      </c>
    </row>
    <row r="690" spans="1:14">
      <c r="A690" t="s">
        <v>10</v>
      </c>
      <c r="B690" s="9" t="s">
        <v>708</v>
      </c>
      <c r="C690" t="s">
        <v>1899</v>
      </c>
      <c r="D690" t="s">
        <v>709</v>
      </c>
      <c r="E690" t="s">
        <v>3837</v>
      </c>
      <c r="F690" s="1">
        <v>43644</v>
      </c>
      <c r="G690" t="s">
        <v>1668</v>
      </c>
      <c r="H690" t="s">
        <v>1669</v>
      </c>
      <c r="I690" t="s">
        <v>1670</v>
      </c>
      <c r="J690" t="s">
        <v>59</v>
      </c>
      <c r="K690" t="s">
        <v>3755</v>
      </c>
      <c r="L690" t="s">
        <v>1875</v>
      </c>
      <c r="M690" t="s">
        <v>3838</v>
      </c>
      <c r="N690" t="s">
        <v>10</v>
      </c>
    </row>
    <row r="691" spans="1:14">
      <c r="A691" t="s">
        <v>10</v>
      </c>
      <c r="B691" s="9" t="s">
        <v>710</v>
      </c>
      <c r="C691" t="s">
        <v>1899</v>
      </c>
      <c r="D691" t="s">
        <v>711</v>
      </c>
      <c r="E691" t="s">
        <v>3839</v>
      </c>
      <c r="F691" s="1">
        <v>43644</v>
      </c>
      <c r="G691" t="s">
        <v>1668</v>
      </c>
      <c r="H691" t="s">
        <v>1669</v>
      </c>
      <c r="I691" t="s">
        <v>1735</v>
      </c>
      <c r="J691" t="s">
        <v>59</v>
      </c>
      <c r="K691" t="s">
        <v>3755</v>
      </c>
      <c r="L691" t="s">
        <v>1875</v>
      </c>
      <c r="M691" t="s">
        <v>3840</v>
      </c>
      <c r="N691" t="s">
        <v>10</v>
      </c>
    </row>
    <row r="692" spans="1:14">
      <c r="A692" t="s">
        <v>10</v>
      </c>
      <c r="B692" s="9" t="s">
        <v>712</v>
      </c>
      <c r="C692" t="s">
        <v>1899</v>
      </c>
      <c r="D692" t="s">
        <v>713</v>
      </c>
      <c r="E692" t="s">
        <v>3841</v>
      </c>
      <c r="F692" s="1">
        <v>43644</v>
      </c>
      <c r="G692" t="s">
        <v>1668</v>
      </c>
      <c r="H692" t="s">
        <v>1669</v>
      </c>
      <c r="I692" t="s">
        <v>1670</v>
      </c>
      <c r="J692" t="s">
        <v>59</v>
      </c>
      <c r="K692" t="s">
        <v>3755</v>
      </c>
      <c r="L692" t="s">
        <v>1875</v>
      </c>
      <c r="M692" t="s">
        <v>3842</v>
      </c>
      <c r="N692" t="s">
        <v>10</v>
      </c>
    </row>
    <row r="693" spans="1:14">
      <c r="A693" t="s">
        <v>10</v>
      </c>
      <c r="B693" s="9" t="s">
        <v>714</v>
      </c>
      <c r="C693" t="s">
        <v>1899</v>
      </c>
      <c r="D693" t="s">
        <v>715</v>
      </c>
      <c r="E693" t="s">
        <v>3843</v>
      </c>
      <c r="F693" s="1">
        <v>43644</v>
      </c>
      <c r="G693" t="s">
        <v>1668</v>
      </c>
      <c r="H693" t="s">
        <v>1669</v>
      </c>
      <c r="I693" t="s">
        <v>1735</v>
      </c>
      <c r="J693" t="s">
        <v>59</v>
      </c>
      <c r="K693" t="s">
        <v>3755</v>
      </c>
      <c r="L693" t="s">
        <v>1875</v>
      </c>
      <c r="M693" t="s">
        <v>3844</v>
      </c>
      <c r="N693" t="s">
        <v>10</v>
      </c>
    </row>
    <row r="694" spans="1:14">
      <c r="A694" t="s">
        <v>10</v>
      </c>
      <c r="B694" s="9" t="s">
        <v>716</v>
      </c>
      <c r="C694" t="s">
        <v>1899</v>
      </c>
      <c r="D694" t="s">
        <v>717</v>
      </c>
      <c r="E694" t="s">
        <v>3845</v>
      </c>
      <c r="F694" s="1">
        <v>43644</v>
      </c>
      <c r="G694" t="s">
        <v>1668</v>
      </c>
      <c r="H694" t="s">
        <v>1669</v>
      </c>
      <c r="I694" t="s">
        <v>1670</v>
      </c>
      <c r="J694" t="s">
        <v>59</v>
      </c>
      <c r="K694" t="s">
        <v>3755</v>
      </c>
      <c r="L694" t="s">
        <v>1875</v>
      </c>
      <c r="M694" t="s">
        <v>3846</v>
      </c>
      <c r="N694" t="s">
        <v>10</v>
      </c>
    </row>
    <row r="695" spans="1:14">
      <c r="A695" t="s">
        <v>10</v>
      </c>
      <c r="B695" s="9" t="s">
        <v>718</v>
      </c>
      <c r="C695" t="s">
        <v>1899</v>
      </c>
      <c r="D695" t="s">
        <v>719</v>
      </c>
      <c r="E695" t="s">
        <v>3847</v>
      </c>
      <c r="F695" s="1">
        <v>43644</v>
      </c>
      <c r="G695" t="s">
        <v>1668</v>
      </c>
      <c r="H695" t="s">
        <v>1669</v>
      </c>
      <c r="I695" t="s">
        <v>1735</v>
      </c>
      <c r="J695" t="s">
        <v>59</v>
      </c>
      <c r="K695" t="s">
        <v>3755</v>
      </c>
      <c r="L695" t="s">
        <v>1875</v>
      </c>
      <c r="M695" t="s">
        <v>3848</v>
      </c>
      <c r="N695" t="s">
        <v>10</v>
      </c>
    </row>
    <row r="696" spans="1:14">
      <c r="A696" t="s">
        <v>10</v>
      </c>
      <c r="B696" s="9" t="s">
        <v>720</v>
      </c>
      <c r="C696" t="s">
        <v>1899</v>
      </c>
      <c r="D696" t="s">
        <v>721</v>
      </c>
      <c r="E696" t="s">
        <v>3849</v>
      </c>
      <c r="F696" s="1">
        <v>43644</v>
      </c>
      <c r="G696" t="s">
        <v>1668</v>
      </c>
      <c r="H696" t="s">
        <v>1669</v>
      </c>
      <c r="I696" t="s">
        <v>1735</v>
      </c>
      <c r="J696" t="s">
        <v>3754</v>
      </c>
      <c r="K696" t="s">
        <v>3755</v>
      </c>
      <c r="L696" t="s">
        <v>1875</v>
      </c>
      <c r="M696" t="s">
        <v>3850</v>
      </c>
      <c r="N696" t="s">
        <v>10</v>
      </c>
    </row>
    <row r="697" spans="1:14">
      <c r="A697" t="s">
        <v>10</v>
      </c>
      <c r="B697" s="9" t="s">
        <v>722</v>
      </c>
      <c r="C697" t="s">
        <v>1899</v>
      </c>
      <c r="D697" t="s">
        <v>723</v>
      </c>
      <c r="E697" t="s">
        <v>3851</v>
      </c>
      <c r="F697" s="1">
        <v>43644</v>
      </c>
      <c r="G697" t="s">
        <v>1668</v>
      </c>
      <c r="H697" t="s">
        <v>1669</v>
      </c>
      <c r="I697" t="s">
        <v>1670</v>
      </c>
      <c r="J697" t="s">
        <v>3754</v>
      </c>
      <c r="K697" t="s">
        <v>3755</v>
      </c>
      <c r="L697" t="s">
        <v>1875</v>
      </c>
      <c r="M697" t="s">
        <v>3852</v>
      </c>
      <c r="N697" t="s">
        <v>10</v>
      </c>
    </row>
    <row r="698" spans="1:14">
      <c r="A698" t="s">
        <v>10</v>
      </c>
      <c r="B698" s="9" t="s">
        <v>724</v>
      </c>
      <c r="C698" t="s">
        <v>1899</v>
      </c>
      <c r="D698" t="s">
        <v>725</v>
      </c>
      <c r="E698" t="s">
        <v>3853</v>
      </c>
      <c r="F698" s="1">
        <v>43644</v>
      </c>
      <c r="G698" t="s">
        <v>1668</v>
      </c>
      <c r="H698" t="s">
        <v>1669</v>
      </c>
      <c r="I698" t="s">
        <v>1735</v>
      </c>
      <c r="J698" t="s">
        <v>3754</v>
      </c>
      <c r="K698" t="s">
        <v>3755</v>
      </c>
      <c r="L698" t="s">
        <v>1875</v>
      </c>
      <c r="M698" t="s">
        <v>3854</v>
      </c>
      <c r="N698" t="s">
        <v>10</v>
      </c>
    </row>
    <row r="699" spans="1:14">
      <c r="A699" t="s">
        <v>10</v>
      </c>
      <c r="B699" s="9" t="s">
        <v>726</v>
      </c>
      <c r="C699" t="s">
        <v>1899</v>
      </c>
      <c r="D699" t="s">
        <v>727</v>
      </c>
      <c r="E699" t="s">
        <v>3855</v>
      </c>
      <c r="F699" s="1">
        <v>43644</v>
      </c>
      <c r="G699" t="s">
        <v>1668</v>
      </c>
      <c r="H699" t="s">
        <v>1669</v>
      </c>
      <c r="I699" t="s">
        <v>1735</v>
      </c>
      <c r="J699" t="s">
        <v>3754</v>
      </c>
      <c r="K699" t="s">
        <v>3755</v>
      </c>
      <c r="L699" t="s">
        <v>1875</v>
      </c>
      <c r="M699" t="s">
        <v>3856</v>
      </c>
      <c r="N699" t="s">
        <v>10</v>
      </c>
    </row>
    <row r="700" spans="1:14">
      <c r="A700" t="s">
        <v>10</v>
      </c>
      <c r="B700" s="9" t="s">
        <v>728</v>
      </c>
      <c r="C700" t="s">
        <v>1899</v>
      </c>
      <c r="D700" t="s">
        <v>729</v>
      </c>
      <c r="E700" t="s">
        <v>3857</v>
      </c>
      <c r="F700" s="1">
        <v>43644</v>
      </c>
      <c r="G700" t="s">
        <v>1668</v>
      </c>
      <c r="H700" t="s">
        <v>1669</v>
      </c>
      <c r="I700" t="s">
        <v>1670</v>
      </c>
      <c r="J700" t="s">
        <v>3754</v>
      </c>
      <c r="K700" t="s">
        <v>3755</v>
      </c>
      <c r="L700" t="s">
        <v>1875</v>
      </c>
      <c r="M700" t="s">
        <v>3858</v>
      </c>
      <c r="N700" t="s">
        <v>10</v>
      </c>
    </row>
    <row r="701" spans="1:14">
      <c r="A701" t="s">
        <v>10</v>
      </c>
      <c r="B701" s="9" t="s">
        <v>730</v>
      </c>
      <c r="C701" t="s">
        <v>1899</v>
      </c>
      <c r="D701" t="s">
        <v>731</v>
      </c>
      <c r="E701" t="s">
        <v>3859</v>
      </c>
      <c r="F701" s="1">
        <v>43644</v>
      </c>
      <c r="G701" t="s">
        <v>1668</v>
      </c>
      <c r="H701" t="s">
        <v>1669</v>
      </c>
      <c r="I701" t="s">
        <v>1670</v>
      </c>
      <c r="J701" t="s">
        <v>3754</v>
      </c>
      <c r="K701" t="s">
        <v>3755</v>
      </c>
      <c r="L701" t="s">
        <v>1875</v>
      </c>
      <c r="M701" t="s">
        <v>3860</v>
      </c>
      <c r="N701" t="s">
        <v>10</v>
      </c>
    </row>
    <row r="702" spans="1:14">
      <c r="A702" t="s">
        <v>10</v>
      </c>
      <c r="B702" s="9" t="s">
        <v>732</v>
      </c>
      <c r="C702" t="s">
        <v>1899</v>
      </c>
      <c r="D702" t="s">
        <v>733</v>
      </c>
      <c r="E702" t="s">
        <v>3861</v>
      </c>
      <c r="F702" s="1">
        <v>43644</v>
      </c>
      <c r="G702" t="s">
        <v>1668</v>
      </c>
      <c r="H702" t="s">
        <v>1669</v>
      </c>
      <c r="I702" t="s">
        <v>1670</v>
      </c>
      <c r="J702" t="s">
        <v>3754</v>
      </c>
      <c r="K702" t="s">
        <v>3755</v>
      </c>
      <c r="L702" t="s">
        <v>1875</v>
      </c>
      <c r="M702" t="s">
        <v>3862</v>
      </c>
      <c r="N702" t="s">
        <v>10</v>
      </c>
    </row>
    <row r="703" spans="1:14">
      <c r="A703" t="s">
        <v>10</v>
      </c>
      <c r="B703" s="9" t="s">
        <v>734</v>
      </c>
      <c r="C703" t="s">
        <v>1899</v>
      </c>
      <c r="D703" t="s">
        <v>735</v>
      </c>
      <c r="E703" t="s">
        <v>3863</v>
      </c>
      <c r="F703" s="1">
        <v>43644</v>
      </c>
      <c r="G703" t="s">
        <v>1668</v>
      </c>
      <c r="H703" t="s">
        <v>1669</v>
      </c>
      <c r="I703" t="s">
        <v>1670</v>
      </c>
      <c r="J703" t="s">
        <v>3754</v>
      </c>
      <c r="K703" t="s">
        <v>3755</v>
      </c>
      <c r="L703" t="s">
        <v>1875</v>
      </c>
      <c r="M703" t="s">
        <v>3864</v>
      </c>
      <c r="N703" t="s">
        <v>10</v>
      </c>
    </row>
    <row r="704" spans="1:14">
      <c r="A704" t="s">
        <v>10</v>
      </c>
      <c r="B704" s="9" t="s">
        <v>736</v>
      </c>
      <c r="C704" t="s">
        <v>1899</v>
      </c>
      <c r="D704" t="s">
        <v>3865</v>
      </c>
      <c r="E704" t="s">
        <v>3866</v>
      </c>
      <c r="F704" s="1">
        <v>43644</v>
      </c>
      <c r="G704" t="s">
        <v>1668</v>
      </c>
      <c r="H704" t="s">
        <v>1669</v>
      </c>
      <c r="I704" t="s">
        <v>1670</v>
      </c>
      <c r="J704" t="s">
        <v>3754</v>
      </c>
      <c r="K704" t="s">
        <v>3755</v>
      </c>
      <c r="L704" t="s">
        <v>1875</v>
      </c>
      <c r="M704" t="s">
        <v>3867</v>
      </c>
      <c r="N704" t="s">
        <v>10</v>
      </c>
    </row>
    <row r="705" spans="1:14">
      <c r="A705" t="s">
        <v>10</v>
      </c>
      <c r="B705" s="9" t="s">
        <v>737</v>
      </c>
      <c r="C705" t="s">
        <v>1899</v>
      </c>
      <c r="D705" t="s">
        <v>738</v>
      </c>
      <c r="E705" t="s">
        <v>3868</v>
      </c>
      <c r="F705" s="1">
        <v>43644</v>
      </c>
      <c r="G705" t="s">
        <v>1668</v>
      </c>
      <c r="H705" t="s">
        <v>1669</v>
      </c>
      <c r="I705" t="s">
        <v>1670</v>
      </c>
      <c r="J705" t="s">
        <v>3754</v>
      </c>
      <c r="K705" t="s">
        <v>3755</v>
      </c>
      <c r="L705" t="s">
        <v>1875</v>
      </c>
      <c r="M705" t="s">
        <v>3869</v>
      </c>
      <c r="N705" t="s">
        <v>10</v>
      </c>
    </row>
    <row r="706" spans="1:14">
      <c r="A706" t="s">
        <v>10</v>
      </c>
      <c r="B706" s="9" t="s">
        <v>739</v>
      </c>
      <c r="C706" t="s">
        <v>1899</v>
      </c>
      <c r="D706" t="s">
        <v>740</v>
      </c>
      <c r="E706" t="s">
        <v>3870</v>
      </c>
      <c r="F706" s="1">
        <v>43644</v>
      </c>
      <c r="G706" t="s">
        <v>1668</v>
      </c>
      <c r="H706" t="s">
        <v>1669</v>
      </c>
      <c r="I706" t="s">
        <v>1670</v>
      </c>
      <c r="J706" t="s">
        <v>3754</v>
      </c>
      <c r="K706" t="s">
        <v>3755</v>
      </c>
      <c r="L706" t="s">
        <v>1875</v>
      </c>
      <c r="M706" t="s">
        <v>3871</v>
      </c>
      <c r="N706" t="s">
        <v>10</v>
      </c>
    </row>
    <row r="707" spans="1:14">
      <c r="A707" t="s">
        <v>10</v>
      </c>
      <c r="B707" s="9" t="s">
        <v>741</v>
      </c>
      <c r="C707" t="s">
        <v>1899</v>
      </c>
      <c r="D707" t="s">
        <v>3872</v>
      </c>
      <c r="E707" t="s">
        <v>3873</v>
      </c>
      <c r="F707" s="1">
        <v>43644</v>
      </c>
      <c r="G707" t="s">
        <v>1668</v>
      </c>
      <c r="H707" t="s">
        <v>1669</v>
      </c>
      <c r="I707" t="s">
        <v>1670</v>
      </c>
      <c r="J707" t="s">
        <v>3754</v>
      </c>
      <c r="K707" t="s">
        <v>3755</v>
      </c>
      <c r="L707" t="s">
        <v>1875</v>
      </c>
      <c r="M707" t="s">
        <v>3874</v>
      </c>
      <c r="N707" t="s">
        <v>10</v>
      </c>
    </row>
    <row r="708" spans="1:14">
      <c r="A708" t="s">
        <v>10</v>
      </c>
      <c r="B708" s="9" t="s">
        <v>742</v>
      </c>
      <c r="C708" t="s">
        <v>1899</v>
      </c>
      <c r="D708" t="s">
        <v>3875</v>
      </c>
      <c r="E708" t="s">
        <v>3876</v>
      </c>
      <c r="F708" s="1">
        <v>43644</v>
      </c>
      <c r="G708" t="s">
        <v>1668</v>
      </c>
      <c r="H708" t="s">
        <v>1669</v>
      </c>
      <c r="I708" t="s">
        <v>1670</v>
      </c>
      <c r="J708" t="s">
        <v>3754</v>
      </c>
      <c r="K708" t="s">
        <v>3755</v>
      </c>
      <c r="L708" t="s">
        <v>1875</v>
      </c>
      <c r="M708" t="s">
        <v>3877</v>
      </c>
      <c r="N708" t="s">
        <v>10</v>
      </c>
    </row>
    <row r="709" spans="1:14">
      <c r="A709" t="s">
        <v>10</v>
      </c>
      <c r="B709" s="9" t="s">
        <v>743</v>
      </c>
      <c r="C709" t="s">
        <v>1899</v>
      </c>
      <c r="D709" t="s">
        <v>3878</v>
      </c>
      <c r="E709" t="s">
        <v>3879</v>
      </c>
      <c r="F709" s="1">
        <v>43644</v>
      </c>
      <c r="G709" t="s">
        <v>1668</v>
      </c>
      <c r="H709" t="s">
        <v>1669</v>
      </c>
      <c r="I709" t="s">
        <v>1670</v>
      </c>
      <c r="J709" t="s">
        <v>59</v>
      </c>
      <c r="K709" t="s">
        <v>3755</v>
      </c>
      <c r="L709" t="s">
        <v>1875</v>
      </c>
      <c r="M709" t="s">
        <v>3880</v>
      </c>
      <c r="N709" t="s">
        <v>10</v>
      </c>
    </row>
    <row r="710" spans="1:14">
      <c r="A710" t="s">
        <v>10</v>
      </c>
      <c r="B710" s="9" t="s">
        <v>744</v>
      </c>
      <c r="C710" t="s">
        <v>1899</v>
      </c>
      <c r="D710" t="s">
        <v>745</v>
      </c>
      <c r="E710" t="s">
        <v>3881</v>
      </c>
      <c r="F710" s="1">
        <v>43644</v>
      </c>
      <c r="G710" t="s">
        <v>1668</v>
      </c>
      <c r="H710" t="s">
        <v>1669</v>
      </c>
      <c r="I710" t="s">
        <v>1670</v>
      </c>
      <c r="J710" t="s">
        <v>59</v>
      </c>
      <c r="K710" t="s">
        <v>3755</v>
      </c>
      <c r="L710" t="s">
        <v>1875</v>
      </c>
      <c r="M710" t="s">
        <v>3882</v>
      </c>
      <c r="N710" t="s">
        <v>10</v>
      </c>
    </row>
    <row r="711" spans="1:14">
      <c r="A711" t="s">
        <v>10</v>
      </c>
      <c r="B711" s="9" t="s">
        <v>746</v>
      </c>
      <c r="C711" t="s">
        <v>1899</v>
      </c>
      <c r="D711" t="s">
        <v>747</v>
      </c>
      <c r="E711" t="s">
        <v>3883</v>
      </c>
      <c r="F711" s="1">
        <v>43644</v>
      </c>
      <c r="G711" t="s">
        <v>1668</v>
      </c>
      <c r="H711" t="s">
        <v>1669</v>
      </c>
      <c r="I711" t="s">
        <v>1670</v>
      </c>
      <c r="J711" t="s">
        <v>59</v>
      </c>
      <c r="K711" t="s">
        <v>3755</v>
      </c>
      <c r="L711" t="s">
        <v>1875</v>
      </c>
      <c r="M711" t="s">
        <v>3884</v>
      </c>
      <c r="N711" t="s">
        <v>10</v>
      </c>
    </row>
    <row r="712" spans="1:14">
      <c r="A712" t="s">
        <v>3</v>
      </c>
      <c r="B712" s="9" t="s">
        <v>748</v>
      </c>
      <c r="C712" t="s">
        <v>1899</v>
      </c>
      <c r="D712" t="s">
        <v>749</v>
      </c>
      <c r="E712" t="s">
        <v>3885</v>
      </c>
      <c r="F712" s="1">
        <v>43644</v>
      </c>
      <c r="G712" t="s">
        <v>1763</v>
      </c>
      <c r="H712" t="s">
        <v>1669</v>
      </c>
      <c r="I712" t="s">
        <v>1670</v>
      </c>
      <c r="J712" t="s">
        <v>59</v>
      </c>
      <c r="K712" t="s">
        <v>3755</v>
      </c>
      <c r="L712" t="s">
        <v>1875</v>
      </c>
      <c r="M712" t="s">
        <v>3886</v>
      </c>
      <c r="N712" t="s">
        <v>3</v>
      </c>
    </row>
    <row r="713" spans="1:14">
      <c r="A713" t="s">
        <v>10</v>
      </c>
      <c r="B713" s="9" t="s">
        <v>750</v>
      </c>
      <c r="C713" t="s">
        <v>1899</v>
      </c>
      <c r="D713" t="s">
        <v>3887</v>
      </c>
      <c r="E713" t="s">
        <v>3888</v>
      </c>
      <c r="F713" s="1">
        <v>43644</v>
      </c>
      <c r="G713" t="s">
        <v>1668</v>
      </c>
      <c r="H713" t="s">
        <v>1669</v>
      </c>
      <c r="I713" t="s">
        <v>1735</v>
      </c>
      <c r="J713" t="s">
        <v>59</v>
      </c>
      <c r="K713" t="s">
        <v>3755</v>
      </c>
      <c r="L713" t="s">
        <v>1875</v>
      </c>
      <c r="M713" t="s">
        <v>3889</v>
      </c>
      <c r="N713" t="s">
        <v>10</v>
      </c>
    </row>
    <row r="714" spans="1:14">
      <c r="A714" t="s">
        <v>10</v>
      </c>
      <c r="B714" s="9" t="s">
        <v>751</v>
      </c>
      <c r="C714" t="s">
        <v>1899</v>
      </c>
      <c r="D714" t="s">
        <v>752</v>
      </c>
      <c r="E714" t="s">
        <v>3890</v>
      </c>
      <c r="F714" s="1">
        <v>43642</v>
      </c>
      <c r="G714" t="s">
        <v>1668</v>
      </c>
      <c r="H714" t="s">
        <v>1669</v>
      </c>
      <c r="I714" t="s">
        <v>1670</v>
      </c>
      <c r="J714" t="s">
        <v>59</v>
      </c>
      <c r="K714" t="s">
        <v>3755</v>
      </c>
      <c r="L714" t="s">
        <v>1875</v>
      </c>
      <c r="M714" t="s">
        <v>3891</v>
      </c>
      <c r="N714" t="s">
        <v>10</v>
      </c>
    </row>
    <row r="715" spans="1:14">
      <c r="A715" t="s">
        <v>10</v>
      </c>
      <c r="B715" s="9" t="s">
        <v>753</v>
      </c>
      <c r="C715" t="s">
        <v>1899</v>
      </c>
      <c r="D715" t="s">
        <v>754</v>
      </c>
      <c r="E715" t="s">
        <v>3892</v>
      </c>
      <c r="F715" s="1">
        <v>43644</v>
      </c>
      <c r="G715" t="s">
        <v>1668</v>
      </c>
      <c r="H715" t="s">
        <v>1669</v>
      </c>
      <c r="I715" t="s">
        <v>1670</v>
      </c>
      <c r="J715" t="s">
        <v>59</v>
      </c>
      <c r="K715" t="s">
        <v>3755</v>
      </c>
      <c r="L715" t="s">
        <v>1875</v>
      </c>
      <c r="M715" t="s">
        <v>3893</v>
      </c>
      <c r="N715" t="s">
        <v>10</v>
      </c>
    </row>
    <row r="716" spans="1:14">
      <c r="A716" t="s">
        <v>10</v>
      </c>
      <c r="B716" s="9" t="s">
        <v>755</v>
      </c>
      <c r="C716" t="s">
        <v>1899</v>
      </c>
      <c r="D716" t="s">
        <v>3894</v>
      </c>
      <c r="E716" t="s">
        <v>3895</v>
      </c>
      <c r="F716" s="1">
        <v>43644</v>
      </c>
      <c r="G716" t="s">
        <v>1668</v>
      </c>
      <c r="H716" t="s">
        <v>1669</v>
      </c>
      <c r="I716" t="s">
        <v>1670</v>
      </c>
      <c r="J716" t="s">
        <v>59</v>
      </c>
      <c r="K716" t="s">
        <v>3755</v>
      </c>
      <c r="L716" t="s">
        <v>1875</v>
      </c>
      <c r="M716" t="s">
        <v>3896</v>
      </c>
      <c r="N716" t="s">
        <v>10</v>
      </c>
    </row>
    <row r="717" spans="1:14">
      <c r="A717" t="s">
        <v>10</v>
      </c>
      <c r="B717" s="9" t="s">
        <v>756</v>
      </c>
      <c r="C717" t="s">
        <v>1899</v>
      </c>
      <c r="D717" t="s">
        <v>757</v>
      </c>
      <c r="E717" t="s">
        <v>3897</v>
      </c>
      <c r="F717" s="1">
        <v>43642</v>
      </c>
      <c r="G717" t="s">
        <v>1668</v>
      </c>
      <c r="H717" t="s">
        <v>1669</v>
      </c>
      <c r="I717" t="s">
        <v>1670</v>
      </c>
      <c r="J717" t="s">
        <v>59</v>
      </c>
      <c r="K717" t="s">
        <v>3755</v>
      </c>
      <c r="L717" t="s">
        <v>1875</v>
      </c>
      <c r="M717" t="s">
        <v>3898</v>
      </c>
      <c r="N717" t="s">
        <v>10</v>
      </c>
    </row>
    <row r="718" spans="1:14">
      <c r="A718" t="s">
        <v>3</v>
      </c>
      <c r="B718" s="9" t="s">
        <v>758</v>
      </c>
      <c r="C718" t="s">
        <v>1899</v>
      </c>
      <c r="D718" t="s">
        <v>759</v>
      </c>
      <c r="E718" t="s">
        <v>3899</v>
      </c>
      <c r="F718" s="1">
        <v>43644</v>
      </c>
      <c r="G718" t="s">
        <v>1814</v>
      </c>
      <c r="H718" t="s">
        <v>1669</v>
      </c>
      <c r="I718" t="s">
        <v>1670</v>
      </c>
      <c r="J718" t="s">
        <v>59</v>
      </c>
      <c r="K718" t="s">
        <v>3755</v>
      </c>
      <c r="L718" t="s">
        <v>1875</v>
      </c>
      <c r="M718" t="s">
        <v>3900</v>
      </c>
      <c r="N718" t="s">
        <v>3</v>
      </c>
    </row>
    <row r="719" spans="1:14">
      <c r="A719" t="s">
        <v>3</v>
      </c>
      <c r="B719" s="9" t="s">
        <v>16</v>
      </c>
      <c r="C719" t="s">
        <v>1899</v>
      </c>
      <c r="D719" t="s">
        <v>3901</v>
      </c>
      <c r="E719" t="s">
        <v>3902</v>
      </c>
      <c r="F719" s="1">
        <v>43644</v>
      </c>
      <c r="G719" t="s">
        <v>1814</v>
      </c>
      <c r="H719" t="s">
        <v>1669</v>
      </c>
      <c r="I719" t="s">
        <v>1670</v>
      </c>
      <c r="J719" t="s">
        <v>59</v>
      </c>
      <c r="K719" t="s">
        <v>3903</v>
      </c>
      <c r="L719" t="s">
        <v>1827</v>
      </c>
      <c r="M719" t="s">
        <v>3904</v>
      </c>
      <c r="N719" t="s">
        <v>3</v>
      </c>
    </row>
    <row r="720" spans="1:14">
      <c r="A720" t="s">
        <v>3</v>
      </c>
      <c r="B720" s="9" t="s">
        <v>760</v>
      </c>
      <c r="C720" t="s">
        <v>1899</v>
      </c>
      <c r="D720" t="s">
        <v>761</v>
      </c>
      <c r="E720" t="s">
        <v>3905</v>
      </c>
      <c r="F720" s="1">
        <v>43644</v>
      </c>
      <c r="G720" t="s">
        <v>1814</v>
      </c>
      <c r="H720" t="s">
        <v>1669</v>
      </c>
      <c r="I720" t="s">
        <v>1670</v>
      </c>
      <c r="J720" t="s">
        <v>58</v>
      </c>
      <c r="K720" t="s">
        <v>3906</v>
      </c>
      <c r="L720" t="s">
        <v>1677</v>
      </c>
      <c r="M720" t="s">
        <v>3907</v>
      </c>
      <c r="N720" t="s">
        <v>3</v>
      </c>
    </row>
    <row r="721" spans="1:14">
      <c r="A721" t="s">
        <v>3</v>
      </c>
      <c r="B721" s="9" t="s">
        <v>762</v>
      </c>
      <c r="C721" t="s">
        <v>1899</v>
      </c>
      <c r="D721" t="s">
        <v>763</v>
      </c>
      <c r="E721" t="s">
        <v>3908</v>
      </c>
      <c r="F721" s="1">
        <v>43644</v>
      </c>
      <c r="G721" t="s">
        <v>1814</v>
      </c>
      <c r="H721" t="s">
        <v>1669</v>
      </c>
      <c r="I721" t="s">
        <v>1670</v>
      </c>
      <c r="J721" t="s">
        <v>58</v>
      </c>
      <c r="K721" t="s">
        <v>3906</v>
      </c>
      <c r="L721" t="s">
        <v>1677</v>
      </c>
      <c r="M721" t="s">
        <v>3909</v>
      </c>
      <c r="N721" t="s">
        <v>3</v>
      </c>
    </row>
    <row r="722" spans="1:14">
      <c r="A722" t="s">
        <v>1644</v>
      </c>
      <c r="B722" s="9" t="s">
        <v>764</v>
      </c>
      <c r="C722" t="s">
        <v>1899</v>
      </c>
      <c r="D722" t="s">
        <v>765</v>
      </c>
      <c r="E722" t="s">
        <v>3910</v>
      </c>
      <c r="F722" s="1">
        <v>43644</v>
      </c>
      <c r="G722" t="s">
        <v>1668</v>
      </c>
      <c r="H722" t="s">
        <v>1669</v>
      </c>
      <c r="I722" t="s">
        <v>1670</v>
      </c>
      <c r="J722" t="s">
        <v>58</v>
      </c>
      <c r="K722" t="s">
        <v>3911</v>
      </c>
      <c r="L722" t="s">
        <v>1827</v>
      </c>
      <c r="M722" t="s">
        <v>3912</v>
      </c>
      <c r="N722" t="s">
        <v>1644</v>
      </c>
    </row>
    <row r="723" spans="1:14">
      <c r="A723" t="s">
        <v>1644</v>
      </c>
      <c r="B723" s="9" t="s">
        <v>766</v>
      </c>
      <c r="C723" t="s">
        <v>1899</v>
      </c>
      <c r="D723" t="s">
        <v>3913</v>
      </c>
      <c r="E723" t="s">
        <v>3914</v>
      </c>
      <c r="F723" s="1">
        <v>43644</v>
      </c>
      <c r="G723" t="s">
        <v>1668</v>
      </c>
      <c r="H723" t="s">
        <v>1745</v>
      </c>
      <c r="I723" t="s">
        <v>1670</v>
      </c>
      <c r="J723" t="s">
        <v>1736</v>
      </c>
      <c r="K723" t="s">
        <v>3911</v>
      </c>
      <c r="L723" t="s">
        <v>3648</v>
      </c>
      <c r="M723" t="s">
        <v>3915</v>
      </c>
      <c r="N723" t="s">
        <v>1644</v>
      </c>
    </row>
    <row r="724" spans="1:14">
      <c r="A724" t="s">
        <v>1644</v>
      </c>
      <c r="B724" s="9" t="s">
        <v>767</v>
      </c>
      <c r="C724" t="s">
        <v>1899</v>
      </c>
      <c r="D724" t="s">
        <v>768</v>
      </c>
      <c r="E724" t="s">
        <v>3916</v>
      </c>
      <c r="F724" s="1">
        <v>43644</v>
      </c>
      <c r="G724" t="s">
        <v>1668</v>
      </c>
      <c r="H724" t="s">
        <v>1694</v>
      </c>
      <c r="I724" t="s">
        <v>1735</v>
      </c>
      <c r="J724" t="s">
        <v>59</v>
      </c>
      <c r="K724" t="s">
        <v>3917</v>
      </c>
      <c r="L724" t="s">
        <v>1677</v>
      </c>
      <c r="M724" t="s">
        <v>3918</v>
      </c>
      <c r="N724" t="s">
        <v>1644</v>
      </c>
    </row>
    <row r="725" spans="1:14">
      <c r="A725" t="s">
        <v>1644</v>
      </c>
      <c r="B725" s="9" t="s">
        <v>769</v>
      </c>
      <c r="C725" t="s">
        <v>1899</v>
      </c>
      <c r="D725" t="s">
        <v>770</v>
      </c>
      <c r="E725" t="s">
        <v>3919</v>
      </c>
      <c r="F725" s="1">
        <v>43644</v>
      </c>
      <c r="G725" t="s">
        <v>1668</v>
      </c>
      <c r="H725" t="s">
        <v>1669</v>
      </c>
      <c r="I725" t="s">
        <v>1670</v>
      </c>
      <c r="J725" t="s">
        <v>58</v>
      </c>
      <c r="K725" t="s">
        <v>3920</v>
      </c>
      <c r="L725" t="s">
        <v>1827</v>
      </c>
      <c r="M725" t="s">
        <v>3921</v>
      </c>
      <c r="N725" t="s">
        <v>1644</v>
      </c>
    </row>
    <row r="726" spans="1:14">
      <c r="A726" t="s">
        <v>1644</v>
      </c>
      <c r="B726" s="9" t="s">
        <v>771</v>
      </c>
      <c r="C726" t="s">
        <v>1899</v>
      </c>
      <c r="D726" t="s">
        <v>772</v>
      </c>
      <c r="E726" t="s">
        <v>3922</v>
      </c>
      <c r="F726" s="1">
        <v>43644</v>
      </c>
      <c r="G726" t="s">
        <v>1668</v>
      </c>
      <c r="H726" t="s">
        <v>1669</v>
      </c>
      <c r="I726" t="s">
        <v>1670</v>
      </c>
      <c r="J726" t="s">
        <v>58</v>
      </c>
      <c r="K726" t="s">
        <v>3920</v>
      </c>
      <c r="L726" t="s">
        <v>1677</v>
      </c>
      <c r="M726" t="s">
        <v>3923</v>
      </c>
      <c r="N726" t="s">
        <v>1644</v>
      </c>
    </row>
    <row r="727" spans="1:14">
      <c r="A727" t="s">
        <v>3</v>
      </c>
      <c r="B727" s="9" t="s">
        <v>773</v>
      </c>
      <c r="C727" t="s">
        <v>1899</v>
      </c>
      <c r="D727" t="s">
        <v>3924</v>
      </c>
      <c r="E727" t="s">
        <v>3925</v>
      </c>
      <c r="F727" s="1">
        <v>43644</v>
      </c>
      <c r="G727" t="s">
        <v>1763</v>
      </c>
      <c r="H727" t="s">
        <v>1669</v>
      </c>
      <c r="I727" t="s">
        <v>1670</v>
      </c>
      <c r="J727" t="s">
        <v>1736</v>
      </c>
      <c r="K727" t="s">
        <v>1871</v>
      </c>
      <c r="L727" t="s">
        <v>1677</v>
      </c>
      <c r="M727" t="s">
        <v>3926</v>
      </c>
      <c r="N727" t="s">
        <v>3</v>
      </c>
    </row>
    <row r="728" spans="1:14">
      <c r="A728" t="s">
        <v>3</v>
      </c>
      <c r="B728" s="9" t="s">
        <v>774</v>
      </c>
      <c r="C728" t="s">
        <v>1899</v>
      </c>
      <c r="D728" t="s">
        <v>775</v>
      </c>
      <c r="E728" t="s">
        <v>3927</v>
      </c>
      <c r="F728" s="1">
        <v>43644</v>
      </c>
      <c r="G728" t="s">
        <v>1763</v>
      </c>
      <c r="H728" t="s">
        <v>1669</v>
      </c>
      <c r="I728" t="s">
        <v>1670</v>
      </c>
      <c r="J728" t="s">
        <v>105</v>
      </c>
      <c r="K728" t="s">
        <v>1871</v>
      </c>
      <c r="L728" t="s">
        <v>1677</v>
      </c>
      <c r="M728" t="s">
        <v>3928</v>
      </c>
      <c r="N728" t="s">
        <v>3</v>
      </c>
    </row>
    <row r="729" spans="1:14">
      <c r="A729" t="s">
        <v>1644</v>
      </c>
      <c r="B729" s="9" t="s">
        <v>776</v>
      </c>
      <c r="C729" t="s">
        <v>1899</v>
      </c>
      <c r="D729" t="s">
        <v>777</v>
      </c>
      <c r="E729" t="s">
        <v>3929</v>
      </c>
      <c r="F729" s="1">
        <v>43644</v>
      </c>
      <c r="G729" t="s">
        <v>1668</v>
      </c>
      <c r="H729" t="s">
        <v>1669</v>
      </c>
      <c r="I729" t="s">
        <v>1670</v>
      </c>
      <c r="J729" t="s">
        <v>59</v>
      </c>
      <c r="K729" t="s">
        <v>3930</v>
      </c>
      <c r="L729" t="s">
        <v>1677</v>
      </c>
      <c r="M729" t="s">
        <v>3931</v>
      </c>
      <c r="N729" t="s">
        <v>1644</v>
      </c>
    </row>
    <row r="730" spans="1:14">
      <c r="A730" t="s">
        <v>3</v>
      </c>
      <c r="B730" s="9" t="s">
        <v>778</v>
      </c>
      <c r="C730" t="s">
        <v>1899</v>
      </c>
      <c r="D730" t="s">
        <v>779</v>
      </c>
      <c r="E730" t="s">
        <v>3932</v>
      </c>
      <c r="F730" s="1">
        <v>43644</v>
      </c>
      <c r="G730" t="s">
        <v>1668</v>
      </c>
      <c r="H730" t="s">
        <v>1669</v>
      </c>
      <c r="I730" t="s">
        <v>1670</v>
      </c>
      <c r="J730" t="s">
        <v>3310</v>
      </c>
      <c r="K730" t="s">
        <v>3930</v>
      </c>
      <c r="L730" t="s">
        <v>1677</v>
      </c>
      <c r="M730" t="s">
        <v>3933</v>
      </c>
      <c r="N730" t="s">
        <v>3</v>
      </c>
    </row>
    <row r="731" spans="1:14">
      <c r="A731" t="s">
        <v>1644</v>
      </c>
      <c r="B731" s="9" t="s">
        <v>780</v>
      </c>
      <c r="C731" t="s">
        <v>1899</v>
      </c>
      <c r="D731" t="s">
        <v>781</v>
      </c>
      <c r="E731" t="s">
        <v>3934</v>
      </c>
      <c r="F731" s="1">
        <v>43644</v>
      </c>
      <c r="G731" t="s">
        <v>1668</v>
      </c>
      <c r="H731" t="s">
        <v>1669</v>
      </c>
      <c r="I731" t="s">
        <v>1670</v>
      </c>
      <c r="J731" t="s">
        <v>59</v>
      </c>
      <c r="K731" t="s">
        <v>3930</v>
      </c>
      <c r="L731" t="s">
        <v>1677</v>
      </c>
      <c r="M731" t="s">
        <v>3935</v>
      </c>
      <c r="N731" t="s">
        <v>1644</v>
      </c>
    </row>
    <row r="732" spans="1:14">
      <c r="A732" t="s">
        <v>1644</v>
      </c>
      <c r="B732" s="9" t="s">
        <v>782</v>
      </c>
      <c r="C732" t="s">
        <v>1899</v>
      </c>
      <c r="D732" t="s">
        <v>783</v>
      </c>
      <c r="E732" t="s">
        <v>3936</v>
      </c>
      <c r="F732" s="1">
        <v>43644</v>
      </c>
      <c r="G732" t="s">
        <v>1668</v>
      </c>
      <c r="H732" t="s">
        <v>1669</v>
      </c>
      <c r="I732" t="s">
        <v>1670</v>
      </c>
      <c r="J732" t="s">
        <v>59</v>
      </c>
      <c r="K732" t="s">
        <v>3930</v>
      </c>
      <c r="L732" t="s">
        <v>1677</v>
      </c>
      <c r="M732" t="s">
        <v>3937</v>
      </c>
      <c r="N732" t="s">
        <v>1644</v>
      </c>
    </row>
    <row r="733" spans="1:14">
      <c r="A733" t="s">
        <v>1644</v>
      </c>
      <c r="B733" s="9" t="s">
        <v>784</v>
      </c>
      <c r="C733" t="s">
        <v>1899</v>
      </c>
      <c r="D733" t="s">
        <v>3938</v>
      </c>
      <c r="E733" t="s">
        <v>3939</v>
      </c>
      <c r="F733" s="1">
        <v>43644</v>
      </c>
      <c r="G733" t="s">
        <v>1668</v>
      </c>
      <c r="H733" t="s">
        <v>1669</v>
      </c>
      <c r="I733" t="s">
        <v>1670</v>
      </c>
      <c r="J733" t="s">
        <v>59</v>
      </c>
      <c r="K733" t="s">
        <v>3930</v>
      </c>
      <c r="L733" t="s">
        <v>1677</v>
      </c>
      <c r="M733" t="s">
        <v>3940</v>
      </c>
      <c r="N733" t="s">
        <v>1644</v>
      </c>
    </row>
    <row r="734" spans="1:14">
      <c r="A734" t="s">
        <v>3</v>
      </c>
      <c r="B734" s="9" t="s">
        <v>785</v>
      </c>
      <c r="C734" t="s">
        <v>1899</v>
      </c>
      <c r="D734" t="s">
        <v>786</v>
      </c>
      <c r="E734" t="s">
        <v>3941</v>
      </c>
      <c r="F734" s="1">
        <v>43644</v>
      </c>
      <c r="G734" t="s">
        <v>1668</v>
      </c>
      <c r="H734" t="s">
        <v>1669</v>
      </c>
      <c r="I734" t="s">
        <v>1670</v>
      </c>
      <c r="J734" t="s">
        <v>59</v>
      </c>
      <c r="K734" t="s">
        <v>3930</v>
      </c>
      <c r="L734" t="s">
        <v>1677</v>
      </c>
      <c r="M734" t="s">
        <v>3942</v>
      </c>
      <c r="N734" t="s">
        <v>3</v>
      </c>
    </row>
    <row r="735" spans="1:14">
      <c r="A735" t="s">
        <v>1644</v>
      </c>
      <c r="B735" s="9" t="s">
        <v>787</v>
      </c>
      <c r="C735" t="s">
        <v>1899</v>
      </c>
      <c r="D735" t="s">
        <v>788</v>
      </c>
      <c r="E735" t="s">
        <v>3943</v>
      </c>
      <c r="F735" s="1">
        <v>43644</v>
      </c>
      <c r="G735" t="s">
        <v>1668</v>
      </c>
      <c r="H735" t="s">
        <v>1669</v>
      </c>
      <c r="I735" t="s">
        <v>1670</v>
      </c>
      <c r="J735" t="s">
        <v>59</v>
      </c>
      <c r="K735" t="s">
        <v>3930</v>
      </c>
      <c r="L735" t="s">
        <v>1677</v>
      </c>
      <c r="M735" t="s">
        <v>3944</v>
      </c>
      <c r="N735" t="s">
        <v>1644</v>
      </c>
    </row>
    <row r="736" spans="1:14">
      <c r="A736" t="s">
        <v>1644</v>
      </c>
      <c r="B736" s="9" t="s">
        <v>789</v>
      </c>
      <c r="C736" t="s">
        <v>1899</v>
      </c>
      <c r="D736" t="s">
        <v>790</v>
      </c>
      <c r="E736" t="s">
        <v>3945</v>
      </c>
      <c r="F736" s="1">
        <v>43644</v>
      </c>
      <c r="G736" t="s">
        <v>1668</v>
      </c>
      <c r="H736" t="s">
        <v>1669</v>
      </c>
      <c r="I736" t="s">
        <v>1670</v>
      </c>
      <c r="J736" t="s">
        <v>59</v>
      </c>
      <c r="K736" t="s">
        <v>3930</v>
      </c>
      <c r="L736" t="s">
        <v>1677</v>
      </c>
      <c r="M736" t="s">
        <v>3946</v>
      </c>
      <c r="N736" t="s">
        <v>1644</v>
      </c>
    </row>
    <row r="737" spans="1:14">
      <c r="A737" t="s">
        <v>1644</v>
      </c>
      <c r="B737" s="9" t="s">
        <v>791</v>
      </c>
      <c r="C737" t="s">
        <v>1899</v>
      </c>
      <c r="D737" t="s">
        <v>792</v>
      </c>
      <c r="E737" t="s">
        <v>3947</v>
      </c>
      <c r="F737" s="1">
        <v>43644</v>
      </c>
      <c r="G737" t="s">
        <v>2002</v>
      </c>
      <c r="H737" t="s">
        <v>1870</v>
      </c>
      <c r="I737" t="s">
        <v>1670</v>
      </c>
      <c r="J737" t="s">
        <v>1736</v>
      </c>
      <c r="K737" t="s">
        <v>3948</v>
      </c>
      <c r="L737" t="s">
        <v>1645</v>
      </c>
      <c r="M737" t="s">
        <v>3949</v>
      </c>
      <c r="N737" t="s">
        <v>1644</v>
      </c>
    </row>
    <row r="738" spans="1:14">
      <c r="A738" t="s">
        <v>1644</v>
      </c>
      <c r="B738" s="9" t="s">
        <v>793</v>
      </c>
      <c r="C738" t="s">
        <v>1899</v>
      </c>
      <c r="D738" t="s">
        <v>3950</v>
      </c>
      <c r="E738" t="s">
        <v>3951</v>
      </c>
      <c r="F738" s="1">
        <v>43644</v>
      </c>
      <c r="G738" t="s">
        <v>2002</v>
      </c>
      <c r="H738" t="s">
        <v>1870</v>
      </c>
      <c r="I738" t="s">
        <v>1670</v>
      </c>
      <c r="J738" t="s">
        <v>1736</v>
      </c>
      <c r="K738" t="s">
        <v>3948</v>
      </c>
      <c r="L738" t="s">
        <v>1645</v>
      </c>
      <c r="M738" t="s">
        <v>3952</v>
      </c>
      <c r="N738" t="s">
        <v>1644</v>
      </c>
    </row>
    <row r="739" spans="1:14">
      <c r="A739" t="s">
        <v>1644</v>
      </c>
      <c r="B739" s="9" t="s">
        <v>794</v>
      </c>
      <c r="C739" t="s">
        <v>1899</v>
      </c>
      <c r="D739" t="s">
        <v>795</v>
      </c>
      <c r="E739" t="s">
        <v>3953</v>
      </c>
      <c r="F739" s="1">
        <v>43644</v>
      </c>
      <c r="G739" t="s">
        <v>2002</v>
      </c>
      <c r="H739" t="s">
        <v>1870</v>
      </c>
      <c r="I739" t="s">
        <v>1670</v>
      </c>
      <c r="J739" t="s">
        <v>1736</v>
      </c>
      <c r="K739" t="s">
        <v>3948</v>
      </c>
      <c r="L739" t="s">
        <v>1645</v>
      </c>
      <c r="M739" t="s">
        <v>3954</v>
      </c>
      <c r="N739" t="s">
        <v>1644</v>
      </c>
    </row>
    <row r="740" spans="1:14">
      <c r="A740" t="s">
        <v>1644</v>
      </c>
      <c r="B740" s="9" t="s">
        <v>796</v>
      </c>
      <c r="C740" t="s">
        <v>1899</v>
      </c>
      <c r="D740" t="s">
        <v>797</v>
      </c>
      <c r="E740" t="s">
        <v>3955</v>
      </c>
      <c r="F740" s="1">
        <v>43644</v>
      </c>
      <c r="G740" t="s">
        <v>3055</v>
      </c>
      <c r="H740" t="s">
        <v>1669</v>
      </c>
      <c r="I740" t="s">
        <v>1670</v>
      </c>
      <c r="J740" t="s">
        <v>1736</v>
      </c>
      <c r="K740" t="s">
        <v>3948</v>
      </c>
      <c r="L740" t="s">
        <v>1645</v>
      </c>
      <c r="M740" t="s">
        <v>3956</v>
      </c>
      <c r="N740" t="s">
        <v>1644</v>
      </c>
    </row>
    <row r="741" spans="1:14">
      <c r="A741" t="s">
        <v>1644</v>
      </c>
      <c r="B741" s="9" t="s">
        <v>798</v>
      </c>
      <c r="C741" t="s">
        <v>1899</v>
      </c>
      <c r="D741" t="s">
        <v>3957</v>
      </c>
      <c r="E741" t="s">
        <v>3958</v>
      </c>
      <c r="F741" s="1">
        <v>43644</v>
      </c>
      <c r="G741" t="s">
        <v>3055</v>
      </c>
      <c r="H741" t="s">
        <v>1669</v>
      </c>
      <c r="I741" t="s">
        <v>1670</v>
      </c>
      <c r="J741" t="s">
        <v>1736</v>
      </c>
      <c r="K741" t="s">
        <v>3948</v>
      </c>
      <c r="L741" t="s">
        <v>1645</v>
      </c>
      <c r="M741" t="s">
        <v>3959</v>
      </c>
      <c r="N741" t="s">
        <v>1644</v>
      </c>
    </row>
    <row r="742" spans="1:14">
      <c r="A742" t="s">
        <v>1644</v>
      </c>
      <c r="B742" s="9" t="s">
        <v>799</v>
      </c>
      <c r="C742" t="s">
        <v>1899</v>
      </c>
      <c r="D742" t="s">
        <v>800</v>
      </c>
      <c r="E742" t="s">
        <v>3960</v>
      </c>
      <c r="F742" s="1">
        <v>43644</v>
      </c>
      <c r="G742" t="s">
        <v>1668</v>
      </c>
      <c r="H742" t="s">
        <v>1669</v>
      </c>
      <c r="I742" t="s">
        <v>1670</v>
      </c>
      <c r="J742" t="s">
        <v>58</v>
      </c>
      <c r="K742" t="s">
        <v>3961</v>
      </c>
      <c r="L742" t="s">
        <v>1677</v>
      </c>
      <c r="M742" t="s">
        <v>3962</v>
      </c>
      <c r="N742" t="s">
        <v>1644</v>
      </c>
    </row>
    <row r="743" spans="1:14">
      <c r="A743" t="s">
        <v>3</v>
      </c>
      <c r="B743" s="9" t="s">
        <v>17</v>
      </c>
      <c r="C743" t="s">
        <v>1899</v>
      </c>
      <c r="D743" t="s">
        <v>18</v>
      </c>
      <c r="E743" t="s">
        <v>3963</v>
      </c>
      <c r="F743" s="1">
        <v>43644</v>
      </c>
      <c r="G743" t="s">
        <v>2379</v>
      </c>
      <c r="H743" t="s">
        <v>1669</v>
      </c>
      <c r="I743" t="s">
        <v>1670</v>
      </c>
      <c r="J743" t="s">
        <v>59</v>
      </c>
      <c r="K743" t="s">
        <v>3964</v>
      </c>
      <c r="L743" t="s">
        <v>1677</v>
      </c>
      <c r="M743" t="s">
        <v>3965</v>
      </c>
      <c r="N743" t="s">
        <v>3</v>
      </c>
    </row>
    <row r="744" spans="1:14">
      <c r="A744" t="s">
        <v>1644</v>
      </c>
      <c r="B744" s="9" t="s">
        <v>801</v>
      </c>
      <c r="C744" t="s">
        <v>1899</v>
      </c>
      <c r="D744" t="s">
        <v>802</v>
      </c>
      <c r="E744" t="s">
        <v>3966</v>
      </c>
      <c r="F744" s="1">
        <v>43644</v>
      </c>
      <c r="G744" t="s">
        <v>1668</v>
      </c>
      <c r="H744" t="s">
        <v>1669</v>
      </c>
      <c r="I744" t="s">
        <v>1670</v>
      </c>
      <c r="J744" t="s">
        <v>58</v>
      </c>
      <c r="K744" t="s">
        <v>1874</v>
      </c>
      <c r="L744" t="s">
        <v>1875</v>
      </c>
      <c r="M744" t="s">
        <v>3967</v>
      </c>
      <c r="N744" t="s">
        <v>1644</v>
      </c>
    </row>
    <row r="745" spans="1:14">
      <c r="A745" t="s">
        <v>1644</v>
      </c>
      <c r="B745" s="9" t="s">
        <v>803</v>
      </c>
      <c r="C745" t="s">
        <v>1899</v>
      </c>
      <c r="D745" t="s">
        <v>3968</v>
      </c>
      <c r="E745" t="s">
        <v>3969</v>
      </c>
      <c r="F745" s="1">
        <v>43644</v>
      </c>
      <c r="G745" t="s">
        <v>1668</v>
      </c>
      <c r="H745" t="s">
        <v>1870</v>
      </c>
      <c r="I745" t="s">
        <v>1670</v>
      </c>
      <c r="J745" t="s">
        <v>2058</v>
      </c>
      <c r="K745" t="s">
        <v>3970</v>
      </c>
      <c r="L745" t="s">
        <v>1645</v>
      </c>
      <c r="M745" t="s">
        <v>3971</v>
      </c>
      <c r="N745" t="s">
        <v>1644</v>
      </c>
    </row>
    <row r="746" spans="1:14">
      <c r="A746" t="s">
        <v>1644</v>
      </c>
      <c r="B746" s="9" t="s">
        <v>804</v>
      </c>
      <c r="C746" t="s">
        <v>1899</v>
      </c>
      <c r="D746" t="s">
        <v>805</v>
      </c>
      <c r="E746" t="s">
        <v>3972</v>
      </c>
      <c r="F746" s="1">
        <v>43644</v>
      </c>
      <c r="G746" t="s">
        <v>1668</v>
      </c>
      <c r="H746" t="s">
        <v>1669</v>
      </c>
      <c r="I746" t="s">
        <v>1670</v>
      </c>
      <c r="J746" t="s">
        <v>58</v>
      </c>
      <c r="K746" t="s">
        <v>3970</v>
      </c>
      <c r="L746" t="s">
        <v>1827</v>
      </c>
      <c r="M746" t="s">
        <v>3973</v>
      </c>
      <c r="N746" t="s">
        <v>1644</v>
      </c>
    </row>
    <row r="747" spans="1:14">
      <c r="A747" t="s">
        <v>1644</v>
      </c>
      <c r="B747" s="9" t="s">
        <v>806</v>
      </c>
      <c r="C747" t="s">
        <v>1899</v>
      </c>
      <c r="D747" t="s">
        <v>807</v>
      </c>
      <c r="E747" t="s">
        <v>3974</v>
      </c>
      <c r="F747" s="1">
        <v>43644</v>
      </c>
      <c r="G747" t="s">
        <v>1668</v>
      </c>
      <c r="H747" t="s">
        <v>1669</v>
      </c>
      <c r="I747" t="s">
        <v>1670</v>
      </c>
      <c r="J747" t="s">
        <v>58</v>
      </c>
      <c r="K747" t="s">
        <v>3970</v>
      </c>
      <c r="L747" t="s">
        <v>1827</v>
      </c>
      <c r="M747" t="s">
        <v>3975</v>
      </c>
      <c r="N747" t="s">
        <v>1644</v>
      </c>
    </row>
    <row r="748" spans="1:14">
      <c r="A748" t="s">
        <v>1644</v>
      </c>
      <c r="B748" s="9" t="s">
        <v>3976</v>
      </c>
      <c r="C748" t="s">
        <v>1899</v>
      </c>
      <c r="D748" t="s">
        <v>3977</v>
      </c>
      <c r="E748" t="s">
        <v>3978</v>
      </c>
      <c r="F748" s="1">
        <v>43644</v>
      </c>
      <c r="G748" t="s">
        <v>1668</v>
      </c>
      <c r="H748" t="s">
        <v>1870</v>
      </c>
      <c r="I748" t="s">
        <v>1670</v>
      </c>
      <c r="J748" t="s">
        <v>105</v>
      </c>
      <c r="K748" t="s">
        <v>3979</v>
      </c>
      <c r="L748" t="s">
        <v>0</v>
      </c>
      <c r="M748" t="s">
        <v>3980</v>
      </c>
      <c r="N748" t="s">
        <v>1644</v>
      </c>
    </row>
    <row r="749" spans="1:14">
      <c r="A749" t="s">
        <v>1644</v>
      </c>
      <c r="B749" s="9" t="s">
        <v>3981</v>
      </c>
      <c r="C749" t="s">
        <v>1899</v>
      </c>
      <c r="D749" t="s">
        <v>3982</v>
      </c>
      <c r="E749" t="s">
        <v>3983</v>
      </c>
      <c r="F749" s="1">
        <v>43644</v>
      </c>
      <c r="G749" t="s">
        <v>1668</v>
      </c>
      <c r="H749" t="s">
        <v>1870</v>
      </c>
      <c r="I749" t="s">
        <v>1670</v>
      </c>
      <c r="J749" t="s">
        <v>105</v>
      </c>
      <c r="K749" t="s">
        <v>3979</v>
      </c>
      <c r="L749" t="s">
        <v>0</v>
      </c>
      <c r="M749" t="s">
        <v>3984</v>
      </c>
      <c r="N749" t="s">
        <v>1644</v>
      </c>
    </row>
    <row r="750" spans="1:14">
      <c r="A750" t="s">
        <v>1644</v>
      </c>
      <c r="B750" s="9" t="s">
        <v>3985</v>
      </c>
      <c r="C750" t="s">
        <v>1899</v>
      </c>
      <c r="D750" t="s">
        <v>3986</v>
      </c>
      <c r="E750" t="s">
        <v>3987</v>
      </c>
      <c r="F750" s="1">
        <v>43644</v>
      </c>
      <c r="G750" t="s">
        <v>1668</v>
      </c>
      <c r="H750" t="s">
        <v>1870</v>
      </c>
      <c r="I750" t="s">
        <v>1670</v>
      </c>
      <c r="J750" t="s">
        <v>105</v>
      </c>
      <c r="K750" t="s">
        <v>3979</v>
      </c>
      <c r="L750" t="s">
        <v>2045</v>
      </c>
      <c r="M750" t="s">
        <v>3988</v>
      </c>
      <c r="N750" t="s">
        <v>1644</v>
      </c>
    </row>
    <row r="751" spans="1:14">
      <c r="A751" t="s">
        <v>1644</v>
      </c>
      <c r="B751" s="9" t="s">
        <v>3989</v>
      </c>
      <c r="C751" t="s">
        <v>1899</v>
      </c>
      <c r="D751" t="s">
        <v>3990</v>
      </c>
      <c r="E751" t="s">
        <v>3991</v>
      </c>
      <c r="F751" s="1">
        <v>43644</v>
      </c>
      <c r="G751" t="s">
        <v>1668</v>
      </c>
      <c r="H751" t="s">
        <v>1870</v>
      </c>
      <c r="I751" t="s">
        <v>1670</v>
      </c>
      <c r="J751" t="s">
        <v>105</v>
      </c>
      <c r="K751" t="s">
        <v>3979</v>
      </c>
      <c r="L751" t="s">
        <v>2045</v>
      </c>
      <c r="M751" t="s">
        <v>3992</v>
      </c>
      <c r="N751" t="s">
        <v>1644</v>
      </c>
    </row>
    <row r="752" spans="1:14">
      <c r="A752" t="s">
        <v>1644</v>
      </c>
      <c r="B752" s="9" t="s">
        <v>3993</v>
      </c>
      <c r="C752" t="s">
        <v>1899</v>
      </c>
      <c r="D752" t="s">
        <v>3994</v>
      </c>
      <c r="E752" t="s">
        <v>3995</v>
      </c>
      <c r="F752" s="1">
        <v>43644</v>
      </c>
      <c r="G752" t="s">
        <v>1668</v>
      </c>
      <c r="H752" t="s">
        <v>1870</v>
      </c>
      <c r="I752" t="s">
        <v>1670</v>
      </c>
      <c r="J752" t="s">
        <v>105</v>
      </c>
      <c r="K752" t="s">
        <v>3979</v>
      </c>
      <c r="L752" t="s">
        <v>0</v>
      </c>
      <c r="M752" t="s">
        <v>3996</v>
      </c>
      <c r="N752" t="s">
        <v>1644</v>
      </c>
    </row>
    <row r="753" spans="1:14">
      <c r="A753" t="s">
        <v>1644</v>
      </c>
      <c r="B753" s="9" t="s">
        <v>3997</v>
      </c>
      <c r="C753" t="s">
        <v>1899</v>
      </c>
      <c r="D753" t="s">
        <v>3998</v>
      </c>
      <c r="E753" t="s">
        <v>3999</v>
      </c>
      <c r="F753" s="1">
        <v>43644</v>
      </c>
      <c r="G753" t="s">
        <v>1668</v>
      </c>
      <c r="H753" t="s">
        <v>1870</v>
      </c>
      <c r="I753" t="s">
        <v>1670</v>
      </c>
      <c r="J753" t="s">
        <v>105</v>
      </c>
      <c r="K753" t="s">
        <v>3979</v>
      </c>
      <c r="L753" t="s">
        <v>2045</v>
      </c>
      <c r="M753" t="s">
        <v>4000</v>
      </c>
      <c r="N753" t="s">
        <v>1644</v>
      </c>
    </row>
    <row r="754" spans="1:14">
      <c r="A754" t="s">
        <v>1644</v>
      </c>
      <c r="B754" s="9" t="s">
        <v>4001</v>
      </c>
      <c r="C754" t="s">
        <v>1899</v>
      </c>
      <c r="D754" t="s">
        <v>4002</v>
      </c>
      <c r="E754" t="s">
        <v>4003</v>
      </c>
      <c r="F754" s="1">
        <v>43644</v>
      </c>
      <c r="G754" t="s">
        <v>1668</v>
      </c>
      <c r="H754" t="s">
        <v>1870</v>
      </c>
      <c r="I754" t="s">
        <v>1670</v>
      </c>
      <c r="J754" t="s">
        <v>105</v>
      </c>
      <c r="K754" t="s">
        <v>3979</v>
      </c>
      <c r="L754" t="s">
        <v>2045</v>
      </c>
      <c r="M754" t="s">
        <v>4004</v>
      </c>
      <c r="N754" t="s">
        <v>1644</v>
      </c>
    </row>
    <row r="755" spans="1:14">
      <c r="A755" t="s">
        <v>1644</v>
      </c>
      <c r="B755" s="9" t="s">
        <v>4005</v>
      </c>
      <c r="C755" t="s">
        <v>1899</v>
      </c>
      <c r="D755" t="s">
        <v>4006</v>
      </c>
      <c r="E755" t="s">
        <v>4007</v>
      </c>
      <c r="F755" s="1">
        <v>43644</v>
      </c>
      <c r="G755" t="s">
        <v>1668</v>
      </c>
      <c r="H755" t="s">
        <v>1870</v>
      </c>
      <c r="I755" t="s">
        <v>1670</v>
      </c>
      <c r="J755" t="s">
        <v>1736</v>
      </c>
      <c r="K755" t="s">
        <v>3979</v>
      </c>
      <c r="L755" t="s">
        <v>2045</v>
      </c>
      <c r="M755" t="s">
        <v>4008</v>
      </c>
      <c r="N755" t="s">
        <v>1644</v>
      </c>
    </row>
    <row r="756" spans="1:14">
      <c r="A756" t="s">
        <v>1644</v>
      </c>
      <c r="B756" s="9" t="s">
        <v>808</v>
      </c>
      <c r="C756" t="s">
        <v>1899</v>
      </c>
      <c r="D756" t="s">
        <v>4009</v>
      </c>
      <c r="E756" t="s">
        <v>4010</v>
      </c>
      <c r="F756" s="1">
        <v>43644</v>
      </c>
      <c r="G756" t="s">
        <v>1668</v>
      </c>
      <c r="H756" t="s">
        <v>1669</v>
      </c>
      <c r="I756" t="s">
        <v>1735</v>
      </c>
      <c r="J756" t="s">
        <v>105</v>
      </c>
      <c r="K756" t="s">
        <v>3979</v>
      </c>
      <c r="L756" t="s">
        <v>1677</v>
      </c>
      <c r="M756" t="s">
        <v>4011</v>
      </c>
      <c r="N756" t="s">
        <v>1644</v>
      </c>
    </row>
    <row r="757" spans="1:14">
      <c r="A757" t="s">
        <v>1644</v>
      </c>
      <c r="B757" s="9" t="s">
        <v>4012</v>
      </c>
      <c r="C757" t="s">
        <v>1899</v>
      </c>
      <c r="D757" t="s">
        <v>4013</v>
      </c>
      <c r="E757" t="s">
        <v>4014</v>
      </c>
      <c r="F757" s="1">
        <v>43644</v>
      </c>
      <c r="G757" t="s">
        <v>1668</v>
      </c>
      <c r="H757" t="s">
        <v>1870</v>
      </c>
      <c r="I757" t="s">
        <v>1670</v>
      </c>
      <c r="J757" t="s">
        <v>105</v>
      </c>
      <c r="K757" t="s">
        <v>3979</v>
      </c>
      <c r="L757" t="s">
        <v>0</v>
      </c>
      <c r="M757" t="s">
        <v>4015</v>
      </c>
      <c r="N757" t="s">
        <v>1644</v>
      </c>
    </row>
    <row r="758" spans="1:14">
      <c r="A758" t="s">
        <v>1644</v>
      </c>
      <c r="B758" s="9" t="s">
        <v>4016</v>
      </c>
      <c r="C758" t="s">
        <v>1899</v>
      </c>
      <c r="D758" t="s">
        <v>4017</v>
      </c>
      <c r="E758" t="s">
        <v>4018</v>
      </c>
      <c r="F758" s="1">
        <v>43644</v>
      </c>
      <c r="G758" t="s">
        <v>1668</v>
      </c>
      <c r="H758" t="s">
        <v>1870</v>
      </c>
      <c r="I758" t="s">
        <v>1670</v>
      </c>
      <c r="J758" t="s">
        <v>105</v>
      </c>
      <c r="K758" t="s">
        <v>3979</v>
      </c>
      <c r="L758" t="s">
        <v>2045</v>
      </c>
      <c r="M758" t="s">
        <v>4019</v>
      </c>
      <c r="N758" t="s">
        <v>1644</v>
      </c>
    </row>
    <row r="759" spans="1:14">
      <c r="A759" t="s">
        <v>1644</v>
      </c>
      <c r="B759" s="9" t="s">
        <v>4020</v>
      </c>
      <c r="C759" t="s">
        <v>1899</v>
      </c>
      <c r="D759" t="s">
        <v>4021</v>
      </c>
      <c r="E759" t="s">
        <v>4022</v>
      </c>
      <c r="F759" s="1">
        <v>43644</v>
      </c>
      <c r="G759" t="s">
        <v>1668</v>
      </c>
      <c r="H759" t="s">
        <v>1870</v>
      </c>
      <c r="I759" t="s">
        <v>1670</v>
      </c>
      <c r="J759" t="s">
        <v>105</v>
      </c>
      <c r="K759" t="s">
        <v>3979</v>
      </c>
      <c r="L759" t="s">
        <v>2045</v>
      </c>
      <c r="M759" t="s">
        <v>4023</v>
      </c>
      <c r="N759" t="s">
        <v>1644</v>
      </c>
    </row>
    <row r="760" spans="1:14">
      <c r="A760" t="s">
        <v>1644</v>
      </c>
      <c r="B760" s="9" t="s">
        <v>4024</v>
      </c>
      <c r="C760" t="s">
        <v>1899</v>
      </c>
      <c r="D760" t="s">
        <v>4025</v>
      </c>
      <c r="E760" t="s">
        <v>4026</v>
      </c>
      <c r="F760" s="1">
        <v>43644</v>
      </c>
      <c r="G760" t="s">
        <v>3055</v>
      </c>
      <c r="H760" t="s">
        <v>1870</v>
      </c>
      <c r="I760" t="s">
        <v>1670</v>
      </c>
      <c r="J760" t="s">
        <v>105</v>
      </c>
      <c r="K760" t="s">
        <v>3979</v>
      </c>
      <c r="L760" t="s">
        <v>2045</v>
      </c>
      <c r="M760" t="s">
        <v>4027</v>
      </c>
      <c r="N760" t="s">
        <v>1644</v>
      </c>
    </row>
    <row r="761" spans="1:14">
      <c r="A761" t="s">
        <v>1644</v>
      </c>
      <c r="B761" s="9" t="s">
        <v>4028</v>
      </c>
      <c r="C761" t="s">
        <v>1899</v>
      </c>
      <c r="D761" t="s">
        <v>4029</v>
      </c>
      <c r="E761" t="s">
        <v>4030</v>
      </c>
      <c r="F761" s="1">
        <v>43644</v>
      </c>
      <c r="G761" t="s">
        <v>3055</v>
      </c>
      <c r="H761" t="s">
        <v>1870</v>
      </c>
      <c r="I761" t="s">
        <v>1670</v>
      </c>
      <c r="J761" t="s">
        <v>105</v>
      </c>
      <c r="K761" t="s">
        <v>3979</v>
      </c>
      <c r="L761" t="s">
        <v>2045</v>
      </c>
      <c r="M761" t="s">
        <v>4031</v>
      </c>
      <c r="N761" t="s">
        <v>1644</v>
      </c>
    </row>
    <row r="762" spans="1:14">
      <c r="A762" t="s">
        <v>1644</v>
      </c>
      <c r="B762" s="9" t="s">
        <v>4032</v>
      </c>
      <c r="C762" t="s">
        <v>1899</v>
      </c>
      <c r="D762" t="s">
        <v>4033</v>
      </c>
      <c r="E762" t="s">
        <v>4034</v>
      </c>
      <c r="F762" s="1">
        <v>43644</v>
      </c>
      <c r="G762" t="s">
        <v>3055</v>
      </c>
      <c r="H762" t="s">
        <v>1870</v>
      </c>
      <c r="I762" t="s">
        <v>1670</v>
      </c>
      <c r="J762" t="s">
        <v>105</v>
      </c>
      <c r="K762" t="s">
        <v>3979</v>
      </c>
      <c r="L762" t="s">
        <v>2045</v>
      </c>
      <c r="M762" t="s">
        <v>4035</v>
      </c>
      <c r="N762" t="s">
        <v>1644</v>
      </c>
    </row>
    <row r="763" spans="1:14">
      <c r="A763" t="s">
        <v>1644</v>
      </c>
      <c r="B763" s="9" t="s">
        <v>809</v>
      </c>
      <c r="C763" t="s">
        <v>1899</v>
      </c>
      <c r="D763" t="s">
        <v>810</v>
      </c>
      <c r="E763" t="s">
        <v>4036</v>
      </c>
      <c r="F763" s="1">
        <v>43642</v>
      </c>
      <c r="G763" t="s">
        <v>1668</v>
      </c>
      <c r="H763" t="s">
        <v>1669</v>
      </c>
      <c r="I763" t="s">
        <v>1670</v>
      </c>
      <c r="J763" t="s">
        <v>59</v>
      </c>
      <c r="K763" t="s">
        <v>4037</v>
      </c>
      <c r="L763" t="s">
        <v>1677</v>
      </c>
      <c r="M763" t="s">
        <v>4038</v>
      </c>
      <c r="N763" t="s">
        <v>1644</v>
      </c>
    </row>
    <row r="764" spans="1:14">
      <c r="A764" t="s">
        <v>1644</v>
      </c>
      <c r="B764" s="9" t="s">
        <v>811</v>
      </c>
      <c r="C764" t="s">
        <v>1899</v>
      </c>
      <c r="D764" t="s">
        <v>812</v>
      </c>
      <c r="E764" t="s">
        <v>4039</v>
      </c>
      <c r="F764" s="1">
        <v>43644</v>
      </c>
      <c r="G764" t="s">
        <v>1668</v>
      </c>
      <c r="H764" t="s">
        <v>1669</v>
      </c>
      <c r="I764" t="s">
        <v>1670</v>
      </c>
      <c r="J764" t="s">
        <v>58</v>
      </c>
      <c r="K764" t="s">
        <v>3970</v>
      </c>
      <c r="L764" t="s">
        <v>1827</v>
      </c>
      <c r="M764" t="s">
        <v>4040</v>
      </c>
      <c r="N764" t="s">
        <v>1644</v>
      </c>
    </row>
    <row r="765" spans="1:14">
      <c r="A765" t="s">
        <v>1644</v>
      </c>
      <c r="B765" s="9" t="s">
        <v>813</v>
      </c>
      <c r="C765" t="s">
        <v>1899</v>
      </c>
      <c r="D765" t="s">
        <v>814</v>
      </c>
      <c r="E765" t="s">
        <v>4041</v>
      </c>
      <c r="F765" s="1">
        <v>43644</v>
      </c>
      <c r="G765" t="s">
        <v>1668</v>
      </c>
      <c r="H765" t="s">
        <v>1669</v>
      </c>
      <c r="I765" t="s">
        <v>1670</v>
      </c>
      <c r="J765" t="s">
        <v>1736</v>
      </c>
      <c r="K765" t="s">
        <v>3970</v>
      </c>
      <c r="L765" t="s">
        <v>1827</v>
      </c>
      <c r="M765" t="s">
        <v>4042</v>
      </c>
      <c r="N765" t="s">
        <v>1644</v>
      </c>
    </row>
    <row r="766" spans="1:14">
      <c r="A766" t="s">
        <v>1644</v>
      </c>
      <c r="B766" s="9" t="s">
        <v>815</v>
      </c>
      <c r="C766" t="s">
        <v>1899</v>
      </c>
      <c r="D766" t="s">
        <v>816</v>
      </c>
      <c r="E766" t="s">
        <v>4043</v>
      </c>
      <c r="F766" s="1">
        <v>43644</v>
      </c>
      <c r="G766" t="s">
        <v>1668</v>
      </c>
      <c r="H766" t="s">
        <v>1669</v>
      </c>
      <c r="I766" t="s">
        <v>1670</v>
      </c>
      <c r="J766" t="s">
        <v>58</v>
      </c>
      <c r="K766" t="s">
        <v>3970</v>
      </c>
      <c r="L766" t="s">
        <v>1827</v>
      </c>
      <c r="M766" t="s">
        <v>4044</v>
      </c>
      <c r="N766" t="s">
        <v>1644</v>
      </c>
    </row>
    <row r="767" spans="1:14">
      <c r="A767" t="s">
        <v>1644</v>
      </c>
      <c r="B767" s="9" t="s">
        <v>817</v>
      </c>
      <c r="C767" t="s">
        <v>1899</v>
      </c>
      <c r="D767" t="s">
        <v>818</v>
      </c>
      <c r="E767" t="s">
        <v>4045</v>
      </c>
      <c r="F767" s="1">
        <v>43644</v>
      </c>
      <c r="G767" t="s">
        <v>1668</v>
      </c>
      <c r="H767" t="s">
        <v>1669</v>
      </c>
      <c r="I767" t="s">
        <v>1670</v>
      </c>
      <c r="J767" t="s">
        <v>59</v>
      </c>
      <c r="K767" t="s">
        <v>4046</v>
      </c>
      <c r="L767" t="s">
        <v>1827</v>
      </c>
      <c r="M767">
        <v>0</v>
      </c>
      <c r="N767" t="s">
        <v>1644</v>
      </c>
    </row>
    <row r="768" spans="1:14">
      <c r="A768" t="s">
        <v>1644</v>
      </c>
      <c r="B768" s="9" t="s">
        <v>819</v>
      </c>
      <c r="C768" t="s">
        <v>1899</v>
      </c>
      <c r="D768" t="s">
        <v>820</v>
      </c>
      <c r="E768" t="s">
        <v>4047</v>
      </c>
      <c r="F768" s="1">
        <v>43644</v>
      </c>
      <c r="G768" t="s">
        <v>1668</v>
      </c>
      <c r="H768" t="s">
        <v>1669</v>
      </c>
      <c r="I768" t="s">
        <v>1670</v>
      </c>
      <c r="J768" t="s">
        <v>59</v>
      </c>
      <c r="K768" t="s">
        <v>4046</v>
      </c>
      <c r="L768" t="s">
        <v>1827</v>
      </c>
      <c r="M768" t="s">
        <v>4048</v>
      </c>
      <c r="N768" t="s">
        <v>1644</v>
      </c>
    </row>
    <row r="769" spans="1:14">
      <c r="A769" t="s">
        <v>1644</v>
      </c>
      <c r="B769" s="9" t="s">
        <v>821</v>
      </c>
      <c r="C769" t="s">
        <v>1899</v>
      </c>
      <c r="D769" t="s">
        <v>4049</v>
      </c>
      <c r="E769" t="s">
        <v>4050</v>
      </c>
      <c r="F769" s="1">
        <v>43644</v>
      </c>
      <c r="G769" t="s">
        <v>1668</v>
      </c>
      <c r="H769" t="s">
        <v>1745</v>
      </c>
      <c r="I769" t="s">
        <v>1670</v>
      </c>
      <c r="J769" t="s">
        <v>59</v>
      </c>
      <c r="K769" t="s">
        <v>4051</v>
      </c>
      <c r="L769" t="s">
        <v>1645</v>
      </c>
      <c r="M769" t="s">
        <v>4052</v>
      </c>
      <c r="N769" t="s">
        <v>1644</v>
      </c>
    </row>
    <row r="770" spans="1:14">
      <c r="A770" t="s">
        <v>1644</v>
      </c>
      <c r="B770" s="9" t="s">
        <v>822</v>
      </c>
      <c r="C770" t="s">
        <v>1899</v>
      </c>
      <c r="D770" t="s">
        <v>823</v>
      </c>
      <c r="E770" t="s">
        <v>4053</v>
      </c>
      <c r="F770" s="1">
        <v>43644</v>
      </c>
      <c r="G770" t="s">
        <v>1668</v>
      </c>
      <c r="H770" t="s">
        <v>1669</v>
      </c>
      <c r="I770" t="s">
        <v>1670</v>
      </c>
      <c r="J770" t="s">
        <v>58</v>
      </c>
      <c r="K770" t="s">
        <v>4054</v>
      </c>
      <c r="L770" t="s">
        <v>1827</v>
      </c>
      <c r="M770" t="s">
        <v>4055</v>
      </c>
      <c r="N770" t="s">
        <v>1644</v>
      </c>
    </row>
    <row r="771" spans="1:14">
      <c r="A771" t="s">
        <v>1644</v>
      </c>
      <c r="B771" s="9" t="s">
        <v>824</v>
      </c>
      <c r="C771" t="s">
        <v>1899</v>
      </c>
      <c r="D771" t="s">
        <v>4056</v>
      </c>
      <c r="E771" t="s">
        <v>4057</v>
      </c>
      <c r="F771" s="1">
        <v>43644</v>
      </c>
      <c r="G771" t="s">
        <v>1668</v>
      </c>
      <c r="H771" t="s">
        <v>1669</v>
      </c>
      <c r="I771" t="s">
        <v>1670</v>
      </c>
      <c r="J771" t="s">
        <v>58</v>
      </c>
      <c r="K771" t="s">
        <v>4054</v>
      </c>
      <c r="L771" t="s">
        <v>1827</v>
      </c>
      <c r="M771" t="s">
        <v>4058</v>
      </c>
      <c r="N771" t="s">
        <v>1644</v>
      </c>
    </row>
    <row r="772" spans="1:14">
      <c r="A772" t="s">
        <v>1644</v>
      </c>
      <c r="B772" s="9" t="s">
        <v>825</v>
      </c>
      <c r="C772" t="s">
        <v>1899</v>
      </c>
      <c r="D772" t="s">
        <v>826</v>
      </c>
      <c r="E772" t="s">
        <v>4059</v>
      </c>
      <c r="F772" s="1">
        <v>43644</v>
      </c>
      <c r="G772" t="s">
        <v>1668</v>
      </c>
      <c r="H772" t="s">
        <v>1745</v>
      </c>
      <c r="I772" t="s">
        <v>1670</v>
      </c>
      <c r="J772" t="s">
        <v>1736</v>
      </c>
      <c r="K772" t="s">
        <v>4060</v>
      </c>
      <c r="L772" t="s">
        <v>1645</v>
      </c>
      <c r="M772" t="s">
        <v>4061</v>
      </c>
      <c r="N772" t="s">
        <v>1644</v>
      </c>
    </row>
    <row r="773" spans="1:14">
      <c r="A773" t="s">
        <v>1644</v>
      </c>
      <c r="B773" s="9" t="s">
        <v>827</v>
      </c>
      <c r="C773" t="s">
        <v>1899</v>
      </c>
      <c r="D773" t="s">
        <v>4062</v>
      </c>
      <c r="E773" t="s">
        <v>4063</v>
      </c>
      <c r="F773" s="1">
        <v>43644</v>
      </c>
      <c r="G773" t="s">
        <v>1668</v>
      </c>
      <c r="H773" t="s">
        <v>1694</v>
      </c>
      <c r="I773" t="s">
        <v>1670</v>
      </c>
      <c r="J773" t="s">
        <v>4064</v>
      </c>
      <c r="K773" t="s">
        <v>4065</v>
      </c>
      <c r="L773" t="s">
        <v>1677</v>
      </c>
      <c r="M773" t="s">
        <v>4066</v>
      </c>
      <c r="N773" t="s">
        <v>1644</v>
      </c>
    </row>
    <row r="774" spans="1:14">
      <c r="A774" t="s">
        <v>1644</v>
      </c>
      <c r="B774" s="9" t="s">
        <v>828</v>
      </c>
      <c r="C774" t="s">
        <v>1899</v>
      </c>
      <c r="D774" t="s">
        <v>829</v>
      </c>
      <c r="E774" t="s">
        <v>4067</v>
      </c>
      <c r="F774" s="1">
        <v>43644</v>
      </c>
      <c r="G774" t="s">
        <v>1668</v>
      </c>
      <c r="H774" t="s">
        <v>1669</v>
      </c>
      <c r="I774" t="s">
        <v>1670</v>
      </c>
      <c r="J774" t="s">
        <v>4064</v>
      </c>
      <c r="K774" t="s">
        <v>4065</v>
      </c>
      <c r="L774" t="s">
        <v>1677</v>
      </c>
      <c r="M774" t="s">
        <v>4068</v>
      </c>
      <c r="N774" t="s">
        <v>1644</v>
      </c>
    </row>
    <row r="775" spans="1:14">
      <c r="A775" t="s">
        <v>1644</v>
      </c>
      <c r="B775" s="9" t="s">
        <v>830</v>
      </c>
      <c r="C775" t="s">
        <v>1899</v>
      </c>
      <c r="D775" t="s">
        <v>831</v>
      </c>
      <c r="E775" t="s">
        <v>4069</v>
      </c>
      <c r="F775" s="1">
        <v>43644</v>
      </c>
      <c r="G775" t="s">
        <v>1668</v>
      </c>
      <c r="H775" t="s">
        <v>1694</v>
      </c>
      <c r="I775" t="s">
        <v>1670</v>
      </c>
      <c r="J775" t="s">
        <v>4064</v>
      </c>
      <c r="K775" t="s">
        <v>4065</v>
      </c>
      <c r="L775" t="s">
        <v>1677</v>
      </c>
      <c r="M775" t="s">
        <v>4070</v>
      </c>
      <c r="N775" t="s">
        <v>1644</v>
      </c>
    </row>
    <row r="776" spans="1:14">
      <c r="A776" t="s">
        <v>3</v>
      </c>
      <c r="B776" s="9" t="s">
        <v>832</v>
      </c>
      <c r="C776" t="s">
        <v>1899</v>
      </c>
      <c r="D776" t="s">
        <v>833</v>
      </c>
      <c r="E776" t="s">
        <v>4071</v>
      </c>
      <c r="F776" s="1">
        <v>43644</v>
      </c>
      <c r="G776" t="s">
        <v>1814</v>
      </c>
      <c r="H776" t="s">
        <v>1669</v>
      </c>
      <c r="I776" t="s">
        <v>1670</v>
      </c>
      <c r="J776" t="s">
        <v>1736</v>
      </c>
      <c r="K776" t="s">
        <v>1879</v>
      </c>
      <c r="L776" t="s">
        <v>1677</v>
      </c>
      <c r="M776" t="s">
        <v>4072</v>
      </c>
      <c r="N776" t="s">
        <v>3</v>
      </c>
    </row>
    <row r="777" spans="1:14">
      <c r="A777" t="s">
        <v>1644</v>
      </c>
      <c r="B777" s="9" t="s">
        <v>834</v>
      </c>
      <c r="C777" t="s">
        <v>1899</v>
      </c>
      <c r="D777" t="s">
        <v>835</v>
      </c>
      <c r="E777" t="s">
        <v>4073</v>
      </c>
      <c r="F777" s="1">
        <v>43644</v>
      </c>
      <c r="G777" t="s">
        <v>1668</v>
      </c>
      <c r="H777" t="s">
        <v>1669</v>
      </c>
      <c r="I777" t="s">
        <v>1670</v>
      </c>
      <c r="J777" t="s">
        <v>59</v>
      </c>
      <c r="K777" t="s">
        <v>1879</v>
      </c>
      <c r="L777" t="s">
        <v>0</v>
      </c>
      <c r="M777" t="s">
        <v>4074</v>
      </c>
      <c r="N777" t="s">
        <v>1644</v>
      </c>
    </row>
    <row r="778" spans="1:14">
      <c r="A778" t="s">
        <v>1644</v>
      </c>
      <c r="B778" s="9" t="s">
        <v>836</v>
      </c>
      <c r="C778" t="s">
        <v>1899</v>
      </c>
      <c r="D778" t="s">
        <v>837</v>
      </c>
      <c r="E778" t="s">
        <v>4075</v>
      </c>
      <c r="F778" s="1">
        <v>43644</v>
      </c>
      <c r="G778" t="s">
        <v>1668</v>
      </c>
      <c r="H778" t="s">
        <v>1669</v>
      </c>
      <c r="I778" t="s">
        <v>1670</v>
      </c>
      <c r="J778" t="s">
        <v>1736</v>
      </c>
      <c r="K778" t="s">
        <v>1879</v>
      </c>
      <c r="L778" t="s">
        <v>1677</v>
      </c>
      <c r="M778" t="s">
        <v>4076</v>
      </c>
      <c r="N778" t="s">
        <v>1644</v>
      </c>
    </row>
    <row r="779" spans="1:14">
      <c r="A779" t="s">
        <v>3</v>
      </c>
      <c r="B779" s="9" t="s">
        <v>838</v>
      </c>
      <c r="C779" t="s">
        <v>1899</v>
      </c>
      <c r="D779" t="s">
        <v>4077</v>
      </c>
      <c r="E779" t="s">
        <v>4078</v>
      </c>
      <c r="F779" s="1">
        <v>43644</v>
      </c>
      <c r="G779" t="s">
        <v>1668</v>
      </c>
      <c r="H779" t="s">
        <v>1669</v>
      </c>
      <c r="I779" t="s">
        <v>1735</v>
      </c>
      <c r="J779" t="s">
        <v>59</v>
      </c>
      <c r="K779" t="s">
        <v>1879</v>
      </c>
      <c r="L779" t="s">
        <v>1677</v>
      </c>
      <c r="M779" t="s">
        <v>4079</v>
      </c>
      <c r="N779" t="s">
        <v>3</v>
      </c>
    </row>
    <row r="780" spans="1:14">
      <c r="A780" t="s">
        <v>3</v>
      </c>
      <c r="B780" s="9" t="s">
        <v>839</v>
      </c>
      <c r="C780" t="s">
        <v>1899</v>
      </c>
      <c r="D780" t="s">
        <v>4080</v>
      </c>
      <c r="E780" t="s">
        <v>4081</v>
      </c>
      <c r="F780" s="1">
        <v>43644</v>
      </c>
      <c r="G780" t="s">
        <v>1668</v>
      </c>
      <c r="H780" t="s">
        <v>1669</v>
      </c>
      <c r="I780" t="s">
        <v>1735</v>
      </c>
      <c r="J780" t="s">
        <v>59</v>
      </c>
      <c r="K780" t="s">
        <v>1879</v>
      </c>
      <c r="L780" t="s">
        <v>1677</v>
      </c>
      <c r="M780" t="s">
        <v>4082</v>
      </c>
      <c r="N780" t="s">
        <v>3</v>
      </c>
    </row>
    <row r="781" spans="1:14">
      <c r="A781" t="s">
        <v>1644</v>
      </c>
      <c r="B781" s="9" t="s">
        <v>840</v>
      </c>
      <c r="C781" t="s">
        <v>1899</v>
      </c>
      <c r="D781" t="s">
        <v>841</v>
      </c>
      <c r="E781" t="s">
        <v>4083</v>
      </c>
      <c r="F781" s="1">
        <v>43644</v>
      </c>
      <c r="G781" t="s">
        <v>1668</v>
      </c>
      <c r="H781" t="s">
        <v>1669</v>
      </c>
      <c r="I781" t="s">
        <v>1670</v>
      </c>
      <c r="J781" t="s">
        <v>59</v>
      </c>
      <c r="K781" t="s">
        <v>1879</v>
      </c>
      <c r="L781" t="s">
        <v>1677</v>
      </c>
      <c r="M781" t="s">
        <v>4084</v>
      </c>
      <c r="N781" t="s">
        <v>1644</v>
      </c>
    </row>
    <row r="782" spans="1:14">
      <c r="A782" t="s">
        <v>3</v>
      </c>
      <c r="B782" s="9" t="s">
        <v>842</v>
      </c>
      <c r="C782" t="s">
        <v>1899</v>
      </c>
      <c r="D782" t="s">
        <v>843</v>
      </c>
      <c r="E782" t="s">
        <v>4085</v>
      </c>
      <c r="F782" s="1">
        <v>43644</v>
      </c>
      <c r="G782" t="s">
        <v>1668</v>
      </c>
      <c r="H782" t="s">
        <v>1669</v>
      </c>
      <c r="I782" t="s">
        <v>1670</v>
      </c>
      <c r="J782" t="s">
        <v>59</v>
      </c>
      <c r="K782" t="s">
        <v>1879</v>
      </c>
      <c r="L782" t="s">
        <v>0</v>
      </c>
      <c r="M782" t="s">
        <v>4086</v>
      </c>
      <c r="N782" t="s">
        <v>3</v>
      </c>
    </row>
    <row r="783" spans="1:14">
      <c r="A783" t="s">
        <v>1644</v>
      </c>
      <c r="B783" s="9" t="s">
        <v>844</v>
      </c>
      <c r="C783" t="s">
        <v>1899</v>
      </c>
      <c r="D783" t="s">
        <v>845</v>
      </c>
      <c r="E783" t="s">
        <v>4087</v>
      </c>
      <c r="F783" s="1">
        <v>43644</v>
      </c>
      <c r="G783" t="s">
        <v>1668</v>
      </c>
      <c r="H783" t="s">
        <v>1669</v>
      </c>
      <c r="I783" t="s">
        <v>1670</v>
      </c>
      <c r="J783" t="s">
        <v>3310</v>
      </c>
      <c r="K783" t="s">
        <v>1879</v>
      </c>
      <c r="L783" t="s">
        <v>1677</v>
      </c>
      <c r="M783" t="s">
        <v>4088</v>
      </c>
      <c r="N783" t="s">
        <v>1644</v>
      </c>
    </row>
    <row r="784" spans="1:14">
      <c r="A784" t="s">
        <v>1644</v>
      </c>
      <c r="B784" s="9" t="s">
        <v>846</v>
      </c>
      <c r="C784" t="s">
        <v>1899</v>
      </c>
      <c r="D784" t="s">
        <v>847</v>
      </c>
      <c r="E784" t="s">
        <v>4089</v>
      </c>
      <c r="F784" s="1">
        <v>43644</v>
      </c>
      <c r="G784" t="s">
        <v>1668</v>
      </c>
      <c r="H784" t="s">
        <v>1669</v>
      </c>
      <c r="I784" t="s">
        <v>1670</v>
      </c>
      <c r="J784" t="s">
        <v>1736</v>
      </c>
      <c r="K784" t="s">
        <v>1879</v>
      </c>
      <c r="L784" t="s">
        <v>1677</v>
      </c>
      <c r="M784" t="s">
        <v>4074</v>
      </c>
      <c r="N784" t="s">
        <v>1644</v>
      </c>
    </row>
    <row r="785" spans="1:14">
      <c r="A785" t="s">
        <v>3</v>
      </c>
      <c r="B785" s="9" t="s">
        <v>848</v>
      </c>
      <c r="C785" t="s">
        <v>1899</v>
      </c>
      <c r="D785" t="s">
        <v>849</v>
      </c>
      <c r="E785" t="s">
        <v>4090</v>
      </c>
      <c r="F785" s="1">
        <v>43644</v>
      </c>
      <c r="G785" t="s">
        <v>1763</v>
      </c>
      <c r="H785" t="s">
        <v>1669</v>
      </c>
      <c r="I785" t="s">
        <v>1670</v>
      </c>
      <c r="J785" t="s">
        <v>1736</v>
      </c>
      <c r="K785" t="s">
        <v>1879</v>
      </c>
      <c r="L785" t="s">
        <v>1677</v>
      </c>
      <c r="M785" t="s">
        <v>4091</v>
      </c>
      <c r="N785" t="s">
        <v>3</v>
      </c>
    </row>
    <row r="786" spans="1:14">
      <c r="A786" t="s">
        <v>1644</v>
      </c>
      <c r="B786" s="9" t="s">
        <v>850</v>
      </c>
      <c r="C786" t="s">
        <v>1899</v>
      </c>
      <c r="D786" t="s">
        <v>851</v>
      </c>
      <c r="E786" t="s">
        <v>4092</v>
      </c>
      <c r="F786" s="1">
        <v>43644</v>
      </c>
      <c r="G786" t="s">
        <v>1668</v>
      </c>
      <c r="H786" t="s">
        <v>1669</v>
      </c>
      <c r="I786" t="s">
        <v>1670</v>
      </c>
      <c r="J786" t="s">
        <v>1736</v>
      </c>
      <c r="K786" t="s">
        <v>1879</v>
      </c>
      <c r="L786" t="s">
        <v>1677</v>
      </c>
      <c r="M786" t="s">
        <v>4093</v>
      </c>
      <c r="N786" t="s">
        <v>1644</v>
      </c>
    </row>
    <row r="787" spans="1:14">
      <c r="A787" t="s">
        <v>1644</v>
      </c>
      <c r="B787" s="9" t="s">
        <v>852</v>
      </c>
      <c r="C787" t="s">
        <v>1899</v>
      </c>
      <c r="D787" t="s">
        <v>853</v>
      </c>
      <c r="E787" t="s">
        <v>4094</v>
      </c>
      <c r="F787" s="1">
        <v>43644</v>
      </c>
      <c r="G787" t="s">
        <v>3055</v>
      </c>
      <c r="H787" t="s">
        <v>1669</v>
      </c>
      <c r="I787" t="s">
        <v>1670</v>
      </c>
      <c r="J787" t="s">
        <v>1736</v>
      </c>
      <c r="K787" t="s">
        <v>1879</v>
      </c>
      <c r="L787" t="s">
        <v>1677</v>
      </c>
      <c r="M787" t="s">
        <v>4095</v>
      </c>
      <c r="N787" t="s">
        <v>1644</v>
      </c>
    </row>
    <row r="788" spans="1:14">
      <c r="A788" t="s">
        <v>1644</v>
      </c>
      <c r="B788" s="9" t="s">
        <v>854</v>
      </c>
      <c r="C788" t="s">
        <v>1899</v>
      </c>
      <c r="D788" t="s">
        <v>855</v>
      </c>
      <c r="E788" t="s">
        <v>4096</v>
      </c>
      <c r="F788" s="1">
        <v>43644</v>
      </c>
      <c r="G788" t="s">
        <v>1668</v>
      </c>
      <c r="H788" t="s">
        <v>1669</v>
      </c>
      <c r="I788" t="s">
        <v>1735</v>
      </c>
      <c r="J788" t="s">
        <v>58</v>
      </c>
      <c r="K788" t="s">
        <v>1879</v>
      </c>
      <c r="L788" t="s">
        <v>0</v>
      </c>
      <c r="M788" t="s">
        <v>4097</v>
      </c>
      <c r="N788" t="s">
        <v>1644</v>
      </c>
    </row>
    <row r="789" spans="1:14">
      <c r="A789" t="s">
        <v>1644</v>
      </c>
      <c r="B789" s="9" t="s">
        <v>856</v>
      </c>
      <c r="C789" t="s">
        <v>1899</v>
      </c>
      <c r="D789" t="s">
        <v>857</v>
      </c>
      <c r="E789" t="s">
        <v>4098</v>
      </c>
      <c r="F789" s="1">
        <v>43644</v>
      </c>
      <c r="G789" t="s">
        <v>1668</v>
      </c>
      <c r="H789" t="s">
        <v>1669</v>
      </c>
      <c r="I789" t="s">
        <v>1670</v>
      </c>
      <c r="J789" t="s">
        <v>1736</v>
      </c>
      <c r="K789" t="s">
        <v>1879</v>
      </c>
      <c r="L789" t="s">
        <v>0</v>
      </c>
      <c r="M789" t="s">
        <v>4099</v>
      </c>
      <c r="N789" t="s">
        <v>1644</v>
      </c>
    </row>
    <row r="790" spans="1:14">
      <c r="A790" t="s">
        <v>1644</v>
      </c>
      <c r="B790" s="9" t="s">
        <v>858</v>
      </c>
      <c r="C790" t="s">
        <v>1899</v>
      </c>
      <c r="D790" t="s">
        <v>4100</v>
      </c>
      <c r="E790" t="s">
        <v>4101</v>
      </c>
      <c r="F790" s="1">
        <v>43644</v>
      </c>
      <c r="G790" t="s">
        <v>1668</v>
      </c>
      <c r="H790" t="s">
        <v>1669</v>
      </c>
      <c r="I790" t="s">
        <v>1670</v>
      </c>
      <c r="J790" t="s">
        <v>1736</v>
      </c>
      <c r="K790" t="s">
        <v>1879</v>
      </c>
      <c r="L790" t="s">
        <v>0</v>
      </c>
      <c r="M790" t="s">
        <v>4102</v>
      </c>
      <c r="N790" t="s">
        <v>1644</v>
      </c>
    </row>
    <row r="791" spans="1:14">
      <c r="A791" t="s">
        <v>1644</v>
      </c>
      <c r="B791" s="9" t="s">
        <v>859</v>
      </c>
      <c r="C791" t="s">
        <v>1899</v>
      </c>
      <c r="D791" t="s">
        <v>4103</v>
      </c>
      <c r="E791" t="s">
        <v>4104</v>
      </c>
      <c r="F791" s="1">
        <v>43644</v>
      </c>
      <c r="G791" t="s">
        <v>1668</v>
      </c>
      <c r="H791" t="s">
        <v>1669</v>
      </c>
      <c r="I791" t="s">
        <v>1670</v>
      </c>
      <c r="J791" t="s">
        <v>1736</v>
      </c>
      <c r="K791" t="s">
        <v>1879</v>
      </c>
      <c r="L791" t="s">
        <v>1677</v>
      </c>
      <c r="M791" t="s">
        <v>4105</v>
      </c>
      <c r="N791" t="s">
        <v>1644</v>
      </c>
    </row>
    <row r="792" spans="1:14">
      <c r="A792" t="s">
        <v>1644</v>
      </c>
      <c r="B792" s="9" t="s">
        <v>860</v>
      </c>
      <c r="C792" t="s">
        <v>1899</v>
      </c>
      <c r="D792" t="s">
        <v>861</v>
      </c>
      <c r="E792" t="s">
        <v>4106</v>
      </c>
      <c r="F792" s="1">
        <v>43644</v>
      </c>
      <c r="G792" t="s">
        <v>1668</v>
      </c>
      <c r="H792" t="s">
        <v>1669</v>
      </c>
      <c r="I792" t="s">
        <v>1670</v>
      </c>
      <c r="J792" t="s">
        <v>1736</v>
      </c>
      <c r="K792" t="s">
        <v>1879</v>
      </c>
      <c r="L792" t="s">
        <v>0</v>
      </c>
      <c r="M792" t="s">
        <v>4107</v>
      </c>
      <c r="N792" t="s">
        <v>1644</v>
      </c>
    </row>
    <row r="793" spans="1:14">
      <c r="A793" t="s">
        <v>1644</v>
      </c>
      <c r="B793" s="9" t="s">
        <v>862</v>
      </c>
      <c r="C793" t="s">
        <v>1899</v>
      </c>
      <c r="D793" t="s">
        <v>863</v>
      </c>
      <c r="E793" t="s">
        <v>4108</v>
      </c>
      <c r="F793" s="1">
        <v>43644</v>
      </c>
      <c r="G793" t="s">
        <v>1668</v>
      </c>
      <c r="H793" t="s">
        <v>1669</v>
      </c>
      <c r="I793" t="s">
        <v>1670</v>
      </c>
      <c r="J793" t="s">
        <v>1736</v>
      </c>
      <c r="K793" t="s">
        <v>1879</v>
      </c>
      <c r="L793" t="s">
        <v>1677</v>
      </c>
      <c r="M793" t="s">
        <v>4109</v>
      </c>
      <c r="N793" t="s">
        <v>1644</v>
      </c>
    </row>
    <row r="794" spans="1:14">
      <c r="A794" t="s">
        <v>1644</v>
      </c>
      <c r="B794" s="9" t="s">
        <v>864</v>
      </c>
      <c r="C794" t="s">
        <v>1899</v>
      </c>
      <c r="D794" t="s">
        <v>865</v>
      </c>
      <c r="E794" t="s">
        <v>4110</v>
      </c>
      <c r="F794" s="1">
        <v>43644</v>
      </c>
      <c r="G794" t="s">
        <v>1668</v>
      </c>
      <c r="H794" t="s">
        <v>1669</v>
      </c>
      <c r="I794" t="s">
        <v>1670</v>
      </c>
      <c r="J794" t="s">
        <v>1736</v>
      </c>
      <c r="K794" t="s">
        <v>1879</v>
      </c>
      <c r="L794" t="s">
        <v>1677</v>
      </c>
      <c r="M794" t="s">
        <v>4111</v>
      </c>
      <c r="N794" t="s">
        <v>1644</v>
      </c>
    </row>
    <row r="795" spans="1:14">
      <c r="A795" t="s">
        <v>1644</v>
      </c>
      <c r="B795" s="9" t="s">
        <v>866</v>
      </c>
      <c r="C795" t="s">
        <v>1899</v>
      </c>
      <c r="D795" t="s">
        <v>867</v>
      </c>
      <c r="E795" t="s">
        <v>4112</v>
      </c>
      <c r="F795" s="1">
        <v>43644</v>
      </c>
      <c r="G795" t="s">
        <v>1668</v>
      </c>
      <c r="H795" t="s">
        <v>1669</v>
      </c>
      <c r="I795" t="s">
        <v>1670</v>
      </c>
      <c r="J795" t="s">
        <v>1736</v>
      </c>
      <c r="K795" t="s">
        <v>1879</v>
      </c>
      <c r="L795" t="s">
        <v>1677</v>
      </c>
      <c r="M795" t="s">
        <v>4113</v>
      </c>
      <c r="N795" t="s">
        <v>1644</v>
      </c>
    </row>
    <row r="796" spans="1:14">
      <c r="A796" t="s">
        <v>1644</v>
      </c>
      <c r="B796" s="9" t="s">
        <v>868</v>
      </c>
      <c r="C796" t="s">
        <v>1899</v>
      </c>
      <c r="D796" t="s">
        <v>869</v>
      </c>
      <c r="E796" t="s">
        <v>4114</v>
      </c>
      <c r="F796" s="1">
        <v>43644</v>
      </c>
      <c r="G796" t="s">
        <v>1668</v>
      </c>
      <c r="H796" t="s">
        <v>1669</v>
      </c>
      <c r="I796" t="s">
        <v>1670</v>
      </c>
      <c r="J796" t="s">
        <v>1736</v>
      </c>
      <c r="K796" t="s">
        <v>1879</v>
      </c>
      <c r="L796" t="s">
        <v>1677</v>
      </c>
      <c r="M796" t="s">
        <v>4115</v>
      </c>
      <c r="N796" t="s">
        <v>1644</v>
      </c>
    </row>
    <row r="797" spans="1:14">
      <c r="A797" t="s">
        <v>10</v>
      </c>
      <c r="B797" s="9" t="s">
        <v>19</v>
      </c>
      <c r="C797" t="s">
        <v>1899</v>
      </c>
      <c r="D797" t="s">
        <v>20</v>
      </c>
      <c r="E797" t="s">
        <v>4116</v>
      </c>
      <c r="F797" s="1">
        <v>43644</v>
      </c>
      <c r="G797" t="s">
        <v>1668</v>
      </c>
      <c r="H797" t="s">
        <v>1870</v>
      </c>
      <c r="I797" t="s">
        <v>1670</v>
      </c>
      <c r="J797" t="s">
        <v>59</v>
      </c>
      <c r="K797" t="s">
        <v>1842</v>
      </c>
      <c r="L797" t="s">
        <v>1645</v>
      </c>
      <c r="M797" t="s">
        <v>4117</v>
      </c>
      <c r="N797" t="s">
        <v>10</v>
      </c>
    </row>
    <row r="798" spans="1:14">
      <c r="A798" t="s">
        <v>10</v>
      </c>
      <c r="B798" s="9" t="s">
        <v>870</v>
      </c>
      <c r="C798" t="s">
        <v>1899</v>
      </c>
      <c r="D798" t="s">
        <v>871</v>
      </c>
      <c r="E798" t="s">
        <v>4118</v>
      </c>
      <c r="F798" s="1">
        <v>43644</v>
      </c>
      <c r="G798" t="s">
        <v>2002</v>
      </c>
      <c r="H798" t="s">
        <v>1870</v>
      </c>
      <c r="I798" t="s">
        <v>1670</v>
      </c>
      <c r="J798" t="s">
        <v>59</v>
      </c>
      <c r="K798" t="s">
        <v>1842</v>
      </c>
      <c r="L798" t="s">
        <v>1645</v>
      </c>
      <c r="M798" t="s">
        <v>4119</v>
      </c>
      <c r="N798" t="s">
        <v>10</v>
      </c>
    </row>
    <row r="799" spans="1:14">
      <c r="A799" t="s">
        <v>10</v>
      </c>
      <c r="B799" s="9" t="s">
        <v>872</v>
      </c>
      <c r="C799" t="s">
        <v>1899</v>
      </c>
      <c r="D799" t="s">
        <v>873</v>
      </c>
      <c r="E799" t="s">
        <v>4120</v>
      </c>
      <c r="F799" s="1">
        <v>43644</v>
      </c>
      <c r="G799" t="s">
        <v>1668</v>
      </c>
      <c r="H799" t="s">
        <v>1870</v>
      </c>
      <c r="I799" t="s">
        <v>1670</v>
      </c>
      <c r="J799" t="s">
        <v>59</v>
      </c>
      <c r="K799" t="s">
        <v>1842</v>
      </c>
      <c r="L799" t="s">
        <v>1645</v>
      </c>
      <c r="M799" t="s">
        <v>4121</v>
      </c>
      <c r="N799" t="s">
        <v>10</v>
      </c>
    </row>
    <row r="800" spans="1:14">
      <c r="A800" t="s">
        <v>10</v>
      </c>
      <c r="B800" s="9" t="s">
        <v>874</v>
      </c>
      <c r="C800" t="s">
        <v>1899</v>
      </c>
      <c r="D800" t="s">
        <v>875</v>
      </c>
      <c r="E800" t="s">
        <v>4122</v>
      </c>
      <c r="F800" s="1">
        <v>43644</v>
      </c>
      <c r="G800" t="s">
        <v>1668</v>
      </c>
      <c r="H800" t="s">
        <v>1870</v>
      </c>
      <c r="I800" t="s">
        <v>1670</v>
      </c>
      <c r="J800" t="s">
        <v>59</v>
      </c>
      <c r="K800" t="s">
        <v>1842</v>
      </c>
      <c r="L800" t="s">
        <v>1645</v>
      </c>
      <c r="M800" t="s">
        <v>4123</v>
      </c>
      <c r="N800" t="s">
        <v>10</v>
      </c>
    </row>
    <row r="801" spans="1:14">
      <c r="A801" t="s">
        <v>1644</v>
      </c>
      <c r="B801" s="9" t="s">
        <v>4124</v>
      </c>
      <c r="C801" t="s">
        <v>1899</v>
      </c>
      <c r="D801" t="s">
        <v>4125</v>
      </c>
      <c r="E801" t="s">
        <v>4126</v>
      </c>
      <c r="F801" s="1">
        <v>43644</v>
      </c>
      <c r="G801" t="s">
        <v>1668</v>
      </c>
      <c r="H801" t="s">
        <v>1870</v>
      </c>
      <c r="I801" t="s">
        <v>1670</v>
      </c>
      <c r="J801" t="s">
        <v>2063</v>
      </c>
      <c r="K801" t="s">
        <v>4127</v>
      </c>
      <c r="L801" t="s">
        <v>2045</v>
      </c>
      <c r="M801" t="s">
        <v>4128</v>
      </c>
      <c r="N801" t="s">
        <v>1644</v>
      </c>
    </row>
    <row r="802" spans="1:14">
      <c r="A802" t="s">
        <v>1644</v>
      </c>
      <c r="B802" s="9" t="s">
        <v>4129</v>
      </c>
      <c r="C802" t="s">
        <v>1899</v>
      </c>
      <c r="D802" t="s">
        <v>4130</v>
      </c>
      <c r="E802" t="s">
        <v>4131</v>
      </c>
      <c r="F802" s="1">
        <v>43644</v>
      </c>
      <c r="G802" t="s">
        <v>3055</v>
      </c>
      <c r="H802" t="s">
        <v>1669</v>
      </c>
      <c r="I802" t="s">
        <v>1670</v>
      </c>
      <c r="J802" t="s">
        <v>105</v>
      </c>
      <c r="K802" t="s">
        <v>4127</v>
      </c>
      <c r="L802" t="s">
        <v>2045</v>
      </c>
      <c r="M802" t="s">
        <v>4132</v>
      </c>
      <c r="N802" t="s">
        <v>1644</v>
      </c>
    </row>
    <row r="803" spans="1:14">
      <c r="A803" t="s">
        <v>1644</v>
      </c>
      <c r="B803" s="9" t="s">
        <v>4133</v>
      </c>
      <c r="C803" t="s">
        <v>1899</v>
      </c>
      <c r="D803" t="s">
        <v>4134</v>
      </c>
      <c r="E803" t="s">
        <v>4135</v>
      </c>
      <c r="F803" s="1">
        <v>43644</v>
      </c>
      <c r="G803" t="s">
        <v>3055</v>
      </c>
      <c r="H803" t="s">
        <v>1870</v>
      </c>
      <c r="I803" t="s">
        <v>1670</v>
      </c>
      <c r="J803" t="s">
        <v>105</v>
      </c>
      <c r="K803" t="s">
        <v>4127</v>
      </c>
      <c r="L803" t="s">
        <v>2045</v>
      </c>
      <c r="M803" t="s">
        <v>4136</v>
      </c>
      <c r="N803" t="s">
        <v>1644</v>
      </c>
    </row>
    <row r="804" spans="1:14">
      <c r="A804" t="s">
        <v>1644</v>
      </c>
      <c r="B804" s="9" t="s">
        <v>4137</v>
      </c>
      <c r="C804" t="s">
        <v>1899</v>
      </c>
      <c r="D804" t="s">
        <v>4138</v>
      </c>
      <c r="E804" t="s">
        <v>4139</v>
      </c>
      <c r="F804" s="1">
        <v>43644</v>
      </c>
      <c r="G804" t="s">
        <v>3055</v>
      </c>
      <c r="H804" t="s">
        <v>1870</v>
      </c>
      <c r="I804" t="s">
        <v>1670</v>
      </c>
      <c r="J804" t="s">
        <v>105</v>
      </c>
      <c r="K804" t="s">
        <v>4127</v>
      </c>
      <c r="L804" t="s">
        <v>2045</v>
      </c>
      <c r="M804" t="s">
        <v>4140</v>
      </c>
      <c r="N804" t="s">
        <v>1644</v>
      </c>
    </row>
    <row r="805" spans="1:14">
      <c r="A805" t="s">
        <v>1644</v>
      </c>
      <c r="B805" s="9" t="s">
        <v>4141</v>
      </c>
      <c r="C805" t="s">
        <v>1899</v>
      </c>
      <c r="D805" t="s">
        <v>4142</v>
      </c>
      <c r="E805" t="s">
        <v>4143</v>
      </c>
      <c r="F805" s="1">
        <v>43644</v>
      </c>
      <c r="G805" t="s">
        <v>3055</v>
      </c>
      <c r="H805" t="s">
        <v>1870</v>
      </c>
      <c r="I805" t="s">
        <v>1670</v>
      </c>
      <c r="J805" t="s">
        <v>105</v>
      </c>
      <c r="K805" t="s">
        <v>4127</v>
      </c>
      <c r="L805" t="s">
        <v>2045</v>
      </c>
      <c r="M805" t="s">
        <v>4144</v>
      </c>
      <c r="N805" t="s">
        <v>1644</v>
      </c>
    </row>
    <row r="806" spans="1:14">
      <c r="A806" t="s">
        <v>1644</v>
      </c>
      <c r="B806" s="9" t="s">
        <v>876</v>
      </c>
      <c r="C806" t="s">
        <v>1899</v>
      </c>
      <c r="D806" t="s">
        <v>877</v>
      </c>
      <c r="E806" t="s">
        <v>4145</v>
      </c>
      <c r="F806" s="1">
        <v>43644</v>
      </c>
      <c r="G806" t="s">
        <v>1668</v>
      </c>
      <c r="H806" t="s">
        <v>1669</v>
      </c>
      <c r="I806" t="s">
        <v>1670</v>
      </c>
      <c r="J806" t="s">
        <v>3285</v>
      </c>
      <c r="K806" t="s">
        <v>4146</v>
      </c>
      <c r="L806" t="s">
        <v>1677</v>
      </c>
      <c r="M806" t="s">
        <v>4147</v>
      </c>
      <c r="N806" t="s">
        <v>1644</v>
      </c>
    </row>
    <row r="807" spans="1:14">
      <c r="A807" t="s">
        <v>1644</v>
      </c>
      <c r="B807" s="9" t="s">
        <v>878</v>
      </c>
      <c r="C807" t="s">
        <v>1899</v>
      </c>
      <c r="D807" t="s">
        <v>879</v>
      </c>
      <c r="E807" t="s">
        <v>4148</v>
      </c>
      <c r="F807" s="1">
        <v>43644</v>
      </c>
      <c r="G807" t="s">
        <v>1668</v>
      </c>
      <c r="H807" t="s">
        <v>1669</v>
      </c>
      <c r="I807" t="s">
        <v>1670</v>
      </c>
      <c r="J807" t="s">
        <v>58</v>
      </c>
      <c r="K807" t="s">
        <v>4146</v>
      </c>
      <c r="L807" t="s">
        <v>1677</v>
      </c>
      <c r="M807" t="s">
        <v>4149</v>
      </c>
      <c r="N807" t="s">
        <v>1644</v>
      </c>
    </row>
    <row r="808" spans="1:14">
      <c r="A808" t="s">
        <v>1644</v>
      </c>
      <c r="B808" s="9" t="s">
        <v>880</v>
      </c>
      <c r="C808" t="s">
        <v>1899</v>
      </c>
      <c r="D808" t="s">
        <v>881</v>
      </c>
      <c r="E808" t="s">
        <v>4150</v>
      </c>
      <c r="F808" s="1">
        <v>43644</v>
      </c>
      <c r="G808" t="s">
        <v>1668</v>
      </c>
      <c r="H808" t="s">
        <v>1669</v>
      </c>
      <c r="I808" t="s">
        <v>1670</v>
      </c>
      <c r="J808" t="s">
        <v>58</v>
      </c>
      <c r="K808" t="s">
        <v>4146</v>
      </c>
      <c r="L808" t="s">
        <v>4151</v>
      </c>
      <c r="M808" t="s">
        <v>4152</v>
      </c>
      <c r="N808" t="s">
        <v>1644</v>
      </c>
    </row>
    <row r="809" spans="1:14">
      <c r="A809" t="s">
        <v>1644</v>
      </c>
      <c r="B809" s="9" t="s">
        <v>882</v>
      </c>
      <c r="C809" t="s">
        <v>1899</v>
      </c>
      <c r="D809" t="s">
        <v>883</v>
      </c>
      <c r="E809" t="s">
        <v>4153</v>
      </c>
      <c r="F809" s="1">
        <v>43644</v>
      </c>
      <c r="G809" t="s">
        <v>1668</v>
      </c>
      <c r="H809" t="s">
        <v>1669</v>
      </c>
      <c r="I809" t="s">
        <v>1670</v>
      </c>
      <c r="J809" t="s">
        <v>58</v>
      </c>
      <c r="K809" t="s">
        <v>4146</v>
      </c>
      <c r="L809" t="s">
        <v>1677</v>
      </c>
      <c r="M809" t="s">
        <v>4154</v>
      </c>
      <c r="N809" t="s">
        <v>1644</v>
      </c>
    </row>
    <row r="810" spans="1:14">
      <c r="A810" t="s">
        <v>1644</v>
      </c>
      <c r="B810" s="9" t="s">
        <v>884</v>
      </c>
      <c r="C810" t="s">
        <v>1899</v>
      </c>
      <c r="D810" t="s">
        <v>885</v>
      </c>
      <c r="E810" t="s">
        <v>4155</v>
      </c>
      <c r="F810" s="1">
        <v>43644</v>
      </c>
      <c r="G810" t="s">
        <v>1668</v>
      </c>
      <c r="H810" t="s">
        <v>1669</v>
      </c>
      <c r="I810" t="s">
        <v>1670</v>
      </c>
      <c r="J810" t="s">
        <v>58</v>
      </c>
      <c r="K810" t="s">
        <v>4146</v>
      </c>
      <c r="L810" t="s">
        <v>4151</v>
      </c>
      <c r="M810" t="s">
        <v>4156</v>
      </c>
      <c r="N810" t="s">
        <v>1644</v>
      </c>
    </row>
    <row r="811" spans="1:14">
      <c r="A811" t="s">
        <v>1644</v>
      </c>
      <c r="B811" s="9" t="s">
        <v>886</v>
      </c>
      <c r="C811" t="s">
        <v>1899</v>
      </c>
      <c r="D811" t="s">
        <v>887</v>
      </c>
      <c r="E811" t="s">
        <v>4157</v>
      </c>
      <c r="F811" s="1">
        <v>43644</v>
      </c>
      <c r="G811" t="s">
        <v>1668</v>
      </c>
      <c r="H811" t="s">
        <v>1669</v>
      </c>
      <c r="I811" t="s">
        <v>1670</v>
      </c>
      <c r="J811" t="s">
        <v>58</v>
      </c>
      <c r="K811" t="s">
        <v>4146</v>
      </c>
      <c r="L811" t="s">
        <v>1677</v>
      </c>
      <c r="M811" t="s">
        <v>4158</v>
      </c>
      <c r="N811" t="s">
        <v>1644</v>
      </c>
    </row>
    <row r="812" spans="1:14">
      <c r="A812" t="s">
        <v>1644</v>
      </c>
      <c r="B812" s="9" t="s">
        <v>888</v>
      </c>
      <c r="C812" t="s">
        <v>1899</v>
      </c>
      <c r="D812" t="s">
        <v>889</v>
      </c>
      <c r="E812" t="s">
        <v>4159</v>
      </c>
      <c r="F812" s="1">
        <v>43644</v>
      </c>
      <c r="G812" t="s">
        <v>1668</v>
      </c>
      <c r="H812" t="s">
        <v>1669</v>
      </c>
      <c r="I812" t="s">
        <v>1670</v>
      </c>
      <c r="J812" t="s">
        <v>58</v>
      </c>
      <c r="K812" t="s">
        <v>4146</v>
      </c>
      <c r="L812" t="s">
        <v>1677</v>
      </c>
      <c r="M812" t="s">
        <v>4160</v>
      </c>
      <c r="N812" t="s">
        <v>1644</v>
      </c>
    </row>
    <row r="813" spans="1:14">
      <c r="A813" t="s">
        <v>1644</v>
      </c>
      <c r="B813" s="9" t="s">
        <v>890</v>
      </c>
      <c r="C813" t="s">
        <v>1899</v>
      </c>
      <c r="D813" t="s">
        <v>891</v>
      </c>
      <c r="E813" t="s">
        <v>4161</v>
      </c>
      <c r="F813" s="1">
        <v>43644</v>
      </c>
      <c r="G813" t="s">
        <v>1668</v>
      </c>
      <c r="H813" t="s">
        <v>1669</v>
      </c>
      <c r="I813" t="s">
        <v>1670</v>
      </c>
      <c r="J813" t="s">
        <v>58</v>
      </c>
      <c r="K813" t="s">
        <v>4146</v>
      </c>
      <c r="L813" t="s">
        <v>1677</v>
      </c>
      <c r="M813" t="s">
        <v>4162</v>
      </c>
      <c r="N813" t="s">
        <v>1644</v>
      </c>
    </row>
    <row r="814" spans="1:14">
      <c r="A814" t="s">
        <v>1644</v>
      </c>
      <c r="B814" s="9" t="s">
        <v>892</v>
      </c>
      <c r="C814" t="s">
        <v>1899</v>
      </c>
      <c r="D814" t="s">
        <v>4163</v>
      </c>
      <c r="E814" t="s">
        <v>4164</v>
      </c>
      <c r="F814" s="1">
        <v>43644</v>
      </c>
      <c r="G814" t="s">
        <v>1668</v>
      </c>
      <c r="H814" t="s">
        <v>1669</v>
      </c>
      <c r="I814" t="s">
        <v>1670</v>
      </c>
      <c r="J814" t="s">
        <v>105</v>
      </c>
      <c r="K814" t="s">
        <v>4146</v>
      </c>
      <c r="L814" t="s">
        <v>1677</v>
      </c>
      <c r="M814" t="s">
        <v>4165</v>
      </c>
      <c r="N814" t="s">
        <v>1644</v>
      </c>
    </row>
    <row r="815" spans="1:14">
      <c r="A815" t="s">
        <v>1644</v>
      </c>
      <c r="B815" s="9" t="s">
        <v>893</v>
      </c>
      <c r="C815" t="s">
        <v>1899</v>
      </c>
      <c r="D815" t="s">
        <v>4166</v>
      </c>
      <c r="E815" t="s">
        <v>4167</v>
      </c>
      <c r="F815" s="1">
        <v>43644</v>
      </c>
      <c r="G815" t="s">
        <v>1668</v>
      </c>
      <c r="H815" t="s">
        <v>1694</v>
      </c>
      <c r="I815" t="s">
        <v>1670</v>
      </c>
      <c r="J815" t="s">
        <v>59</v>
      </c>
      <c r="K815" t="s">
        <v>4168</v>
      </c>
      <c r="L815" t="s">
        <v>1677</v>
      </c>
      <c r="M815" t="s">
        <v>4169</v>
      </c>
      <c r="N815" t="s">
        <v>1644</v>
      </c>
    </row>
    <row r="816" spans="1:14">
      <c r="A816" t="s">
        <v>1644</v>
      </c>
      <c r="B816" s="9" t="s">
        <v>894</v>
      </c>
      <c r="C816" t="s">
        <v>1899</v>
      </c>
      <c r="D816" t="s">
        <v>4170</v>
      </c>
      <c r="E816" t="s">
        <v>4171</v>
      </c>
      <c r="F816" s="1">
        <v>43644</v>
      </c>
      <c r="G816" t="s">
        <v>1668</v>
      </c>
      <c r="H816" t="s">
        <v>1694</v>
      </c>
      <c r="I816" t="s">
        <v>1670</v>
      </c>
      <c r="J816" t="s">
        <v>59</v>
      </c>
      <c r="K816" t="s">
        <v>4168</v>
      </c>
      <c r="L816" t="s">
        <v>1677</v>
      </c>
      <c r="M816" t="s">
        <v>4172</v>
      </c>
      <c r="N816" t="s">
        <v>1644</v>
      </c>
    </row>
    <row r="817" spans="1:14">
      <c r="A817" t="s">
        <v>1644</v>
      </c>
      <c r="B817" s="9" t="s">
        <v>895</v>
      </c>
      <c r="C817" t="s">
        <v>1899</v>
      </c>
      <c r="D817" t="s">
        <v>4173</v>
      </c>
      <c r="E817" t="s">
        <v>4174</v>
      </c>
      <c r="F817" s="1">
        <v>43644</v>
      </c>
      <c r="G817" t="s">
        <v>1668</v>
      </c>
      <c r="H817" t="s">
        <v>1694</v>
      </c>
      <c r="I817" t="s">
        <v>1670</v>
      </c>
      <c r="J817" t="s">
        <v>59</v>
      </c>
      <c r="K817" t="s">
        <v>4168</v>
      </c>
      <c r="L817" t="s">
        <v>1677</v>
      </c>
      <c r="M817" t="s">
        <v>4175</v>
      </c>
      <c r="N817" t="s">
        <v>1644</v>
      </c>
    </row>
    <row r="818" spans="1:14">
      <c r="A818" t="s">
        <v>1644</v>
      </c>
      <c r="B818" s="9" t="s">
        <v>896</v>
      </c>
      <c r="C818" t="s">
        <v>1899</v>
      </c>
      <c r="D818" t="s">
        <v>4176</v>
      </c>
      <c r="E818" t="s">
        <v>4177</v>
      </c>
      <c r="F818" s="1">
        <v>43644</v>
      </c>
      <c r="G818" t="s">
        <v>1668</v>
      </c>
      <c r="H818" t="s">
        <v>1669</v>
      </c>
      <c r="I818" t="s">
        <v>1670</v>
      </c>
      <c r="J818" t="s">
        <v>3138</v>
      </c>
      <c r="K818" t="s">
        <v>4178</v>
      </c>
      <c r="L818" t="s">
        <v>1827</v>
      </c>
      <c r="M818" t="s">
        <v>4179</v>
      </c>
      <c r="N818" t="s">
        <v>1644</v>
      </c>
    </row>
    <row r="819" spans="1:14">
      <c r="A819" t="s">
        <v>1644</v>
      </c>
      <c r="B819" s="9" t="s">
        <v>897</v>
      </c>
      <c r="C819" t="s">
        <v>1899</v>
      </c>
      <c r="D819" t="s">
        <v>898</v>
      </c>
      <c r="E819" t="s">
        <v>4180</v>
      </c>
      <c r="F819" s="1">
        <v>43644</v>
      </c>
      <c r="G819" t="s">
        <v>1668</v>
      </c>
      <c r="H819" t="s">
        <v>1669</v>
      </c>
      <c r="I819" t="s">
        <v>1670</v>
      </c>
      <c r="J819" t="s">
        <v>59</v>
      </c>
      <c r="K819" t="s">
        <v>4178</v>
      </c>
      <c r="L819" t="s">
        <v>1827</v>
      </c>
      <c r="M819" t="s">
        <v>4181</v>
      </c>
      <c r="N819" t="s">
        <v>1644</v>
      </c>
    </row>
    <row r="820" spans="1:14">
      <c r="A820" t="s">
        <v>1644</v>
      </c>
      <c r="B820" s="9" t="s">
        <v>899</v>
      </c>
      <c r="C820" t="s">
        <v>1899</v>
      </c>
      <c r="D820" t="s">
        <v>4182</v>
      </c>
      <c r="E820" t="s">
        <v>4183</v>
      </c>
      <c r="F820" s="1">
        <v>43646</v>
      </c>
      <c r="G820" t="s">
        <v>1668</v>
      </c>
      <c r="H820" t="s">
        <v>1669</v>
      </c>
      <c r="I820" t="s">
        <v>1670</v>
      </c>
      <c r="J820" t="s">
        <v>3341</v>
      </c>
      <c r="K820" t="s">
        <v>4178</v>
      </c>
      <c r="L820" t="s">
        <v>1827</v>
      </c>
      <c r="M820" t="s">
        <v>4184</v>
      </c>
      <c r="N820" t="s">
        <v>1644</v>
      </c>
    </row>
    <row r="821" spans="1:14">
      <c r="A821" t="s">
        <v>3</v>
      </c>
      <c r="B821" s="9" t="s">
        <v>900</v>
      </c>
      <c r="C821" t="s">
        <v>1899</v>
      </c>
      <c r="D821" t="s">
        <v>4185</v>
      </c>
      <c r="E821" t="s">
        <v>4186</v>
      </c>
      <c r="F821" s="1">
        <v>43644</v>
      </c>
      <c r="G821" t="s">
        <v>1668</v>
      </c>
      <c r="H821" t="s">
        <v>1694</v>
      </c>
      <c r="I821" t="s">
        <v>1670</v>
      </c>
      <c r="J821" t="s">
        <v>3341</v>
      </c>
      <c r="K821" t="s">
        <v>4178</v>
      </c>
      <c r="L821" t="s">
        <v>1827</v>
      </c>
      <c r="M821" t="s">
        <v>4187</v>
      </c>
      <c r="N821" t="s">
        <v>3</v>
      </c>
    </row>
    <row r="822" spans="1:14">
      <c r="A822" t="s">
        <v>3</v>
      </c>
      <c r="B822" s="9" t="s">
        <v>901</v>
      </c>
      <c r="C822" t="s">
        <v>1899</v>
      </c>
      <c r="D822" t="s">
        <v>4188</v>
      </c>
      <c r="E822" t="s">
        <v>4189</v>
      </c>
      <c r="F822" s="1">
        <v>43644</v>
      </c>
      <c r="G822" t="s">
        <v>1668</v>
      </c>
      <c r="H822" t="s">
        <v>1694</v>
      </c>
      <c r="I822" t="s">
        <v>1670</v>
      </c>
      <c r="J822" t="s">
        <v>3341</v>
      </c>
      <c r="K822" t="s">
        <v>4178</v>
      </c>
      <c r="L822" t="s">
        <v>1827</v>
      </c>
      <c r="M822" t="s">
        <v>4190</v>
      </c>
      <c r="N822" t="s">
        <v>3</v>
      </c>
    </row>
    <row r="823" spans="1:14">
      <c r="A823" t="s">
        <v>1644</v>
      </c>
      <c r="B823" s="9" t="s">
        <v>902</v>
      </c>
      <c r="C823" t="s">
        <v>1899</v>
      </c>
      <c r="D823" t="s">
        <v>903</v>
      </c>
      <c r="E823" t="s">
        <v>4191</v>
      </c>
      <c r="F823" s="1">
        <v>43644</v>
      </c>
      <c r="G823" t="s">
        <v>1668</v>
      </c>
      <c r="H823" t="s">
        <v>1694</v>
      </c>
      <c r="I823" t="s">
        <v>1670</v>
      </c>
      <c r="J823" t="s">
        <v>3341</v>
      </c>
      <c r="K823" t="s">
        <v>4178</v>
      </c>
      <c r="L823" t="s">
        <v>1827</v>
      </c>
      <c r="M823" t="s">
        <v>4192</v>
      </c>
      <c r="N823" t="s">
        <v>1644</v>
      </c>
    </row>
    <row r="824" spans="1:14">
      <c r="A824" t="s">
        <v>1644</v>
      </c>
      <c r="B824" s="9" t="s">
        <v>904</v>
      </c>
      <c r="C824" t="s">
        <v>1899</v>
      </c>
      <c r="D824" t="s">
        <v>905</v>
      </c>
      <c r="E824" t="s">
        <v>4193</v>
      </c>
      <c r="F824" s="1">
        <v>43644</v>
      </c>
      <c r="G824" t="s">
        <v>1668</v>
      </c>
      <c r="H824" t="s">
        <v>1669</v>
      </c>
      <c r="I824" t="s">
        <v>1735</v>
      </c>
      <c r="J824" t="s">
        <v>2058</v>
      </c>
      <c r="K824" t="s">
        <v>4178</v>
      </c>
      <c r="L824" t="s">
        <v>1827</v>
      </c>
      <c r="M824" t="s">
        <v>4194</v>
      </c>
      <c r="N824" t="s">
        <v>1644</v>
      </c>
    </row>
    <row r="825" spans="1:14">
      <c r="A825" t="s">
        <v>1644</v>
      </c>
      <c r="B825" s="9" t="s">
        <v>906</v>
      </c>
      <c r="C825" t="s">
        <v>1899</v>
      </c>
      <c r="D825" t="s">
        <v>907</v>
      </c>
      <c r="E825" t="s">
        <v>4195</v>
      </c>
      <c r="F825" s="1">
        <v>43644</v>
      </c>
      <c r="G825" t="s">
        <v>1668</v>
      </c>
      <c r="H825" t="s">
        <v>1694</v>
      </c>
      <c r="I825" t="s">
        <v>1670</v>
      </c>
      <c r="J825" t="s">
        <v>2058</v>
      </c>
      <c r="K825" t="s">
        <v>4178</v>
      </c>
      <c r="L825" t="s">
        <v>1827</v>
      </c>
      <c r="M825" t="s">
        <v>4196</v>
      </c>
      <c r="N825" t="s">
        <v>1644</v>
      </c>
    </row>
    <row r="826" spans="1:14">
      <c r="A826" t="s">
        <v>3</v>
      </c>
      <c r="B826" s="9" t="s">
        <v>908</v>
      </c>
      <c r="C826" t="s">
        <v>1899</v>
      </c>
      <c r="D826" t="s">
        <v>909</v>
      </c>
      <c r="E826" t="s">
        <v>4197</v>
      </c>
      <c r="F826" s="1">
        <v>43644</v>
      </c>
      <c r="G826" t="s">
        <v>1814</v>
      </c>
      <c r="H826" t="s">
        <v>1694</v>
      </c>
      <c r="I826" t="s">
        <v>1735</v>
      </c>
      <c r="J826" t="s">
        <v>59</v>
      </c>
      <c r="K826" t="s">
        <v>4178</v>
      </c>
      <c r="L826" t="s">
        <v>1827</v>
      </c>
      <c r="M826" t="s">
        <v>4198</v>
      </c>
      <c r="N826" t="s">
        <v>3</v>
      </c>
    </row>
    <row r="827" spans="1:14">
      <c r="A827" t="s">
        <v>1644</v>
      </c>
      <c r="B827" s="9" t="s">
        <v>910</v>
      </c>
      <c r="C827" t="s">
        <v>1899</v>
      </c>
      <c r="D827" t="s">
        <v>911</v>
      </c>
      <c r="E827" t="s">
        <v>4199</v>
      </c>
      <c r="F827" s="1">
        <v>43644</v>
      </c>
      <c r="G827" t="s">
        <v>1668</v>
      </c>
      <c r="H827" t="s">
        <v>1669</v>
      </c>
      <c r="I827" t="s">
        <v>1735</v>
      </c>
      <c r="J827" t="s">
        <v>2058</v>
      </c>
      <c r="K827" t="s">
        <v>4178</v>
      </c>
      <c r="L827" t="s">
        <v>1827</v>
      </c>
      <c r="M827" t="s">
        <v>4200</v>
      </c>
      <c r="N827" t="s">
        <v>1644</v>
      </c>
    </row>
    <row r="828" spans="1:14">
      <c r="A828" t="s">
        <v>1644</v>
      </c>
      <c r="B828" s="9" t="s">
        <v>912</v>
      </c>
      <c r="C828" t="s">
        <v>1899</v>
      </c>
      <c r="D828" t="s">
        <v>913</v>
      </c>
      <c r="E828" t="s">
        <v>4201</v>
      </c>
      <c r="F828" s="1">
        <v>43644</v>
      </c>
      <c r="G828" t="s">
        <v>1668</v>
      </c>
      <c r="H828" t="s">
        <v>1669</v>
      </c>
      <c r="I828" t="s">
        <v>1735</v>
      </c>
      <c r="J828" t="s">
        <v>2058</v>
      </c>
      <c r="K828" t="s">
        <v>4178</v>
      </c>
      <c r="L828" t="s">
        <v>1827</v>
      </c>
      <c r="M828" t="s">
        <v>4202</v>
      </c>
      <c r="N828" t="s">
        <v>1644</v>
      </c>
    </row>
    <row r="829" spans="1:14">
      <c r="A829" t="s">
        <v>1644</v>
      </c>
      <c r="B829" s="9" t="s">
        <v>914</v>
      </c>
      <c r="C829" t="s">
        <v>1899</v>
      </c>
      <c r="D829" t="s">
        <v>915</v>
      </c>
      <c r="E829" t="s">
        <v>4203</v>
      </c>
      <c r="F829" s="1">
        <v>43644</v>
      </c>
      <c r="G829" t="s">
        <v>1668</v>
      </c>
      <c r="H829" t="s">
        <v>1669</v>
      </c>
      <c r="I829" t="s">
        <v>1735</v>
      </c>
      <c r="J829" t="s">
        <v>2058</v>
      </c>
      <c r="K829" t="s">
        <v>4178</v>
      </c>
      <c r="L829" t="s">
        <v>1827</v>
      </c>
      <c r="M829" t="s">
        <v>4204</v>
      </c>
      <c r="N829" t="s">
        <v>1644</v>
      </c>
    </row>
    <row r="830" spans="1:14">
      <c r="A830" t="s">
        <v>1644</v>
      </c>
      <c r="B830" s="9" t="s">
        <v>916</v>
      </c>
      <c r="C830" t="s">
        <v>1899</v>
      </c>
      <c r="D830" t="s">
        <v>917</v>
      </c>
      <c r="E830" t="s">
        <v>4205</v>
      </c>
      <c r="F830" s="1">
        <v>43644</v>
      </c>
      <c r="G830" t="s">
        <v>1668</v>
      </c>
      <c r="H830" t="s">
        <v>1694</v>
      </c>
      <c r="I830" t="s">
        <v>1735</v>
      </c>
      <c r="J830" t="s">
        <v>59</v>
      </c>
      <c r="K830" t="s">
        <v>4178</v>
      </c>
      <c r="L830" t="s">
        <v>1827</v>
      </c>
      <c r="M830" t="s">
        <v>4206</v>
      </c>
      <c r="N830" t="s">
        <v>1644</v>
      </c>
    </row>
    <row r="831" spans="1:14">
      <c r="A831" t="s">
        <v>3</v>
      </c>
      <c r="B831" s="9" t="s">
        <v>918</v>
      </c>
      <c r="C831" t="s">
        <v>1899</v>
      </c>
      <c r="D831" t="s">
        <v>919</v>
      </c>
      <c r="E831" t="s">
        <v>4207</v>
      </c>
      <c r="F831" s="1">
        <v>43644</v>
      </c>
      <c r="G831" t="s">
        <v>1763</v>
      </c>
      <c r="H831" t="s">
        <v>1694</v>
      </c>
      <c r="I831" t="s">
        <v>1735</v>
      </c>
      <c r="J831" t="s">
        <v>59</v>
      </c>
      <c r="K831" t="s">
        <v>4178</v>
      </c>
      <c r="L831" t="s">
        <v>1827</v>
      </c>
      <c r="M831" t="s">
        <v>4208</v>
      </c>
      <c r="N831" t="s">
        <v>3</v>
      </c>
    </row>
    <row r="832" spans="1:14">
      <c r="A832" t="s">
        <v>3</v>
      </c>
      <c r="B832" s="9" t="s">
        <v>920</v>
      </c>
      <c r="C832" t="s">
        <v>1899</v>
      </c>
      <c r="D832" t="s">
        <v>921</v>
      </c>
      <c r="E832" t="s">
        <v>4209</v>
      </c>
      <c r="F832" s="1">
        <v>43644</v>
      </c>
      <c r="G832" t="s">
        <v>1763</v>
      </c>
      <c r="H832" t="s">
        <v>1669</v>
      </c>
      <c r="I832" t="s">
        <v>1735</v>
      </c>
      <c r="J832" t="s">
        <v>59</v>
      </c>
      <c r="K832" t="s">
        <v>4178</v>
      </c>
      <c r="L832" t="s">
        <v>1827</v>
      </c>
      <c r="M832" t="s">
        <v>4210</v>
      </c>
      <c r="N832" t="s">
        <v>3</v>
      </c>
    </row>
    <row r="833" spans="1:14">
      <c r="A833" t="s">
        <v>3</v>
      </c>
      <c r="B833" s="9" t="s">
        <v>922</v>
      </c>
      <c r="C833" t="s">
        <v>1899</v>
      </c>
      <c r="D833" t="s">
        <v>923</v>
      </c>
      <c r="E833" t="s">
        <v>4211</v>
      </c>
      <c r="F833" s="1">
        <v>43644</v>
      </c>
      <c r="G833" t="s">
        <v>1763</v>
      </c>
      <c r="H833" t="s">
        <v>1669</v>
      </c>
      <c r="I833" t="s">
        <v>1735</v>
      </c>
      <c r="J833" t="s">
        <v>59</v>
      </c>
      <c r="K833" t="s">
        <v>4178</v>
      </c>
      <c r="L833" t="s">
        <v>1827</v>
      </c>
      <c r="M833" t="s">
        <v>4212</v>
      </c>
      <c r="N833" t="s">
        <v>3</v>
      </c>
    </row>
    <row r="834" spans="1:14">
      <c r="A834" t="s">
        <v>3</v>
      </c>
      <c r="B834" s="9" t="s">
        <v>924</v>
      </c>
      <c r="C834" t="s">
        <v>1899</v>
      </c>
      <c r="D834" t="s">
        <v>925</v>
      </c>
      <c r="E834" t="s">
        <v>4213</v>
      </c>
      <c r="F834" s="1">
        <v>43644</v>
      </c>
      <c r="G834" t="s">
        <v>1763</v>
      </c>
      <c r="H834" t="s">
        <v>1669</v>
      </c>
      <c r="I834" t="s">
        <v>1735</v>
      </c>
      <c r="J834" t="s">
        <v>59</v>
      </c>
      <c r="K834" t="s">
        <v>4178</v>
      </c>
      <c r="L834" t="s">
        <v>1827</v>
      </c>
      <c r="M834" t="s">
        <v>4214</v>
      </c>
      <c r="N834" t="s">
        <v>3</v>
      </c>
    </row>
    <row r="835" spans="1:14">
      <c r="A835" t="s">
        <v>3</v>
      </c>
      <c r="B835" s="9" t="s">
        <v>926</v>
      </c>
      <c r="C835" t="s">
        <v>1899</v>
      </c>
      <c r="D835" t="s">
        <v>927</v>
      </c>
      <c r="E835" t="s">
        <v>4215</v>
      </c>
      <c r="F835" s="1">
        <v>43640</v>
      </c>
      <c r="G835" t="s">
        <v>1763</v>
      </c>
      <c r="H835" t="s">
        <v>1669</v>
      </c>
      <c r="I835" t="s">
        <v>1735</v>
      </c>
      <c r="J835" t="s">
        <v>3341</v>
      </c>
      <c r="K835" t="s">
        <v>4178</v>
      </c>
      <c r="L835" t="s">
        <v>1827</v>
      </c>
      <c r="M835" t="s">
        <v>4216</v>
      </c>
      <c r="N835" t="s">
        <v>3</v>
      </c>
    </row>
    <row r="836" spans="1:14">
      <c r="A836" t="s">
        <v>1644</v>
      </c>
      <c r="B836" s="9" t="s">
        <v>928</v>
      </c>
      <c r="C836" t="s">
        <v>1899</v>
      </c>
      <c r="D836" t="s">
        <v>929</v>
      </c>
      <c r="E836" t="s">
        <v>4217</v>
      </c>
      <c r="F836" s="1">
        <v>43644</v>
      </c>
      <c r="G836" t="s">
        <v>1668</v>
      </c>
      <c r="H836" t="s">
        <v>1669</v>
      </c>
      <c r="I836" t="s">
        <v>1670</v>
      </c>
      <c r="J836" t="s">
        <v>59</v>
      </c>
      <c r="K836" t="s">
        <v>4178</v>
      </c>
      <c r="L836" t="s">
        <v>1827</v>
      </c>
      <c r="M836" t="s">
        <v>4218</v>
      </c>
      <c r="N836" t="s">
        <v>1644</v>
      </c>
    </row>
    <row r="837" spans="1:14">
      <c r="A837" t="s">
        <v>3</v>
      </c>
      <c r="B837" s="9" t="s">
        <v>930</v>
      </c>
      <c r="C837" t="s">
        <v>1899</v>
      </c>
      <c r="D837" t="s">
        <v>931</v>
      </c>
      <c r="E837" t="s">
        <v>4219</v>
      </c>
      <c r="F837" s="1">
        <v>43644</v>
      </c>
      <c r="G837" t="s">
        <v>1763</v>
      </c>
      <c r="H837" t="s">
        <v>1669</v>
      </c>
      <c r="I837" t="s">
        <v>1670</v>
      </c>
      <c r="J837" t="s">
        <v>3341</v>
      </c>
      <c r="K837" t="s">
        <v>4178</v>
      </c>
      <c r="L837" t="s">
        <v>1827</v>
      </c>
      <c r="M837" t="s">
        <v>4220</v>
      </c>
      <c r="N837" t="s">
        <v>3</v>
      </c>
    </row>
    <row r="838" spans="1:14">
      <c r="A838" t="s">
        <v>1644</v>
      </c>
      <c r="B838" s="9" t="s">
        <v>932</v>
      </c>
      <c r="C838" t="s">
        <v>1899</v>
      </c>
      <c r="D838" t="s">
        <v>4221</v>
      </c>
      <c r="E838" t="s">
        <v>4222</v>
      </c>
      <c r="F838" s="1">
        <v>43644</v>
      </c>
      <c r="G838" t="s">
        <v>1668</v>
      </c>
      <c r="H838" t="s">
        <v>1694</v>
      </c>
      <c r="I838" t="s">
        <v>1670</v>
      </c>
      <c r="J838" t="s">
        <v>59</v>
      </c>
      <c r="K838" t="s">
        <v>4178</v>
      </c>
      <c r="L838" t="s">
        <v>1827</v>
      </c>
      <c r="M838" t="s">
        <v>4223</v>
      </c>
      <c r="N838" t="s">
        <v>1644</v>
      </c>
    </row>
    <row r="839" spans="1:14">
      <c r="A839" t="s">
        <v>1644</v>
      </c>
      <c r="B839" s="9" t="s">
        <v>933</v>
      </c>
      <c r="C839" t="s">
        <v>1899</v>
      </c>
      <c r="D839" t="s">
        <v>934</v>
      </c>
      <c r="E839" t="s">
        <v>4224</v>
      </c>
      <c r="F839" s="1">
        <v>43644</v>
      </c>
      <c r="G839" t="s">
        <v>1668</v>
      </c>
      <c r="H839" t="s">
        <v>1669</v>
      </c>
      <c r="I839" t="s">
        <v>1670</v>
      </c>
      <c r="J839" t="s">
        <v>59</v>
      </c>
      <c r="K839" t="s">
        <v>4178</v>
      </c>
      <c r="L839" t="s">
        <v>1827</v>
      </c>
      <c r="M839" t="s">
        <v>4225</v>
      </c>
      <c r="N839" t="s">
        <v>1644</v>
      </c>
    </row>
    <row r="840" spans="1:14">
      <c r="A840" t="s">
        <v>1644</v>
      </c>
      <c r="B840" s="9" t="s">
        <v>935</v>
      </c>
      <c r="C840" t="s">
        <v>1899</v>
      </c>
      <c r="D840" t="s">
        <v>936</v>
      </c>
      <c r="E840" t="s">
        <v>4226</v>
      </c>
      <c r="F840" s="1">
        <v>43644</v>
      </c>
      <c r="G840" t="s">
        <v>1668</v>
      </c>
      <c r="H840" t="s">
        <v>1669</v>
      </c>
      <c r="I840" t="s">
        <v>1735</v>
      </c>
      <c r="J840" t="s">
        <v>59</v>
      </c>
      <c r="K840" t="s">
        <v>4178</v>
      </c>
      <c r="L840" t="s">
        <v>1827</v>
      </c>
      <c r="M840" t="s">
        <v>4227</v>
      </c>
      <c r="N840" t="s">
        <v>1644</v>
      </c>
    </row>
    <row r="841" spans="1:14">
      <c r="A841" t="s">
        <v>1644</v>
      </c>
      <c r="B841" s="9" t="s">
        <v>937</v>
      </c>
      <c r="C841" t="s">
        <v>1899</v>
      </c>
      <c r="D841" t="s">
        <v>938</v>
      </c>
      <c r="E841" t="s">
        <v>4228</v>
      </c>
      <c r="F841" s="1">
        <v>43644</v>
      </c>
      <c r="G841" t="s">
        <v>1668</v>
      </c>
      <c r="H841" t="s">
        <v>1669</v>
      </c>
      <c r="I841" t="s">
        <v>1735</v>
      </c>
      <c r="J841" t="s">
        <v>2058</v>
      </c>
      <c r="K841" t="s">
        <v>4178</v>
      </c>
      <c r="L841" t="s">
        <v>1827</v>
      </c>
      <c r="M841">
        <v>0</v>
      </c>
      <c r="N841" t="s">
        <v>1644</v>
      </c>
    </row>
    <row r="842" spans="1:14">
      <c r="A842" t="s">
        <v>1644</v>
      </c>
      <c r="B842" s="9" t="s">
        <v>939</v>
      </c>
      <c r="C842" t="s">
        <v>1899</v>
      </c>
      <c r="D842" t="s">
        <v>940</v>
      </c>
      <c r="E842" t="s">
        <v>4229</v>
      </c>
      <c r="F842" s="1">
        <v>43644</v>
      </c>
      <c r="G842" t="s">
        <v>1668</v>
      </c>
      <c r="H842" t="s">
        <v>1669</v>
      </c>
      <c r="I842" t="s">
        <v>1670</v>
      </c>
      <c r="J842" t="s">
        <v>59</v>
      </c>
      <c r="K842" t="s">
        <v>1894</v>
      </c>
      <c r="L842" t="s">
        <v>1677</v>
      </c>
      <c r="M842" t="s">
        <v>4230</v>
      </c>
      <c r="N842" t="s">
        <v>1644</v>
      </c>
    </row>
    <row r="843" spans="1:14">
      <c r="A843" t="s">
        <v>1644</v>
      </c>
      <c r="B843" s="9" t="s">
        <v>941</v>
      </c>
      <c r="C843" t="s">
        <v>1899</v>
      </c>
      <c r="D843" t="s">
        <v>942</v>
      </c>
      <c r="E843" t="s">
        <v>4231</v>
      </c>
      <c r="F843" s="1">
        <v>43644</v>
      </c>
      <c r="G843" t="s">
        <v>1668</v>
      </c>
      <c r="H843" t="s">
        <v>1694</v>
      </c>
      <c r="I843" t="s">
        <v>1670</v>
      </c>
      <c r="J843" t="s">
        <v>3285</v>
      </c>
      <c r="K843" t="s">
        <v>4232</v>
      </c>
      <c r="L843" t="s">
        <v>1677</v>
      </c>
      <c r="M843" t="s">
        <v>4233</v>
      </c>
      <c r="N843" t="s">
        <v>1644</v>
      </c>
    </row>
    <row r="844" spans="1:14">
      <c r="A844" t="s">
        <v>10</v>
      </c>
      <c r="B844" s="9" t="s">
        <v>943</v>
      </c>
      <c r="C844" t="s">
        <v>1</v>
      </c>
      <c r="D844" t="s">
        <v>944</v>
      </c>
      <c r="E844" t="s">
        <v>4234</v>
      </c>
      <c r="F844" s="1">
        <v>43644</v>
      </c>
      <c r="G844" t="s">
        <v>1668</v>
      </c>
      <c r="H844" t="s">
        <v>1669</v>
      </c>
      <c r="I844" t="s">
        <v>1670</v>
      </c>
      <c r="J844" t="s">
        <v>1736</v>
      </c>
      <c r="K844" t="s">
        <v>1842</v>
      </c>
      <c r="L844" t="s">
        <v>1677</v>
      </c>
      <c r="M844" t="s">
        <v>4235</v>
      </c>
      <c r="N844" t="s">
        <v>10</v>
      </c>
    </row>
    <row r="845" spans="1:14">
      <c r="A845" t="s">
        <v>3</v>
      </c>
      <c r="B845" s="9" t="s">
        <v>1647</v>
      </c>
      <c r="C845" t="s">
        <v>1</v>
      </c>
      <c r="D845" t="s">
        <v>4236</v>
      </c>
      <c r="E845" t="s">
        <v>4237</v>
      </c>
      <c r="F845" s="1">
        <v>43644</v>
      </c>
      <c r="G845" t="s">
        <v>1763</v>
      </c>
      <c r="H845" t="s">
        <v>1669</v>
      </c>
      <c r="I845" t="s">
        <v>1670</v>
      </c>
      <c r="J845" t="s">
        <v>59</v>
      </c>
      <c r="K845" t="s">
        <v>1671</v>
      </c>
      <c r="L845" t="s">
        <v>1677</v>
      </c>
      <c r="M845" t="s">
        <v>4238</v>
      </c>
      <c r="N845" t="s">
        <v>3</v>
      </c>
    </row>
    <row r="846" spans="1:14">
      <c r="A846" t="s">
        <v>1644</v>
      </c>
      <c r="B846" s="9" t="s">
        <v>4239</v>
      </c>
      <c r="C846" t="s">
        <v>1</v>
      </c>
      <c r="D846" t="s">
        <v>4240</v>
      </c>
      <c r="E846" t="s">
        <v>4241</v>
      </c>
      <c r="F846" s="1">
        <v>43644</v>
      </c>
      <c r="G846" t="s">
        <v>1668</v>
      </c>
      <c r="H846" t="s">
        <v>1669</v>
      </c>
      <c r="I846" t="s">
        <v>1670</v>
      </c>
      <c r="J846" t="s">
        <v>1736</v>
      </c>
      <c r="K846" t="s">
        <v>1671</v>
      </c>
      <c r="L846" t="s">
        <v>1677</v>
      </c>
      <c r="M846" t="s">
        <v>4242</v>
      </c>
      <c r="N846" t="s">
        <v>1644</v>
      </c>
    </row>
    <row r="847" spans="1:14">
      <c r="A847" t="s">
        <v>1644</v>
      </c>
      <c r="B847" s="9" t="s">
        <v>4243</v>
      </c>
      <c r="C847" t="s">
        <v>1</v>
      </c>
      <c r="D847" t="s">
        <v>4244</v>
      </c>
      <c r="E847" t="s">
        <v>4245</v>
      </c>
      <c r="F847" s="1">
        <v>43644</v>
      </c>
      <c r="G847" t="s">
        <v>1668</v>
      </c>
      <c r="H847" t="s">
        <v>1669</v>
      </c>
      <c r="I847" t="s">
        <v>1670</v>
      </c>
      <c r="J847" t="s">
        <v>59</v>
      </c>
      <c r="K847" t="s">
        <v>1671</v>
      </c>
      <c r="L847" t="s">
        <v>1677</v>
      </c>
      <c r="M847" t="s">
        <v>4246</v>
      </c>
      <c r="N847" t="s">
        <v>1644</v>
      </c>
    </row>
    <row r="848" spans="1:14">
      <c r="A848" t="s">
        <v>3</v>
      </c>
      <c r="B848" s="9" t="s">
        <v>4247</v>
      </c>
      <c r="C848" t="s">
        <v>1</v>
      </c>
      <c r="D848" t="s">
        <v>4248</v>
      </c>
      <c r="E848" t="s">
        <v>4249</v>
      </c>
      <c r="F848" s="1">
        <v>43644</v>
      </c>
      <c r="G848" t="s">
        <v>1668</v>
      </c>
      <c r="H848" t="s">
        <v>1669</v>
      </c>
      <c r="I848" t="s">
        <v>1670</v>
      </c>
      <c r="J848" t="s">
        <v>59</v>
      </c>
      <c r="K848" t="s">
        <v>1671</v>
      </c>
      <c r="L848" t="s">
        <v>1677</v>
      </c>
      <c r="M848" t="s">
        <v>4250</v>
      </c>
      <c r="N848" t="s">
        <v>3</v>
      </c>
    </row>
    <row r="849" spans="1:14">
      <c r="A849" t="s">
        <v>1644</v>
      </c>
      <c r="B849" s="9" t="s">
        <v>4251</v>
      </c>
      <c r="C849" t="s">
        <v>1</v>
      </c>
      <c r="D849" t="s">
        <v>4252</v>
      </c>
      <c r="E849" t="s">
        <v>4253</v>
      </c>
      <c r="F849" s="1">
        <v>43644</v>
      </c>
      <c r="G849" t="s">
        <v>1668</v>
      </c>
      <c r="H849" t="s">
        <v>1669</v>
      </c>
      <c r="I849" t="s">
        <v>1670</v>
      </c>
      <c r="J849" t="s">
        <v>58</v>
      </c>
      <c r="K849" t="s">
        <v>1671</v>
      </c>
      <c r="L849" t="s">
        <v>1677</v>
      </c>
      <c r="M849" t="s">
        <v>4254</v>
      </c>
      <c r="N849" t="s">
        <v>1644</v>
      </c>
    </row>
    <row r="850" spans="1:14">
      <c r="A850" t="s">
        <v>3</v>
      </c>
      <c r="B850" s="9" t="s">
        <v>1637</v>
      </c>
      <c r="C850" t="s">
        <v>1</v>
      </c>
      <c r="D850" t="s">
        <v>4255</v>
      </c>
      <c r="E850" t="s">
        <v>4256</v>
      </c>
      <c r="F850" s="1">
        <v>43644</v>
      </c>
      <c r="G850" t="s">
        <v>1668</v>
      </c>
      <c r="H850" t="s">
        <v>1669</v>
      </c>
      <c r="I850" t="s">
        <v>1670</v>
      </c>
      <c r="J850" t="s">
        <v>58</v>
      </c>
      <c r="K850" t="s">
        <v>1671</v>
      </c>
      <c r="L850" t="s">
        <v>1677</v>
      </c>
      <c r="M850" t="s">
        <v>4257</v>
      </c>
      <c r="N850" t="s">
        <v>3</v>
      </c>
    </row>
    <row r="851" spans="1:14">
      <c r="A851" t="s">
        <v>3</v>
      </c>
      <c r="B851" s="9" t="s">
        <v>4258</v>
      </c>
      <c r="C851" t="s">
        <v>1</v>
      </c>
      <c r="D851" t="s">
        <v>4259</v>
      </c>
      <c r="E851" t="s">
        <v>4260</v>
      </c>
      <c r="F851" s="1">
        <v>43644</v>
      </c>
      <c r="G851" t="s">
        <v>1668</v>
      </c>
      <c r="H851" t="s">
        <v>1669</v>
      </c>
      <c r="I851" t="s">
        <v>1670</v>
      </c>
      <c r="J851" t="s">
        <v>58</v>
      </c>
      <c r="K851" t="s">
        <v>1671</v>
      </c>
      <c r="L851" t="s">
        <v>1677</v>
      </c>
      <c r="M851" t="s">
        <v>4261</v>
      </c>
      <c r="N851" t="s">
        <v>3</v>
      </c>
    </row>
    <row r="852" spans="1:14">
      <c r="A852" t="s">
        <v>1644</v>
      </c>
      <c r="B852" s="9" t="s">
        <v>4262</v>
      </c>
      <c r="C852" t="s">
        <v>1</v>
      </c>
      <c r="D852" t="s">
        <v>4263</v>
      </c>
      <c r="E852" t="s">
        <v>4264</v>
      </c>
      <c r="F852" s="1">
        <v>43644</v>
      </c>
      <c r="G852" t="s">
        <v>1668</v>
      </c>
      <c r="H852" t="s">
        <v>1669</v>
      </c>
      <c r="I852" t="s">
        <v>1670</v>
      </c>
      <c r="J852" t="s">
        <v>58</v>
      </c>
      <c r="K852" t="s">
        <v>1671</v>
      </c>
      <c r="L852" t="s">
        <v>1677</v>
      </c>
      <c r="M852" t="s">
        <v>4265</v>
      </c>
      <c r="N852" t="s">
        <v>1644</v>
      </c>
    </row>
    <row r="853" spans="1:14">
      <c r="A853" t="s">
        <v>1644</v>
      </c>
      <c r="B853" s="9" t="s">
        <v>4266</v>
      </c>
      <c r="C853" t="s">
        <v>1</v>
      </c>
      <c r="D853" t="s">
        <v>4267</v>
      </c>
      <c r="E853" t="s">
        <v>4268</v>
      </c>
      <c r="F853" s="1">
        <v>43644</v>
      </c>
      <c r="G853" t="s">
        <v>1668</v>
      </c>
      <c r="H853" t="s">
        <v>1669</v>
      </c>
      <c r="I853" t="s">
        <v>1670</v>
      </c>
      <c r="J853" t="s">
        <v>59</v>
      </c>
      <c r="K853" t="s">
        <v>1671</v>
      </c>
      <c r="L853" t="s">
        <v>1677</v>
      </c>
      <c r="M853" t="s">
        <v>4269</v>
      </c>
      <c r="N853" t="s">
        <v>1644</v>
      </c>
    </row>
    <row r="854" spans="1:14">
      <c r="A854" t="s">
        <v>3</v>
      </c>
      <c r="B854" s="9" t="s">
        <v>4270</v>
      </c>
      <c r="C854" t="s">
        <v>1</v>
      </c>
      <c r="D854" t="s">
        <v>4271</v>
      </c>
      <c r="E854" t="s">
        <v>4272</v>
      </c>
      <c r="F854" s="1">
        <v>43644</v>
      </c>
      <c r="G854" t="s">
        <v>1668</v>
      </c>
      <c r="H854" t="s">
        <v>1694</v>
      </c>
      <c r="I854" t="s">
        <v>1670</v>
      </c>
      <c r="J854" t="s">
        <v>59</v>
      </c>
      <c r="K854" t="s">
        <v>1671</v>
      </c>
      <c r="L854" t="s">
        <v>1677</v>
      </c>
      <c r="M854" t="s">
        <v>4273</v>
      </c>
      <c r="N854" t="s">
        <v>3</v>
      </c>
    </row>
    <row r="855" spans="1:14">
      <c r="A855" t="s">
        <v>3</v>
      </c>
      <c r="B855" s="9" t="s">
        <v>4274</v>
      </c>
      <c r="C855" t="s">
        <v>1</v>
      </c>
      <c r="D855" t="s">
        <v>4275</v>
      </c>
      <c r="E855" t="s">
        <v>4276</v>
      </c>
      <c r="F855" s="1">
        <v>43646</v>
      </c>
      <c r="G855" t="s">
        <v>1763</v>
      </c>
      <c r="H855" t="s">
        <v>1669</v>
      </c>
      <c r="I855" t="s">
        <v>1670</v>
      </c>
      <c r="J855" t="s">
        <v>59</v>
      </c>
      <c r="K855" t="s">
        <v>1671</v>
      </c>
      <c r="L855" t="s">
        <v>1677</v>
      </c>
      <c r="M855" t="s">
        <v>4277</v>
      </c>
      <c r="N855" t="s">
        <v>3</v>
      </c>
    </row>
    <row r="856" spans="1:14">
      <c r="A856" t="s">
        <v>3</v>
      </c>
      <c r="B856" s="9" t="s">
        <v>4278</v>
      </c>
      <c r="C856" t="s">
        <v>1</v>
      </c>
      <c r="D856" t="s">
        <v>4279</v>
      </c>
      <c r="E856" t="s">
        <v>4280</v>
      </c>
      <c r="F856" s="1">
        <v>43646</v>
      </c>
      <c r="G856" t="s">
        <v>1763</v>
      </c>
      <c r="H856" t="s">
        <v>1669</v>
      </c>
      <c r="I856" t="s">
        <v>1670</v>
      </c>
      <c r="J856" t="s">
        <v>59</v>
      </c>
      <c r="K856" t="s">
        <v>1671</v>
      </c>
      <c r="L856" t="s">
        <v>1677</v>
      </c>
      <c r="M856" t="s">
        <v>4281</v>
      </c>
      <c r="N856" t="s">
        <v>3</v>
      </c>
    </row>
    <row r="857" spans="1:14">
      <c r="A857" t="s">
        <v>3</v>
      </c>
      <c r="B857" s="9" t="s">
        <v>1653</v>
      </c>
      <c r="C857" t="s">
        <v>1</v>
      </c>
      <c r="D857" t="s">
        <v>4282</v>
      </c>
      <c r="E857" t="s">
        <v>4283</v>
      </c>
      <c r="F857" s="1">
        <v>43646</v>
      </c>
      <c r="G857" t="s">
        <v>1763</v>
      </c>
      <c r="H857" t="s">
        <v>1669</v>
      </c>
      <c r="I857" t="s">
        <v>1670</v>
      </c>
      <c r="J857" t="s">
        <v>59</v>
      </c>
      <c r="K857" t="s">
        <v>1671</v>
      </c>
      <c r="L857" t="s">
        <v>1677</v>
      </c>
      <c r="M857" t="s">
        <v>4284</v>
      </c>
      <c r="N857" t="s">
        <v>3</v>
      </c>
    </row>
    <row r="858" spans="1:14">
      <c r="A858" t="s">
        <v>3</v>
      </c>
      <c r="B858" s="9" t="s">
        <v>1649</v>
      </c>
      <c r="C858" t="s">
        <v>1</v>
      </c>
      <c r="D858" t="s">
        <v>4285</v>
      </c>
      <c r="E858" t="s">
        <v>4286</v>
      </c>
      <c r="F858" s="1">
        <v>43646</v>
      </c>
      <c r="G858" t="s">
        <v>1763</v>
      </c>
      <c r="H858" t="s">
        <v>1669</v>
      </c>
      <c r="I858" t="s">
        <v>1670</v>
      </c>
      <c r="J858" t="s">
        <v>59</v>
      </c>
      <c r="K858" t="s">
        <v>1671</v>
      </c>
      <c r="L858" t="s">
        <v>1677</v>
      </c>
      <c r="M858" t="s">
        <v>4287</v>
      </c>
      <c r="N858" t="s">
        <v>3</v>
      </c>
    </row>
    <row r="859" spans="1:14">
      <c r="A859" t="s">
        <v>1644</v>
      </c>
      <c r="B859" s="9" t="s">
        <v>4288</v>
      </c>
      <c r="C859" t="s">
        <v>1</v>
      </c>
      <c r="D859" t="s">
        <v>4289</v>
      </c>
      <c r="E859" t="s">
        <v>4290</v>
      </c>
      <c r="F859" s="1">
        <v>43644</v>
      </c>
      <c r="G859" t="s">
        <v>1668</v>
      </c>
      <c r="H859" t="s">
        <v>1669</v>
      </c>
      <c r="I859" t="s">
        <v>1670</v>
      </c>
      <c r="J859" t="s">
        <v>59</v>
      </c>
      <c r="K859" t="s">
        <v>1671</v>
      </c>
      <c r="L859" t="s">
        <v>1677</v>
      </c>
      <c r="M859" t="s">
        <v>4291</v>
      </c>
      <c r="N859" t="s">
        <v>1644</v>
      </c>
    </row>
    <row r="860" spans="1:14">
      <c r="A860" t="s">
        <v>3</v>
      </c>
      <c r="B860" s="9" t="s">
        <v>4292</v>
      </c>
      <c r="C860" t="s">
        <v>1</v>
      </c>
      <c r="D860" t="s">
        <v>4293</v>
      </c>
      <c r="E860" t="s">
        <v>4294</v>
      </c>
      <c r="F860" s="1">
        <v>43644</v>
      </c>
      <c r="G860" t="s">
        <v>1668</v>
      </c>
      <c r="H860" t="s">
        <v>1669</v>
      </c>
      <c r="I860" t="s">
        <v>1670</v>
      </c>
      <c r="J860" t="s">
        <v>59</v>
      </c>
      <c r="K860" t="s">
        <v>1671</v>
      </c>
      <c r="L860" t="s">
        <v>1677</v>
      </c>
      <c r="M860" t="s">
        <v>4295</v>
      </c>
      <c r="N860" t="s">
        <v>3</v>
      </c>
    </row>
    <row r="861" spans="1:14">
      <c r="A861" t="s">
        <v>3</v>
      </c>
      <c r="B861" s="9" t="s">
        <v>4296</v>
      </c>
      <c r="C861" t="s">
        <v>1</v>
      </c>
      <c r="D861" t="s">
        <v>4297</v>
      </c>
      <c r="E861" t="s">
        <v>4298</v>
      </c>
      <c r="F861" s="1">
        <v>43646</v>
      </c>
      <c r="G861" t="s">
        <v>1763</v>
      </c>
      <c r="H861" t="s">
        <v>1669</v>
      </c>
      <c r="I861" t="s">
        <v>1670</v>
      </c>
      <c r="J861" t="s">
        <v>59</v>
      </c>
      <c r="K861" t="s">
        <v>1671</v>
      </c>
      <c r="L861" t="s">
        <v>1677</v>
      </c>
      <c r="M861" t="s">
        <v>4299</v>
      </c>
      <c r="N861" t="s">
        <v>3</v>
      </c>
    </row>
    <row r="862" spans="1:14">
      <c r="A862" t="s">
        <v>3</v>
      </c>
      <c r="B862" s="9" t="s">
        <v>4300</v>
      </c>
      <c r="C862" t="s">
        <v>1</v>
      </c>
      <c r="D862" t="s">
        <v>4301</v>
      </c>
      <c r="E862" t="s">
        <v>4302</v>
      </c>
      <c r="F862" s="1">
        <v>43646</v>
      </c>
      <c r="G862" t="s">
        <v>1668</v>
      </c>
      <c r="H862" t="s">
        <v>1669</v>
      </c>
      <c r="I862" t="s">
        <v>1670</v>
      </c>
      <c r="J862" t="s">
        <v>59</v>
      </c>
      <c r="K862" t="s">
        <v>1671</v>
      </c>
      <c r="L862" t="s">
        <v>1677</v>
      </c>
      <c r="M862" t="s">
        <v>4303</v>
      </c>
      <c r="N862" t="s">
        <v>3</v>
      </c>
    </row>
    <row r="863" spans="1:14">
      <c r="A863" t="s">
        <v>3</v>
      </c>
      <c r="B863" s="9" t="s">
        <v>4304</v>
      </c>
      <c r="C863" t="s">
        <v>1</v>
      </c>
      <c r="D863" t="s">
        <v>4305</v>
      </c>
      <c r="E863" t="s">
        <v>4306</v>
      </c>
      <c r="F863" s="1">
        <v>43646</v>
      </c>
      <c r="G863" t="s">
        <v>1668</v>
      </c>
      <c r="H863" t="s">
        <v>1669</v>
      </c>
      <c r="I863" t="s">
        <v>1670</v>
      </c>
      <c r="J863" t="s">
        <v>58</v>
      </c>
      <c r="K863" t="s">
        <v>1671</v>
      </c>
      <c r="L863" t="s">
        <v>1677</v>
      </c>
      <c r="M863" t="s">
        <v>4307</v>
      </c>
      <c r="N863" t="s">
        <v>3</v>
      </c>
    </row>
    <row r="864" spans="1:14">
      <c r="A864" t="s">
        <v>3</v>
      </c>
      <c r="B864" s="9" t="s">
        <v>4308</v>
      </c>
      <c r="C864" t="s">
        <v>1</v>
      </c>
      <c r="D864" t="s">
        <v>4309</v>
      </c>
      <c r="E864" t="s">
        <v>4310</v>
      </c>
      <c r="F864" s="1">
        <v>43646</v>
      </c>
      <c r="G864" t="s">
        <v>1668</v>
      </c>
      <c r="H864" t="s">
        <v>1669</v>
      </c>
      <c r="I864" t="s">
        <v>1670</v>
      </c>
      <c r="J864" t="s">
        <v>58</v>
      </c>
      <c r="K864" t="s">
        <v>1671</v>
      </c>
      <c r="L864" t="s">
        <v>1677</v>
      </c>
      <c r="M864" t="s">
        <v>4311</v>
      </c>
      <c r="N864" t="s">
        <v>3</v>
      </c>
    </row>
    <row r="865" spans="1:14">
      <c r="A865" t="s">
        <v>3</v>
      </c>
      <c r="B865" s="9" t="s">
        <v>4312</v>
      </c>
      <c r="C865" t="s">
        <v>1</v>
      </c>
      <c r="D865" t="s">
        <v>4313</v>
      </c>
      <c r="E865" t="s">
        <v>4314</v>
      </c>
      <c r="F865" s="1">
        <v>43646</v>
      </c>
      <c r="G865" t="s">
        <v>1668</v>
      </c>
      <c r="H865" t="s">
        <v>1745</v>
      </c>
      <c r="I865" t="s">
        <v>1670</v>
      </c>
      <c r="J865" t="s">
        <v>58</v>
      </c>
      <c r="K865" t="s">
        <v>1671</v>
      </c>
      <c r="L865" t="s">
        <v>1746</v>
      </c>
      <c r="M865" t="s">
        <v>4315</v>
      </c>
      <c r="N865" t="s">
        <v>3</v>
      </c>
    </row>
    <row r="866" spans="1:14">
      <c r="A866" t="s">
        <v>3</v>
      </c>
      <c r="B866" s="9" t="s">
        <v>4316</v>
      </c>
      <c r="C866" t="s">
        <v>1</v>
      </c>
      <c r="D866" t="s">
        <v>4317</v>
      </c>
      <c r="E866" t="s">
        <v>4318</v>
      </c>
      <c r="F866" s="1">
        <v>43646</v>
      </c>
      <c r="G866" t="s">
        <v>1763</v>
      </c>
      <c r="H866" t="s">
        <v>1669</v>
      </c>
      <c r="I866" t="s">
        <v>1670</v>
      </c>
      <c r="J866" t="s">
        <v>58</v>
      </c>
      <c r="K866" t="s">
        <v>1671</v>
      </c>
      <c r="L866" t="s">
        <v>1746</v>
      </c>
      <c r="M866" t="s">
        <v>4319</v>
      </c>
      <c r="N866" t="s">
        <v>3</v>
      </c>
    </row>
    <row r="867" spans="1:14">
      <c r="A867" t="s">
        <v>3</v>
      </c>
      <c r="B867" s="9" t="s">
        <v>4320</v>
      </c>
      <c r="C867" t="s">
        <v>1</v>
      </c>
      <c r="D867" t="s">
        <v>4321</v>
      </c>
      <c r="E867" t="s">
        <v>4322</v>
      </c>
      <c r="F867" s="1">
        <v>43644</v>
      </c>
      <c r="G867" t="s">
        <v>1668</v>
      </c>
      <c r="H867" t="s">
        <v>1669</v>
      </c>
      <c r="I867" t="s">
        <v>1670</v>
      </c>
      <c r="J867" t="s">
        <v>58</v>
      </c>
      <c r="K867" t="s">
        <v>1671</v>
      </c>
      <c r="L867" t="s">
        <v>1677</v>
      </c>
      <c r="M867" t="s">
        <v>4323</v>
      </c>
      <c r="N867" t="s">
        <v>3</v>
      </c>
    </row>
    <row r="868" spans="1:14">
      <c r="A868" t="s">
        <v>3</v>
      </c>
      <c r="B868" s="9" t="s">
        <v>1650</v>
      </c>
      <c r="C868" t="s">
        <v>1</v>
      </c>
      <c r="D868" t="s">
        <v>4324</v>
      </c>
      <c r="E868" t="s">
        <v>4325</v>
      </c>
      <c r="F868" s="1">
        <v>43646</v>
      </c>
      <c r="G868" t="s">
        <v>1814</v>
      </c>
      <c r="H868" t="s">
        <v>1669</v>
      </c>
      <c r="I868" t="s">
        <v>1670</v>
      </c>
      <c r="J868" t="s">
        <v>59</v>
      </c>
      <c r="K868" t="s">
        <v>1671</v>
      </c>
      <c r="L868" t="s">
        <v>1677</v>
      </c>
      <c r="M868" t="s">
        <v>4326</v>
      </c>
      <c r="N868" t="s">
        <v>3</v>
      </c>
    </row>
    <row r="869" spans="1:14">
      <c r="A869" t="s">
        <v>3</v>
      </c>
      <c r="B869" s="9" t="s">
        <v>4327</v>
      </c>
      <c r="C869" t="s">
        <v>1</v>
      </c>
      <c r="D869" t="s">
        <v>4328</v>
      </c>
      <c r="E869" t="s">
        <v>4329</v>
      </c>
      <c r="F869" s="1">
        <v>43646</v>
      </c>
      <c r="G869" t="s">
        <v>1668</v>
      </c>
      <c r="H869" t="s">
        <v>1669</v>
      </c>
      <c r="I869" t="s">
        <v>1670</v>
      </c>
      <c r="J869" t="s">
        <v>58</v>
      </c>
      <c r="K869" t="s">
        <v>1671</v>
      </c>
      <c r="L869" t="s">
        <v>1677</v>
      </c>
      <c r="M869" t="s">
        <v>4330</v>
      </c>
      <c r="N869" t="s">
        <v>3</v>
      </c>
    </row>
    <row r="870" spans="1:14">
      <c r="A870" t="s">
        <v>1644</v>
      </c>
      <c r="B870" s="9" t="s">
        <v>4331</v>
      </c>
      <c r="C870" t="s">
        <v>1</v>
      </c>
      <c r="D870" t="s">
        <v>4332</v>
      </c>
      <c r="E870" t="s">
        <v>4333</v>
      </c>
      <c r="F870" s="1">
        <v>43646</v>
      </c>
      <c r="G870" t="s">
        <v>1668</v>
      </c>
      <c r="H870" t="s">
        <v>1669</v>
      </c>
      <c r="I870" t="s">
        <v>1670</v>
      </c>
      <c r="J870" t="s">
        <v>58</v>
      </c>
      <c r="K870" t="s">
        <v>1671</v>
      </c>
      <c r="L870" t="s">
        <v>1677</v>
      </c>
      <c r="M870" t="s">
        <v>4334</v>
      </c>
      <c r="N870" t="s">
        <v>1644</v>
      </c>
    </row>
    <row r="871" spans="1:14">
      <c r="A871" t="s">
        <v>1644</v>
      </c>
      <c r="B871" s="9" t="s">
        <v>4335</v>
      </c>
      <c r="C871" t="s">
        <v>1</v>
      </c>
      <c r="D871" t="s">
        <v>4336</v>
      </c>
      <c r="E871" t="s">
        <v>4337</v>
      </c>
      <c r="F871" s="1">
        <v>43644</v>
      </c>
      <c r="G871" t="s">
        <v>1668</v>
      </c>
      <c r="H871" t="s">
        <v>1694</v>
      </c>
      <c r="I871" t="s">
        <v>1670</v>
      </c>
      <c r="J871" t="s">
        <v>59</v>
      </c>
      <c r="K871" t="s">
        <v>1671</v>
      </c>
      <c r="L871" t="s">
        <v>1677</v>
      </c>
      <c r="M871" t="s">
        <v>4338</v>
      </c>
      <c r="N871" t="s">
        <v>1644</v>
      </c>
    </row>
    <row r="872" spans="1:14">
      <c r="A872" t="s">
        <v>3</v>
      </c>
      <c r="B872" s="9" t="s">
        <v>4339</v>
      </c>
      <c r="C872" t="s">
        <v>1</v>
      </c>
      <c r="D872" t="s">
        <v>4340</v>
      </c>
      <c r="E872" t="s">
        <v>4341</v>
      </c>
      <c r="F872" s="1">
        <v>43646</v>
      </c>
      <c r="G872" t="s">
        <v>1668</v>
      </c>
      <c r="H872" t="s">
        <v>1669</v>
      </c>
      <c r="I872" t="s">
        <v>1670</v>
      </c>
      <c r="J872" t="s">
        <v>58</v>
      </c>
      <c r="K872" t="s">
        <v>1671</v>
      </c>
      <c r="L872" t="s">
        <v>1677</v>
      </c>
      <c r="M872" t="s">
        <v>4342</v>
      </c>
      <c r="N872" t="s">
        <v>3</v>
      </c>
    </row>
    <row r="873" spans="1:14">
      <c r="A873" t="s">
        <v>3</v>
      </c>
      <c r="B873" s="9" t="s">
        <v>4343</v>
      </c>
      <c r="C873" t="s">
        <v>1</v>
      </c>
      <c r="D873" t="s">
        <v>4344</v>
      </c>
      <c r="E873" t="s">
        <v>4345</v>
      </c>
      <c r="F873" s="1">
        <v>43646</v>
      </c>
      <c r="G873" t="s">
        <v>1668</v>
      </c>
      <c r="H873" t="s">
        <v>1745</v>
      </c>
      <c r="I873" t="s">
        <v>1670</v>
      </c>
      <c r="J873" t="s">
        <v>58</v>
      </c>
      <c r="K873" t="s">
        <v>1671</v>
      </c>
      <c r="L873" t="s">
        <v>1746</v>
      </c>
      <c r="M873" t="s">
        <v>4346</v>
      </c>
      <c r="N873" t="s">
        <v>3</v>
      </c>
    </row>
    <row r="874" spans="1:14">
      <c r="A874" t="s">
        <v>1644</v>
      </c>
      <c r="B874" s="9" t="s">
        <v>4347</v>
      </c>
      <c r="C874" t="s">
        <v>1</v>
      </c>
      <c r="D874" t="s">
        <v>4348</v>
      </c>
      <c r="E874" t="s">
        <v>4349</v>
      </c>
      <c r="F874" s="1">
        <v>43646</v>
      </c>
      <c r="G874" t="s">
        <v>1668</v>
      </c>
      <c r="H874" t="s">
        <v>1669</v>
      </c>
      <c r="I874" t="s">
        <v>1670</v>
      </c>
      <c r="J874" t="s">
        <v>58</v>
      </c>
      <c r="K874" t="s">
        <v>1671</v>
      </c>
      <c r="L874" t="s">
        <v>1746</v>
      </c>
      <c r="M874" t="s">
        <v>4350</v>
      </c>
      <c r="N874" t="s">
        <v>1644</v>
      </c>
    </row>
    <row r="875" spans="1:14">
      <c r="A875" t="s">
        <v>1644</v>
      </c>
      <c r="B875" s="9" t="s">
        <v>4351</v>
      </c>
      <c r="C875" t="s">
        <v>1</v>
      </c>
      <c r="D875" t="s">
        <v>4352</v>
      </c>
      <c r="E875" t="s">
        <v>4353</v>
      </c>
      <c r="F875" s="1">
        <v>43644</v>
      </c>
      <c r="G875" t="s">
        <v>1668</v>
      </c>
      <c r="H875" t="s">
        <v>1694</v>
      </c>
      <c r="I875" t="s">
        <v>1670</v>
      </c>
      <c r="J875" t="s">
        <v>59</v>
      </c>
      <c r="K875" t="s">
        <v>1671</v>
      </c>
      <c r="L875" t="s">
        <v>1677</v>
      </c>
      <c r="M875" t="s">
        <v>4354</v>
      </c>
      <c r="N875" t="s">
        <v>1644</v>
      </c>
    </row>
    <row r="876" spans="1:14">
      <c r="A876" t="s">
        <v>3</v>
      </c>
      <c r="B876" s="9" t="s">
        <v>1648</v>
      </c>
      <c r="C876" t="s">
        <v>1</v>
      </c>
      <c r="D876" t="s">
        <v>4355</v>
      </c>
      <c r="E876" t="s">
        <v>4356</v>
      </c>
      <c r="F876" s="1">
        <v>43646</v>
      </c>
      <c r="G876" t="s">
        <v>1763</v>
      </c>
      <c r="H876" t="s">
        <v>1669</v>
      </c>
      <c r="I876" t="s">
        <v>1670</v>
      </c>
      <c r="J876" t="s">
        <v>59</v>
      </c>
      <c r="K876" t="s">
        <v>1671</v>
      </c>
      <c r="L876" t="s">
        <v>1677</v>
      </c>
      <c r="M876" t="s">
        <v>4357</v>
      </c>
      <c r="N876" t="s">
        <v>3</v>
      </c>
    </row>
    <row r="877" spans="1:14">
      <c r="A877" t="s">
        <v>3</v>
      </c>
      <c r="B877" s="9" t="s">
        <v>1652</v>
      </c>
      <c r="C877" t="s">
        <v>1</v>
      </c>
      <c r="D877" t="s">
        <v>4358</v>
      </c>
      <c r="E877" t="s">
        <v>4359</v>
      </c>
      <c r="F877" s="1">
        <v>43646</v>
      </c>
      <c r="G877" t="s">
        <v>1763</v>
      </c>
      <c r="H877" t="s">
        <v>1669</v>
      </c>
      <c r="I877" t="s">
        <v>1670</v>
      </c>
      <c r="J877" t="s">
        <v>59</v>
      </c>
      <c r="K877" t="s">
        <v>1671</v>
      </c>
      <c r="L877" t="s">
        <v>1677</v>
      </c>
      <c r="M877" t="s">
        <v>4360</v>
      </c>
      <c r="N877" t="s">
        <v>3</v>
      </c>
    </row>
    <row r="878" spans="1:14">
      <c r="A878" t="s">
        <v>1644</v>
      </c>
      <c r="B878" s="9" t="s">
        <v>4361</v>
      </c>
      <c r="C878" t="s">
        <v>1</v>
      </c>
      <c r="D878" t="s">
        <v>4362</v>
      </c>
      <c r="E878" t="s">
        <v>4363</v>
      </c>
      <c r="F878" s="1">
        <v>43644</v>
      </c>
      <c r="G878" t="s">
        <v>1668</v>
      </c>
      <c r="H878" t="s">
        <v>1669</v>
      </c>
      <c r="I878" t="s">
        <v>1670</v>
      </c>
      <c r="J878" t="s">
        <v>58</v>
      </c>
      <c r="K878" t="s">
        <v>1671</v>
      </c>
      <c r="L878" t="s">
        <v>1677</v>
      </c>
      <c r="M878" t="s">
        <v>4364</v>
      </c>
      <c r="N878" t="s">
        <v>1644</v>
      </c>
    </row>
    <row r="879" spans="1:14">
      <c r="A879" t="s">
        <v>1644</v>
      </c>
      <c r="B879" s="9" t="s">
        <v>4365</v>
      </c>
      <c r="C879" t="s">
        <v>1</v>
      </c>
      <c r="D879" t="s">
        <v>4366</v>
      </c>
      <c r="E879" t="s">
        <v>4367</v>
      </c>
      <c r="F879" s="1">
        <v>43644</v>
      </c>
      <c r="G879" t="s">
        <v>1668</v>
      </c>
      <c r="H879" t="s">
        <v>1694</v>
      </c>
      <c r="I879" t="s">
        <v>1670</v>
      </c>
      <c r="J879" t="s">
        <v>59</v>
      </c>
      <c r="K879" t="s">
        <v>1671</v>
      </c>
      <c r="L879" t="s">
        <v>1677</v>
      </c>
      <c r="M879" t="s">
        <v>4368</v>
      </c>
      <c r="N879" t="s">
        <v>1644</v>
      </c>
    </row>
    <row r="880" spans="1:14">
      <c r="A880" t="s">
        <v>3</v>
      </c>
      <c r="B880" s="9" t="s">
        <v>4369</v>
      </c>
      <c r="C880" t="s">
        <v>1</v>
      </c>
      <c r="D880" t="s">
        <v>4370</v>
      </c>
      <c r="E880" t="s">
        <v>4371</v>
      </c>
      <c r="F880" s="1">
        <v>43644</v>
      </c>
      <c r="G880" t="s">
        <v>1668</v>
      </c>
      <c r="H880" t="s">
        <v>1669</v>
      </c>
      <c r="I880" t="s">
        <v>1670</v>
      </c>
      <c r="J880" t="s">
        <v>58</v>
      </c>
      <c r="K880" t="s">
        <v>1671</v>
      </c>
      <c r="L880" t="s">
        <v>1677</v>
      </c>
      <c r="M880" t="s">
        <v>4372</v>
      </c>
      <c r="N880" t="s">
        <v>3</v>
      </c>
    </row>
    <row r="881" spans="1:14">
      <c r="A881" t="s">
        <v>3</v>
      </c>
      <c r="B881" s="9" t="s">
        <v>4373</v>
      </c>
      <c r="C881" t="s">
        <v>1</v>
      </c>
      <c r="D881" t="s">
        <v>4374</v>
      </c>
      <c r="E881" t="s">
        <v>4375</v>
      </c>
      <c r="F881" s="1">
        <v>43644</v>
      </c>
      <c r="G881" t="s">
        <v>1668</v>
      </c>
      <c r="H881" t="s">
        <v>1669</v>
      </c>
      <c r="I881" t="s">
        <v>1670</v>
      </c>
      <c r="J881" t="s">
        <v>59</v>
      </c>
      <c r="K881" t="s">
        <v>1671</v>
      </c>
      <c r="L881" t="s">
        <v>1677</v>
      </c>
      <c r="M881" t="s">
        <v>4376</v>
      </c>
      <c r="N881" t="s">
        <v>3</v>
      </c>
    </row>
    <row r="882" spans="1:14">
      <c r="A882" t="s">
        <v>1644</v>
      </c>
      <c r="B882" s="9" t="s">
        <v>4377</v>
      </c>
      <c r="C882" t="s">
        <v>1</v>
      </c>
      <c r="D882" t="s">
        <v>4378</v>
      </c>
      <c r="E882" t="s">
        <v>4379</v>
      </c>
      <c r="F882" s="1">
        <v>43646</v>
      </c>
      <c r="G882" t="s">
        <v>1668</v>
      </c>
      <c r="H882" t="s">
        <v>1669</v>
      </c>
      <c r="I882" t="s">
        <v>1670</v>
      </c>
      <c r="J882" t="s">
        <v>59</v>
      </c>
      <c r="K882" t="s">
        <v>1671</v>
      </c>
      <c r="L882" t="s">
        <v>1672</v>
      </c>
      <c r="M882" t="s">
        <v>4380</v>
      </c>
      <c r="N882" t="s">
        <v>1644</v>
      </c>
    </row>
    <row r="883" spans="1:14">
      <c r="A883" t="s">
        <v>1644</v>
      </c>
      <c r="B883" s="9" t="s">
        <v>4381</v>
      </c>
      <c r="C883" t="s">
        <v>1</v>
      </c>
      <c r="D883" t="s">
        <v>4382</v>
      </c>
      <c r="E883" t="s">
        <v>4383</v>
      </c>
      <c r="F883" s="1">
        <v>43646</v>
      </c>
      <c r="G883" t="s">
        <v>1668</v>
      </c>
      <c r="H883" t="s">
        <v>1669</v>
      </c>
      <c r="I883" t="s">
        <v>1670</v>
      </c>
      <c r="J883" t="s">
        <v>59</v>
      </c>
      <c r="K883" t="s">
        <v>1671</v>
      </c>
      <c r="L883" t="s">
        <v>1672</v>
      </c>
      <c r="M883" t="s">
        <v>4384</v>
      </c>
      <c r="N883" t="s">
        <v>1644</v>
      </c>
    </row>
    <row r="884" spans="1:14">
      <c r="A884" t="s">
        <v>1644</v>
      </c>
      <c r="B884" s="9" t="s">
        <v>4385</v>
      </c>
      <c r="C884" t="s">
        <v>1</v>
      </c>
      <c r="D884" t="s">
        <v>4386</v>
      </c>
      <c r="E884" t="s">
        <v>4387</v>
      </c>
      <c r="F884" s="1">
        <v>43644</v>
      </c>
      <c r="G884" t="s">
        <v>1668</v>
      </c>
      <c r="H884" t="s">
        <v>1669</v>
      </c>
      <c r="I884" t="s">
        <v>1670</v>
      </c>
      <c r="J884" t="s">
        <v>59</v>
      </c>
      <c r="K884" t="s">
        <v>1671</v>
      </c>
      <c r="L884" t="s">
        <v>1677</v>
      </c>
      <c r="M884" t="s">
        <v>4388</v>
      </c>
      <c r="N884" t="s">
        <v>1644</v>
      </c>
    </row>
    <row r="885" spans="1:14">
      <c r="A885" t="s">
        <v>1644</v>
      </c>
      <c r="B885" s="9" t="s">
        <v>4389</v>
      </c>
      <c r="C885" t="s">
        <v>1</v>
      </c>
      <c r="D885" t="s">
        <v>4390</v>
      </c>
      <c r="E885" t="s">
        <v>4391</v>
      </c>
      <c r="F885" s="1">
        <v>43646</v>
      </c>
      <c r="G885" t="s">
        <v>1668</v>
      </c>
      <c r="H885" t="s">
        <v>1669</v>
      </c>
      <c r="I885" t="s">
        <v>1670</v>
      </c>
      <c r="J885" t="s">
        <v>58</v>
      </c>
      <c r="K885" t="s">
        <v>1671</v>
      </c>
      <c r="L885" t="s">
        <v>1672</v>
      </c>
      <c r="M885" t="s">
        <v>4392</v>
      </c>
      <c r="N885" t="s">
        <v>1644</v>
      </c>
    </row>
    <row r="886" spans="1:14">
      <c r="A886" t="s">
        <v>1644</v>
      </c>
      <c r="B886" s="9" t="s">
        <v>4393</v>
      </c>
      <c r="C886" t="s">
        <v>1</v>
      </c>
      <c r="D886" t="s">
        <v>4394</v>
      </c>
      <c r="E886" t="s">
        <v>4395</v>
      </c>
      <c r="F886" s="1">
        <v>43646</v>
      </c>
      <c r="G886" t="s">
        <v>1668</v>
      </c>
      <c r="H886" t="s">
        <v>1669</v>
      </c>
      <c r="I886" t="s">
        <v>1670</v>
      </c>
      <c r="J886" t="s">
        <v>59</v>
      </c>
      <c r="K886" t="s">
        <v>1671</v>
      </c>
      <c r="L886" t="s">
        <v>1672</v>
      </c>
      <c r="M886" t="s">
        <v>4396</v>
      </c>
      <c r="N886" t="s">
        <v>1644</v>
      </c>
    </row>
    <row r="887" spans="1:14">
      <c r="A887" t="s">
        <v>1644</v>
      </c>
      <c r="B887" s="9" t="s">
        <v>4397</v>
      </c>
      <c r="C887" t="s">
        <v>1</v>
      </c>
      <c r="D887" t="s">
        <v>4398</v>
      </c>
      <c r="E887" t="s">
        <v>4399</v>
      </c>
      <c r="F887" s="1">
        <v>43644</v>
      </c>
      <c r="G887" t="s">
        <v>1668</v>
      </c>
      <c r="H887" t="s">
        <v>1669</v>
      </c>
      <c r="I887" t="s">
        <v>1670</v>
      </c>
      <c r="J887" t="s">
        <v>58</v>
      </c>
      <c r="K887" t="s">
        <v>1671</v>
      </c>
      <c r="L887" t="s">
        <v>1677</v>
      </c>
      <c r="M887" t="s">
        <v>4400</v>
      </c>
      <c r="N887" t="s">
        <v>1644</v>
      </c>
    </row>
    <row r="888" spans="1:14">
      <c r="A888" t="s">
        <v>3</v>
      </c>
      <c r="B888" s="9" t="s">
        <v>4401</v>
      </c>
      <c r="C888" t="s">
        <v>1</v>
      </c>
      <c r="D888" t="s">
        <v>4402</v>
      </c>
      <c r="E888" t="s">
        <v>4403</v>
      </c>
      <c r="F888" s="1">
        <v>43644</v>
      </c>
      <c r="G888" t="s">
        <v>1668</v>
      </c>
      <c r="H888" t="s">
        <v>1669</v>
      </c>
      <c r="I888" t="s">
        <v>1670</v>
      </c>
      <c r="J888" t="s">
        <v>58</v>
      </c>
      <c r="K888" t="s">
        <v>1671</v>
      </c>
      <c r="L888" t="s">
        <v>1677</v>
      </c>
      <c r="M888" t="s">
        <v>4404</v>
      </c>
      <c r="N888" t="s">
        <v>3</v>
      </c>
    </row>
    <row r="889" spans="1:14">
      <c r="A889" t="s">
        <v>3</v>
      </c>
      <c r="B889" s="9" t="s">
        <v>4405</v>
      </c>
      <c r="C889" t="s">
        <v>1</v>
      </c>
      <c r="D889" t="s">
        <v>4406</v>
      </c>
      <c r="E889" t="s">
        <v>4407</v>
      </c>
      <c r="F889" s="1">
        <v>43644</v>
      </c>
      <c r="G889" t="s">
        <v>1668</v>
      </c>
      <c r="H889" t="s">
        <v>1669</v>
      </c>
      <c r="I889" t="s">
        <v>1670</v>
      </c>
      <c r="J889" t="s">
        <v>59</v>
      </c>
      <c r="K889" t="s">
        <v>1671</v>
      </c>
      <c r="L889" t="s">
        <v>1677</v>
      </c>
      <c r="M889" t="s">
        <v>4408</v>
      </c>
      <c r="N889" t="s">
        <v>3</v>
      </c>
    </row>
    <row r="890" spans="1:14">
      <c r="A890" t="s">
        <v>1644</v>
      </c>
      <c r="B890" s="9" t="s">
        <v>4409</v>
      </c>
      <c r="C890" t="s">
        <v>1</v>
      </c>
      <c r="D890" t="s">
        <v>4410</v>
      </c>
      <c r="E890" t="s">
        <v>4411</v>
      </c>
      <c r="F890" s="1">
        <v>43646</v>
      </c>
      <c r="G890" t="s">
        <v>1668</v>
      </c>
      <c r="H890" t="s">
        <v>1669</v>
      </c>
      <c r="I890" t="s">
        <v>1670</v>
      </c>
      <c r="J890" t="s">
        <v>58</v>
      </c>
      <c r="K890" t="s">
        <v>1671</v>
      </c>
      <c r="L890" t="s">
        <v>1677</v>
      </c>
      <c r="M890" t="s">
        <v>4412</v>
      </c>
      <c r="N890" t="s">
        <v>1644</v>
      </c>
    </row>
    <row r="891" spans="1:14">
      <c r="A891" t="s">
        <v>1644</v>
      </c>
      <c r="B891" s="9" t="s">
        <v>4413</v>
      </c>
      <c r="C891" t="s">
        <v>1</v>
      </c>
      <c r="D891" t="s">
        <v>4414</v>
      </c>
      <c r="E891" t="s">
        <v>4415</v>
      </c>
      <c r="F891" s="1">
        <v>43646</v>
      </c>
      <c r="G891" t="s">
        <v>1668</v>
      </c>
      <c r="H891" t="s">
        <v>1669</v>
      </c>
      <c r="I891" t="s">
        <v>1670</v>
      </c>
      <c r="J891" t="s">
        <v>58</v>
      </c>
      <c r="K891" t="s">
        <v>1671</v>
      </c>
      <c r="L891" t="s">
        <v>1677</v>
      </c>
      <c r="M891" t="s">
        <v>4416</v>
      </c>
      <c r="N891" t="s">
        <v>1644</v>
      </c>
    </row>
    <row r="892" spans="1:14">
      <c r="A892" t="s">
        <v>1644</v>
      </c>
      <c r="B892" s="9" t="s">
        <v>4417</v>
      </c>
      <c r="C892" t="s">
        <v>1</v>
      </c>
      <c r="D892" t="s">
        <v>4418</v>
      </c>
      <c r="E892" t="s">
        <v>4419</v>
      </c>
      <c r="F892" s="1">
        <v>43644</v>
      </c>
      <c r="G892" t="s">
        <v>1668</v>
      </c>
      <c r="H892" t="s">
        <v>1669</v>
      </c>
      <c r="I892" t="s">
        <v>1670</v>
      </c>
      <c r="J892" t="s">
        <v>58</v>
      </c>
      <c r="K892" t="s">
        <v>1671</v>
      </c>
      <c r="L892" t="s">
        <v>1677</v>
      </c>
      <c r="M892" t="s">
        <v>4420</v>
      </c>
      <c r="N892" t="s">
        <v>1644</v>
      </c>
    </row>
    <row r="893" spans="1:14">
      <c r="A893" t="s">
        <v>3</v>
      </c>
      <c r="B893" s="9" t="s">
        <v>4421</v>
      </c>
      <c r="C893" t="s">
        <v>1</v>
      </c>
      <c r="D893" t="s">
        <v>4422</v>
      </c>
      <c r="E893" t="s">
        <v>4423</v>
      </c>
      <c r="F893" s="1">
        <v>43646</v>
      </c>
      <c r="G893" t="s">
        <v>1668</v>
      </c>
      <c r="H893" t="s">
        <v>1669</v>
      </c>
      <c r="I893" t="s">
        <v>1670</v>
      </c>
      <c r="J893" t="s">
        <v>58</v>
      </c>
      <c r="K893" t="s">
        <v>1671</v>
      </c>
      <c r="L893" t="s">
        <v>1677</v>
      </c>
      <c r="M893" t="s">
        <v>4424</v>
      </c>
      <c r="N893" t="s">
        <v>3</v>
      </c>
    </row>
    <row r="894" spans="1:14">
      <c r="A894" t="s">
        <v>3</v>
      </c>
      <c r="B894" s="9" t="s">
        <v>4425</v>
      </c>
      <c r="C894" t="s">
        <v>1</v>
      </c>
      <c r="D894" t="s">
        <v>4426</v>
      </c>
      <c r="E894" t="s">
        <v>4427</v>
      </c>
      <c r="F894" s="1">
        <v>43644</v>
      </c>
      <c r="G894" t="s">
        <v>1763</v>
      </c>
      <c r="H894" t="s">
        <v>1669</v>
      </c>
      <c r="I894" t="s">
        <v>1670</v>
      </c>
      <c r="J894" t="s">
        <v>59</v>
      </c>
      <c r="K894" t="s">
        <v>1671</v>
      </c>
      <c r="L894" t="s">
        <v>1677</v>
      </c>
      <c r="M894" t="s">
        <v>4428</v>
      </c>
      <c r="N894" t="s">
        <v>3</v>
      </c>
    </row>
    <row r="895" spans="1:14">
      <c r="A895" t="s">
        <v>3</v>
      </c>
      <c r="B895" s="9" t="s">
        <v>4429</v>
      </c>
      <c r="C895" t="s">
        <v>1</v>
      </c>
      <c r="D895" t="s">
        <v>4430</v>
      </c>
      <c r="E895" t="s">
        <v>4431</v>
      </c>
      <c r="F895" s="1">
        <v>43644</v>
      </c>
      <c r="G895" t="s">
        <v>1763</v>
      </c>
      <c r="H895" t="s">
        <v>1669</v>
      </c>
      <c r="I895" t="s">
        <v>1670</v>
      </c>
      <c r="J895" t="s">
        <v>59</v>
      </c>
      <c r="K895" t="s">
        <v>1671</v>
      </c>
      <c r="L895" t="s">
        <v>1677</v>
      </c>
      <c r="M895" t="s">
        <v>4432</v>
      </c>
      <c r="N895" t="s">
        <v>3</v>
      </c>
    </row>
    <row r="896" spans="1:14">
      <c r="A896" t="s">
        <v>3</v>
      </c>
      <c r="B896" s="9" t="s">
        <v>4433</v>
      </c>
      <c r="C896" t="s">
        <v>1</v>
      </c>
      <c r="D896" t="s">
        <v>4434</v>
      </c>
      <c r="E896" t="s">
        <v>4435</v>
      </c>
      <c r="F896" s="1">
        <v>43644</v>
      </c>
      <c r="G896" t="s">
        <v>1763</v>
      </c>
      <c r="H896" t="s">
        <v>1669</v>
      </c>
      <c r="I896" t="s">
        <v>1670</v>
      </c>
      <c r="J896" t="s">
        <v>59</v>
      </c>
      <c r="K896" t="s">
        <v>1671</v>
      </c>
      <c r="L896" t="s">
        <v>1677</v>
      </c>
      <c r="M896" t="s">
        <v>4436</v>
      </c>
      <c r="N896" t="s">
        <v>3</v>
      </c>
    </row>
    <row r="897" spans="1:14">
      <c r="A897" t="s">
        <v>3</v>
      </c>
      <c r="B897" s="9" t="s">
        <v>4437</v>
      </c>
      <c r="C897" t="s">
        <v>1</v>
      </c>
      <c r="D897" t="s">
        <v>4438</v>
      </c>
      <c r="E897" t="s">
        <v>4439</v>
      </c>
      <c r="F897" s="1">
        <v>43644</v>
      </c>
      <c r="G897" t="s">
        <v>1763</v>
      </c>
      <c r="H897" t="s">
        <v>1669</v>
      </c>
      <c r="I897" t="s">
        <v>1670</v>
      </c>
      <c r="J897" t="s">
        <v>58</v>
      </c>
      <c r="K897" t="s">
        <v>1671</v>
      </c>
      <c r="L897" t="s">
        <v>1677</v>
      </c>
      <c r="M897" t="s">
        <v>4440</v>
      </c>
      <c r="N897" t="s">
        <v>3</v>
      </c>
    </row>
    <row r="898" spans="1:14">
      <c r="A898" t="s">
        <v>3</v>
      </c>
      <c r="B898" s="9" t="s">
        <v>4441</v>
      </c>
      <c r="C898" t="s">
        <v>1</v>
      </c>
      <c r="D898" t="s">
        <v>4442</v>
      </c>
      <c r="E898" t="s">
        <v>4443</v>
      </c>
      <c r="F898" s="1">
        <v>43646</v>
      </c>
      <c r="G898" t="s">
        <v>1763</v>
      </c>
      <c r="H898" t="s">
        <v>1669</v>
      </c>
      <c r="I898" t="s">
        <v>1670</v>
      </c>
      <c r="J898" t="s">
        <v>58</v>
      </c>
      <c r="K898" t="s">
        <v>1671</v>
      </c>
      <c r="L898" t="s">
        <v>1677</v>
      </c>
      <c r="M898" t="s">
        <v>4444</v>
      </c>
      <c r="N898" t="s">
        <v>3</v>
      </c>
    </row>
    <row r="899" spans="1:14">
      <c r="A899" t="s">
        <v>3</v>
      </c>
      <c r="B899" s="9" t="s">
        <v>4445</v>
      </c>
      <c r="C899" t="s">
        <v>1</v>
      </c>
      <c r="D899" t="s">
        <v>4446</v>
      </c>
      <c r="E899" t="s">
        <v>4447</v>
      </c>
      <c r="F899" s="1">
        <v>43644</v>
      </c>
      <c r="G899" t="s">
        <v>1763</v>
      </c>
      <c r="H899" t="s">
        <v>1669</v>
      </c>
      <c r="I899" t="s">
        <v>1670</v>
      </c>
      <c r="J899" t="s">
        <v>59</v>
      </c>
      <c r="K899" t="s">
        <v>1671</v>
      </c>
      <c r="L899" t="s">
        <v>1677</v>
      </c>
      <c r="M899" t="s">
        <v>4448</v>
      </c>
      <c r="N899" t="s">
        <v>3</v>
      </c>
    </row>
    <row r="900" spans="1:14">
      <c r="A900" t="s">
        <v>1644</v>
      </c>
      <c r="B900" s="9" t="s">
        <v>945</v>
      </c>
      <c r="C900" t="s">
        <v>1</v>
      </c>
      <c r="D900" t="s">
        <v>4449</v>
      </c>
      <c r="E900" t="s">
        <v>4450</v>
      </c>
      <c r="F900" s="1">
        <v>43644</v>
      </c>
      <c r="G900" t="s">
        <v>1668</v>
      </c>
      <c r="H900" t="s">
        <v>1669</v>
      </c>
      <c r="I900" t="s">
        <v>1670</v>
      </c>
      <c r="J900" t="s">
        <v>1736</v>
      </c>
      <c r="K900" t="s">
        <v>2936</v>
      </c>
      <c r="L900" t="s">
        <v>1677</v>
      </c>
      <c r="M900" t="s">
        <v>4451</v>
      </c>
      <c r="N900" t="s">
        <v>1644</v>
      </c>
    </row>
    <row r="901" spans="1:14">
      <c r="A901" t="s">
        <v>1644</v>
      </c>
      <c r="B901" s="9" t="s">
        <v>946</v>
      </c>
      <c r="C901" t="s">
        <v>1</v>
      </c>
      <c r="D901" t="s">
        <v>947</v>
      </c>
      <c r="E901" t="s">
        <v>4452</v>
      </c>
      <c r="F901" s="1">
        <v>43644</v>
      </c>
      <c r="G901" t="s">
        <v>1668</v>
      </c>
      <c r="H901" t="s">
        <v>1669</v>
      </c>
      <c r="I901" t="s">
        <v>1670</v>
      </c>
      <c r="J901" t="s">
        <v>59</v>
      </c>
      <c r="K901" t="s">
        <v>1815</v>
      </c>
      <c r="L901" t="s">
        <v>1677</v>
      </c>
      <c r="M901" t="s">
        <v>4453</v>
      </c>
      <c r="N901" t="s">
        <v>1644</v>
      </c>
    </row>
    <row r="902" spans="1:14">
      <c r="A902" t="s">
        <v>1644</v>
      </c>
      <c r="B902" s="9" t="s">
        <v>948</v>
      </c>
      <c r="C902" t="s">
        <v>1</v>
      </c>
      <c r="D902" t="s">
        <v>949</v>
      </c>
      <c r="E902" t="s">
        <v>4454</v>
      </c>
      <c r="F902" s="1">
        <v>43644</v>
      </c>
      <c r="G902" t="s">
        <v>1668</v>
      </c>
      <c r="H902" t="s">
        <v>1669</v>
      </c>
      <c r="I902" t="s">
        <v>1670</v>
      </c>
      <c r="J902" t="s">
        <v>59</v>
      </c>
      <c r="K902" t="s">
        <v>1815</v>
      </c>
      <c r="L902" t="s">
        <v>1677</v>
      </c>
      <c r="M902" t="s">
        <v>4455</v>
      </c>
      <c r="N902" t="s">
        <v>1644</v>
      </c>
    </row>
    <row r="903" spans="1:14">
      <c r="A903" t="s">
        <v>1644</v>
      </c>
      <c r="B903" s="9" t="s">
        <v>950</v>
      </c>
      <c r="C903" t="s">
        <v>1</v>
      </c>
      <c r="D903" t="s">
        <v>4456</v>
      </c>
      <c r="E903" t="s">
        <v>4457</v>
      </c>
      <c r="F903" s="1">
        <v>43644</v>
      </c>
      <c r="G903" t="s">
        <v>1668</v>
      </c>
      <c r="H903" t="s">
        <v>1669</v>
      </c>
      <c r="I903" t="s">
        <v>1670</v>
      </c>
      <c r="J903" t="s">
        <v>59</v>
      </c>
      <c r="K903" t="s">
        <v>1815</v>
      </c>
      <c r="L903" t="s">
        <v>1677</v>
      </c>
      <c r="M903" t="s">
        <v>4458</v>
      </c>
      <c r="N903" t="s">
        <v>1644</v>
      </c>
    </row>
    <row r="904" spans="1:14">
      <c r="A904" t="s">
        <v>1644</v>
      </c>
      <c r="B904" s="9" t="s">
        <v>951</v>
      </c>
      <c r="C904" t="s">
        <v>1</v>
      </c>
      <c r="D904" t="s">
        <v>952</v>
      </c>
      <c r="E904" t="s">
        <v>4459</v>
      </c>
      <c r="F904" s="1">
        <v>43644</v>
      </c>
      <c r="G904" t="s">
        <v>1668</v>
      </c>
      <c r="H904" t="s">
        <v>1669</v>
      </c>
      <c r="I904" t="s">
        <v>1670</v>
      </c>
      <c r="J904" t="s">
        <v>58</v>
      </c>
      <c r="K904" t="s">
        <v>3342</v>
      </c>
      <c r="L904" t="s">
        <v>1677</v>
      </c>
      <c r="M904" t="s">
        <v>4460</v>
      </c>
      <c r="N904" t="s">
        <v>1644</v>
      </c>
    </row>
    <row r="905" spans="1:14">
      <c r="A905" t="s">
        <v>10</v>
      </c>
      <c r="B905" s="9" t="s">
        <v>953</v>
      </c>
      <c r="C905" t="s">
        <v>1</v>
      </c>
      <c r="D905" t="s">
        <v>4461</v>
      </c>
      <c r="E905" t="s">
        <v>4462</v>
      </c>
      <c r="F905" s="1">
        <v>43644</v>
      </c>
      <c r="G905" t="s">
        <v>1668</v>
      </c>
      <c r="H905" t="s">
        <v>1669</v>
      </c>
      <c r="I905" t="s">
        <v>1670</v>
      </c>
      <c r="J905" t="s">
        <v>59</v>
      </c>
      <c r="K905" t="s">
        <v>1842</v>
      </c>
      <c r="L905" t="s">
        <v>1677</v>
      </c>
      <c r="M905" t="s">
        <v>4463</v>
      </c>
      <c r="N905" t="s">
        <v>10</v>
      </c>
    </row>
    <row r="906" spans="1:14">
      <c r="A906" t="s">
        <v>3</v>
      </c>
      <c r="B906" s="9" t="s">
        <v>954</v>
      </c>
      <c r="C906" t="s">
        <v>1</v>
      </c>
      <c r="D906" t="s">
        <v>4464</v>
      </c>
      <c r="E906" t="s">
        <v>4465</v>
      </c>
      <c r="F906" s="1">
        <v>43644</v>
      </c>
      <c r="G906" t="s">
        <v>1668</v>
      </c>
      <c r="H906" t="s">
        <v>1745</v>
      </c>
      <c r="I906" t="s">
        <v>1670</v>
      </c>
      <c r="J906" t="s">
        <v>58</v>
      </c>
      <c r="K906" t="s">
        <v>1842</v>
      </c>
      <c r="L906" t="s">
        <v>1677</v>
      </c>
      <c r="M906" t="s">
        <v>4466</v>
      </c>
      <c r="N906" t="s">
        <v>3</v>
      </c>
    </row>
    <row r="907" spans="1:14">
      <c r="A907" t="s">
        <v>3</v>
      </c>
      <c r="B907" s="9" t="s">
        <v>955</v>
      </c>
      <c r="C907" t="s">
        <v>1</v>
      </c>
      <c r="D907" t="s">
        <v>4467</v>
      </c>
      <c r="E907" t="s">
        <v>4468</v>
      </c>
      <c r="F907" s="1">
        <v>43644</v>
      </c>
      <c r="G907" t="s">
        <v>1668</v>
      </c>
      <c r="H907" t="s">
        <v>1694</v>
      </c>
      <c r="I907" t="s">
        <v>1670</v>
      </c>
      <c r="J907" t="s">
        <v>58</v>
      </c>
      <c r="K907" t="s">
        <v>1842</v>
      </c>
      <c r="L907" t="s">
        <v>1677</v>
      </c>
      <c r="M907" t="s">
        <v>4469</v>
      </c>
      <c r="N907" t="s">
        <v>3</v>
      </c>
    </row>
    <row r="908" spans="1:14">
      <c r="A908" t="s">
        <v>10</v>
      </c>
      <c r="B908" s="9" t="s">
        <v>956</v>
      </c>
      <c r="C908" t="s">
        <v>1</v>
      </c>
      <c r="D908" t="s">
        <v>957</v>
      </c>
      <c r="E908" t="s">
        <v>4470</v>
      </c>
      <c r="F908" s="1">
        <v>43644</v>
      </c>
      <c r="G908" t="s">
        <v>1668</v>
      </c>
      <c r="H908" t="s">
        <v>1669</v>
      </c>
      <c r="I908" t="s">
        <v>1670</v>
      </c>
      <c r="J908" t="s">
        <v>2058</v>
      </c>
      <c r="K908" t="s">
        <v>3609</v>
      </c>
      <c r="L908" t="s">
        <v>1645</v>
      </c>
      <c r="M908" t="s">
        <v>4471</v>
      </c>
      <c r="N908" t="s">
        <v>10</v>
      </c>
    </row>
    <row r="909" spans="1:14">
      <c r="A909" t="s">
        <v>3</v>
      </c>
      <c r="B909" s="9" t="s">
        <v>958</v>
      </c>
      <c r="C909" t="s">
        <v>1</v>
      </c>
      <c r="D909" t="s">
        <v>959</v>
      </c>
      <c r="E909" t="s">
        <v>4472</v>
      </c>
      <c r="F909" s="1">
        <v>43644</v>
      </c>
      <c r="G909" t="s">
        <v>1763</v>
      </c>
      <c r="H909" t="s">
        <v>1669</v>
      </c>
      <c r="I909" t="s">
        <v>1670</v>
      </c>
      <c r="J909" t="s">
        <v>2058</v>
      </c>
      <c r="K909" t="s">
        <v>3609</v>
      </c>
      <c r="L909" t="s">
        <v>1645</v>
      </c>
      <c r="M909" t="s">
        <v>4473</v>
      </c>
      <c r="N909" t="s">
        <v>3</v>
      </c>
    </row>
    <row r="910" spans="1:14">
      <c r="A910" t="s">
        <v>3</v>
      </c>
      <c r="B910" s="9" t="s">
        <v>960</v>
      </c>
      <c r="C910" t="s">
        <v>1</v>
      </c>
      <c r="D910" t="s">
        <v>961</v>
      </c>
      <c r="E910" t="s">
        <v>4474</v>
      </c>
      <c r="F910" s="1">
        <v>43644</v>
      </c>
      <c r="G910" t="s">
        <v>1763</v>
      </c>
      <c r="H910" t="s">
        <v>1745</v>
      </c>
      <c r="I910" t="s">
        <v>1670</v>
      </c>
      <c r="J910" t="s">
        <v>2058</v>
      </c>
      <c r="K910" t="s">
        <v>3609</v>
      </c>
      <c r="L910" t="s">
        <v>1645</v>
      </c>
      <c r="M910" t="s">
        <v>4475</v>
      </c>
      <c r="N910" t="s">
        <v>3</v>
      </c>
    </row>
    <row r="911" spans="1:14">
      <c r="A911" t="s">
        <v>10</v>
      </c>
      <c r="B911" s="9" t="s">
        <v>962</v>
      </c>
      <c r="C911" t="s">
        <v>1</v>
      </c>
      <c r="D911" t="s">
        <v>963</v>
      </c>
      <c r="E911" t="s">
        <v>4476</v>
      </c>
      <c r="F911" s="1">
        <v>43644</v>
      </c>
      <c r="G911" t="s">
        <v>1668</v>
      </c>
      <c r="H911" t="s">
        <v>1694</v>
      </c>
      <c r="I911" t="s">
        <v>1670</v>
      </c>
      <c r="J911" t="s">
        <v>2058</v>
      </c>
      <c r="K911" t="s">
        <v>3609</v>
      </c>
      <c r="L911" t="s">
        <v>1645</v>
      </c>
      <c r="M911" t="s">
        <v>4477</v>
      </c>
      <c r="N911" t="s">
        <v>10</v>
      </c>
    </row>
    <row r="912" spans="1:14">
      <c r="A912" t="s">
        <v>1644</v>
      </c>
      <c r="B912" s="9" t="s">
        <v>964</v>
      </c>
      <c r="C912" t="s">
        <v>1</v>
      </c>
      <c r="D912" t="s">
        <v>965</v>
      </c>
      <c r="E912" t="s">
        <v>4478</v>
      </c>
      <c r="F912" s="1">
        <v>43644</v>
      </c>
      <c r="G912" t="s">
        <v>1668</v>
      </c>
      <c r="H912" t="s">
        <v>1669</v>
      </c>
      <c r="I912" t="s">
        <v>1670</v>
      </c>
      <c r="J912" t="s">
        <v>58</v>
      </c>
      <c r="K912" t="s">
        <v>1874</v>
      </c>
      <c r="L912" t="s">
        <v>1875</v>
      </c>
      <c r="M912" t="s">
        <v>4479</v>
      </c>
      <c r="N912" t="s">
        <v>1644</v>
      </c>
    </row>
    <row r="913" spans="1:14">
      <c r="A913" t="s">
        <v>3</v>
      </c>
      <c r="B913" s="9" t="s">
        <v>966</v>
      </c>
      <c r="C913" t="s">
        <v>1</v>
      </c>
      <c r="D913" t="s">
        <v>4480</v>
      </c>
      <c r="E913" t="s">
        <v>4481</v>
      </c>
      <c r="F913" s="1">
        <v>43644</v>
      </c>
      <c r="G913" t="s">
        <v>1668</v>
      </c>
      <c r="H913" t="s">
        <v>1669</v>
      </c>
      <c r="I913" t="s">
        <v>1670</v>
      </c>
      <c r="J913" t="s">
        <v>59</v>
      </c>
      <c r="K913" t="s">
        <v>1879</v>
      </c>
      <c r="L913" t="s">
        <v>1677</v>
      </c>
      <c r="M913" t="s">
        <v>4482</v>
      </c>
      <c r="N913" t="s">
        <v>3</v>
      </c>
    </row>
    <row r="914" spans="1:14">
      <c r="A914" t="s">
        <v>3</v>
      </c>
      <c r="B914" s="9" t="s">
        <v>967</v>
      </c>
      <c r="C914" t="s">
        <v>1</v>
      </c>
      <c r="D914" t="s">
        <v>968</v>
      </c>
      <c r="E914" t="s">
        <v>4483</v>
      </c>
      <c r="F914" s="1">
        <v>43644</v>
      </c>
      <c r="G914" t="s">
        <v>1668</v>
      </c>
      <c r="H914" t="s">
        <v>1669</v>
      </c>
      <c r="I914" t="s">
        <v>1670</v>
      </c>
      <c r="J914" t="s">
        <v>59</v>
      </c>
      <c r="K914" t="s">
        <v>1879</v>
      </c>
      <c r="L914" t="s">
        <v>1677</v>
      </c>
      <c r="M914" t="s">
        <v>4484</v>
      </c>
      <c r="N914" t="s">
        <v>3</v>
      </c>
    </row>
    <row r="915" spans="1:14">
      <c r="A915" t="s">
        <v>10</v>
      </c>
      <c r="B915" s="9" t="s">
        <v>969</v>
      </c>
      <c r="C915" t="s">
        <v>1</v>
      </c>
      <c r="D915" t="s">
        <v>4485</v>
      </c>
      <c r="E915" t="s">
        <v>4486</v>
      </c>
      <c r="F915" s="1">
        <v>43644</v>
      </c>
      <c r="G915" t="s">
        <v>1668</v>
      </c>
      <c r="H915" t="s">
        <v>1694</v>
      </c>
      <c r="I915" t="s">
        <v>1670</v>
      </c>
      <c r="J915" t="s">
        <v>59</v>
      </c>
      <c r="K915" t="s">
        <v>1842</v>
      </c>
      <c r="L915" t="s">
        <v>1645</v>
      </c>
      <c r="M915" t="s">
        <v>4487</v>
      </c>
      <c r="N915" t="s">
        <v>10</v>
      </c>
    </row>
    <row r="916" spans="1:14">
      <c r="A916" t="s">
        <v>3</v>
      </c>
      <c r="B916" s="9" t="s">
        <v>970</v>
      </c>
      <c r="C916" t="s">
        <v>1</v>
      </c>
      <c r="D916" t="s">
        <v>971</v>
      </c>
      <c r="E916" t="s">
        <v>4488</v>
      </c>
      <c r="F916" s="1">
        <v>43644</v>
      </c>
      <c r="G916" t="s">
        <v>1668</v>
      </c>
      <c r="H916" t="s">
        <v>1694</v>
      </c>
      <c r="I916" t="s">
        <v>1670</v>
      </c>
      <c r="J916" t="s">
        <v>59</v>
      </c>
      <c r="K916" t="s">
        <v>1842</v>
      </c>
      <c r="L916" t="s">
        <v>1645</v>
      </c>
      <c r="M916" t="s">
        <v>4489</v>
      </c>
      <c r="N916" t="s">
        <v>3</v>
      </c>
    </row>
    <row r="917" spans="1:14">
      <c r="A917" t="s">
        <v>3</v>
      </c>
      <c r="B917" s="9" t="s">
        <v>972</v>
      </c>
      <c r="C917" t="s">
        <v>1</v>
      </c>
      <c r="D917" t="s">
        <v>4490</v>
      </c>
      <c r="E917" t="s">
        <v>4491</v>
      </c>
      <c r="F917" s="1">
        <v>43646</v>
      </c>
      <c r="G917" t="s">
        <v>1763</v>
      </c>
      <c r="H917" t="s">
        <v>1694</v>
      </c>
      <c r="I917" t="s">
        <v>1670</v>
      </c>
      <c r="J917" t="s">
        <v>3341</v>
      </c>
      <c r="K917" t="s">
        <v>4178</v>
      </c>
      <c r="L917" t="s">
        <v>1827</v>
      </c>
      <c r="M917" t="s">
        <v>4492</v>
      </c>
      <c r="N917" t="s">
        <v>3</v>
      </c>
    </row>
    <row r="918" spans="1:14">
      <c r="A918" t="s">
        <v>3</v>
      </c>
      <c r="B918" s="9" t="s">
        <v>973</v>
      </c>
      <c r="C918" t="s">
        <v>1</v>
      </c>
      <c r="D918" t="s">
        <v>4493</v>
      </c>
      <c r="E918" t="s">
        <v>4494</v>
      </c>
      <c r="F918" s="1">
        <v>43644</v>
      </c>
      <c r="G918" t="s">
        <v>1668</v>
      </c>
      <c r="H918" t="s">
        <v>1669</v>
      </c>
      <c r="I918" t="s">
        <v>1670</v>
      </c>
      <c r="J918" t="s">
        <v>59</v>
      </c>
      <c r="K918" t="s">
        <v>1894</v>
      </c>
      <c r="L918" t="s">
        <v>1677</v>
      </c>
      <c r="M918" t="s">
        <v>4495</v>
      </c>
      <c r="N918" t="s">
        <v>3</v>
      </c>
    </row>
    <row r="919" spans="1:14">
      <c r="A919" t="s">
        <v>3</v>
      </c>
      <c r="B919" s="9" t="s">
        <v>1646</v>
      </c>
      <c r="C919" t="s">
        <v>1</v>
      </c>
      <c r="D919" t="s">
        <v>4496</v>
      </c>
      <c r="E919" t="s">
        <v>4497</v>
      </c>
      <c r="F919" s="1">
        <v>43646</v>
      </c>
      <c r="G919" t="s">
        <v>1763</v>
      </c>
      <c r="H919" t="s">
        <v>1669</v>
      </c>
      <c r="I919" t="s">
        <v>1670</v>
      </c>
      <c r="J919" t="s">
        <v>59</v>
      </c>
      <c r="K919" t="s">
        <v>1671</v>
      </c>
      <c r="L919" t="s">
        <v>1677</v>
      </c>
      <c r="M919" t="s">
        <v>4498</v>
      </c>
      <c r="N919" t="s">
        <v>3</v>
      </c>
    </row>
    <row r="920" spans="1:14">
      <c r="A920" t="s">
        <v>3</v>
      </c>
      <c r="B920" s="9" t="s">
        <v>1651</v>
      </c>
      <c r="C920" t="s">
        <v>1</v>
      </c>
      <c r="D920" t="s">
        <v>4499</v>
      </c>
      <c r="E920" t="s">
        <v>4500</v>
      </c>
      <c r="F920" s="1">
        <v>43646</v>
      </c>
      <c r="G920" t="s">
        <v>1763</v>
      </c>
      <c r="H920" t="s">
        <v>1669</v>
      </c>
      <c r="I920" t="s">
        <v>1670</v>
      </c>
      <c r="J920" t="s">
        <v>59</v>
      </c>
      <c r="K920" t="s">
        <v>1671</v>
      </c>
      <c r="L920" t="s">
        <v>1677</v>
      </c>
      <c r="M920" t="s">
        <v>4501</v>
      </c>
      <c r="N920" t="s">
        <v>3</v>
      </c>
    </row>
    <row r="921" spans="1:14">
      <c r="A921" t="s">
        <v>1644</v>
      </c>
      <c r="B921" s="9" t="s">
        <v>4502</v>
      </c>
      <c r="C921" t="s">
        <v>1</v>
      </c>
      <c r="D921" t="s">
        <v>4503</v>
      </c>
      <c r="E921" t="s">
        <v>4504</v>
      </c>
      <c r="F921" s="1">
        <v>43644</v>
      </c>
      <c r="G921" t="s">
        <v>1668</v>
      </c>
      <c r="H921" t="s">
        <v>1694</v>
      </c>
      <c r="I921" t="s">
        <v>1670</v>
      </c>
      <c r="J921" t="s">
        <v>59</v>
      </c>
      <c r="K921" t="s">
        <v>1671</v>
      </c>
      <c r="L921" t="s">
        <v>1677</v>
      </c>
      <c r="M921" t="s">
        <v>4505</v>
      </c>
      <c r="N921" t="s">
        <v>1644</v>
      </c>
    </row>
    <row r="922" spans="1:14">
      <c r="A922" t="s">
        <v>3</v>
      </c>
      <c r="B922" s="9" t="s">
        <v>4506</v>
      </c>
      <c r="C922" t="s">
        <v>1</v>
      </c>
      <c r="D922" t="s">
        <v>4507</v>
      </c>
      <c r="E922" t="s">
        <v>4508</v>
      </c>
      <c r="F922" s="1">
        <v>43644</v>
      </c>
      <c r="G922" t="s">
        <v>1763</v>
      </c>
      <c r="H922" t="s">
        <v>1669</v>
      </c>
      <c r="I922" t="s">
        <v>1670</v>
      </c>
      <c r="J922" t="s">
        <v>59</v>
      </c>
      <c r="K922" t="s">
        <v>1671</v>
      </c>
      <c r="L922" t="s">
        <v>1677</v>
      </c>
      <c r="M922" t="s">
        <v>4509</v>
      </c>
      <c r="N922" t="s">
        <v>3</v>
      </c>
    </row>
    <row r="923" spans="1:14">
      <c r="A923" t="s">
        <v>3</v>
      </c>
      <c r="B923" s="9" t="s">
        <v>4510</v>
      </c>
      <c r="C923" t="s">
        <v>1899</v>
      </c>
      <c r="D923" t="s">
        <v>4511</v>
      </c>
      <c r="E923" t="s">
        <v>4512</v>
      </c>
      <c r="F923" s="1">
        <v>43640</v>
      </c>
      <c r="G923" t="s">
        <v>2379</v>
      </c>
      <c r="H923" t="s">
        <v>1669</v>
      </c>
      <c r="I923" t="s">
        <v>1670</v>
      </c>
      <c r="J923" t="s">
        <v>59</v>
      </c>
      <c r="K923" t="s">
        <v>1671</v>
      </c>
      <c r="L923" t="s">
        <v>1672</v>
      </c>
      <c r="M923" t="s">
        <v>4513</v>
      </c>
      <c r="N923" t="s">
        <v>3</v>
      </c>
    </row>
    <row r="924" spans="1:14">
      <c r="A924" t="s">
        <v>1644</v>
      </c>
      <c r="B924" s="9" t="s">
        <v>974</v>
      </c>
      <c r="C924" t="s">
        <v>1899</v>
      </c>
      <c r="D924" t="s">
        <v>975</v>
      </c>
      <c r="E924" t="s">
        <v>4514</v>
      </c>
      <c r="F924" s="1">
        <v>43644</v>
      </c>
      <c r="G924" t="s">
        <v>1668</v>
      </c>
      <c r="H924" t="s">
        <v>1870</v>
      </c>
      <c r="I924" t="s">
        <v>1670</v>
      </c>
      <c r="J924" t="s">
        <v>59</v>
      </c>
      <c r="K924" t="s">
        <v>3735</v>
      </c>
      <c r="L924" t="s">
        <v>1645</v>
      </c>
      <c r="M924" t="s">
        <v>4515</v>
      </c>
      <c r="N924" t="s">
        <v>1644</v>
      </c>
    </row>
    <row r="925" spans="1:14">
      <c r="A925" t="s">
        <v>3</v>
      </c>
      <c r="B925" s="9" t="s">
        <v>4516</v>
      </c>
      <c r="C925" t="s">
        <v>2</v>
      </c>
      <c r="D925" t="s">
        <v>4517</v>
      </c>
      <c r="E925" t="s">
        <v>4518</v>
      </c>
      <c r="F925" s="1">
        <v>43644</v>
      </c>
      <c r="G925" t="s">
        <v>1668</v>
      </c>
      <c r="H925" t="s">
        <v>1669</v>
      </c>
      <c r="I925" t="s">
        <v>1670</v>
      </c>
      <c r="J925" t="s">
        <v>58</v>
      </c>
      <c r="K925" t="s">
        <v>1671</v>
      </c>
      <c r="L925" t="s">
        <v>1746</v>
      </c>
      <c r="M925" t="s">
        <v>4519</v>
      </c>
      <c r="N925" t="s">
        <v>3</v>
      </c>
    </row>
    <row r="926" spans="1:14">
      <c r="A926" t="s">
        <v>3</v>
      </c>
      <c r="B926" s="9" t="s">
        <v>4520</v>
      </c>
      <c r="C926" t="s">
        <v>1</v>
      </c>
      <c r="D926" t="s">
        <v>4521</v>
      </c>
      <c r="J926" t="s">
        <v>58</v>
      </c>
      <c r="L926" t="s">
        <v>1672</v>
      </c>
      <c r="N926" t="s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showGridLines="0" workbookViewId="0">
      <selection activeCell="D346" sqref="D346"/>
    </sheetView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D346" sqref="D34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PWC</vt:lpstr>
      <vt:lpstr>OLD PWC</vt:lpstr>
      <vt:lpstr>DELOITTE</vt:lpstr>
      <vt:lpstr>OLD DELOITTE</vt:lpstr>
      <vt:lpstr>KPMG</vt:lpstr>
      <vt:lpstr>OLD KPMG</vt:lpstr>
      <vt:lpstr>EY</vt:lpstr>
      <vt:lpstr>OLD EY</vt:lpstr>
      <vt:lpstr>Autres CAC</vt:lpstr>
      <vt:lpstr>OLD Autres CAC</vt:lpstr>
      <vt:lpstr>Alerte KPI EQUIPES</vt:lpstr>
      <vt:lpstr>Alerte KPI CAC</vt:lpstr>
      <vt:lpstr>KPI</vt:lpstr>
      <vt:lpstr>Repartition</vt:lpstr>
      <vt:lpstr>Priorité</vt:lpstr>
      <vt:lpstr>Contact CAC</vt:lpstr>
      <vt:lpstr>Menu Déroulant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SEDITCH</dc:creator>
  <cp:keywords>Classification=Select Classification Level, Classification=Internal</cp:keywords>
  <cp:lastModifiedBy>Hans SEDITCH</cp:lastModifiedBy>
  <dcterms:created xsi:type="dcterms:W3CDTF">2019-07-25T06:59:39Z</dcterms:created>
  <dcterms:modified xsi:type="dcterms:W3CDTF">2019-09-09T07:47:26Z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a75d95d5-9daa-4faf-b37a-68cbca6d20b7</vt:lpwstr>
  </property>
  <property fmtid="{D5CDD505-2E9C-101B-9397-08002B2CF9AE}" pid="3" name="Classification">
    <vt:lpwstr>Internal</vt:lpwstr>
  </property>
</Properties>
</file>