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70" yWindow="810" windowWidth="18615" windowHeight="12990" tabRatio="939" activeTab="1"/>
  </bookViews>
  <sheets>
    <sheet name="CHAUSSON" sheetId="5" r:id="rId1"/>
    <sheet name="CONTROLE STOCK" sheetId="20" r:id="rId2"/>
  </sheets>
  <definedNames>
    <definedName name="_xlnm._FilterDatabase" localSheetId="0" hidden="1">CHAUSSON!$B$3:$Q$20</definedName>
    <definedName name="_xlnm.Print_Area" localSheetId="1">'CONTROLE STOCK'!$A$1:$J$40</definedName>
  </definedNames>
  <calcPr calcId="125725"/>
</workbook>
</file>

<file path=xl/calcChain.xml><?xml version="1.0" encoding="utf-8"?>
<calcChain xmlns="http://schemas.openxmlformats.org/spreadsheetml/2006/main">
  <c r="H10" i="20"/>
  <c r="H11"/>
  <c r="H12"/>
  <c r="H13"/>
  <c r="H14"/>
  <c r="H15"/>
  <c r="H16"/>
  <c r="H17"/>
  <c r="H18"/>
  <c r="H19"/>
  <c r="H20"/>
  <c r="H9"/>
  <c r="G10"/>
  <c r="G11"/>
  <c r="G12"/>
  <c r="G13"/>
  <c r="G14"/>
  <c r="G15"/>
  <c r="G16"/>
  <c r="G17"/>
  <c r="G18"/>
  <c r="G19"/>
  <c r="G20"/>
  <c r="G9"/>
  <c r="D16" l="1"/>
  <c r="D17"/>
  <c r="D18"/>
  <c r="D19"/>
  <c r="D20"/>
  <c r="D9"/>
  <c r="D10"/>
  <c r="D11"/>
  <c r="D12"/>
  <c r="D13"/>
  <c r="D14"/>
  <c r="D15"/>
  <c r="O4" i="5" l="1"/>
  <c r="J9" i="20"/>
  <c r="E10"/>
  <c r="E11"/>
  <c r="E12"/>
  <c r="E13"/>
  <c r="E14"/>
  <c r="E15"/>
  <c r="E16"/>
  <c r="E17"/>
  <c r="E18"/>
  <c r="E19"/>
  <c r="E20"/>
  <c r="E9"/>
  <c r="I10"/>
  <c r="J10"/>
  <c r="I11"/>
  <c r="J11"/>
  <c r="I12"/>
  <c r="J12"/>
  <c r="I13"/>
  <c r="J13"/>
  <c r="I14"/>
  <c r="J14"/>
  <c r="I15"/>
  <c r="J15"/>
  <c r="I16"/>
  <c r="J16"/>
  <c r="I17"/>
  <c r="J17"/>
  <c r="I18"/>
  <c r="J18"/>
  <c r="I19"/>
  <c r="J19"/>
  <c r="I20"/>
  <c r="J20"/>
  <c r="I9"/>
  <c r="B10"/>
  <c r="B11"/>
  <c r="B12"/>
  <c r="B13"/>
  <c r="B14"/>
  <c r="B15"/>
  <c r="B16"/>
  <c r="B17"/>
  <c r="B18"/>
  <c r="B19"/>
  <c r="B20"/>
  <c r="B9"/>
  <c r="O5" i="5"/>
  <c r="O6"/>
  <c r="O7"/>
  <c r="O8"/>
  <c r="O9"/>
  <c r="O10"/>
  <c r="O11"/>
  <c r="O12"/>
  <c r="O13"/>
  <c r="O14"/>
  <c r="O15"/>
  <c r="O16"/>
  <c r="O17"/>
  <c r="O18"/>
  <c r="O19"/>
  <c r="O20"/>
  <c r="O21"/>
  <c r="H25"/>
  <c r="H22"/>
  <c r="E26"/>
  <c r="D26"/>
  <c r="F21" i="20"/>
  <c r="C21"/>
  <c r="F31" l="1"/>
  <c r="G21"/>
  <c r="D38" s="1"/>
  <c r="E21"/>
  <c r="E37" s="1"/>
  <c r="D21"/>
  <c r="D37" s="1"/>
  <c r="H21"/>
  <c r="E38" s="1"/>
  <c r="J21"/>
  <c r="E35" s="1"/>
  <c r="E39" l="1"/>
  <c r="I21"/>
  <c r="D35" s="1"/>
  <c r="D39" s="1"/>
  <c r="M22" i="5"/>
  <c r="L22"/>
  <c r="K22"/>
  <c r="J22"/>
  <c r="I22"/>
  <c r="F26" l="1"/>
</calcChain>
</file>

<file path=xl/sharedStrings.xml><?xml version="1.0" encoding="utf-8"?>
<sst xmlns="http://schemas.openxmlformats.org/spreadsheetml/2006/main" count="154" uniqueCount="108">
  <si>
    <t>Stock initial</t>
  </si>
  <si>
    <t>Achats</t>
  </si>
  <si>
    <t>MARQUE</t>
  </si>
  <si>
    <t>MODELE</t>
  </si>
  <si>
    <t>ANNEE</t>
  </si>
  <si>
    <t>N° FACTURE ACHAT</t>
  </si>
  <si>
    <t>DATE FACTURE ACHAT</t>
  </si>
  <si>
    <t>PRIX ACHAT HT</t>
  </si>
  <si>
    <t>PROVISION 31/08/17</t>
  </si>
  <si>
    <t>TRANSPORT</t>
  </si>
  <si>
    <t>Stock prépa</t>
  </si>
  <si>
    <t>DATE VENTE OU STOCK</t>
  </si>
  <si>
    <t>CLIENT</t>
  </si>
  <si>
    <t>N° FACTURE VENTE</t>
  </si>
  <si>
    <t>N° SERIE</t>
  </si>
  <si>
    <t>STOCK</t>
  </si>
  <si>
    <t>TOTAL ACHATS</t>
  </si>
  <si>
    <t>NOVEMBRE</t>
  </si>
  <si>
    <t>EN QUANTITES</t>
  </si>
  <si>
    <t>TYPE</t>
  </si>
  <si>
    <t>SI</t>
  </si>
  <si>
    <t>ACHATS</t>
  </si>
  <si>
    <t>SF</t>
  </si>
  <si>
    <t>OCTOBRE</t>
  </si>
  <si>
    <t xml:space="preserve">Sous traitance stock </t>
  </si>
  <si>
    <t>MARS</t>
  </si>
  <si>
    <t>VENTES</t>
  </si>
  <si>
    <t>RRR</t>
  </si>
  <si>
    <t>CHAUSSON</t>
  </si>
  <si>
    <t>FLASH 628EB</t>
  </si>
  <si>
    <t>DECEMBRE</t>
  </si>
  <si>
    <t>75/1712/100007</t>
  </si>
  <si>
    <t>FLASH 718EB</t>
  </si>
  <si>
    <t>75/1711/100006</t>
  </si>
  <si>
    <t>WELCOME 628EB</t>
  </si>
  <si>
    <t>75/1712/100008</t>
  </si>
  <si>
    <t>FASH 510</t>
  </si>
  <si>
    <t>75/1710/100004</t>
  </si>
  <si>
    <t>TITANIUM 718</t>
  </si>
  <si>
    <t>718XLBFLA</t>
  </si>
  <si>
    <t xml:space="preserve">CHAUSSON </t>
  </si>
  <si>
    <t>737 WELCOME</t>
  </si>
  <si>
    <t>75/1711/100008</t>
  </si>
  <si>
    <t>718 XLB</t>
  </si>
  <si>
    <t>75/1710/100010</t>
  </si>
  <si>
    <t>75/1711/100007</t>
  </si>
  <si>
    <t>610 KORUS</t>
  </si>
  <si>
    <t>WELCOME 610</t>
  </si>
  <si>
    <t>TWIST V584</t>
  </si>
  <si>
    <t>627GA</t>
  </si>
  <si>
    <t>EXALTIS 7038XLB</t>
  </si>
  <si>
    <t>628EB</t>
  </si>
  <si>
    <t>640 WELCOME</t>
  </si>
  <si>
    <t>0901</t>
  </si>
  <si>
    <t>FEVRIER</t>
  </si>
  <si>
    <t>0201</t>
  </si>
  <si>
    <t>1201</t>
  </si>
  <si>
    <t>0101</t>
  </si>
  <si>
    <t>0301</t>
  </si>
  <si>
    <t>0302</t>
  </si>
  <si>
    <t>0303</t>
  </si>
  <si>
    <t>75/1803/100004</t>
  </si>
  <si>
    <t>MOIS</t>
  </si>
  <si>
    <t>VENTES CLIENTS</t>
  </si>
  <si>
    <t>VENTES RETROCEDEES</t>
  </si>
  <si>
    <t>PRIX DE VENTES HT VEHICULES</t>
  </si>
  <si>
    <t>PRIX ACHATS HT DES VEHICULES VENDUS</t>
  </si>
  <si>
    <t>NB</t>
  </si>
  <si>
    <t>PRIX ACHATS</t>
  </si>
  <si>
    <t xml:space="preserve">SEPTEMBRE </t>
  </si>
  <si>
    <t>AVRIL</t>
  </si>
  <si>
    <t>MAI</t>
  </si>
  <si>
    <t>JUIN</t>
  </si>
  <si>
    <t>JUILLET</t>
  </si>
  <si>
    <t>TOTAUX</t>
  </si>
  <si>
    <t>A contrôler avec compte comptable correspondant de la balance générale au 31 janvier 2009</t>
  </si>
  <si>
    <t>CONTROLE DES STOCKS EN PRIX D'ACHATS</t>
  </si>
  <si>
    <t>+ ACHATS DE LA PERIODE</t>
  </si>
  <si>
    <t xml:space="preserve"> </t>
  </si>
  <si>
    <t>- P.A VEHICULES VENDUS A CLIENTS</t>
  </si>
  <si>
    <t xml:space="preserve">- P.A VEHICULES RETROCEDES </t>
  </si>
  <si>
    <t>1001</t>
  </si>
  <si>
    <t>1002</t>
  </si>
  <si>
    <t>1202</t>
  </si>
  <si>
    <t>0902</t>
  </si>
  <si>
    <t>0903</t>
  </si>
  <si>
    <t>JANVIER</t>
  </si>
  <si>
    <t>1203</t>
  </si>
  <si>
    <t>0102</t>
  </si>
  <si>
    <t>0103</t>
  </si>
  <si>
    <t>0104</t>
  </si>
  <si>
    <t>DUPOND</t>
  </si>
  <si>
    <t>ARNAUD</t>
  </si>
  <si>
    <t>DUPONT</t>
  </si>
  <si>
    <t>SEPTEMBRE</t>
  </si>
  <si>
    <t>STOCK INITIAL AU 1ER SEPTEMBRE 2017</t>
  </si>
  <si>
    <t>STOCK FINAL AU 31 MARS 2018</t>
  </si>
  <si>
    <t>AOUT</t>
  </si>
  <si>
    <t>MM</t>
  </si>
  <si>
    <t>1003</t>
  </si>
  <si>
    <t>CONTROLE DES CAMPING-CARS CHAUSSON HT</t>
  </si>
  <si>
    <t>CECV</t>
  </si>
  <si>
    <t>COCV 17</t>
  </si>
  <si>
    <t>ESPACE ET LIBERTE</t>
  </si>
  <si>
    <t>TOUT SAUF :</t>
  </si>
  <si>
    <t>COCV 16</t>
  </si>
  <si>
    <t>COCV LOISIRS</t>
  </si>
  <si>
    <t>OUEST EVASION</t>
  </si>
</sst>
</file>

<file path=xl/styles.xml><?xml version="1.0" encoding="utf-8"?>
<styleSheet xmlns="http://schemas.openxmlformats.org/spreadsheetml/2006/main">
  <numFmts count="2">
    <numFmt numFmtId="164" formatCode="#,##0.00;;"/>
    <numFmt numFmtId="165" formatCode="0;;"/>
  </numFmts>
  <fonts count="20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0"/>
      <color indexed="8"/>
      <name val="Arial"/>
      <family val="2"/>
    </font>
    <font>
      <sz val="10"/>
      <color indexed="30"/>
      <name val="Arial"/>
      <family val="2"/>
    </font>
    <font>
      <b/>
      <sz val="10"/>
      <color indexed="30"/>
      <name val="Arial"/>
      <family val="2"/>
    </font>
    <font>
      <sz val="10"/>
      <color indexed="8"/>
      <name val="Arial"/>
      <family val="2"/>
    </font>
    <font>
      <sz val="10"/>
      <color indexed="12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0"/>
      <color rgb="FF000000"/>
      <name val="Arial"/>
      <family val="2"/>
    </font>
    <font>
      <b/>
      <sz val="10"/>
      <color rgb="FF0000FF"/>
      <name val="Arial"/>
      <family val="2"/>
    </font>
    <font>
      <b/>
      <sz val="15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43"/>
      </patternFill>
    </fill>
    <fill>
      <patternFill patternType="solid">
        <fgColor indexed="47"/>
        <bgColor indexed="47"/>
      </patternFill>
    </fill>
    <fill>
      <patternFill patternType="solid">
        <fgColor indexed="9"/>
        <bgColor indexed="9"/>
      </patternFill>
    </fill>
    <fill>
      <patternFill patternType="solid">
        <fgColor indexed="46"/>
        <bgColor indexed="46"/>
      </patternFill>
    </fill>
    <fill>
      <patternFill patternType="solid">
        <fgColor indexed="15"/>
        <bgColor indexed="15"/>
      </patternFill>
    </fill>
    <fill>
      <patternFill patternType="solid">
        <fgColor indexed="22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rgb="FFFFCC99"/>
        <bgColor indexed="47"/>
      </patternFill>
    </fill>
    <fill>
      <patternFill patternType="solid">
        <fgColor rgb="FFFFCC99"/>
        <bgColor indexed="43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9"/>
      </patternFill>
    </fill>
    <fill>
      <patternFill patternType="gray0625"/>
    </fill>
  </fills>
  <borders count="38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/>
      <right/>
      <top style="medium">
        <color indexed="8"/>
      </top>
      <bottom style="hair">
        <color indexed="8"/>
      </bottom>
      <diagonal/>
    </border>
    <border>
      <left/>
      <right style="medium">
        <color indexed="8"/>
      </right>
      <top style="medium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medium">
        <color indexed="8"/>
      </right>
      <top style="hair">
        <color indexed="8"/>
      </top>
      <bottom/>
      <diagonal/>
    </border>
    <border>
      <left style="medium">
        <color indexed="8"/>
      </left>
      <right/>
      <top style="hair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/>
      <right/>
      <top style="hair">
        <color indexed="8"/>
      </top>
      <bottom style="medium">
        <color indexed="8"/>
      </bottom>
      <diagonal/>
    </border>
    <border>
      <left/>
      <right style="medium">
        <color indexed="8"/>
      </right>
      <top style="hair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hair">
        <color indexed="8"/>
      </bottom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/>
      <right style="thin">
        <color indexed="8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</borders>
  <cellStyleXfs count="2">
    <xf numFmtId="0" fontId="0" fillId="0" borderId="0"/>
    <xf numFmtId="0" fontId="12" fillId="0" borderId="0"/>
  </cellStyleXfs>
  <cellXfs count="193">
    <xf numFmtId="0" fontId="0" fillId="0" borderId="0" xfId="0" applyFont="1" applyAlignment="1"/>
    <xf numFmtId="0" fontId="2" fillId="0" borderId="0" xfId="0" applyFont="1"/>
    <xf numFmtId="0" fontId="0" fillId="0" borderId="0" xfId="0" applyFont="1"/>
    <xf numFmtId="0" fontId="2" fillId="2" borderId="0" xfId="0" applyFont="1" applyFill="1" applyBorder="1"/>
    <xf numFmtId="0" fontId="1" fillId="0" borderId="0" xfId="0" applyFont="1"/>
    <xf numFmtId="0" fontId="2" fillId="3" borderId="0" xfId="0" applyFont="1" applyFill="1" applyBorder="1"/>
    <xf numFmtId="0" fontId="1" fillId="4" borderId="0" xfId="0" applyFont="1" applyFill="1"/>
    <xf numFmtId="0" fontId="1" fillId="5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0" fillId="0" borderId="10" xfId="0" applyFont="1" applyBorder="1"/>
    <xf numFmtId="0" fontId="0" fillId="0" borderId="10" xfId="0" applyFont="1" applyBorder="1" applyAlignment="1">
      <alignment horizontal="center"/>
    </xf>
    <xf numFmtId="0" fontId="1" fillId="5" borderId="11" xfId="0" applyFont="1" applyFill="1" applyBorder="1" applyAlignment="1">
      <alignment horizontal="center" vertical="center" wrapText="1"/>
    </xf>
    <xf numFmtId="0" fontId="2" fillId="4" borderId="0" xfId="0" applyFont="1" applyFill="1"/>
    <xf numFmtId="4" fontId="0" fillId="0" borderId="10" xfId="0" applyNumberFormat="1" applyFont="1" applyBorder="1"/>
    <xf numFmtId="0" fontId="4" fillId="0" borderId="0" xfId="0" applyFont="1"/>
    <xf numFmtId="0" fontId="3" fillId="4" borderId="0" xfId="0" applyFont="1" applyFill="1"/>
    <xf numFmtId="0" fontId="3" fillId="0" borderId="10" xfId="0" applyFont="1" applyBorder="1" applyAlignment="1">
      <alignment horizontal="center"/>
    </xf>
    <xf numFmtId="49" fontId="3" fillId="0" borderId="10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14" fontId="3" fillId="0" borderId="10" xfId="0" applyNumberFormat="1" applyFont="1" applyBorder="1" applyAlignment="1">
      <alignment horizontal="center"/>
    </xf>
    <xf numFmtId="4" fontId="1" fillId="7" borderId="2" xfId="0" applyNumberFormat="1" applyFont="1" applyFill="1" applyBorder="1" applyAlignment="1">
      <alignment horizontal="right"/>
    </xf>
    <xf numFmtId="0" fontId="1" fillId="7" borderId="2" xfId="0" applyFont="1" applyFill="1" applyBorder="1"/>
    <xf numFmtId="0" fontId="1" fillId="7" borderId="11" xfId="0" applyFont="1" applyFill="1" applyBorder="1"/>
    <xf numFmtId="0" fontId="2" fillId="0" borderId="0" xfId="0" applyFont="1" applyAlignment="1">
      <alignment horizontal="center"/>
    </xf>
    <xf numFmtId="4" fontId="1" fillId="0" borderId="0" xfId="0" applyNumberFormat="1" applyFont="1" applyAlignment="1">
      <alignment horizontal="center"/>
    </xf>
    <xf numFmtId="4" fontId="2" fillId="0" borderId="0" xfId="0" applyNumberFormat="1" applyFont="1"/>
    <xf numFmtId="0" fontId="1" fillId="0" borderId="0" xfId="0" applyFont="1" applyAlignment="1">
      <alignment horizontal="center"/>
    </xf>
    <xf numFmtId="0" fontId="3" fillId="0" borderId="0" xfId="0" applyFont="1"/>
    <xf numFmtId="49" fontId="2" fillId="0" borderId="10" xfId="0" applyNumberFormat="1" applyFont="1" applyBorder="1" applyAlignment="1">
      <alignment horizontal="center"/>
    </xf>
    <xf numFmtId="0" fontId="3" fillId="0" borderId="10" xfId="0" applyFont="1" applyBorder="1"/>
    <xf numFmtId="0" fontId="2" fillId="0" borderId="0" xfId="0" applyFont="1" applyAlignment="1">
      <alignment horizontal="right"/>
    </xf>
    <xf numFmtId="14" fontId="2" fillId="0" borderId="19" xfId="0" applyNumberFormat="1" applyFont="1" applyBorder="1" applyAlignment="1">
      <alignment horizontal="center"/>
    </xf>
    <xf numFmtId="14" fontId="3" fillId="0" borderId="19" xfId="0" applyNumberFormat="1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7" fillId="0" borderId="0" xfId="0" applyFont="1"/>
    <xf numFmtId="4" fontId="1" fillId="0" borderId="0" xfId="0" applyNumberFormat="1" applyFont="1" applyAlignment="1">
      <alignment horizontal="right"/>
    </xf>
    <xf numFmtId="0" fontId="9" fillId="0" borderId="26" xfId="0" applyFont="1" applyBorder="1"/>
    <xf numFmtId="4" fontId="9" fillId="0" borderId="26" xfId="0" applyNumberFormat="1" applyFont="1" applyBorder="1"/>
    <xf numFmtId="14" fontId="2" fillId="0" borderId="0" xfId="0" applyNumberFormat="1" applyFont="1"/>
    <xf numFmtId="4" fontId="2" fillId="0" borderId="0" xfId="0" applyNumberFormat="1" applyFont="1" applyAlignment="1">
      <alignment horizontal="right"/>
    </xf>
    <xf numFmtId="14" fontId="1" fillId="5" borderId="2" xfId="0" applyNumberFormat="1" applyFont="1" applyFill="1" applyBorder="1" applyAlignment="1">
      <alignment horizontal="center" vertical="center" wrapText="1"/>
    </xf>
    <xf numFmtId="4" fontId="1" fillId="5" borderId="2" xfId="0" applyNumberFormat="1" applyFont="1" applyFill="1" applyBorder="1" applyAlignment="1">
      <alignment horizontal="center" vertical="center" wrapText="1"/>
    </xf>
    <xf numFmtId="4" fontId="1" fillId="7" borderId="2" xfId="0" applyNumberFormat="1" applyFont="1" applyFill="1" applyBorder="1"/>
    <xf numFmtId="0" fontId="3" fillId="0" borderId="16" xfId="0" applyFont="1" applyBorder="1" applyAlignment="1">
      <alignment horizontal="left"/>
    </xf>
    <xf numFmtId="0" fontId="3" fillId="0" borderId="16" xfId="0" applyFont="1" applyBorder="1" applyAlignment="1">
      <alignment horizontal="center"/>
    </xf>
    <xf numFmtId="14" fontId="3" fillId="0" borderId="17" xfId="0" applyNumberFormat="1" applyFont="1" applyBorder="1" applyAlignment="1">
      <alignment horizontal="center"/>
    </xf>
    <xf numFmtId="4" fontId="3" fillId="0" borderId="17" xfId="0" applyNumberFormat="1" applyFont="1" applyBorder="1"/>
    <xf numFmtId="4" fontId="3" fillId="0" borderId="16" xfId="0" applyNumberFormat="1" applyFont="1" applyBorder="1"/>
    <xf numFmtId="4" fontId="3" fillId="4" borderId="16" xfId="0" applyNumberFormat="1" applyFont="1" applyFill="1" applyBorder="1"/>
    <xf numFmtId="14" fontId="3" fillId="0" borderId="16" xfId="0" applyNumberFormat="1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0" xfId="0" applyFont="1" applyBorder="1" applyAlignment="1">
      <alignment horizontal="left"/>
    </xf>
    <xf numFmtId="0" fontId="2" fillId="0" borderId="26" xfId="0" applyFont="1" applyBorder="1"/>
    <xf numFmtId="0" fontId="3" fillId="4" borderId="19" xfId="0" applyFont="1" applyFill="1" applyBorder="1" applyAlignment="1">
      <alignment horizontal="right"/>
    </xf>
    <xf numFmtId="4" fontId="2" fillId="0" borderId="26" xfId="0" applyNumberFormat="1" applyFont="1" applyBorder="1"/>
    <xf numFmtId="4" fontId="3" fillId="0" borderId="19" xfId="0" applyNumberFormat="1" applyFont="1" applyBorder="1"/>
    <xf numFmtId="4" fontId="3" fillId="0" borderId="10" xfId="0" applyNumberFormat="1" applyFont="1" applyBorder="1"/>
    <xf numFmtId="0" fontId="3" fillId="0" borderId="13" xfId="0" applyFont="1" applyBorder="1" applyAlignment="1">
      <alignment horizontal="center"/>
    </xf>
    <xf numFmtId="0" fontId="2" fillId="0" borderId="10" xfId="0" applyFont="1" applyBorder="1" applyAlignment="1">
      <alignment horizontal="left"/>
    </xf>
    <xf numFmtId="0" fontId="2" fillId="4" borderId="19" xfId="0" applyFont="1" applyFill="1" applyBorder="1" applyAlignment="1">
      <alignment horizontal="right"/>
    </xf>
    <xf numFmtId="4" fontId="5" fillId="0" borderId="19" xfId="0" applyNumberFormat="1" applyFont="1" applyBorder="1"/>
    <xf numFmtId="4" fontId="5" fillId="0" borderId="10" xfId="0" applyNumberFormat="1" applyFont="1" applyBorder="1"/>
    <xf numFmtId="4" fontId="2" fillId="0" borderId="10" xfId="0" applyNumberFormat="1" applyFont="1" applyBorder="1"/>
    <xf numFmtId="0" fontId="6" fillId="0" borderId="13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0" fillId="4" borderId="19" xfId="0" applyFont="1" applyFill="1" applyBorder="1" applyAlignment="1">
      <alignment horizontal="right"/>
    </xf>
    <xf numFmtId="14" fontId="0" fillId="0" borderId="19" xfId="0" applyNumberFormat="1" applyFont="1" applyBorder="1" applyAlignment="1">
      <alignment horizontal="center"/>
    </xf>
    <xf numFmtId="4" fontId="0" fillId="0" borderId="19" xfId="0" applyNumberFormat="1" applyFont="1" applyBorder="1"/>
    <xf numFmtId="0" fontId="0" fillId="0" borderId="13" xfId="0" applyFont="1" applyBorder="1" applyAlignment="1">
      <alignment horizontal="center"/>
    </xf>
    <xf numFmtId="0" fontId="0" fillId="0" borderId="10" xfId="0" applyFont="1" applyBorder="1" applyAlignment="1">
      <alignment horizontal="left"/>
    </xf>
    <xf numFmtId="0" fontId="0" fillId="0" borderId="7" xfId="0" applyFont="1" applyBorder="1"/>
    <xf numFmtId="0" fontId="0" fillId="0" borderId="7" xfId="0" applyFont="1" applyBorder="1" applyAlignment="1">
      <alignment horizontal="center"/>
    </xf>
    <xf numFmtId="0" fontId="0" fillId="4" borderId="23" xfId="0" applyFont="1" applyFill="1" applyBorder="1" applyAlignment="1">
      <alignment horizontal="right"/>
    </xf>
    <xf numFmtId="14" fontId="0" fillId="0" borderId="23" xfId="0" applyNumberFormat="1" applyFont="1" applyBorder="1" applyAlignment="1">
      <alignment horizontal="center"/>
    </xf>
    <xf numFmtId="4" fontId="0" fillId="0" borderId="23" xfId="0" applyNumberFormat="1" applyFont="1" applyBorder="1"/>
    <xf numFmtId="4" fontId="0" fillId="0" borderId="7" xfId="0" applyNumberFormat="1" applyFont="1" applyBorder="1"/>
    <xf numFmtId="0" fontId="0" fillId="0" borderId="12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2" fillId="0" borderId="27" xfId="0" applyFont="1" applyBorder="1" applyAlignment="1">
      <alignment horizontal="right"/>
    </xf>
    <xf numFmtId="49" fontId="1" fillId="0" borderId="26" xfId="0" applyNumberFormat="1" applyFont="1" applyBorder="1" applyAlignment="1">
      <alignment horizontal="center"/>
    </xf>
    <xf numFmtId="14" fontId="2" fillId="0" borderId="27" xfId="0" applyNumberFormat="1" applyFont="1" applyBorder="1" applyAlignment="1">
      <alignment horizontal="center"/>
    </xf>
    <xf numFmtId="4" fontId="9" fillId="0" borderId="27" xfId="0" applyNumberFormat="1" applyFont="1" applyBorder="1"/>
    <xf numFmtId="4" fontId="0" fillId="0" borderId="27" xfId="0" applyNumberFormat="1" applyFont="1" applyBorder="1"/>
    <xf numFmtId="0" fontId="2" fillId="0" borderId="26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1" fillId="7" borderId="1" xfId="0" applyFont="1" applyFill="1" applyBorder="1" applyAlignment="1"/>
    <xf numFmtId="0" fontId="1" fillId="0" borderId="0" xfId="0" applyFont="1" applyAlignment="1">
      <alignment horizontal="right"/>
    </xf>
    <xf numFmtId="0" fontId="10" fillId="0" borderId="0" xfId="0" applyFont="1"/>
    <xf numFmtId="0" fontId="10" fillId="0" borderId="0" xfId="0" applyFont="1" applyAlignment="1">
      <alignment horizontal="right"/>
    </xf>
    <xf numFmtId="0" fontId="10" fillId="0" borderId="0" xfId="0" applyFont="1" applyAlignment="1">
      <alignment horizontal="center"/>
    </xf>
    <xf numFmtId="4" fontId="0" fillId="0" borderId="0" xfId="0" applyNumberFormat="1" applyFont="1" applyAlignment="1"/>
    <xf numFmtId="0" fontId="13" fillId="4" borderId="0" xfId="0" applyFont="1" applyFill="1"/>
    <xf numFmtId="0" fontId="13" fillId="0" borderId="10" xfId="0" applyFont="1" applyBorder="1" applyAlignment="1">
      <alignment horizontal="center"/>
    </xf>
    <xf numFmtId="49" fontId="13" fillId="0" borderId="10" xfId="0" applyNumberFormat="1" applyFont="1" applyBorder="1" applyAlignment="1">
      <alignment horizontal="center"/>
    </xf>
    <xf numFmtId="0" fontId="13" fillId="0" borderId="10" xfId="0" applyFont="1" applyBorder="1"/>
    <xf numFmtId="0" fontId="13" fillId="4" borderId="19" xfId="0" applyFont="1" applyFill="1" applyBorder="1" applyAlignment="1">
      <alignment horizontal="right"/>
    </xf>
    <xf numFmtId="14" fontId="13" fillId="0" borderId="19" xfId="0" applyNumberFormat="1" applyFont="1" applyBorder="1" applyAlignment="1">
      <alignment horizontal="center"/>
    </xf>
    <xf numFmtId="4" fontId="13" fillId="0" borderId="19" xfId="0" applyNumberFormat="1" applyFont="1" applyBorder="1"/>
    <xf numFmtId="4" fontId="13" fillId="0" borderId="10" xfId="0" applyNumberFormat="1" applyFont="1" applyBorder="1"/>
    <xf numFmtId="0" fontId="13" fillId="0" borderId="13" xfId="0" applyFont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2" fillId="0" borderId="0" xfId="1" applyFont="1"/>
    <xf numFmtId="0" fontId="12" fillId="0" borderId="0" xfId="1" applyFont="1" applyAlignment="1"/>
    <xf numFmtId="4" fontId="2" fillId="0" borderId="0" xfId="1" applyNumberFormat="1" applyFont="1" applyAlignment="1"/>
    <xf numFmtId="4" fontId="2" fillId="0" borderId="0" xfId="1" applyNumberFormat="1" applyFont="1"/>
    <xf numFmtId="0" fontId="1" fillId="0" borderId="0" xfId="1" applyFont="1" applyAlignment="1"/>
    <xf numFmtId="0" fontId="1" fillId="0" borderId="0" xfId="1" applyFont="1" applyAlignment="1">
      <alignment horizontal="center" vertical="center"/>
    </xf>
    <xf numFmtId="3" fontId="1" fillId="0" borderId="0" xfId="1" applyNumberFormat="1" applyFont="1" applyAlignment="1">
      <alignment horizontal="center" vertical="center"/>
    </xf>
    <xf numFmtId="4" fontId="15" fillId="9" borderId="0" xfId="1" applyNumberFormat="1" applyFont="1" applyFill="1" applyBorder="1" applyAlignment="1"/>
    <xf numFmtId="1" fontId="15" fillId="9" borderId="0" xfId="1" applyNumberFormat="1" applyFont="1" applyFill="1" applyBorder="1" applyAlignment="1">
      <alignment horizontal="center"/>
    </xf>
    <xf numFmtId="4" fontId="15" fillId="0" borderId="0" xfId="1" applyNumberFormat="1" applyFont="1" applyAlignment="1"/>
    <xf numFmtId="0" fontId="1" fillId="10" borderId="25" xfId="0" applyFont="1" applyFill="1" applyBorder="1"/>
    <xf numFmtId="0" fontId="1" fillId="11" borderId="9" xfId="0" applyFont="1" applyFill="1" applyBorder="1"/>
    <xf numFmtId="0" fontId="13" fillId="11" borderId="9" xfId="0" applyFont="1" applyFill="1" applyBorder="1"/>
    <xf numFmtId="0" fontId="1" fillId="11" borderId="6" xfId="0" applyFont="1" applyFill="1" applyBorder="1"/>
    <xf numFmtId="49" fontId="0" fillId="0" borderId="10" xfId="0" applyNumberFormat="1" applyBorder="1" applyAlignment="1">
      <alignment horizontal="center"/>
    </xf>
    <xf numFmtId="49" fontId="0" fillId="0" borderId="7" xfId="0" applyNumberFormat="1" applyBorder="1" applyAlignment="1">
      <alignment horizontal="center"/>
    </xf>
    <xf numFmtId="0" fontId="3" fillId="11" borderId="15" xfId="0" applyFont="1" applyFill="1" applyBorder="1"/>
    <xf numFmtId="0" fontId="3" fillId="11" borderId="9" xfId="0" applyFont="1" applyFill="1" applyBorder="1"/>
    <xf numFmtId="4" fontId="3" fillId="12" borderId="16" xfId="0" applyNumberFormat="1" applyFont="1" applyFill="1" applyBorder="1" applyAlignment="1">
      <alignment horizontal="right"/>
    </xf>
    <xf numFmtId="4" fontId="3" fillId="12" borderId="10" xfId="0" applyNumberFormat="1" applyFont="1" applyFill="1" applyBorder="1" applyAlignment="1">
      <alignment horizontal="right"/>
    </xf>
    <xf numFmtId="4" fontId="16" fillId="12" borderId="10" xfId="0" applyNumberFormat="1" applyFont="1" applyFill="1" applyBorder="1" applyAlignment="1">
      <alignment horizontal="right"/>
    </xf>
    <xf numFmtId="4" fontId="2" fillId="12" borderId="26" xfId="0" applyNumberFormat="1" applyFont="1" applyFill="1" applyBorder="1" applyAlignment="1">
      <alignment horizontal="right"/>
    </xf>
    <xf numFmtId="0" fontId="12" fillId="0" borderId="0" xfId="1" applyFont="1" applyAlignment="1"/>
    <xf numFmtId="0" fontId="3" fillId="4" borderId="17" xfId="0" applyNumberFormat="1" applyFont="1" applyFill="1" applyBorder="1" applyAlignment="1">
      <alignment horizontal="right"/>
    </xf>
    <xf numFmtId="0" fontId="3" fillId="0" borderId="13" xfId="0" applyNumberFormat="1" applyFont="1" applyBorder="1" applyAlignment="1">
      <alignment horizontal="center"/>
    </xf>
    <xf numFmtId="0" fontId="13" fillId="0" borderId="13" xfId="0" applyNumberFormat="1" applyFont="1" applyBorder="1" applyAlignment="1">
      <alignment horizontal="center"/>
    </xf>
    <xf numFmtId="0" fontId="3" fillId="0" borderId="13" xfId="0" applyNumberFormat="1" applyFont="1" applyFill="1" applyBorder="1" applyAlignment="1">
      <alignment horizontal="center"/>
    </xf>
    <xf numFmtId="0" fontId="1" fillId="0" borderId="13" xfId="0" applyNumberFormat="1" applyFont="1" applyBorder="1" applyAlignment="1">
      <alignment horizontal="center"/>
    </xf>
    <xf numFmtId="0" fontId="17" fillId="0" borderId="13" xfId="0" applyNumberFormat="1" applyFont="1" applyBorder="1" applyAlignment="1">
      <alignment horizontal="center"/>
    </xf>
    <xf numFmtId="0" fontId="17" fillId="0" borderId="12" xfId="0" applyNumberFormat="1" applyFont="1" applyBorder="1" applyAlignment="1">
      <alignment horizontal="center"/>
    </xf>
    <xf numFmtId="0" fontId="1" fillId="0" borderId="33" xfId="0" applyNumberFormat="1" applyFont="1" applyBorder="1" applyAlignment="1">
      <alignment horizontal="center"/>
    </xf>
    <xf numFmtId="4" fontId="2" fillId="0" borderId="5" xfId="1" applyNumberFormat="1" applyFont="1" applyBorder="1" applyAlignment="1">
      <alignment horizontal="right" vertical="center" indent="1"/>
    </xf>
    <xf numFmtId="4" fontId="2" fillId="0" borderId="0" xfId="1" applyNumberFormat="1" applyFont="1" applyAlignment="1">
      <alignment horizontal="right" vertical="center" indent="1"/>
    </xf>
    <xf numFmtId="0" fontId="1" fillId="0" borderId="5" xfId="1" applyFont="1" applyBorder="1" applyAlignment="1">
      <alignment horizontal="left" vertical="center" indent="1"/>
    </xf>
    <xf numFmtId="49" fontId="1" fillId="0" borderId="5" xfId="1" applyNumberFormat="1" applyFont="1" applyBorder="1" applyAlignment="1">
      <alignment horizontal="left" vertical="center" indent="1"/>
    </xf>
    <xf numFmtId="0" fontId="1" fillId="0" borderId="5" xfId="1" applyNumberFormat="1" applyFont="1" applyBorder="1" applyAlignment="1">
      <alignment horizontal="center" vertical="center"/>
    </xf>
    <xf numFmtId="164" fontId="2" fillId="12" borderId="37" xfId="1" applyNumberFormat="1" applyFont="1" applyFill="1" applyBorder="1" applyAlignment="1">
      <alignment horizontal="right" vertical="center" indent="1"/>
    </xf>
    <xf numFmtId="164" fontId="2" fillId="13" borderId="37" xfId="1" applyNumberFormat="1" applyFont="1" applyFill="1" applyBorder="1" applyAlignment="1">
      <alignment horizontal="right" vertical="center" indent="1"/>
    </xf>
    <xf numFmtId="165" fontId="2" fillId="0" borderId="30" xfId="1" applyNumberFormat="1" applyFont="1" applyFill="1" applyBorder="1" applyAlignment="1">
      <alignment horizontal="right" vertical="center" indent="1"/>
    </xf>
    <xf numFmtId="165" fontId="2" fillId="0" borderId="30" xfId="1" applyNumberFormat="1" applyFont="1" applyBorder="1" applyAlignment="1">
      <alignment horizontal="right" vertical="center" indent="1"/>
    </xf>
    <xf numFmtId="165" fontId="2" fillId="4" borderId="30" xfId="1" applyNumberFormat="1" applyFont="1" applyFill="1" applyBorder="1" applyAlignment="1">
      <alignment horizontal="right" vertical="center" indent="1"/>
    </xf>
    <xf numFmtId="165" fontId="2" fillId="0" borderId="0" xfId="1" applyNumberFormat="1" applyFont="1" applyAlignment="1">
      <alignment horizontal="right" vertical="center" indent="1"/>
    </xf>
    <xf numFmtId="164" fontId="2" fillId="12" borderId="36" xfId="1" applyNumberFormat="1" applyFont="1" applyFill="1" applyBorder="1" applyAlignment="1">
      <alignment horizontal="right" vertical="center" indent="1"/>
    </xf>
    <xf numFmtId="0" fontId="2" fillId="0" borderId="0" xfId="0" applyFont="1" applyFill="1" applyBorder="1"/>
    <xf numFmtId="14" fontId="3" fillId="0" borderId="10" xfId="0" applyNumberFormat="1" applyFont="1" applyFill="1" applyBorder="1" applyAlignment="1">
      <alignment horizontal="center"/>
    </xf>
    <xf numFmtId="49" fontId="3" fillId="0" borderId="16" xfId="0" applyNumberFormat="1" applyFont="1" applyFill="1" applyBorder="1" applyAlignment="1">
      <alignment horizontal="center"/>
    </xf>
    <xf numFmtId="49" fontId="3" fillId="0" borderId="10" xfId="0" applyNumberFormat="1" applyFont="1" applyFill="1" applyBorder="1" applyAlignment="1">
      <alignment horizontal="center"/>
    </xf>
    <xf numFmtId="0" fontId="12" fillId="0" borderId="0" xfId="1" applyFont="1" applyAlignment="1"/>
    <xf numFmtId="0" fontId="1" fillId="0" borderId="0" xfId="1" applyFont="1" applyAlignment="1">
      <alignment horizontal="center" vertical="center" wrapText="1"/>
    </xf>
    <xf numFmtId="0" fontId="12" fillId="0" borderId="0" xfId="1" applyFont="1" applyAlignment="1"/>
    <xf numFmtId="0" fontId="1" fillId="0" borderId="36" xfId="1" applyFont="1" applyBorder="1" applyAlignment="1">
      <alignment horizontal="right" vertical="center" indent="1"/>
    </xf>
    <xf numFmtId="0" fontId="2" fillId="0" borderId="34" xfId="1" applyFont="1" applyBorder="1" applyAlignment="1">
      <alignment horizontal="right" vertical="center" indent="1"/>
    </xf>
    <xf numFmtId="4" fontId="15" fillId="9" borderId="21" xfId="1" applyNumberFormat="1" applyFont="1" applyFill="1" applyBorder="1" applyAlignment="1">
      <alignment horizontal="right" vertical="center" indent="1"/>
    </xf>
    <xf numFmtId="0" fontId="2" fillId="0" borderId="22" xfId="1" applyFont="1" applyBorder="1" applyAlignment="1">
      <alignment horizontal="right" vertical="center" indent="1"/>
    </xf>
    <xf numFmtId="164" fontId="15" fillId="9" borderId="21" xfId="1" applyNumberFormat="1" applyFont="1" applyFill="1" applyBorder="1" applyAlignment="1">
      <alignment horizontal="right" vertical="center" indent="1"/>
    </xf>
    <xf numFmtId="164" fontId="2" fillId="0" borderId="22" xfId="1" applyNumberFormat="1" applyFont="1" applyBorder="1" applyAlignment="1">
      <alignment horizontal="right" vertical="center" indent="1"/>
    </xf>
    <xf numFmtId="165" fontId="15" fillId="9" borderId="36" xfId="1" applyNumberFormat="1" applyFont="1" applyFill="1" applyBorder="1" applyAlignment="1">
      <alignment horizontal="right" vertical="center" indent="1"/>
    </xf>
    <xf numFmtId="165" fontId="2" fillId="0" borderId="34" xfId="1" applyNumberFormat="1" applyFont="1" applyBorder="1" applyAlignment="1">
      <alignment horizontal="right" vertical="center" indent="1"/>
    </xf>
    <xf numFmtId="0" fontId="1" fillId="14" borderId="36" xfId="1" applyFont="1" applyFill="1" applyBorder="1" applyAlignment="1">
      <alignment horizontal="center" vertical="center"/>
    </xf>
    <xf numFmtId="0" fontId="17" fillId="14" borderId="34" xfId="0" applyFont="1" applyFill="1" applyBorder="1" applyAlignment="1">
      <alignment horizontal="center" vertical="center"/>
    </xf>
    <xf numFmtId="164" fontId="15" fillId="9" borderId="36" xfId="1" applyNumberFormat="1" applyFont="1" applyFill="1" applyBorder="1" applyAlignment="1">
      <alignment horizontal="right" vertical="center" indent="1"/>
    </xf>
    <xf numFmtId="164" fontId="2" fillId="0" borderId="34" xfId="1" applyNumberFormat="1" applyFont="1" applyBorder="1" applyAlignment="1">
      <alignment horizontal="right" vertical="center" indent="1"/>
    </xf>
    <xf numFmtId="0" fontId="2" fillId="0" borderId="0" xfId="1" applyFont="1" applyAlignment="1">
      <alignment horizontal="center" vertical="center" wrapText="1"/>
    </xf>
    <xf numFmtId="0" fontId="1" fillId="0" borderId="36" xfId="1" applyFont="1" applyBorder="1" applyAlignment="1">
      <alignment horizontal="center" vertical="center" wrapText="1"/>
    </xf>
    <xf numFmtId="0" fontId="2" fillId="0" borderId="37" xfId="1" applyFont="1" applyBorder="1"/>
    <xf numFmtId="0" fontId="2" fillId="0" borderId="34" xfId="1" applyFont="1" applyBorder="1"/>
    <xf numFmtId="0" fontId="14" fillId="8" borderId="1" xfId="1" applyFont="1" applyFill="1" applyBorder="1" applyAlignment="1">
      <alignment horizontal="center" vertical="center"/>
    </xf>
    <xf numFmtId="0" fontId="14" fillId="8" borderId="3" xfId="1" applyFont="1" applyFill="1" applyBorder="1" applyAlignment="1">
      <alignment horizontal="center" vertical="center"/>
    </xf>
    <xf numFmtId="0" fontId="2" fillId="0" borderId="3" xfId="1" applyFont="1" applyBorder="1"/>
    <xf numFmtId="0" fontId="2" fillId="0" borderId="4" xfId="1" applyFont="1" applyBorder="1"/>
    <xf numFmtId="0" fontId="11" fillId="0" borderId="21" xfId="1" applyFont="1" applyBorder="1" applyAlignment="1">
      <alignment horizontal="center" vertical="center"/>
    </xf>
    <xf numFmtId="0" fontId="2" fillId="0" borderId="5" xfId="1" applyFont="1" applyBorder="1"/>
    <xf numFmtId="0" fontId="2" fillId="0" borderId="22" xfId="1" applyFont="1" applyBorder="1"/>
    <xf numFmtId="0" fontId="1" fillId="0" borderId="21" xfId="1" applyFont="1" applyBorder="1" applyAlignment="1">
      <alignment horizontal="center" vertical="center"/>
    </xf>
    <xf numFmtId="0" fontId="2" fillId="0" borderId="14" xfId="1" applyFont="1" applyBorder="1"/>
    <xf numFmtId="0" fontId="2" fillId="0" borderId="31" xfId="1" applyFont="1" applyBorder="1"/>
    <xf numFmtId="0" fontId="2" fillId="0" borderId="30" xfId="1" applyFont="1" applyBorder="1"/>
    <xf numFmtId="0" fontId="2" fillId="0" borderId="32" xfId="1" applyFont="1" applyBorder="1"/>
    <xf numFmtId="0" fontId="2" fillId="0" borderId="35" xfId="1" applyFont="1" applyBorder="1"/>
    <xf numFmtId="0" fontId="1" fillId="0" borderId="14" xfId="1" applyFont="1" applyBorder="1" applyAlignment="1">
      <alignment horizontal="center" vertical="center"/>
    </xf>
    <xf numFmtId="0" fontId="1" fillId="0" borderId="21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31" xfId="1" applyFont="1" applyBorder="1" applyAlignment="1">
      <alignment horizontal="center" vertical="center" wrapText="1"/>
    </xf>
    <xf numFmtId="0" fontId="15" fillId="0" borderId="36" xfId="1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/>
    </xf>
    <xf numFmtId="0" fontId="18" fillId="0" borderId="34" xfId="0" applyFont="1" applyBorder="1" applyAlignment="1">
      <alignment horizontal="center" vertical="center"/>
    </xf>
    <xf numFmtId="0" fontId="19" fillId="0" borderId="0" xfId="0" applyFont="1" applyAlignment="1"/>
    <xf numFmtId="0" fontId="12" fillId="0" borderId="0" xfId="1" applyNumberFormat="1" applyFont="1" applyAlignme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FFCC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992"/>
  <sheetViews>
    <sheetView topLeftCell="D1" workbookViewId="0">
      <selection activeCell="P17" sqref="P17"/>
    </sheetView>
  </sheetViews>
  <sheetFormatPr baseColWidth="10" defaultColWidth="14.42578125" defaultRowHeight="15" customHeight="1"/>
  <cols>
    <col min="1" max="1" width="3.140625" customWidth="1"/>
    <col min="2" max="2" width="15" customWidth="1"/>
    <col min="3" max="3" width="17.28515625" customWidth="1"/>
    <col min="4" max="4" width="10" customWidth="1"/>
    <col min="5" max="5" width="14" customWidth="1"/>
    <col min="6" max="6" width="16.28515625" customWidth="1"/>
    <col min="7" max="7" width="13.85546875" customWidth="1"/>
    <col min="8" max="8" width="11.7109375" customWidth="1"/>
    <col min="9" max="9" width="14.5703125" customWidth="1"/>
    <col min="10" max="10" width="16.5703125" customWidth="1"/>
    <col min="11" max="11" width="10" customWidth="1"/>
    <col min="12" max="12" width="12.42578125" customWidth="1"/>
    <col min="13" max="13" width="10" customWidth="1"/>
    <col min="14" max="14" width="17.42578125" customWidth="1"/>
    <col min="15" max="15" width="6.7109375" customWidth="1"/>
    <col min="16" max="16" width="25.5703125" customWidth="1"/>
    <col min="17" max="17" width="17.28515625" customWidth="1"/>
    <col min="18" max="25" width="10" customWidth="1"/>
  </cols>
  <sheetData>
    <row r="1" spans="1:25" ht="13.5" customHeight="1">
      <c r="A1" s="4"/>
      <c r="B1" s="4"/>
      <c r="C1" s="1"/>
      <c r="E1" s="31"/>
      <c r="F1" s="24"/>
      <c r="G1" s="39"/>
      <c r="H1" s="40"/>
      <c r="I1" s="40"/>
      <c r="J1" s="1"/>
      <c r="L1" s="40"/>
      <c r="M1" s="40"/>
      <c r="N1" s="3" t="s">
        <v>0</v>
      </c>
      <c r="O1" s="148"/>
      <c r="P1" s="1"/>
      <c r="Q1" s="1"/>
    </row>
    <row r="2" spans="1:25" ht="13.5" customHeight="1">
      <c r="A2" s="4"/>
      <c r="B2" s="4"/>
      <c r="C2" s="1"/>
      <c r="E2" s="31"/>
      <c r="F2" s="24"/>
      <c r="G2" s="39"/>
      <c r="H2" s="40"/>
      <c r="I2" s="40"/>
      <c r="J2" s="26"/>
      <c r="L2" s="40"/>
      <c r="M2" s="40"/>
      <c r="N2" s="5" t="s">
        <v>1</v>
      </c>
      <c r="O2" s="148"/>
      <c r="P2" s="1"/>
      <c r="Q2" s="1"/>
    </row>
    <row r="3" spans="1:25" ht="39" customHeight="1" thickBot="1">
      <c r="A3" s="6"/>
      <c r="B3" s="9" t="s">
        <v>2</v>
      </c>
      <c r="C3" s="7" t="s">
        <v>3</v>
      </c>
      <c r="D3" s="7" t="s">
        <v>4</v>
      </c>
      <c r="E3" s="7" t="s">
        <v>14</v>
      </c>
      <c r="F3" s="7" t="s">
        <v>5</v>
      </c>
      <c r="G3" s="41" t="s">
        <v>6</v>
      </c>
      <c r="H3" s="42" t="s">
        <v>7</v>
      </c>
      <c r="I3" s="8" t="s">
        <v>8</v>
      </c>
      <c r="J3" s="7" t="s">
        <v>9</v>
      </c>
      <c r="K3" s="7" t="s">
        <v>27</v>
      </c>
      <c r="L3" s="7" t="s">
        <v>24</v>
      </c>
      <c r="M3" s="7" t="s">
        <v>10</v>
      </c>
      <c r="N3" s="7" t="s">
        <v>11</v>
      </c>
      <c r="O3" s="7" t="s">
        <v>98</v>
      </c>
      <c r="P3" s="7" t="s">
        <v>12</v>
      </c>
      <c r="Q3" s="12" t="s">
        <v>13</v>
      </c>
    </row>
    <row r="4" spans="1:25" ht="12.75" customHeight="1">
      <c r="A4" s="16">
        <v>1</v>
      </c>
      <c r="B4" s="121" t="s">
        <v>28</v>
      </c>
      <c r="C4" s="44" t="s">
        <v>29</v>
      </c>
      <c r="D4" s="45">
        <v>2015</v>
      </c>
      <c r="E4" s="128"/>
      <c r="F4" s="150" t="s">
        <v>53</v>
      </c>
      <c r="G4" s="46">
        <v>42985</v>
      </c>
      <c r="H4" s="123">
        <v>10000</v>
      </c>
      <c r="I4" s="47"/>
      <c r="J4" s="49"/>
      <c r="K4" s="47"/>
      <c r="L4" s="48"/>
      <c r="M4" s="47"/>
      <c r="N4" s="50" t="s">
        <v>30</v>
      </c>
      <c r="O4" s="131" t="str">
        <f>IF(N4="","",IFERROR(TEXT(MATCH(TRIM(N4),{"JANVIER";"FEVRIER";"MARS";"AVRIL";"MAI";"JUIN";"JUILLET";"AOUT";"SEPTEMBRE";"OCTOBRE";"NOVEMBRE";"DECEMBRE"},0),"00"),""))</f>
        <v>12</v>
      </c>
      <c r="P4" s="51" t="s">
        <v>91</v>
      </c>
      <c r="Q4" s="52" t="s">
        <v>31</v>
      </c>
      <c r="S4" s="28"/>
      <c r="T4" s="28"/>
      <c r="U4" s="28"/>
      <c r="V4" s="28"/>
      <c r="W4" s="28"/>
      <c r="X4" s="28"/>
      <c r="Y4" s="28"/>
    </row>
    <row r="5" spans="1:25" ht="12.75" customHeight="1">
      <c r="A5" s="16">
        <v>2</v>
      </c>
      <c r="B5" s="122" t="s">
        <v>28</v>
      </c>
      <c r="C5" s="53" t="s">
        <v>32</v>
      </c>
      <c r="D5" s="17">
        <v>2015</v>
      </c>
      <c r="E5" s="55"/>
      <c r="F5" s="151" t="s">
        <v>84</v>
      </c>
      <c r="G5" s="33">
        <v>42992</v>
      </c>
      <c r="H5" s="124">
        <v>20000</v>
      </c>
      <c r="I5" s="57"/>
      <c r="J5" s="58"/>
      <c r="K5" s="57"/>
      <c r="L5" s="58"/>
      <c r="M5" s="57"/>
      <c r="N5" s="149" t="s">
        <v>94</v>
      </c>
      <c r="O5" s="131" t="str">
        <f>IF(N5="","",IFERROR(TEXT(MATCH(TRIM(N5),{"JANVIER";"FEVRIER";"MARS";"AVRIL";"MAI";"JUIN";"JUILLET";"AOUT";"SEPTEMBRE";"OCTOBRE";"NOVEMBRE";"DECEMBRE"},0),"00"),""))</f>
        <v>09</v>
      </c>
      <c r="P5" s="59" t="s">
        <v>92</v>
      </c>
      <c r="Q5" s="34" t="s">
        <v>33</v>
      </c>
      <c r="R5" s="15"/>
      <c r="S5" s="28"/>
      <c r="T5" s="28"/>
      <c r="U5" s="28"/>
      <c r="V5" s="28"/>
      <c r="W5" s="28"/>
      <c r="X5" s="28"/>
      <c r="Y5" s="28"/>
    </row>
    <row r="6" spans="1:25" ht="12.75" customHeight="1">
      <c r="A6" s="16">
        <v>3</v>
      </c>
      <c r="B6" s="122" t="s">
        <v>28</v>
      </c>
      <c r="C6" s="53" t="s">
        <v>34</v>
      </c>
      <c r="D6" s="17">
        <v>2016</v>
      </c>
      <c r="E6" s="55"/>
      <c r="F6" s="151" t="s">
        <v>85</v>
      </c>
      <c r="G6" s="33">
        <v>43002</v>
      </c>
      <c r="H6" s="124">
        <v>10000</v>
      </c>
      <c r="I6" s="57"/>
      <c r="J6" s="58"/>
      <c r="K6" s="57"/>
      <c r="L6" s="58"/>
      <c r="M6" s="57"/>
      <c r="N6" s="20" t="s">
        <v>30</v>
      </c>
      <c r="O6" s="129" t="str">
        <f>IF(N6="","",IFERROR(TEXT(MATCH(TRIM(N6),{"JANVIER";"FEVRIER";"MARS";"AVRIL";"MAI";"JUIN";"JUILLET";"AOUT";"SEPTEMBRE";"OCTOBRE";"NOVEMBRE";"DECEMBRE"},0),"00"),""))</f>
        <v>12</v>
      </c>
      <c r="P6" s="59" t="s">
        <v>93</v>
      </c>
      <c r="Q6" s="34" t="s">
        <v>35</v>
      </c>
      <c r="R6" s="15"/>
      <c r="S6" s="28"/>
      <c r="T6" s="28"/>
      <c r="U6" s="28"/>
      <c r="V6" s="28"/>
      <c r="W6" s="28"/>
      <c r="X6" s="28"/>
      <c r="Y6" s="28"/>
    </row>
    <row r="7" spans="1:25" ht="12.75" customHeight="1">
      <c r="A7" s="16">
        <v>4</v>
      </c>
      <c r="B7" s="122" t="s">
        <v>28</v>
      </c>
      <c r="C7" s="53" t="s">
        <v>36</v>
      </c>
      <c r="D7" s="17">
        <v>2016</v>
      </c>
      <c r="E7" s="55"/>
      <c r="F7" s="18" t="s">
        <v>81</v>
      </c>
      <c r="G7" s="33">
        <v>43026</v>
      </c>
      <c r="H7" s="124">
        <v>10000</v>
      </c>
      <c r="I7" s="57"/>
      <c r="J7" s="58"/>
      <c r="K7" s="57"/>
      <c r="L7" s="58"/>
      <c r="M7" s="57"/>
      <c r="N7" s="20" t="s">
        <v>23</v>
      </c>
      <c r="O7" s="129" t="str">
        <f>IF(N7="","",IFERROR(TEXT(MATCH(TRIM(N7),{"JANVIER";"FEVRIER";"MARS";"AVRIL";"MAI";"JUIN";"JUILLET";"AOUT";"SEPTEMBRE";"OCTOBRE";"NOVEMBRE";"DECEMBRE"},0),"00"),""))</f>
        <v>10</v>
      </c>
      <c r="P7" s="59" t="s">
        <v>101</v>
      </c>
      <c r="Q7" s="34" t="s">
        <v>37</v>
      </c>
      <c r="R7" s="15"/>
      <c r="S7" s="28"/>
      <c r="T7" s="28"/>
      <c r="U7" s="28"/>
      <c r="V7" s="28"/>
      <c r="W7" s="28"/>
      <c r="X7" s="28"/>
      <c r="Y7" s="28"/>
    </row>
    <row r="8" spans="1:25" ht="12.75" customHeight="1">
      <c r="A8" s="13">
        <v>5</v>
      </c>
      <c r="B8" s="116" t="s">
        <v>28</v>
      </c>
      <c r="C8" s="60" t="s">
        <v>38</v>
      </c>
      <c r="D8" s="19">
        <v>2016</v>
      </c>
      <c r="E8" s="61"/>
      <c r="F8" s="29" t="s">
        <v>82</v>
      </c>
      <c r="G8" s="32">
        <v>43031</v>
      </c>
      <c r="H8" s="125">
        <v>10000</v>
      </c>
      <c r="I8" s="62"/>
      <c r="J8" s="64"/>
      <c r="K8" s="62"/>
      <c r="L8" s="63"/>
      <c r="M8" s="62"/>
      <c r="N8" s="19" t="s">
        <v>15</v>
      </c>
      <c r="O8" s="132" t="str">
        <f>IF(N8="","",IFERROR(TEXT(MATCH(TRIM(N8),{"JANVIER";"FEVRIER";"MARS";"AVRIL";"MAI";"JUIN";"JUILLET";"AOUT";"SEPTEMBRE";"OCTOBRE";"NOVEMBRE";"DECEMBRE"},0),"00"),""))</f>
        <v/>
      </c>
      <c r="P8" s="65"/>
      <c r="Q8" s="66"/>
      <c r="R8" s="35"/>
    </row>
    <row r="9" spans="1:25" ht="12.75" customHeight="1">
      <c r="A9" s="13">
        <v>6</v>
      </c>
      <c r="B9" s="116" t="s">
        <v>28</v>
      </c>
      <c r="C9" s="60" t="s">
        <v>39</v>
      </c>
      <c r="D9" s="19">
        <v>2017</v>
      </c>
      <c r="E9" s="61"/>
      <c r="F9" s="29" t="s">
        <v>99</v>
      </c>
      <c r="G9" s="32">
        <v>43039</v>
      </c>
      <c r="H9" s="125">
        <v>10000</v>
      </c>
      <c r="I9" s="62"/>
      <c r="J9" s="64"/>
      <c r="K9" s="62"/>
      <c r="L9" s="63"/>
      <c r="M9" s="62"/>
      <c r="N9" s="19" t="s">
        <v>15</v>
      </c>
      <c r="O9" s="132" t="str">
        <f>IF(N9="","",IFERROR(TEXT(MATCH(TRIM(N9),{"JANVIER";"FEVRIER";"MARS";"AVRIL";"MAI";"JUIN";"JUILLET";"AOUT";"SEPTEMBRE";"OCTOBRE";"NOVEMBRE";"DECEMBRE"},0),"00"),""))</f>
        <v/>
      </c>
      <c r="P9" s="67"/>
      <c r="Q9" s="66"/>
      <c r="R9" s="35"/>
    </row>
    <row r="10" spans="1:25" ht="12.75" customHeight="1">
      <c r="A10" s="16">
        <v>7</v>
      </c>
      <c r="B10" s="122" t="s">
        <v>40</v>
      </c>
      <c r="C10" s="30" t="s">
        <v>41</v>
      </c>
      <c r="D10" s="17">
        <v>2017</v>
      </c>
      <c r="E10" s="55"/>
      <c r="F10" s="18" t="s">
        <v>56</v>
      </c>
      <c r="G10" s="33">
        <v>43074</v>
      </c>
      <c r="H10" s="124">
        <v>10000</v>
      </c>
      <c r="I10" s="57"/>
      <c r="J10" s="58"/>
      <c r="K10" s="57"/>
      <c r="L10" s="58"/>
      <c r="M10" s="57"/>
      <c r="N10" s="17" t="s">
        <v>17</v>
      </c>
      <c r="O10" s="129" t="str">
        <f>IF(N10="","",IFERROR(TEXT(MATCH(TRIM(N10),{"JANVIER";"FEVRIER";"MARS";"AVRIL";"MAI";"JUIN";"JUILLET";"AOUT";"SEPTEMBRE";"OCTOBRE";"NOVEMBRE";"DECEMBRE"},0),"00"),""))</f>
        <v>11</v>
      </c>
      <c r="P10" s="59" t="s">
        <v>102</v>
      </c>
      <c r="Q10" s="34" t="s">
        <v>42</v>
      </c>
      <c r="S10" s="28"/>
      <c r="T10" s="28"/>
      <c r="U10" s="28"/>
      <c r="V10" s="28"/>
      <c r="W10" s="28"/>
      <c r="X10" s="28"/>
      <c r="Y10" s="28"/>
    </row>
    <row r="11" spans="1:25" ht="12.75" customHeight="1">
      <c r="A11" s="16">
        <v>8</v>
      </c>
      <c r="B11" s="122" t="s">
        <v>28</v>
      </c>
      <c r="C11" s="30" t="s">
        <v>43</v>
      </c>
      <c r="D11" s="17">
        <v>2017</v>
      </c>
      <c r="E11" s="55"/>
      <c r="F11" s="18" t="s">
        <v>83</v>
      </c>
      <c r="G11" s="33">
        <v>43074</v>
      </c>
      <c r="H11" s="124">
        <v>30000</v>
      </c>
      <c r="I11" s="57"/>
      <c r="J11" s="58"/>
      <c r="K11" s="57"/>
      <c r="L11" s="58"/>
      <c r="M11" s="57"/>
      <c r="N11" s="17" t="s">
        <v>86</v>
      </c>
      <c r="O11" s="129" t="str">
        <f>IF(N11="","",IFERROR(TEXT(MATCH(TRIM(N11),{"JANVIER";"FEVRIER";"MARS";"AVRIL";"MAI";"JUIN";"JUILLET";"AOUT";"SEPTEMBRE";"OCTOBRE";"NOVEMBRE";"DECEMBRE"},0),"00"),""))</f>
        <v>01</v>
      </c>
      <c r="P11" s="59" t="s">
        <v>103</v>
      </c>
      <c r="Q11" s="34" t="s">
        <v>44</v>
      </c>
      <c r="R11" s="28"/>
      <c r="S11" s="28"/>
      <c r="T11" s="28"/>
      <c r="U11" s="28"/>
      <c r="V11" s="28"/>
      <c r="W11" s="28"/>
      <c r="X11" s="28"/>
      <c r="Y11" s="28"/>
    </row>
    <row r="12" spans="1:25" ht="12.75" customHeight="1">
      <c r="A12" s="16">
        <v>9</v>
      </c>
      <c r="B12" s="122" t="s">
        <v>28</v>
      </c>
      <c r="C12" s="30" t="s">
        <v>39</v>
      </c>
      <c r="D12" s="17">
        <v>2017</v>
      </c>
      <c r="E12" s="55"/>
      <c r="F12" s="18" t="s">
        <v>87</v>
      </c>
      <c r="G12" s="33">
        <v>43073</v>
      </c>
      <c r="H12" s="124">
        <v>10000</v>
      </c>
      <c r="I12" s="57"/>
      <c r="J12" s="58"/>
      <c r="K12" s="57"/>
      <c r="L12" s="58"/>
      <c r="M12" s="57"/>
      <c r="N12" s="17" t="s">
        <v>17</v>
      </c>
      <c r="O12" s="129" t="str">
        <f>IF(N12="","",IFERROR(TEXT(MATCH(TRIM(N12),{"JANVIER";"FEVRIER";"MARS";"AVRIL";"MAI";"JUIN";"JUILLET";"AOUT";"SEPTEMBRE";"OCTOBRE";"NOVEMBRE";"DECEMBRE"},0),"00"),""))</f>
        <v>11</v>
      </c>
      <c r="P12" s="59" t="s">
        <v>101</v>
      </c>
      <c r="Q12" s="34" t="s">
        <v>45</v>
      </c>
      <c r="R12" s="28"/>
      <c r="S12" s="28"/>
      <c r="T12" s="28"/>
      <c r="U12" s="28"/>
      <c r="V12" s="28"/>
      <c r="W12" s="28"/>
      <c r="X12" s="28"/>
      <c r="Y12" s="28"/>
    </row>
    <row r="13" spans="1:25" ht="12.75" customHeight="1">
      <c r="A13" s="13">
        <v>10</v>
      </c>
      <c r="B13" s="116" t="s">
        <v>28</v>
      </c>
      <c r="C13" s="10" t="s">
        <v>46</v>
      </c>
      <c r="D13" s="11">
        <v>2017</v>
      </c>
      <c r="E13" s="68"/>
      <c r="F13" s="119" t="s">
        <v>57</v>
      </c>
      <c r="G13" s="69">
        <v>43112</v>
      </c>
      <c r="H13" s="125">
        <v>10000</v>
      </c>
      <c r="I13" s="70"/>
      <c r="J13" s="14"/>
      <c r="K13" s="70"/>
      <c r="L13" s="14"/>
      <c r="M13" s="70"/>
      <c r="N13" s="11" t="s">
        <v>15</v>
      </c>
      <c r="O13" s="133" t="str">
        <f>IF(N13="","",IFERROR(TEXT(MATCH(TRIM(N13),{"JANVIER";"FEVRIER";"MARS";"AVRIL";"MAI";"JUIN";"JUILLET";"AOUT";"SEPTEMBRE";"OCTOBRE";"NOVEMBRE";"DECEMBRE"},0),"00"),""))</f>
        <v/>
      </c>
      <c r="P13" s="71"/>
      <c r="Q13" s="66"/>
      <c r="R13" s="2"/>
      <c r="S13" s="15"/>
      <c r="T13" s="15"/>
      <c r="U13" s="15"/>
      <c r="V13" s="15"/>
      <c r="W13" s="15"/>
      <c r="X13" s="15"/>
      <c r="Y13" s="15"/>
    </row>
    <row r="14" spans="1:25" ht="12.75" customHeight="1">
      <c r="A14" s="13">
        <v>11</v>
      </c>
      <c r="B14" s="116" t="s">
        <v>28</v>
      </c>
      <c r="C14" s="10" t="s">
        <v>47</v>
      </c>
      <c r="D14" s="11"/>
      <c r="E14" s="68"/>
      <c r="F14" s="119" t="s">
        <v>88</v>
      </c>
      <c r="G14" s="69">
        <v>43101</v>
      </c>
      <c r="H14" s="125">
        <v>10000</v>
      </c>
      <c r="I14" s="70"/>
      <c r="J14" s="14"/>
      <c r="K14" s="70"/>
      <c r="L14" s="14"/>
      <c r="M14" s="70"/>
      <c r="N14" s="11" t="s">
        <v>15</v>
      </c>
      <c r="O14" s="133" t="str">
        <f>IF(N14="","",IFERROR(TEXT(MATCH(TRIM(N14),{"JANVIER";"FEVRIER";"MARS";"AVRIL";"MAI";"JUIN";"JUILLET";"AOUT";"SEPTEMBRE";"OCTOBRE";"NOVEMBRE";"DECEMBRE"},0),"00"),""))</f>
        <v/>
      </c>
      <c r="P14" s="71"/>
      <c r="Q14" s="66"/>
      <c r="R14" s="15"/>
      <c r="S14" s="15"/>
      <c r="T14" s="15"/>
      <c r="U14" s="15"/>
      <c r="V14" s="15"/>
      <c r="W14" s="15"/>
      <c r="X14" s="15"/>
      <c r="Y14" s="15"/>
    </row>
    <row r="15" spans="1:25" ht="12.75" customHeight="1">
      <c r="A15" s="13">
        <v>12</v>
      </c>
      <c r="B15" s="116" t="s">
        <v>28</v>
      </c>
      <c r="C15" s="10" t="s">
        <v>48</v>
      </c>
      <c r="D15" s="11">
        <v>2018</v>
      </c>
      <c r="E15" s="68"/>
      <c r="F15" s="119" t="s">
        <v>89</v>
      </c>
      <c r="G15" s="69">
        <v>43106</v>
      </c>
      <c r="H15" s="125">
        <v>10000</v>
      </c>
      <c r="I15" s="70"/>
      <c r="J15" s="14"/>
      <c r="K15" s="70"/>
      <c r="L15" s="14"/>
      <c r="M15" s="70"/>
      <c r="N15" s="11" t="s">
        <v>15</v>
      </c>
      <c r="O15" s="133" t="str">
        <f>IF(N15="","",IFERROR(TEXT(MATCH(TRIM(N15),{"JANVIER";"FEVRIER";"MARS";"AVRIL";"MAI";"JUIN";"JUILLET";"AOUT";"SEPTEMBRE";"OCTOBRE";"NOVEMBRE";"DECEMBRE"},0),"00"),""))</f>
        <v/>
      </c>
      <c r="P15" s="71"/>
      <c r="Q15" s="66"/>
      <c r="R15" s="15"/>
      <c r="S15" s="15"/>
      <c r="T15" s="15"/>
      <c r="U15" s="15"/>
      <c r="V15" s="15"/>
      <c r="W15" s="15"/>
      <c r="X15" s="15"/>
      <c r="Y15" s="15"/>
    </row>
    <row r="16" spans="1:25" ht="12.75" customHeight="1">
      <c r="A16" s="13">
        <v>13</v>
      </c>
      <c r="B16" s="116" t="s">
        <v>28</v>
      </c>
      <c r="C16" s="10" t="s">
        <v>49</v>
      </c>
      <c r="D16" s="11">
        <v>2018</v>
      </c>
      <c r="E16" s="68"/>
      <c r="F16" s="119" t="s">
        <v>90</v>
      </c>
      <c r="G16" s="69">
        <v>43121</v>
      </c>
      <c r="H16" s="125">
        <v>10000</v>
      </c>
      <c r="I16" s="70"/>
      <c r="J16" s="14"/>
      <c r="K16" s="70"/>
      <c r="L16" s="14"/>
      <c r="M16" s="70"/>
      <c r="N16" s="11" t="s">
        <v>15</v>
      </c>
      <c r="O16" s="133" t="str">
        <f>IF(N16="","",IFERROR(TEXT(MATCH(TRIM(N16),{"JANVIER";"FEVRIER";"MARS";"AVRIL";"MAI";"JUIN";"JUILLET";"AOUT";"SEPTEMBRE";"OCTOBRE";"NOVEMBRE";"DECEMBRE"},0),"00"),""))</f>
        <v/>
      </c>
      <c r="P16" s="71"/>
      <c r="Q16" s="66"/>
      <c r="R16" s="15"/>
      <c r="S16" s="15"/>
      <c r="T16" s="15"/>
      <c r="U16" s="15"/>
      <c r="V16" s="15"/>
      <c r="W16" s="15"/>
      <c r="X16" s="15"/>
      <c r="Y16" s="15"/>
    </row>
    <row r="17" spans="1:25" ht="12.75" customHeight="1">
      <c r="A17" s="95">
        <v>14</v>
      </c>
      <c r="B17" s="117" t="s">
        <v>28</v>
      </c>
      <c r="C17" s="98" t="s">
        <v>50</v>
      </c>
      <c r="D17" s="96">
        <v>2018</v>
      </c>
      <c r="E17" s="99"/>
      <c r="F17" s="97" t="s">
        <v>55</v>
      </c>
      <c r="G17" s="100">
        <v>43153</v>
      </c>
      <c r="H17" s="124">
        <v>10000</v>
      </c>
      <c r="I17" s="101"/>
      <c r="J17" s="102"/>
      <c r="K17" s="101"/>
      <c r="L17" s="102"/>
      <c r="M17" s="101"/>
      <c r="N17" s="96" t="s">
        <v>25</v>
      </c>
      <c r="O17" s="130" t="str">
        <f>IF(N17="","",IFERROR(TEXT(MATCH(TRIM(N17),{"JANVIER";"FEVRIER";"MARS";"AVRIL";"MAI";"JUIN";"JUILLET";"AOUT";"SEPTEMBRE";"OCTOBRE";"NOVEMBRE";"DECEMBRE"},0),"00"),""))</f>
        <v>03</v>
      </c>
      <c r="P17" s="103" t="s">
        <v>102</v>
      </c>
      <c r="Q17" s="104" t="s">
        <v>61</v>
      </c>
      <c r="R17" s="15"/>
      <c r="S17" s="15"/>
      <c r="T17" s="15"/>
      <c r="U17" s="15"/>
      <c r="V17" s="15"/>
      <c r="W17" s="15"/>
      <c r="X17" s="15"/>
      <c r="Y17" s="15"/>
    </row>
    <row r="18" spans="1:25" ht="12.75" customHeight="1">
      <c r="A18" s="13">
        <v>15</v>
      </c>
      <c r="B18" s="116" t="s">
        <v>28</v>
      </c>
      <c r="C18" s="10" t="s">
        <v>51</v>
      </c>
      <c r="D18" s="11">
        <v>2018</v>
      </c>
      <c r="E18" s="68"/>
      <c r="F18" s="119" t="s">
        <v>58</v>
      </c>
      <c r="G18" s="69">
        <v>43183</v>
      </c>
      <c r="H18" s="125">
        <v>10000</v>
      </c>
      <c r="I18" s="70"/>
      <c r="J18" s="14"/>
      <c r="K18" s="70"/>
      <c r="L18" s="14"/>
      <c r="M18" s="70"/>
      <c r="N18" s="11" t="s">
        <v>15</v>
      </c>
      <c r="O18" s="133" t="str">
        <f>IF(N18="","",IFERROR(TEXT(MATCH(TRIM(N18),{"JANVIER";"FEVRIER";"MARS";"AVRIL";"MAI";"JUIN";"JUILLET";"AOUT";"SEPTEMBRE";"OCTOBRE";"NOVEMBRE";"DECEMBRE"},0),"00"),""))</f>
        <v/>
      </c>
      <c r="P18" s="71"/>
      <c r="Q18" s="66"/>
      <c r="R18" s="15"/>
      <c r="S18" s="15"/>
      <c r="T18" s="15"/>
      <c r="U18" s="15"/>
      <c r="V18" s="15"/>
      <c r="W18" s="15"/>
      <c r="X18" s="15"/>
      <c r="Y18" s="15"/>
    </row>
    <row r="19" spans="1:25" ht="12.75" customHeight="1">
      <c r="A19" s="13">
        <v>16</v>
      </c>
      <c r="B19" s="116" t="s">
        <v>28</v>
      </c>
      <c r="C19" s="72">
        <v>610</v>
      </c>
      <c r="D19" s="11">
        <v>2018</v>
      </c>
      <c r="E19" s="68"/>
      <c r="F19" s="119" t="s">
        <v>59</v>
      </c>
      <c r="G19" s="69">
        <v>43177</v>
      </c>
      <c r="H19" s="125">
        <v>10000</v>
      </c>
      <c r="I19" s="70"/>
      <c r="J19" s="14"/>
      <c r="K19" s="70"/>
      <c r="L19" s="14"/>
      <c r="M19" s="70"/>
      <c r="N19" s="11" t="s">
        <v>15</v>
      </c>
      <c r="O19" s="133" t="str">
        <f>IF(N19="","",IFERROR(TEXT(MATCH(TRIM(N19),{"JANVIER";"FEVRIER";"MARS";"AVRIL";"MAI";"JUIN";"JUILLET";"AOUT";"SEPTEMBRE";"OCTOBRE";"NOVEMBRE";"DECEMBRE"},0),"00"),""))</f>
        <v/>
      </c>
      <c r="P19" s="71"/>
      <c r="Q19" s="66"/>
      <c r="R19" s="15"/>
      <c r="S19" s="15"/>
      <c r="T19" s="15"/>
      <c r="U19" s="15"/>
      <c r="V19" s="15"/>
      <c r="W19" s="15"/>
      <c r="X19" s="15"/>
      <c r="Y19" s="15"/>
    </row>
    <row r="20" spans="1:25" ht="12.75" customHeight="1">
      <c r="A20" s="13">
        <v>17</v>
      </c>
      <c r="B20" s="118" t="s">
        <v>28</v>
      </c>
      <c r="C20" s="73" t="s">
        <v>52</v>
      </c>
      <c r="D20" s="74">
        <v>2018</v>
      </c>
      <c r="E20" s="75"/>
      <c r="F20" s="120" t="s">
        <v>60</v>
      </c>
      <c r="G20" s="76">
        <v>43186</v>
      </c>
      <c r="H20" s="125">
        <v>10000</v>
      </c>
      <c r="I20" s="77"/>
      <c r="J20" s="78"/>
      <c r="K20" s="77"/>
      <c r="L20" s="78"/>
      <c r="M20" s="77"/>
      <c r="N20" s="74" t="s">
        <v>15</v>
      </c>
      <c r="O20" s="134" t="str">
        <f>IF(N20="","",IFERROR(TEXT(MATCH(TRIM(N20),{"JANVIER";"FEVRIER";"MARS";"AVRIL";"MAI";"JUIN";"JUILLET";"AOUT";"SEPTEMBRE";"OCTOBRE";"NOVEMBRE";"DECEMBRE"},0),"00"),""))</f>
        <v/>
      </c>
      <c r="P20" s="79"/>
      <c r="Q20" s="80"/>
      <c r="R20" s="15"/>
      <c r="S20" s="15"/>
      <c r="T20" s="15"/>
      <c r="U20" s="15"/>
      <c r="V20" s="15"/>
      <c r="W20" s="15"/>
      <c r="X20" s="15"/>
      <c r="Y20" s="15"/>
    </row>
    <row r="21" spans="1:25" ht="12.75" customHeight="1" thickBot="1">
      <c r="A21" s="1"/>
      <c r="B21" s="115"/>
      <c r="C21" s="54"/>
      <c r="D21" s="37"/>
      <c r="E21" s="81"/>
      <c r="F21" s="82"/>
      <c r="G21" s="83"/>
      <c r="H21" s="126"/>
      <c r="I21" s="85"/>
      <c r="J21" s="56"/>
      <c r="K21" s="84"/>
      <c r="L21" s="38"/>
      <c r="M21" s="84"/>
      <c r="N21" s="86"/>
      <c r="O21" s="135" t="str">
        <f>IF(N21="","",IFERROR(TEXT(MATCH(TRIM(N21),{"JANVIER";"FEVRIER";"MARS";"AVRIL";"MAI";"JUIN";"JUILLET";"AOUT";"SEPTEMBRE";"OCTOBRE";"NOVEMBRE";"DECEMBRE"},0),"00"),""))</f>
        <v/>
      </c>
      <c r="P21" s="87"/>
      <c r="Q21" s="88"/>
    </row>
    <row r="22" spans="1:25" ht="12.75" customHeight="1" thickBot="1">
      <c r="A22" s="1"/>
      <c r="B22" s="89" t="s">
        <v>16</v>
      </c>
      <c r="C22" s="22"/>
      <c r="D22" s="22"/>
      <c r="E22" s="22"/>
      <c r="F22" s="22"/>
      <c r="G22" s="21"/>
      <c r="H22" s="43">
        <f>SUM(H4:H21)</f>
        <v>200000</v>
      </c>
      <c r="I22" s="43">
        <f>SUM(I21:I21)</f>
        <v>0</v>
      </c>
      <c r="J22" s="43">
        <f>SUM(J21:J21)</f>
        <v>0</v>
      </c>
      <c r="K22" s="43">
        <f>SUM(K21:K21)</f>
        <v>0</v>
      </c>
      <c r="L22" s="43">
        <f>SUM(L21:L21)</f>
        <v>0</v>
      </c>
      <c r="M22" s="43">
        <f>SUM(M21:M21)</f>
        <v>0</v>
      </c>
      <c r="N22" s="22"/>
      <c r="O22" s="22"/>
      <c r="P22" s="22"/>
      <c r="Q22" s="23"/>
    </row>
    <row r="23" spans="1:25" ht="12.75" customHeight="1">
      <c r="A23" s="4"/>
      <c r="B23" s="4"/>
      <c r="C23" s="1"/>
      <c r="E23" s="31"/>
      <c r="F23" s="25"/>
      <c r="G23" s="39"/>
      <c r="H23" s="40"/>
      <c r="I23" s="2"/>
      <c r="J23" s="1"/>
      <c r="N23" s="24"/>
      <c r="O23" s="24"/>
      <c r="P23" s="1"/>
      <c r="Q23" s="1"/>
    </row>
    <row r="24" spans="1:25" ht="12.75" customHeight="1">
      <c r="A24" s="4"/>
      <c r="B24" s="4" t="s">
        <v>18</v>
      </c>
      <c r="C24" s="1"/>
      <c r="E24" s="31"/>
      <c r="F24" s="25"/>
      <c r="G24" s="39"/>
      <c r="H24" s="40"/>
      <c r="I24" s="2"/>
      <c r="J24" s="1"/>
      <c r="N24" s="24"/>
      <c r="O24" s="24"/>
      <c r="P24" s="1"/>
      <c r="Q24" s="1"/>
    </row>
    <row r="25" spans="1:25" ht="12.75" customHeight="1">
      <c r="A25" s="4"/>
      <c r="B25" s="27" t="s">
        <v>19</v>
      </c>
      <c r="C25" s="27" t="s">
        <v>20</v>
      </c>
      <c r="D25" s="27" t="s">
        <v>21</v>
      </c>
      <c r="E25" s="90" t="s">
        <v>26</v>
      </c>
      <c r="F25" s="27" t="s">
        <v>22</v>
      </c>
      <c r="H25" s="36">
        <f>SUMIF(N4:N21,"STOCK",H4:H21)</f>
        <v>90000</v>
      </c>
      <c r="I25" s="2"/>
      <c r="J25" s="26"/>
      <c r="N25" s="24"/>
      <c r="O25" s="24"/>
      <c r="P25" s="1"/>
      <c r="Q25" s="1"/>
    </row>
    <row r="26" spans="1:25" ht="12.75" customHeight="1">
      <c r="A26" s="4"/>
      <c r="B26" s="4" t="s">
        <v>40</v>
      </c>
      <c r="C26" s="1">
        <v>0</v>
      </c>
      <c r="D26" s="1">
        <f>COUNTA(A4:A21)</f>
        <v>17</v>
      </c>
      <c r="E26" s="31">
        <f>COUNTA(P4:P21)</f>
        <v>8</v>
      </c>
      <c r="F26" s="4">
        <f>C26+D26-E26</f>
        <v>9</v>
      </c>
      <c r="I26" s="2"/>
      <c r="J26" s="94"/>
      <c r="K26" s="94"/>
      <c r="N26" s="24"/>
      <c r="O26" s="24"/>
      <c r="P26" s="1"/>
      <c r="Q26" s="1"/>
    </row>
    <row r="27" spans="1:25" ht="12.75" customHeight="1">
      <c r="A27" s="4"/>
      <c r="B27" s="4"/>
      <c r="C27" s="1"/>
      <c r="E27" s="31"/>
      <c r="F27" s="24"/>
      <c r="G27" s="39"/>
      <c r="H27" s="40"/>
      <c r="I27" s="2"/>
      <c r="J27" s="1"/>
      <c r="N27" s="24"/>
      <c r="O27" s="24"/>
      <c r="P27" s="1"/>
      <c r="Q27" s="1"/>
    </row>
    <row r="28" spans="1:25" ht="12.75" customHeight="1">
      <c r="A28" s="4"/>
      <c r="B28" s="4"/>
      <c r="C28" s="1"/>
      <c r="E28" s="31"/>
      <c r="F28" s="24"/>
      <c r="G28" s="39"/>
      <c r="H28" s="40"/>
      <c r="I28" s="2"/>
      <c r="J28" s="1"/>
      <c r="N28" s="24"/>
      <c r="O28" s="24"/>
      <c r="P28" s="1"/>
      <c r="Q28" s="1"/>
    </row>
    <row r="29" spans="1:25" ht="12.75" customHeight="1">
      <c r="A29" s="4"/>
      <c r="B29" s="4"/>
      <c r="C29" s="1"/>
      <c r="D29" s="91"/>
      <c r="E29" s="92"/>
      <c r="F29" s="93"/>
      <c r="G29" s="39"/>
      <c r="H29" s="40"/>
      <c r="I29" s="2"/>
      <c r="J29" s="1"/>
      <c r="N29" s="24"/>
      <c r="O29" s="24"/>
      <c r="P29" s="1"/>
      <c r="Q29" s="1"/>
    </row>
    <row r="30" spans="1:25" ht="12.75" customHeight="1">
      <c r="A30" s="4"/>
      <c r="B30" s="4"/>
      <c r="C30" s="1"/>
      <c r="E30" s="31"/>
      <c r="F30" s="24"/>
      <c r="G30" s="39"/>
      <c r="H30" s="40"/>
      <c r="I30" s="2"/>
      <c r="J30" s="1"/>
      <c r="N30" s="24"/>
      <c r="O30" s="24"/>
      <c r="P30" s="1"/>
      <c r="Q30" s="1"/>
    </row>
    <row r="31" spans="1:25" ht="12.75" customHeight="1">
      <c r="A31" s="4"/>
      <c r="B31" s="4"/>
      <c r="C31" s="1"/>
      <c r="E31" s="31"/>
      <c r="F31" s="24"/>
      <c r="G31" s="39"/>
      <c r="H31" s="40"/>
      <c r="I31" s="2"/>
      <c r="J31" s="26"/>
      <c r="N31" s="24"/>
      <c r="O31" s="24"/>
      <c r="P31" s="1"/>
      <c r="Q31" s="1"/>
    </row>
    <row r="32" spans="1:25" ht="12.75" customHeight="1">
      <c r="A32" s="4"/>
      <c r="B32" s="4"/>
      <c r="C32" s="1"/>
      <c r="E32" s="31"/>
      <c r="F32" s="24"/>
      <c r="G32" s="39"/>
      <c r="H32" s="40"/>
      <c r="I32" s="2"/>
      <c r="J32" s="1"/>
      <c r="N32" s="24"/>
      <c r="O32" s="24"/>
      <c r="P32" s="1"/>
      <c r="Q32" s="1"/>
    </row>
    <row r="33" spans="9:9" ht="12.75">
      <c r="I33" s="2"/>
    </row>
    <row r="34" spans="9:9" ht="12.75">
      <c r="I34" s="2"/>
    </row>
    <row r="35" spans="9:9" ht="12.75">
      <c r="I35" s="2"/>
    </row>
    <row r="36" spans="9:9" ht="12.75">
      <c r="I36" s="2"/>
    </row>
    <row r="37" spans="9:9" ht="12.75">
      <c r="I37" s="2"/>
    </row>
    <row r="38" spans="9:9" ht="12.75">
      <c r="I38" s="2"/>
    </row>
    <row r="39" spans="9:9" ht="12.75">
      <c r="I39" s="2"/>
    </row>
    <row r="40" spans="9:9" ht="12.75">
      <c r="I40" s="2"/>
    </row>
    <row r="41" spans="9:9" ht="12.75">
      <c r="I41" s="2"/>
    </row>
    <row r="42" spans="9:9" ht="12.75">
      <c r="I42" s="2"/>
    </row>
    <row r="43" spans="9:9" ht="12.75">
      <c r="I43" s="2"/>
    </row>
    <row r="44" spans="9:9" ht="12.75">
      <c r="I44" s="2"/>
    </row>
    <row r="45" spans="9:9" ht="12.75">
      <c r="I45" s="2"/>
    </row>
    <row r="46" spans="9:9" ht="12.75">
      <c r="I46" s="2"/>
    </row>
    <row r="47" spans="9:9" ht="12.75">
      <c r="I47" s="2"/>
    </row>
    <row r="48" spans="9:9" ht="12.75">
      <c r="I48" s="2"/>
    </row>
    <row r="49" spans="9:9" ht="12.75">
      <c r="I49" s="2"/>
    </row>
    <row r="50" spans="9:9" ht="12.75">
      <c r="I50" s="2"/>
    </row>
    <row r="51" spans="9:9" ht="12.75">
      <c r="I51" s="2"/>
    </row>
    <row r="52" spans="9:9" ht="12.75">
      <c r="I52" s="2"/>
    </row>
    <row r="53" spans="9:9" ht="12.75">
      <c r="I53" s="2"/>
    </row>
    <row r="54" spans="9:9" ht="12.75">
      <c r="I54" s="2"/>
    </row>
    <row r="55" spans="9:9" ht="12.75">
      <c r="I55" s="2"/>
    </row>
    <row r="56" spans="9:9" ht="12.75">
      <c r="I56" s="2"/>
    </row>
    <row r="57" spans="9:9" ht="12.75">
      <c r="I57" s="2"/>
    </row>
    <row r="58" spans="9:9" ht="12.75">
      <c r="I58" s="2"/>
    </row>
    <row r="59" spans="9:9" ht="12.75">
      <c r="I59" s="2"/>
    </row>
    <row r="60" spans="9:9" ht="12.75">
      <c r="I60" s="2"/>
    </row>
    <row r="61" spans="9:9" ht="12.75">
      <c r="I61" s="2"/>
    </row>
    <row r="62" spans="9:9" ht="12.75">
      <c r="I62" s="2"/>
    </row>
    <row r="63" spans="9:9" ht="12.75">
      <c r="I63" s="2"/>
    </row>
    <row r="64" spans="9:9" ht="12.75">
      <c r="I64" s="2"/>
    </row>
    <row r="65" spans="9:9" ht="12.75">
      <c r="I65" s="2"/>
    </row>
    <row r="66" spans="9:9" ht="12.75">
      <c r="I66" s="2"/>
    </row>
    <row r="67" spans="9:9" ht="12.75">
      <c r="I67" s="2"/>
    </row>
    <row r="68" spans="9:9" ht="12.75">
      <c r="I68" s="2"/>
    </row>
    <row r="69" spans="9:9" ht="12.75">
      <c r="I69" s="2"/>
    </row>
    <row r="70" spans="9:9" ht="12.75">
      <c r="I70" s="2"/>
    </row>
    <row r="71" spans="9:9" ht="12.75">
      <c r="I71" s="2"/>
    </row>
    <row r="72" spans="9:9" ht="12.75">
      <c r="I72" s="2"/>
    </row>
    <row r="73" spans="9:9" ht="12.75">
      <c r="I73" s="2"/>
    </row>
    <row r="74" spans="9:9" ht="12.75">
      <c r="I74" s="2"/>
    </row>
    <row r="75" spans="9:9" ht="12.75">
      <c r="I75" s="2"/>
    </row>
    <row r="76" spans="9:9" ht="12.75">
      <c r="I76" s="2"/>
    </row>
    <row r="77" spans="9:9" ht="12.75">
      <c r="I77" s="2"/>
    </row>
    <row r="78" spans="9:9" ht="12.75">
      <c r="I78" s="2"/>
    </row>
    <row r="79" spans="9:9" ht="12.75">
      <c r="I79" s="2"/>
    </row>
    <row r="80" spans="9:9" ht="12.75">
      <c r="I80" s="2"/>
    </row>
    <row r="81" spans="9:9" ht="12.75">
      <c r="I81" s="2"/>
    </row>
    <row r="82" spans="9:9" ht="12.75">
      <c r="I82" s="2"/>
    </row>
    <row r="83" spans="9:9" ht="12.75">
      <c r="I83" s="2"/>
    </row>
    <row r="84" spans="9:9" ht="12.75">
      <c r="I84" s="2"/>
    </row>
    <row r="85" spans="9:9" ht="12.75">
      <c r="I85" s="2"/>
    </row>
    <row r="86" spans="9:9" ht="12.75">
      <c r="I86" s="2"/>
    </row>
    <row r="87" spans="9:9" ht="12.75">
      <c r="I87" s="2"/>
    </row>
    <row r="88" spans="9:9" ht="12.75">
      <c r="I88" s="2"/>
    </row>
    <row r="89" spans="9:9" ht="12.75">
      <c r="I89" s="2"/>
    </row>
    <row r="90" spans="9:9" ht="12.75">
      <c r="I90" s="2"/>
    </row>
    <row r="91" spans="9:9" ht="12.75">
      <c r="I91" s="2"/>
    </row>
    <row r="92" spans="9:9" ht="12.75">
      <c r="I92" s="2"/>
    </row>
    <row r="93" spans="9:9" ht="12.75">
      <c r="I93" s="2"/>
    </row>
    <row r="94" spans="9:9" ht="12.75">
      <c r="I94" s="2"/>
    </row>
    <row r="95" spans="9:9" ht="12.75">
      <c r="I95" s="2"/>
    </row>
    <row r="96" spans="9:9" ht="12.75">
      <c r="I96" s="2"/>
    </row>
    <row r="97" spans="9:9" ht="12.75">
      <c r="I97" s="2"/>
    </row>
    <row r="98" spans="9:9" ht="12.75">
      <c r="I98" s="2"/>
    </row>
    <row r="99" spans="9:9" ht="12.75">
      <c r="I99" s="2"/>
    </row>
    <row r="100" spans="9:9" ht="12.75">
      <c r="I100" s="2"/>
    </row>
    <row r="101" spans="9:9" ht="12.75">
      <c r="I101" s="2"/>
    </row>
    <row r="102" spans="9:9" ht="12.75">
      <c r="I102" s="2"/>
    </row>
    <row r="103" spans="9:9" ht="12.75">
      <c r="I103" s="2"/>
    </row>
    <row r="104" spans="9:9" ht="12.75">
      <c r="I104" s="2"/>
    </row>
    <row r="105" spans="9:9" ht="12.75">
      <c r="I105" s="2"/>
    </row>
    <row r="106" spans="9:9" ht="12.75">
      <c r="I106" s="2"/>
    </row>
    <row r="107" spans="9:9" ht="12.75">
      <c r="I107" s="2"/>
    </row>
    <row r="108" spans="9:9" ht="12.75">
      <c r="I108" s="2"/>
    </row>
    <row r="109" spans="9:9" ht="12.75">
      <c r="I109" s="2"/>
    </row>
    <row r="110" spans="9:9" ht="12.75">
      <c r="I110" s="2"/>
    </row>
    <row r="111" spans="9:9" ht="12.75">
      <c r="I111" s="2"/>
    </row>
    <row r="112" spans="9:9" ht="12.75">
      <c r="I112" s="2"/>
    </row>
    <row r="113" spans="9:9" ht="12.75">
      <c r="I113" s="2"/>
    </row>
    <row r="114" spans="9:9" ht="12.75">
      <c r="I114" s="2"/>
    </row>
    <row r="115" spans="9:9" ht="12.75">
      <c r="I115" s="2"/>
    </row>
    <row r="116" spans="9:9" ht="12.75">
      <c r="I116" s="2"/>
    </row>
    <row r="117" spans="9:9" ht="12.75">
      <c r="I117" s="2"/>
    </row>
    <row r="118" spans="9:9" ht="12.75">
      <c r="I118" s="2"/>
    </row>
    <row r="119" spans="9:9" ht="12.75">
      <c r="I119" s="2"/>
    </row>
    <row r="120" spans="9:9" ht="12.75">
      <c r="I120" s="2"/>
    </row>
    <row r="121" spans="9:9" ht="12.75">
      <c r="I121" s="2"/>
    </row>
    <row r="122" spans="9:9" ht="12.75">
      <c r="I122" s="2"/>
    </row>
    <row r="123" spans="9:9" ht="12.75">
      <c r="I123" s="2"/>
    </row>
    <row r="124" spans="9:9" ht="12.75">
      <c r="I124" s="2"/>
    </row>
    <row r="125" spans="9:9" ht="12.75">
      <c r="I125" s="2"/>
    </row>
    <row r="126" spans="9:9" ht="12.75">
      <c r="I126" s="2"/>
    </row>
    <row r="127" spans="9:9" ht="12.75">
      <c r="I127" s="2"/>
    </row>
    <row r="128" spans="9:9" ht="12.75">
      <c r="I128" s="2"/>
    </row>
    <row r="129" spans="9:9" ht="12.75">
      <c r="I129" s="2"/>
    </row>
    <row r="130" spans="9:9" ht="12.75">
      <c r="I130" s="2"/>
    </row>
    <row r="131" spans="9:9" ht="12.75">
      <c r="I131" s="2"/>
    </row>
    <row r="132" spans="9:9" ht="12.75">
      <c r="I132" s="2"/>
    </row>
    <row r="133" spans="9:9" ht="12.75">
      <c r="I133" s="2"/>
    </row>
    <row r="134" spans="9:9" ht="12.75">
      <c r="I134" s="2"/>
    </row>
    <row r="135" spans="9:9" ht="12.75">
      <c r="I135" s="2"/>
    </row>
    <row r="136" spans="9:9" ht="12.75">
      <c r="I136" s="2"/>
    </row>
    <row r="137" spans="9:9" ht="12.75">
      <c r="I137" s="2"/>
    </row>
    <row r="138" spans="9:9" ht="12.75">
      <c r="I138" s="2"/>
    </row>
    <row r="139" spans="9:9" ht="12.75">
      <c r="I139" s="2"/>
    </row>
    <row r="140" spans="9:9" ht="12.75">
      <c r="I140" s="2"/>
    </row>
    <row r="141" spans="9:9" ht="12.75">
      <c r="I141" s="2"/>
    </row>
    <row r="142" spans="9:9" ht="12.75">
      <c r="I142" s="2"/>
    </row>
    <row r="143" spans="9:9" ht="12.75">
      <c r="I143" s="2"/>
    </row>
    <row r="144" spans="9:9" ht="12.75">
      <c r="I144" s="2"/>
    </row>
    <row r="145" spans="9:9" ht="12.75">
      <c r="I145" s="2"/>
    </row>
    <row r="146" spans="9:9" ht="12.75">
      <c r="I146" s="2"/>
    </row>
    <row r="147" spans="9:9" ht="12.75">
      <c r="I147" s="2"/>
    </row>
    <row r="148" spans="9:9" ht="12.75">
      <c r="I148" s="2"/>
    </row>
    <row r="149" spans="9:9" ht="12.75">
      <c r="I149" s="2"/>
    </row>
    <row r="150" spans="9:9" ht="12.75">
      <c r="I150" s="2"/>
    </row>
    <row r="151" spans="9:9" ht="12.75">
      <c r="I151" s="2"/>
    </row>
    <row r="152" spans="9:9" ht="12.75">
      <c r="I152" s="2"/>
    </row>
    <row r="153" spans="9:9" ht="12.75">
      <c r="I153" s="2"/>
    </row>
    <row r="154" spans="9:9" ht="12.75">
      <c r="I154" s="2"/>
    </row>
    <row r="155" spans="9:9" ht="12.75">
      <c r="I155" s="2"/>
    </row>
    <row r="156" spans="9:9" ht="12.75">
      <c r="I156" s="2"/>
    </row>
    <row r="157" spans="9:9" ht="12.75">
      <c r="I157" s="2"/>
    </row>
    <row r="158" spans="9:9" ht="12.75">
      <c r="I158" s="2"/>
    </row>
    <row r="159" spans="9:9" ht="12.75">
      <c r="I159" s="2"/>
    </row>
    <row r="160" spans="9:9" ht="12.75">
      <c r="I160" s="2"/>
    </row>
    <row r="161" spans="9:9" ht="12.75">
      <c r="I161" s="2"/>
    </row>
    <row r="162" spans="9:9" ht="12.75">
      <c r="I162" s="2"/>
    </row>
    <row r="163" spans="9:9" ht="12.75">
      <c r="I163" s="2"/>
    </row>
    <row r="164" spans="9:9" ht="12.75">
      <c r="I164" s="2"/>
    </row>
    <row r="165" spans="9:9" ht="12.75">
      <c r="I165" s="2"/>
    </row>
    <row r="166" spans="9:9" ht="12.75">
      <c r="I166" s="2"/>
    </row>
    <row r="167" spans="9:9" ht="12.75">
      <c r="I167" s="2"/>
    </row>
    <row r="168" spans="9:9" ht="12.75">
      <c r="I168" s="2"/>
    </row>
    <row r="169" spans="9:9" ht="12.75">
      <c r="I169" s="2"/>
    </row>
    <row r="170" spans="9:9" ht="12.75">
      <c r="I170" s="2"/>
    </row>
    <row r="171" spans="9:9" ht="12.75">
      <c r="I171" s="2"/>
    </row>
    <row r="172" spans="9:9" ht="12.75">
      <c r="I172" s="2"/>
    </row>
    <row r="173" spans="9:9" ht="12.75">
      <c r="I173" s="2"/>
    </row>
    <row r="174" spans="9:9" ht="12.75">
      <c r="I174" s="2"/>
    </row>
    <row r="175" spans="9:9" ht="12.75">
      <c r="I175" s="2"/>
    </row>
    <row r="176" spans="9:9" ht="12.75">
      <c r="I176" s="2"/>
    </row>
    <row r="177" spans="9:9" ht="12.75">
      <c r="I177" s="2"/>
    </row>
    <row r="178" spans="9:9" ht="12.75">
      <c r="I178" s="2"/>
    </row>
    <row r="179" spans="9:9" ht="12.75">
      <c r="I179" s="2"/>
    </row>
    <row r="180" spans="9:9" ht="12.75">
      <c r="I180" s="2"/>
    </row>
    <row r="181" spans="9:9" ht="12.75">
      <c r="I181" s="2"/>
    </row>
    <row r="182" spans="9:9" ht="12.75">
      <c r="I182" s="2"/>
    </row>
    <row r="183" spans="9:9" ht="12.75">
      <c r="I183" s="2"/>
    </row>
    <row r="184" spans="9:9" ht="12.75">
      <c r="I184" s="2"/>
    </row>
    <row r="185" spans="9:9" ht="12.75">
      <c r="I185" s="2"/>
    </row>
    <row r="186" spans="9:9" ht="12.75">
      <c r="I186" s="2"/>
    </row>
    <row r="187" spans="9:9" ht="12.75">
      <c r="I187" s="2"/>
    </row>
    <row r="188" spans="9:9" ht="12.75">
      <c r="I188" s="2"/>
    </row>
    <row r="189" spans="9:9" ht="12.75">
      <c r="I189" s="2"/>
    </row>
    <row r="190" spans="9:9" ht="12.75">
      <c r="I190" s="2"/>
    </row>
    <row r="191" spans="9:9" ht="12.75">
      <c r="I191" s="2"/>
    </row>
    <row r="192" spans="9:9" ht="12.75">
      <c r="I192" s="2"/>
    </row>
    <row r="193" spans="9:9" ht="12.75">
      <c r="I193" s="2"/>
    </row>
    <row r="194" spans="9:9" ht="12.75">
      <c r="I194" s="2"/>
    </row>
    <row r="195" spans="9:9" ht="12.75">
      <c r="I195" s="2"/>
    </row>
    <row r="196" spans="9:9" ht="12.75">
      <c r="I196" s="2"/>
    </row>
    <row r="197" spans="9:9" ht="12.75">
      <c r="I197" s="2"/>
    </row>
    <row r="198" spans="9:9" ht="12.75">
      <c r="I198" s="2"/>
    </row>
    <row r="199" spans="9:9" ht="12.75">
      <c r="I199" s="2"/>
    </row>
    <row r="200" spans="9:9" ht="12.75">
      <c r="I200" s="2"/>
    </row>
    <row r="201" spans="9:9" ht="12.75">
      <c r="I201" s="2"/>
    </row>
    <row r="202" spans="9:9" ht="12.75">
      <c r="I202" s="2"/>
    </row>
    <row r="203" spans="9:9" ht="12.75">
      <c r="I203" s="2"/>
    </row>
    <row r="204" spans="9:9" ht="12.75">
      <c r="I204" s="2"/>
    </row>
    <row r="205" spans="9:9" ht="12.75">
      <c r="I205" s="2"/>
    </row>
    <row r="206" spans="9:9" ht="12.75">
      <c r="I206" s="2"/>
    </row>
    <row r="207" spans="9:9" ht="12.75">
      <c r="I207" s="2"/>
    </row>
    <row r="208" spans="9:9" ht="12.75">
      <c r="I208" s="2"/>
    </row>
    <row r="209" spans="9:9" ht="12.75">
      <c r="I209" s="2"/>
    </row>
    <row r="210" spans="9:9" ht="12.75">
      <c r="I210" s="2"/>
    </row>
    <row r="211" spans="9:9" ht="12.75">
      <c r="I211" s="2"/>
    </row>
    <row r="212" spans="9:9" ht="12.75">
      <c r="I212" s="2"/>
    </row>
    <row r="213" spans="9:9" ht="12.75">
      <c r="I213" s="2"/>
    </row>
    <row r="214" spans="9:9" ht="12.75">
      <c r="I214" s="2"/>
    </row>
    <row r="215" spans="9:9" ht="12.75">
      <c r="I215" s="2"/>
    </row>
    <row r="216" spans="9:9" ht="12.75">
      <c r="I216" s="2"/>
    </row>
    <row r="217" spans="9:9" ht="12.75">
      <c r="I217" s="2"/>
    </row>
    <row r="218" spans="9:9" ht="12.75">
      <c r="I218" s="2"/>
    </row>
    <row r="219" spans="9:9" ht="12.75">
      <c r="I219" s="2"/>
    </row>
    <row r="220" spans="9:9" ht="12.75">
      <c r="I220" s="2"/>
    </row>
    <row r="221" spans="9:9" ht="12.75">
      <c r="I221" s="2"/>
    </row>
    <row r="222" spans="9:9" ht="12.75">
      <c r="I222" s="2"/>
    </row>
    <row r="223" spans="9:9" ht="12.75">
      <c r="I223" s="2"/>
    </row>
    <row r="224" spans="9:9" ht="12.75">
      <c r="I224" s="2"/>
    </row>
    <row r="225" spans="9:9" ht="12.75">
      <c r="I225" s="2"/>
    </row>
    <row r="226" spans="9:9" ht="12.75">
      <c r="I226" s="2"/>
    </row>
    <row r="227" spans="9:9" ht="12.75">
      <c r="I227" s="2"/>
    </row>
    <row r="228" spans="9:9" ht="12.75">
      <c r="I228" s="2"/>
    </row>
    <row r="229" spans="9:9" ht="12.75">
      <c r="I229" s="2"/>
    </row>
    <row r="230" spans="9:9" ht="12.75">
      <c r="I230" s="2"/>
    </row>
    <row r="231" spans="9:9" ht="12.75">
      <c r="I231" s="2"/>
    </row>
    <row r="232" spans="9:9" ht="12.75">
      <c r="I232" s="2"/>
    </row>
    <row r="233" spans="9:9" ht="12.75">
      <c r="I233" s="2"/>
    </row>
    <row r="234" spans="9:9" ht="12.75">
      <c r="I234" s="2"/>
    </row>
    <row r="235" spans="9:9" ht="12.75">
      <c r="I235" s="2"/>
    </row>
    <row r="236" spans="9:9" ht="12.75">
      <c r="I236" s="2"/>
    </row>
    <row r="237" spans="9:9" ht="12.75">
      <c r="I237" s="2"/>
    </row>
    <row r="238" spans="9:9" ht="12.75">
      <c r="I238" s="2"/>
    </row>
    <row r="239" spans="9:9" ht="12.75">
      <c r="I239" s="2"/>
    </row>
    <row r="240" spans="9:9" ht="12.75">
      <c r="I240" s="2"/>
    </row>
    <row r="241" spans="9:9" ht="12.75">
      <c r="I241" s="2"/>
    </row>
    <row r="242" spans="9:9" ht="12.75">
      <c r="I242" s="2"/>
    </row>
    <row r="243" spans="9:9" ht="12.75">
      <c r="I243" s="2"/>
    </row>
    <row r="244" spans="9:9" ht="12.75">
      <c r="I244" s="2"/>
    </row>
    <row r="245" spans="9:9" ht="12.75">
      <c r="I245" s="2"/>
    </row>
    <row r="246" spans="9:9" ht="12.75">
      <c r="I246" s="2"/>
    </row>
    <row r="247" spans="9:9" ht="12.75">
      <c r="I247" s="2"/>
    </row>
    <row r="248" spans="9:9" ht="12.75">
      <c r="I248" s="2"/>
    </row>
    <row r="249" spans="9:9" ht="12.75">
      <c r="I249" s="2"/>
    </row>
    <row r="250" spans="9:9" ht="12.75">
      <c r="I250" s="2"/>
    </row>
    <row r="251" spans="9:9" ht="12.75">
      <c r="I251" s="2"/>
    </row>
    <row r="252" spans="9:9" ht="12.75">
      <c r="I252" s="2"/>
    </row>
    <row r="253" spans="9:9" ht="12.75">
      <c r="I253" s="2"/>
    </row>
    <row r="254" spans="9:9" ht="12.75">
      <c r="I254" s="2"/>
    </row>
    <row r="255" spans="9:9" ht="12.75">
      <c r="I255" s="2"/>
    </row>
    <row r="256" spans="9:9" ht="12.75">
      <c r="I256" s="2"/>
    </row>
    <row r="257" spans="9:9" ht="12.75">
      <c r="I257" s="2"/>
    </row>
    <row r="258" spans="9:9" ht="12.75">
      <c r="I258" s="2"/>
    </row>
    <row r="259" spans="9:9" ht="12.75">
      <c r="I259" s="2"/>
    </row>
    <row r="260" spans="9:9" ht="12.75">
      <c r="I260" s="2"/>
    </row>
    <row r="261" spans="9:9" ht="12.75">
      <c r="I261" s="2"/>
    </row>
    <row r="262" spans="9:9" ht="12.75">
      <c r="I262" s="2"/>
    </row>
    <row r="263" spans="9:9" ht="12.75">
      <c r="I263" s="2"/>
    </row>
    <row r="264" spans="9:9" ht="12.75">
      <c r="I264" s="2"/>
    </row>
    <row r="265" spans="9:9" ht="12.75">
      <c r="I265" s="2"/>
    </row>
    <row r="266" spans="9:9" ht="12.75">
      <c r="I266" s="2"/>
    </row>
    <row r="267" spans="9:9" ht="12.75">
      <c r="I267" s="2"/>
    </row>
    <row r="268" spans="9:9" ht="12.75">
      <c r="I268" s="2"/>
    </row>
    <row r="269" spans="9:9" ht="12.75">
      <c r="I269" s="2"/>
    </row>
    <row r="270" spans="9:9" ht="12.75">
      <c r="I270" s="2"/>
    </row>
    <row r="271" spans="9:9" ht="12.75">
      <c r="I271" s="2"/>
    </row>
    <row r="272" spans="9:9" ht="12.75">
      <c r="I272" s="2"/>
    </row>
    <row r="273" spans="9:9" ht="12.75">
      <c r="I273" s="2"/>
    </row>
    <row r="274" spans="9:9" ht="12.75">
      <c r="I274" s="2"/>
    </row>
    <row r="275" spans="9:9" ht="12.75">
      <c r="I275" s="2"/>
    </row>
    <row r="276" spans="9:9" ht="12.75">
      <c r="I276" s="2"/>
    </row>
    <row r="277" spans="9:9" ht="12.75">
      <c r="I277" s="2"/>
    </row>
    <row r="278" spans="9:9" ht="12.75">
      <c r="I278" s="2"/>
    </row>
    <row r="279" spans="9:9" ht="12.75">
      <c r="I279" s="2"/>
    </row>
    <row r="280" spans="9:9" ht="12.75">
      <c r="I280" s="2"/>
    </row>
    <row r="281" spans="9:9" ht="12.75">
      <c r="I281" s="2"/>
    </row>
    <row r="282" spans="9:9" ht="12.75">
      <c r="I282" s="2"/>
    </row>
    <row r="283" spans="9:9" ht="12.75">
      <c r="I283" s="2"/>
    </row>
    <row r="284" spans="9:9" ht="12.75">
      <c r="I284" s="2"/>
    </row>
    <row r="285" spans="9:9" ht="12.75">
      <c r="I285" s="2"/>
    </row>
    <row r="286" spans="9:9" ht="12.75">
      <c r="I286" s="2"/>
    </row>
    <row r="287" spans="9:9" ht="12.75">
      <c r="I287" s="2"/>
    </row>
    <row r="288" spans="9:9" ht="12.75">
      <c r="I288" s="2"/>
    </row>
    <row r="289" spans="9:9" ht="12.75">
      <c r="I289" s="2"/>
    </row>
    <row r="290" spans="9:9" ht="12.75">
      <c r="I290" s="2"/>
    </row>
    <row r="291" spans="9:9" ht="12.75">
      <c r="I291" s="2"/>
    </row>
    <row r="292" spans="9:9" ht="12.75">
      <c r="I292" s="2"/>
    </row>
    <row r="293" spans="9:9" ht="12.75">
      <c r="I293" s="2"/>
    </row>
    <row r="294" spans="9:9" ht="12.75">
      <c r="I294" s="2"/>
    </row>
    <row r="295" spans="9:9" ht="12.75">
      <c r="I295" s="2"/>
    </row>
    <row r="296" spans="9:9" ht="12.75">
      <c r="I296" s="2"/>
    </row>
    <row r="297" spans="9:9" ht="12.75">
      <c r="I297" s="2"/>
    </row>
    <row r="298" spans="9:9" ht="12.75">
      <c r="I298" s="2"/>
    </row>
    <row r="299" spans="9:9" ht="12.75">
      <c r="I299" s="2"/>
    </row>
    <row r="300" spans="9:9" ht="12.75">
      <c r="I300" s="2"/>
    </row>
    <row r="301" spans="9:9" ht="12.75">
      <c r="I301" s="2"/>
    </row>
    <row r="302" spans="9:9" ht="12.75">
      <c r="I302" s="2"/>
    </row>
    <row r="303" spans="9:9" ht="12.75">
      <c r="I303" s="2"/>
    </row>
    <row r="304" spans="9:9" ht="12.75">
      <c r="I304" s="2"/>
    </row>
    <row r="305" spans="9:9" ht="12.75">
      <c r="I305" s="2"/>
    </row>
    <row r="306" spans="9:9" ht="12.75">
      <c r="I306" s="2"/>
    </row>
    <row r="307" spans="9:9" ht="12.75">
      <c r="I307" s="2"/>
    </row>
    <row r="308" spans="9:9" ht="12.75">
      <c r="I308" s="2"/>
    </row>
    <row r="309" spans="9:9" ht="12.75">
      <c r="I309" s="2"/>
    </row>
    <row r="310" spans="9:9" ht="12.75">
      <c r="I310" s="2"/>
    </row>
    <row r="311" spans="9:9" ht="12.75">
      <c r="I311" s="2"/>
    </row>
    <row r="312" spans="9:9" ht="12.75">
      <c r="I312" s="2"/>
    </row>
    <row r="313" spans="9:9" ht="12.75">
      <c r="I313" s="2"/>
    </row>
    <row r="314" spans="9:9" ht="12.75">
      <c r="I314" s="2"/>
    </row>
    <row r="315" spans="9:9" ht="12.75">
      <c r="I315" s="2"/>
    </row>
    <row r="316" spans="9:9" ht="12.75">
      <c r="I316" s="2"/>
    </row>
    <row r="317" spans="9:9" ht="12.75">
      <c r="I317" s="2"/>
    </row>
    <row r="318" spans="9:9" ht="12.75">
      <c r="I318" s="2"/>
    </row>
    <row r="319" spans="9:9" ht="12.75">
      <c r="I319" s="2"/>
    </row>
    <row r="320" spans="9:9" ht="12.75">
      <c r="I320" s="2"/>
    </row>
    <row r="321" spans="9:9" ht="12.75">
      <c r="I321" s="2"/>
    </row>
    <row r="322" spans="9:9" ht="12.75">
      <c r="I322" s="2"/>
    </row>
    <row r="323" spans="9:9" ht="12.75">
      <c r="I323" s="2"/>
    </row>
    <row r="324" spans="9:9" ht="12.75">
      <c r="I324" s="2"/>
    </row>
    <row r="325" spans="9:9" ht="12.75">
      <c r="I325" s="2"/>
    </row>
    <row r="326" spans="9:9" ht="12.75">
      <c r="I326" s="2"/>
    </row>
    <row r="327" spans="9:9" ht="12.75">
      <c r="I327" s="2"/>
    </row>
    <row r="328" spans="9:9" ht="12.75">
      <c r="I328" s="2"/>
    </row>
    <row r="329" spans="9:9" ht="12.75">
      <c r="I329" s="2"/>
    </row>
    <row r="330" spans="9:9" ht="12.75">
      <c r="I330" s="2"/>
    </row>
    <row r="331" spans="9:9" ht="12.75">
      <c r="I331" s="2"/>
    </row>
    <row r="332" spans="9:9" ht="12.75">
      <c r="I332" s="2"/>
    </row>
    <row r="333" spans="9:9" ht="12.75">
      <c r="I333" s="2"/>
    </row>
    <row r="334" spans="9:9" ht="12.75">
      <c r="I334" s="2"/>
    </row>
    <row r="335" spans="9:9" ht="12.75">
      <c r="I335" s="2"/>
    </row>
    <row r="336" spans="9:9" ht="12.75">
      <c r="I336" s="2"/>
    </row>
    <row r="337" spans="9:9" ht="12.75">
      <c r="I337" s="2"/>
    </row>
    <row r="338" spans="9:9" ht="12.75">
      <c r="I338" s="2"/>
    </row>
    <row r="339" spans="9:9" ht="12.75">
      <c r="I339" s="2"/>
    </row>
    <row r="340" spans="9:9" ht="12.75">
      <c r="I340" s="2"/>
    </row>
    <row r="341" spans="9:9" ht="12.75">
      <c r="I341" s="2"/>
    </row>
    <row r="342" spans="9:9" ht="12.75">
      <c r="I342" s="2"/>
    </row>
    <row r="343" spans="9:9" ht="12.75">
      <c r="I343" s="2"/>
    </row>
    <row r="344" spans="9:9" ht="12.75">
      <c r="I344" s="2"/>
    </row>
    <row r="345" spans="9:9" ht="12.75">
      <c r="I345" s="2"/>
    </row>
    <row r="346" spans="9:9" ht="12.75">
      <c r="I346" s="2"/>
    </row>
    <row r="347" spans="9:9" ht="12.75">
      <c r="I347" s="2"/>
    </row>
    <row r="348" spans="9:9" ht="12.75">
      <c r="I348" s="2"/>
    </row>
    <row r="349" spans="9:9" ht="12.75">
      <c r="I349" s="2"/>
    </row>
    <row r="350" spans="9:9" ht="12.75">
      <c r="I350" s="2"/>
    </row>
    <row r="351" spans="9:9" ht="12.75">
      <c r="I351" s="2"/>
    </row>
    <row r="352" spans="9:9" ht="12.75">
      <c r="I352" s="2"/>
    </row>
    <row r="353" spans="9:9" ht="12.75">
      <c r="I353" s="2"/>
    </row>
    <row r="354" spans="9:9" ht="12.75">
      <c r="I354" s="2"/>
    </row>
    <row r="355" spans="9:9" ht="12.75">
      <c r="I355" s="2"/>
    </row>
    <row r="356" spans="9:9" ht="12.75">
      <c r="I356" s="2"/>
    </row>
    <row r="357" spans="9:9" ht="12.75">
      <c r="I357" s="2"/>
    </row>
    <row r="358" spans="9:9" ht="12.75">
      <c r="I358" s="2"/>
    </row>
    <row r="359" spans="9:9" ht="12.75">
      <c r="I359" s="2"/>
    </row>
    <row r="360" spans="9:9" ht="12.75">
      <c r="I360" s="2"/>
    </row>
    <row r="361" spans="9:9" ht="12.75">
      <c r="I361" s="2"/>
    </row>
    <row r="362" spans="9:9" ht="12.75">
      <c r="I362" s="2"/>
    </row>
    <row r="363" spans="9:9" ht="12.75">
      <c r="I363" s="2"/>
    </row>
    <row r="364" spans="9:9" ht="12.75">
      <c r="I364" s="2"/>
    </row>
    <row r="365" spans="9:9" ht="12.75">
      <c r="I365" s="2"/>
    </row>
    <row r="366" spans="9:9" ht="12.75">
      <c r="I366" s="2"/>
    </row>
    <row r="367" spans="9:9" ht="12.75">
      <c r="I367" s="2"/>
    </row>
    <row r="368" spans="9:9" ht="12.75">
      <c r="I368" s="2"/>
    </row>
    <row r="369" spans="9:9" ht="12.75">
      <c r="I369" s="2"/>
    </row>
    <row r="370" spans="9:9" ht="12.75">
      <c r="I370" s="2"/>
    </row>
    <row r="371" spans="9:9" ht="12.75">
      <c r="I371" s="2"/>
    </row>
    <row r="372" spans="9:9" ht="12.75">
      <c r="I372" s="2"/>
    </row>
    <row r="373" spans="9:9" ht="12.75">
      <c r="I373" s="2"/>
    </row>
    <row r="374" spans="9:9" ht="12.75">
      <c r="I374" s="2"/>
    </row>
    <row r="375" spans="9:9" ht="12.75">
      <c r="I375" s="2"/>
    </row>
    <row r="376" spans="9:9" ht="12.75">
      <c r="I376" s="2"/>
    </row>
    <row r="377" spans="9:9" ht="12.75">
      <c r="I377" s="2"/>
    </row>
    <row r="378" spans="9:9" ht="12.75">
      <c r="I378" s="2"/>
    </row>
    <row r="379" spans="9:9" ht="12.75">
      <c r="I379" s="2"/>
    </row>
    <row r="380" spans="9:9" ht="12.75">
      <c r="I380" s="2"/>
    </row>
    <row r="381" spans="9:9" ht="12.75">
      <c r="I381" s="2"/>
    </row>
    <row r="382" spans="9:9" ht="12.75">
      <c r="I382" s="2"/>
    </row>
    <row r="383" spans="9:9" ht="12.75">
      <c r="I383" s="2"/>
    </row>
    <row r="384" spans="9:9" ht="12.75">
      <c r="I384" s="2"/>
    </row>
    <row r="385" spans="9:9" ht="12.75">
      <c r="I385" s="2"/>
    </row>
    <row r="386" spans="9:9" ht="12.75">
      <c r="I386" s="2"/>
    </row>
    <row r="387" spans="9:9" ht="12.75">
      <c r="I387" s="2"/>
    </row>
    <row r="388" spans="9:9" ht="12.75">
      <c r="I388" s="2"/>
    </row>
    <row r="389" spans="9:9" ht="12.75">
      <c r="I389" s="2"/>
    </row>
    <row r="390" spans="9:9" ht="12.75">
      <c r="I390" s="2"/>
    </row>
    <row r="391" spans="9:9" ht="12.75">
      <c r="I391" s="2"/>
    </row>
    <row r="392" spans="9:9" ht="12.75">
      <c r="I392" s="2"/>
    </row>
    <row r="393" spans="9:9" ht="12.75">
      <c r="I393" s="2"/>
    </row>
    <row r="394" spans="9:9" ht="12.75">
      <c r="I394" s="2"/>
    </row>
    <row r="395" spans="9:9" ht="12.75">
      <c r="I395" s="2"/>
    </row>
    <row r="396" spans="9:9" ht="12.75">
      <c r="I396" s="2"/>
    </row>
    <row r="397" spans="9:9" ht="12.75">
      <c r="I397" s="2"/>
    </row>
    <row r="398" spans="9:9" ht="12.75">
      <c r="I398" s="2"/>
    </row>
    <row r="399" spans="9:9" ht="12.75">
      <c r="I399" s="2"/>
    </row>
    <row r="400" spans="9:9" ht="12.75">
      <c r="I400" s="2"/>
    </row>
    <row r="401" spans="9:9" ht="12.75">
      <c r="I401" s="2"/>
    </row>
    <row r="402" spans="9:9" ht="12.75">
      <c r="I402" s="2"/>
    </row>
    <row r="403" spans="9:9" ht="12.75">
      <c r="I403" s="2"/>
    </row>
    <row r="404" spans="9:9" ht="12.75">
      <c r="I404" s="2"/>
    </row>
    <row r="405" spans="9:9" ht="12.75">
      <c r="I405" s="2"/>
    </row>
    <row r="406" spans="9:9" ht="12.75">
      <c r="I406" s="2"/>
    </row>
    <row r="407" spans="9:9" ht="12.75">
      <c r="I407" s="2"/>
    </row>
    <row r="408" spans="9:9" ht="12.75">
      <c r="I408" s="2"/>
    </row>
    <row r="409" spans="9:9" ht="12.75">
      <c r="I409" s="2"/>
    </row>
    <row r="410" spans="9:9" ht="12.75">
      <c r="I410" s="2"/>
    </row>
    <row r="411" spans="9:9" ht="12.75">
      <c r="I411" s="2"/>
    </row>
    <row r="412" spans="9:9" ht="12.75">
      <c r="I412" s="2"/>
    </row>
    <row r="413" spans="9:9" ht="12.75">
      <c r="I413" s="2"/>
    </row>
    <row r="414" spans="9:9" ht="12.75">
      <c r="I414" s="2"/>
    </row>
    <row r="415" spans="9:9" ht="12.75">
      <c r="I415" s="2"/>
    </row>
    <row r="416" spans="9:9" ht="12.75">
      <c r="I416" s="2"/>
    </row>
    <row r="417" spans="9:9" ht="12.75">
      <c r="I417" s="2"/>
    </row>
    <row r="418" spans="9:9" ht="12.75">
      <c r="I418" s="2"/>
    </row>
    <row r="419" spans="9:9" ht="12.75">
      <c r="I419" s="2"/>
    </row>
    <row r="420" spans="9:9" ht="12.75">
      <c r="I420" s="2"/>
    </row>
    <row r="421" spans="9:9" ht="12.75">
      <c r="I421" s="2"/>
    </row>
    <row r="422" spans="9:9" ht="12.75">
      <c r="I422" s="2"/>
    </row>
    <row r="423" spans="9:9" ht="12.75">
      <c r="I423" s="2"/>
    </row>
    <row r="424" spans="9:9" ht="12.75">
      <c r="I424" s="2"/>
    </row>
    <row r="425" spans="9:9" ht="12.75">
      <c r="I425" s="2"/>
    </row>
    <row r="426" spans="9:9" ht="12.75">
      <c r="I426" s="2"/>
    </row>
    <row r="427" spans="9:9" ht="12.75">
      <c r="I427" s="2"/>
    </row>
    <row r="428" spans="9:9" ht="12.75">
      <c r="I428" s="2"/>
    </row>
    <row r="429" spans="9:9" ht="12.75">
      <c r="I429" s="2"/>
    </row>
    <row r="430" spans="9:9" ht="12.75">
      <c r="I430" s="2"/>
    </row>
    <row r="431" spans="9:9" ht="12.75">
      <c r="I431" s="2"/>
    </row>
    <row r="432" spans="9:9" ht="12.75">
      <c r="I432" s="2"/>
    </row>
    <row r="433" spans="9:9" ht="12.75">
      <c r="I433" s="2"/>
    </row>
    <row r="434" spans="9:9" ht="12.75">
      <c r="I434" s="2"/>
    </row>
    <row r="435" spans="9:9" ht="12.75">
      <c r="I435" s="2"/>
    </row>
    <row r="436" spans="9:9" ht="12.75">
      <c r="I436" s="2"/>
    </row>
    <row r="437" spans="9:9" ht="12.75">
      <c r="I437" s="2"/>
    </row>
    <row r="438" spans="9:9" ht="12.75">
      <c r="I438" s="2"/>
    </row>
    <row r="439" spans="9:9" ht="12.75">
      <c r="I439" s="2"/>
    </row>
    <row r="440" spans="9:9" ht="12.75">
      <c r="I440" s="2"/>
    </row>
    <row r="441" spans="9:9" ht="12.75">
      <c r="I441" s="2"/>
    </row>
    <row r="442" spans="9:9" ht="12.75">
      <c r="I442" s="2"/>
    </row>
    <row r="443" spans="9:9" ht="12.75">
      <c r="I443" s="2"/>
    </row>
    <row r="444" spans="9:9" ht="12.75">
      <c r="I444" s="2"/>
    </row>
    <row r="445" spans="9:9" ht="12.75">
      <c r="I445" s="2"/>
    </row>
    <row r="446" spans="9:9" ht="12.75">
      <c r="I446" s="2"/>
    </row>
    <row r="447" spans="9:9" ht="12.75">
      <c r="I447" s="2"/>
    </row>
    <row r="448" spans="9:9" ht="12.75">
      <c r="I448" s="2"/>
    </row>
    <row r="449" spans="9:9" ht="12.75">
      <c r="I449" s="2"/>
    </row>
    <row r="450" spans="9:9" ht="12.75">
      <c r="I450" s="2"/>
    </row>
    <row r="451" spans="9:9" ht="12.75">
      <c r="I451" s="2"/>
    </row>
    <row r="452" spans="9:9" ht="12.75">
      <c r="I452" s="2"/>
    </row>
    <row r="453" spans="9:9" ht="12.75">
      <c r="I453" s="2"/>
    </row>
    <row r="454" spans="9:9" ht="12.75">
      <c r="I454" s="2"/>
    </row>
    <row r="455" spans="9:9" ht="12.75">
      <c r="I455" s="2"/>
    </row>
    <row r="456" spans="9:9" ht="12.75">
      <c r="I456" s="2"/>
    </row>
    <row r="457" spans="9:9" ht="12.75">
      <c r="I457" s="2"/>
    </row>
    <row r="458" spans="9:9" ht="12.75">
      <c r="I458" s="2"/>
    </row>
    <row r="459" spans="9:9" ht="12.75">
      <c r="I459" s="2"/>
    </row>
    <row r="460" spans="9:9" ht="12.75">
      <c r="I460" s="2"/>
    </row>
    <row r="461" spans="9:9" ht="12.75">
      <c r="I461" s="2"/>
    </row>
    <row r="462" spans="9:9" ht="12.75">
      <c r="I462" s="2"/>
    </row>
    <row r="463" spans="9:9" ht="12.75">
      <c r="I463" s="2"/>
    </row>
    <row r="464" spans="9:9" ht="12.75">
      <c r="I464" s="2"/>
    </row>
    <row r="465" spans="9:9" ht="12.75">
      <c r="I465" s="2"/>
    </row>
    <row r="466" spans="9:9" ht="12.75">
      <c r="I466" s="2"/>
    </row>
    <row r="467" spans="9:9" ht="12.75">
      <c r="I467" s="2"/>
    </row>
    <row r="468" spans="9:9" ht="12.75">
      <c r="I468" s="2"/>
    </row>
    <row r="469" spans="9:9" ht="12.75">
      <c r="I469" s="2"/>
    </row>
    <row r="470" spans="9:9" ht="12.75">
      <c r="I470" s="2"/>
    </row>
    <row r="471" spans="9:9" ht="12.75">
      <c r="I471" s="2"/>
    </row>
    <row r="472" spans="9:9" ht="12.75">
      <c r="I472" s="2"/>
    </row>
    <row r="473" spans="9:9" ht="12.75">
      <c r="I473" s="2"/>
    </row>
    <row r="474" spans="9:9" ht="12.75">
      <c r="I474" s="2"/>
    </row>
    <row r="475" spans="9:9" ht="12.75">
      <c r="I475" s="2"/>
    </row>
    <row r="476" spans="9:9" ht="12.75">
      <c r="I476" s="2"/>
    </row>
    <row r="477" spans="9:9" ht="12.75">
      <c r="I477" s="2"/>
    </row>
    <row r="478" spans="9:9" ht="12.75">
      <c r="I478" s="2"/>
    </row>
    <row r="479" spans="9:9" ht="12.75">
      <c r="I479" s="2"/>
    </row>
    <row r="480" spans="9:9" ht="12.75">
      <c r="I480" s="2"/>
    </row>
    <row r="481" spans="9:9" ht="12.75">
      <c r="I481" s="2"/>
    </row>
    <row r="482" spans="9:9" ht="12.75">
      <c r="I482" s="2"/>
    </row>
    <row r="483" spans="9:9" ht="12.75">
      <c r="I483" s="2"/>
    </row>
    <row r="484" spans="9:9" ht="12.75">
      <c r="I484" s="2"/>
    </row>
    <row r="485" spans="9:9" ht="12.75">
      <c r="I485" s="2"/>
    </row>
    <row r="486" spans="9:9" ht="12.75">
      <c r="I486" s="2"/>
    </row>
    <row r="487" spans="9:9" ht="12.75">
      <c r="I487" s="2"/>
    </row>
    <row r="488" spans="9:9" ht="12.75">
      <c r="I488" s="2"/>
    </row>
    <row r="489" spans="9:9" ht="12.75">
      <c r="I489" s="2"/>
    </row>
    <row r="490" spans="9:9" ht="12.75">
      <c r="I490" s="2"/>
    </row>
    <row r="491" spans="9:9" ht="12.75">
      <c r="I491" s="2"/>
    </row>
    <row r="492" spans="9:9" ht="12.75">
      <c r="I492" s="2"/>
    </row>
    <row r="493" spans="9:9" ht="12.75">
      <c r="I493" s="2"/>
    </row>
    <row r="494" spans="9:9" ht="12.75">
      <c r="I494" s="2"/>
    </row>
    <row r="495" spans="9:9" ht="12.75">
      <c r="I495" s="2"/>
    </row>
    <row r="496" spans="9:9" ht="12.75">
      <c r="I496" s="2"/>
    </row>
    <row r="497" spans="9:9" ht="12.75">
      <c r="I497" s="2"/>
    </row>
    <row r="498" spans="9:9" ht="12.75">
      <c r="I498" s="2"/>
    </row>
    <row r="499" spans="9:9" ht="12.75">
      <c r="I499" s="2"/>
    </row>
    <row r="500" spans="9:9" ht="12.75">
      <c r="I500" s="2"/>
    </row>
    <row r="501" spans="9:9" ht="12.75">
      <c r="I501" s="2"/>
    </row>
    <row r="502" spans="9:9" ht="12.75">
      <c r="I502" s="2"/>
    </row>
    <row r="503" spans="9:9" ht="12.75">
      <c r="I503" s="2"/>
    </row>
    <row r="504" spans="9:9" ht="12.75">
      <c r="I504" s="2"/>
    </row>
    <row r="505" spans="9:9" ht="12.75">
      <c r="I505" s="2"/>
    </row>
    <row r="506" spans="9:9" ht="12.75">
      <c r="I506" s="2"/>
    </row>
    <row r="507" spans="9:9" ht="12.75">
      <c r="I507" s="2"/>
    </row>
    <row r="508" spans="9:9" ht="12.75">
      <c r="I508" s="2"/>
    </row>
    <row r="509" spans="9:9" ht="12.75">
      <c r="I509" s="2"/>
    </row>
    <row r="510" spans="9:9" ht="12.75">
      <c r="I510" s="2"/>
    </row>
    <row r="511" spans="9:9" ht="12.75">
      <c r="I511" s="2"/>
    </row>
    <row r="512" spans="9:9" ht="12.75">
      <c r="I512" s="2"/>
    </row>
    <row r="513" spans="9:9" ht="12.75">
      <c r="I513" s="2"/>
    </row>
    <row r="514" spans="9:9" ht="12.75">
      <c r="I514" s="2"/>
    </row>
    <row r="515" spans="9:9" ht="12.75">
      <c r="I515" s="2"/>
    </row>
    <row r="516" spans="9:9" ht="12.75">
      <c r="I516" s="2"/>
    </row>
    <row r="517" spans="9:9" ht="12.75">
      <c r="I517" s="2"/>
    </row>
    <row r="518" spans="9:9" ht="12.75">
      <c r="I518" s="2"/>
    </row>
    <row r="519" spans="9:9" ht="12.75">
      <c r="I519" s="2"/>
    </row>
    <row r="520" spans="9:9" ht="12.75">
      <c r="I520" s="2"/>
    </row>
    <row r="521" spans="9:9" ht="12.75">
      <c r="I521" s="2"/>
    </row>
    <row r="522" spans="9:9" ht="12.75">
      <c r="I522" s="2"/>
    </row>
    <row r="523" spans="9:9" ht="12.75">
      <c r="I523" s="2"/>
    </row>
    <row r="524" spans="9:9" ht="12.75">
      <c r="I524" s="2"/>
    </row>
    <row r="525" spans="9:9" ht="12.75">
      <c r="I525" s="2"/>
    </row>
    <row r="526" spans="9:9" ht="12.75">
      <c r="I526" s="2"/>
    </row>
    <row r="527" spans="9:9" ht="12.75">
      <c r="I527" s="2"/>
    </row>
    <row r="528" spans="9:9" ht="12.75">
      <c r="I528" s="2"/>
    </row>
    <row r="529" spans="9:9" ht="12.75">
      <c r="I529" s="2"/>
    </row>
    <row r="530" spans="9:9" ht="12.75">
      <c r="I530" s="2"/>
    </row>
    <row r="531" spans="9:9" ht="12.75">
      <c r="I531" s="2"/>
    </row>
    <row r="532" spans="9:9" ht="12.75">
      <c r="I532" s="2"/>
    </row>
    <row r="533" spans="9:9" ht="12.75">
      <c r="I533" s="2"/>
    </row>
    <row r="534" spans="9:9" ht="12.75">
      <c r="I534" s="2"/>
    </row>
    <row r="535" spans="9:9" ht="12.75">
      <c r="I535" s="2"/>
    </row>
    <row r="536" spans="9:9" ht="12.75">
      <c r="I536" s="2"/>
    </row>
    <row r="537" spans="9:9" ht="12.75">
      <c r="I537" s="2"/>
    </row>
    <row r="538" spans="9:9" ht="12.75">
      <c r="I538" s="2"/>
    </row>
    <row r="539" spans="9:9" ht="12.75">
      <c r="I539" s="2"/>
    </row>
    <row r="540" spans="9:9" ht="12.75">
      <c r="I540" s="2"/>
    </row>
    <row r="541" spans="9:9" ht="12.75">
      <c r="I541" s="2"/>
    </row>
    <row r="542" spans="9:9" ht="12.75">
      <c r="I542" s="2"/>
    </row>
    <row r="543" spans="9:9" ht="12.75">
      <c r="I543" s="2"/>
    </row>
    <row r="544" spans="9:9" ht="12.75">
      <c r="I544" s="2"/>
    </row>
    <row r="545" spans="9:9" ht="12.75">
      <c r="I545" s="2"/>
    </row>
    <row r="546" spans="9:9" ht="12.75">
      <c r="I546" s="2"/>
    </row>
    <row r="547" spans="9:9" ht="12.75">
      <c r="I547" s="2"/>
    </row>
    <row r="548" spans="9:9" ht="12.75">
      <c r="I548" s="2"/>
    </row>
    <row r="549" spans="9:9" ht="12.75">
      <c r="I549" s="2"/>
    </row>
    <row r="550" spans="9:9" ht="12.75">
      <c r="I550" s="2"/>
    </row>
    <row r="551" spans="9:9" ht="12.75">
      <c r="I551" s="2"/>
    </row>
    <row r="552" spans="9:9" ht="12.75">
      <c r="I552" s="2"/>
    </row>
    <row r="553" spans="9:9" ht="12.75">
      <c r="I553" s="2"/>
    </row>
    <row r="554" spans="9:9" ht="12.75">
      <c r="I554" s="2"/>
    </row>
    <row r="555" spans="9:9" ht="12.75">
      <c r="I555" s="2"/>
    </row>
    <row r="556" spans="9:9" ht="12.75">
      <c r="I556" s="2"/>
    </row>
    <row r="557" spans="9:9" ht="12.75">
      <c r="I557" s="2"/>
    </row>
    <row r="558" spans="9:9" ht="12.75">
      <c r="I558" s="2"/>
    </row>
    <row r="559" spans="9:9" ht="12.75">
      <c r="I559" s="2"/>
    </row>
    <row r="560" spans="9:9" ht="12.75">
      <c r="I560" s="2"/>
    </row>
    <row r="561" spans="9:9" ht="12.75">
      <c r="I561" s="2"/>
    </row>
    <row r="562" spans="9:9" ht="12.75">
      <c r="I562" s="2"/>
    </row>
    <row r="563" spans="9:9" ht="12.75">
      <c r="I563" s="2"/>
    </row>
    <row r="564" spans="9:9" ht="12.75">
      <c r="I564" s="2"/>
    </row>
    <row r="565" spans="9:9" ht="12.75">
      <c r="I565" s="2"/>
    </row>
    <row r="566" spans="9:9" ht="12.75">
      <c r="I566" s="2"/>
    </row>
    <row r="567" spans="9:9" ht="12.75">
      <c r="I567" s="2"/>
    </row>
    <row r="568" spans="9:9" ht="12.75">
      <c r="I568" s="2"/>
    </row>
    <row r="569" spans="9:9" ht="12.75">
      <c r="I569" s="2"/>
    </row>
    <row r="570" spans="9:9" ht="12.75">
      <c r="I570" s="2"/>
    </row>
    <row r="571" spans="9:9" ht="12.75">
      <c r="I571" s="2"/>
    </row>
    <row r="572" spans="9:9" ht="12.75">
      <c r="I572" s="2"/>
    </row>
    <row r="573" spans="9:9" ht="12.75">
      <c r="I573" s="2"/>
    </row>
    <row r="574" spans="9:9" ht="12.75">
      <c r="I574" s="2"/>
    </row>
    <row r="575" spans="9:9" ht="12.75">
      <c r="I575" s="2"/>
    </row>
    <row r="576" spans="9:9" ht="12.75">
      <c r="I576" s="2"/>
    </row>
    <row r="577" spans="9:9" ht="12.75">
      <c r="I577" s="2"/>
    </row>
    <row r="578" spans="9:9" ht="12.75">
      <c r="I578" s="2"/>
    </row>
    <row r="579" spans="9:9" ht="12.75">
      <c r="I579" s="2"/>
    </row>
    <row r="580" spans="9:9" ht="12.75">
      <c r="I580" s="2"/>
    </row>
    <row r="581" spans="9:9" ht="12.75">
      <c r="I581" s="2"/>
    </row>
    <row r="582" spans="9:9" ht="12.75">
      <c r="I582" s="2"/>
    </row>
    <row r="583" spans="9:9" ht="12.75">
      <c r="I583" s="2"/>
    </row>
    <row r="584" spans="9:9" ht="12.75">
      <c r="I584" s="2"/>
    </row>
    <row r="585" spans="9:9" ht="12.75">
      <c r="I585" s="2"/>
    </row>
    <row r="586" spans="9:9" ht="12.75">
      <c r="I586" s="2"/>
    </row>
    <row r="587" spans="9:9" ht="12.75">
      <c r="I587" s="2"/>
    </row>
    <row r="588" spans="9:9" ht="12.75">
      <c r="I588" s="2"/>
    </row>
    <row r="589" spans="9:9" ht="12.75">
      <c r="I589" s="2"/>
    </row>
    <row r="590" spans="9:9" ht="12.75">
      <c r="I590" s="2"/>
    </row>
    <row r="591" spans="9:9" ht="12.75">
      <c r="I591" s="2"/>
    </row>
    <row r="592" spans="9:9" ht="12.75">
      <c r="I592" s="2"/>
    </row>
    <row r="593" spans="9:9" ht="12.75">
      <c r="I593" s="2"/>
    </row>
    <row r="594" spans="9:9" ht="12.75">
      <c r="I594" s="2"/>
    </row>
    <row r="595" spans="9:9" ht="12.75">
      <c r="I595" s="2"/>
    </row>
    <row r="596" spans="9:9" ht="12.75">
      <c r="I596" s="2"/>
    </row>
    <row r="597" spans="9:9" ht="12.75">
      <c r="I597" s="2"/>
    </row>
    <row r="598" spans="9:9" ht="12.75">
      <c r="I598" s="2"/>
    </row>
    <row r="599" spans="9:9" ht="12.75">
      <c r="I599" s="2"/>
    </row>
    <row r="600" spans="9:9" ht="12.75">
      <c r="I600" s="2"/>
    </row>
    <row r="601" spans="9:9" ht="12.75">
      <c r="I601" s="2"/>
    </row>
    <row r="602" spans="9:9" ht="12.75">
      <c r="I602" s="2"/>
    </row>
    <row r="603" spans="9:9" ht="12.75">
      <c r="I603" s="2"/>
    </row>
    <row r="604" spans="9:9" ht="12.75">
      <c r="I604" s="2"/>
    </row>
    <row r="605" spans="9:9" ht="12.75">
      <c r="I605" s="2"/>
    </row>
    <row r="606" spans="9:9" ht="12.75">
      <c r="I606" s="2"/>
    </row>
    <row r="607" spans="9:9" ht="12.75">
      <c r="I607" s="2"/>
    </row>
    <row r="608" spans="9:9" ht="12.75">
      <c r="I608" s="2"/>
    </row>
    <row r="609" spans="9:9" ht="12.75">
      <c r="I609" s="2"/>
    </row>
    <row r="610" spans="9:9" ht="12.75">
      <c r="I610" s="2"/>
    </row>
    <row r="611" spans="9:9" ht="12.75">
      <c r="I611" s="2"/>
    </row>
    <row r="612" spans="9:9" ht="12.75">
      <c r="I612" s="2"/>
    </row>
    <row r="613" spans="9:9" ht="12.75">
      <c r="I613" s="2"/>
    </row>
    <row r="614" spans="9:9" ht="12.75">
      <c r="I614" s="2"/>
    </row>
    <row r="615" spans="9:9" ht="12.75">
      <c r="I615" s="2"/>
    </row>
    <row r="616" spans="9:9" ht="12.75">
      <c r="I616" s="2"/>
    </row>
    <row r="617" spans="9:9" ht="12.75">
      <c r="I617" s="2"/>
    </row>
    <row r="618" spans="9:9" ht="12.75">
      <c r="I618" s="2"/>
    </row>
    <row r="619" spans="9:9" ht="12.75">
      <c r="I619" s="2"/>
    </row>
    <row r="620" spans="9:9" ht="12.75">
      <c r="I620" s="2"/>
    </row>
    <row r="621" spans="9:9" ht="12.75">
      <c r="I621" s="2"/>
    </row>
    <row r="622" spans="9:9" ht="12.75">
      <c r="I622" s="2"/>
    </row>
    <row r="623" spans="9:9" ht="12.75">
      <c r="I623" s="2"/>
    </row>
    <row r="624" spans="9:9" ht="12.75">
      <c r="I624" s="2"/>
    </row>
    <row r="625" spans="9:9" ht="12.75">
      <c r="I625" s="2"/>
    </row>
    <row r="626" spans="9:9" ht="12.75">
      <c r="I626" s="2"/>
    </row>
    <row r="627" spans="9:9" ht="12.75">
      <c r="I627" s="2"/>
    </row>
    <row r="628" spans="9:9" ht="12.75">
      <c r="I628" s="2"/>
    </row>
    <row r="629" spans="9:9" ht="12.75">
      <c r="I629" s="2"/>
    </row>
    <row r="630" spans="9:9" ht="12.75">
      <c r="I630" s="2"/>
    </row>
    <row r="631" spans="9:9" ht="12.75">
      <c r="I631" s="2"/>
    </row>
    <row r="632" spans="9:9" ht="12.75">
      <c r="I632" s="2"/>
    </row>
    <row r="633" spans="9:9" ht="12.75">
      <c r="I633" s="2"/>
    </row>
    <row r="634" spans="9:9" ht="12.75">
      <c r="I634" s="2"/>
    </row>
    <row r="635" spans="9:9" ht="12.75">
      <c r="I635" s="2"/>
    </row>
    <row r="636" spans="9:9" ht="12.75">
      <c r="I636" s="2"/>
    </row>
    <row r="637" spans="9:9" ht="12.75">
      <c r="I637" s="2"/>
    </row>
    <row r="638" spans="9:9" ht="12.75">
      <c r="I638" s="2"/>
    </row>
    <row r="639" spans="9:9" ht="12.75">
      <c r="I639" s="2"/>
    </row>
    <row r="640" spans="9:9" ht="12.75">
      <c r="I640" s="2"/>
    </row>
    <row r="641" spans="9:9" ht="12.75">
      <c r="I641" s="2"/>
    </row>
    <row r="642" spans="9:9" ht="12.75">
      <c r="I642" s="2"/>
    </row>
    <row r="643" spans="9:9" ht="12.75">
      <c r="I643" s="2"/>
    </row>
    <row r="644" spans="9:9" ht="12.75">
      <c r="I644" s="2"/>
    </row>
    <row r="645" spans="9:9" ht="12.75">
      <c r="I645" s="2"/>
    </row>
    <row r="646" spans="9:9" ht="12.75">
      <c r="I646" s="2"/>
    </row>
    <row r="647" spans="9:9" ht="12.75">
      <c r="I647" s="2"/>
    </row>
    <row r="648" spans="9:9" ht="12.75">
      <c r="I648" s="2"/>
    </row>
    <row r="649" spans="9:9" ht="12.75">
      <c r="I649" s="2"/>
    </row>
    <row r="650" spans="9:9" ht="12.75">
      <c r="I650" s="2"/>
    </row>
    <row r="651" spans="9:9" ht="12.75">
      <c r="I651" s="2"/>
    </row>
    <row r="652" spans="9:9" ht="12.75">
      <c r="I652" s="2"/>
    </row>
    <row r="653" spans="9:9" ht="12.75">
      <c r="I653" s="2"/>
    </row>
    <row r="654" spans="9:9" ht="12.75">
      <c r="I654" s="2"/>
    </row>
    <row r="655" spans="9:9" ht="12.75">
      <c r="I655" s="2"/>
    </row>
    <row r="656" spans="9:9" ht="12.75">
      <c r="I656" s="2"/>
    </row>
    <row r="657" spans="9:9" ht="12.75">
      <c r="I657" s="2"/>
    </row>
    <row r="658" spans="9:9" ht="12.75">
      <c r="I658" s="2"/>
    </row>
    <row r="659" spans="9:9" ht="12.75">
      <c r="I659" s="2"/>
    </row>
    <row r="660" spans="9:9" ht="12.75">
      <c r="I660" s="2"/>
    </row>
    <row r="661" spans="9:9" ht="12.75">
      <c r="I661" s="2"/>
    </row>
    <row r="662" spans="9:9" ht="12.75">
      <c r="I662" s="2"/>
    </row>
    <row r="663" spans="9:9" ht="12.75">
      <c r="I663" s="2"/>
    </row>
    <row r="664" spans="9:9" ht="12.75">
      <c r="I664" s="2"/>
    </row>
    <row r="665" spans="9:9" ht="12.75">
      <c r="I665" s="2"/>
    </row>
    <row r="666" spans="9:9" ht="12.75">
      <c r="I666" s="2"/>
    </row>
    <row r="667" spans="9:9" ht="12.75">
      <c r="I667" s="2"/>
    </row>
    <row r="668" spans="9:9" ht="12.75">
      <c r="I668" s="2"/>
    </row>
    <row r="669" spans="9:9" ht="12.75">
      <c r="I669" s="2"/>
    </row>
    <row r="670" spans="9:9" ht="12.75">
      <c r="I670" s="2"/>
    </row>
    <row r="671" spans="9:9" ht="12.75">
      <c r="I671" s="2"/>
    </row>
    <row r="672" spans="9:9" ht="12.75">
      <c r="I672" s="2"/>
    </row>
    <row r="673" spans="9:9" ht="12.75">
      <c r="I673" s="2"/>
    </row>
    <row r="674" spans="9:9" ht="12.75">
      <c r="I674" s="2"/>
    </row>
    <row r="675" spans="9:9" ht="12.75">
      <c r="I675" s="2"/>
    </row>
    <row r="676" spans="9:9" ht="12.75">
      <c r="I676" s="2"/>
    </row>
    <row r="677" spans="9:9" ht="12.75">
      <c r="I677" s="2"/>
    </row>
    <row r="678" spans="9:9" ht="12.75">
      <c r="I678" s="2"/>
    </row>
    <row r="679" spans="9:9" ht="12.75">
      <c r="I679" s="2"/>
    </row>
    <row r="680" spans="9:9" ht="12.75">
      <c r="I680" s="2"/>
    </row>
    <row r="681" spans="9:9" ht="12.75">
      <c r="I681" s="2"/>
    </row>
    <row r="682" spans="9:9" ht="12.75">
      <c r="I682" s="2"/>
    </row>
    <row r="683" spans="9:9" ht="12.75">
      <c r="I683" s="2"/>
    </row>
    <row r="684" spans="9:9" ht="12.75">
      <c r="I684" s="2"/>
    </row>
    <row r="685" spans="9:9" ht="12.75">
      <c r="I685" s="2"/>
    </row>
    <row r="686" spans="9:9" ht="12.75">
      <c r="I686" s="2"/>
    </row>
    <row r="687" spans="9:9" ht="12.75">
      <c r="I687" s="2"/>
    </row>
    <row r="688" spans="9:9" ht="12.75">
      <c r="I688" s="2"/>
    </row>
    <row r="689" spans="9:9" ht="12.75">
      <c r="I689" s="2"/>
    </row>
    <row r="690" spans="9:9" ht="12.75">
      <c r="I690" s="2"/>
    </row>
    <row r="691" spans="9:9" ht="12.75">
      <c r="I691" s="2"/>
    </row>
    <row r="692" spans="9:9" ht="12.75">
      <c r="I692" s="2"/>
    </row>
    <row r="693" spans="9:9" ht="12.75">
      <c r="I693" s="2"/>
    </row>
    <row r="694" spans="9:9" ht="12.75">
      <c r="I694" s="2"/>
    </row>
    <row r="695" spans="9:9" ht="12.75">
      <c r="I695" s="2"/>
    </row>
    <row r="696" spans="9:9" ht="12.75">
      <c r="I696" s="2"/>
    </row>
    <row r="697" spans="9:9" ht="12.75">
      <c r="I697" s="2"/>
    </row>
    <row r="698" spans="9:9" ht="12.75">
      <c r="I698" s="2"/>
    </row>
    <row r="699" spans="9:9" ht="12.75">
      <c r="I699" s="2"/>
    </row>
    <row r="700" spans="9:9" ht="12.75">
      <c r="I700" s="2"/>
    </row>
    <row r="701" spans="9:9" ht="12.75">
      <c r="I701" s="2"/>
    </row>
    <row r="702" spans="9:9" ht="12.75">
      <c r="I702" s="2"/>
    </row>
    <row r="703" spans="9:9" ht="12.75">
      <c r="I703" s="2"/>
    </row>
    <row r="704" spans="9:9" ht="12.75">
      <c r="I704" s="2"/>
    </row>
    <row r="705" spans="9:9" ht="12.75">
      <c r="I705" s="2"/>
    </row>
    <row r="706" spans="9:9" ht="12.75">
      <c r="I706" s="2"/>
    </row>
    <row r="707" spans="9:9" ht="12.75">
      <c r="I707" s="2"/>
    </row>
    <row r="708" spans="9:9" ht="12.75">
      <c r="I708" s="2"/>
    </row>
    <row r="709" spans="9:9" ht="12.75">
      <c r="I709" s="2"/>
    </row>
    <row r="710" spans="9:9" ht="12.75">
      <c r="I710" s="2"/>
    </row>
    <row r="711" spans="9:9" ht="12.75">
      <c r="I711" s="2"/>
    </row>
    <row r="712" spans="9:9" ht="12.75">
      <c r="I712" s="2"/>
    </row>
    <row r="713" spans="9:9" ht="12.75">
      <c r="I713" s="2"/>
    </row>
    <row r="714" spans="9:9" ht="12.75">
      <c r="I714" s="2"/>
    </row>
    <row r="715" spans="9:9" ht="12.75">
      <c r="I715" s="2"/>
    </row>
    <row r="716" spans="9:9" ht="12.75">
      <c r="I716" s="2"/>
    </row>
    <row r="717" spans="9:9" ht="12.75">
      <c r="I717" s="2"/>
    </row>
    <row r="718" spans="9:9" ht="12.75">
      <c r="I718" s="2"/>
    </row>
    <row r="719" spans="9:9" ht="12.75">
      <c r="I719" s="2"/>
    </row>
    <row r="720" spans="9:9" ht="12.75">
      <c r="I720" s="2"/>
    </row>
    <row r="721" spans="9:9" ht="12.75">
      <c r="I721" s="2"/>
    </row>
    <row r="722" spans="9:9" ht="12.75">
      <c r="I722" s="2"/>
    </row>
    <row r="723" spans="9:9" ht="12.75">
      <c r="I723" s="2"/>
    </row>
    <row r="724" spans="9:9" ht="12.75">
      <c r="I724" s="2"/>
    </row>
    <row r="725" spans="9:9" ht="12.75">
      <c r="I725" s="2"/>
    </row>
    <row r="726" spans="9:9" ht="12.75">
      <c r="I726" s="2"/>
    </row>
    <row r="727" spans="9:9" ht="12.75">
      <c r="I727" s="2"/>
    </row>
    <row r="728" spans="9:9" ht="12.75">
      <c r="I728" s="2"/>
    </row>
    <row r="729" spans="9:9" ht="12.75">
      <c r="I729" s="2"/>
    </row>
    <row r="730" spans="9:9" ht="12.75">
      <c r="I730" s="2"/>
    </row>
    <row r="731" spans="9:9" ht="12.75">
      <c r="I731" s="2"/>
    </row>
    <row r="732" spans="9:9" ht="12.75">
      <c r="I732" s="2"/>
    </row>
    <row r="733" spans="9:9" ht="12.75">
      <c r="I733" s="2"/>
    </row>
    <row r="734" spans="9:9" ht="12.75">
      <c r="I734" s="2"/>
    </row>
    <row r="735" spans="9:9" ht="12.75">
      <c r="I735" s="2"/>
    </row>
    <row r="736" spans="9:9" ht="12.75">
      <c r="I736" s="2"/>
    </row>
    <row r="737" spans="9:9" ht="12.75">
      <c r="I737" s="2"/>
    </row>
    <row r="738" spans="9:9" ht="12.75">
      <c r="I738" s="2"/>
    </row>
    <row r="739" spans="9:9" ht="12.75">
      <c r="I739" s="2"/>
    </row>
    <row r="740" spans="9:9" ht="12.75">
      <c r="I740" s="2"/>
    </row>
    <row r="741" spans="9:9" ht="12.75">
      <c r="I741" s="2"/>
    </row>
    <row r="742" spans="9:9" ht="12.75">
      <c r="I742" s="2"/>
    </row>
    <row r="743" spans="9:9" ht="12.75">
      <c r="I743" s="2"/>
    </row>
    <row r="744" spans="9:9" ht="12.75">
      <c r="I744" s="2"/>
    </row>
    <row r="745" spans="9:9" ht="12.75">
      <c r="I745" s="2"/>
    </row>
    <row r="746" spans="9:9" ht="12.75">
      <c r="I746" s="2"/>
    </row>
    <row r="747" spans="9:9" ht="12.75">
      <c r="I747" s="2"/>
    </row>
    <row r="748" spans="9:9" ht="12.75">
      <c r="I748" s="2"/>
    </row>
    <row r="749" spans="9:9" ht="12.75">
      <c r="I749" s="2"/>
    </row>
    <row r="750" spans="9:9" ht="12.75">
      <c r="I750" s="2"/>
    </row>
    <row r="751" spans="9:9" ht="12.75">
      <c r="I751" s="2"/>
    </row>
    <row r="752" spans="9:9" ht="12.75">
      <c r="I752" s="2"/>
    </row>
    <row r="753" spans="9:9" ht="12.75">
      <c r="I753" s="2"/>
    </row>
    <row r="754" spans="9:9" ht="12.75">
      <c r="I754" s="2"/>
    </row>
    <row r="755" spans="9:9" ht="12.75">
      <c r="I755" s="2"/>
    </row>
    <row r="756" spans="9:9" ht="12.75">
      <c r="I756" s="2"/>
    </row>
    <row r="757" spans="9:9" ht="12.75">
      <c r="I757" s="2"/>
    </row>
    <row r="758" spans="9:9" ht="12.75">
      <c r="I758" s="2"/>
    </row>
    <row r="759" spans="9:9" ht="12.75">
      <c r="I759" s="2"/>
    </row>
    <row r="760" spans="9:9" ht="12.75">
      <c r="I760" s="2"/>
    </row>
    <row r="761" spans="9:9" ht="12.75">
      <c r="I761" s="2"/>
    </row>
    <row r="762" spans="9:9" ht="12.75">
      <c r="I762" s="2"/>
    </row>
    <row r="763" spans="9:9" ht="12.75">
      <c r="I763" s="2"/>
    </row>
    <row r="764" spans="9:9" ht="12.75">
      <c r="I764" s="2"/>
    </row>
    <row r="765" spans="9:9" ht="12.75">
      <c r="I765" s="2"/>
    </row>
    <row r="766" spans="9:9" ht="12.75">
      <c r="I766" s="2"/>
    </row>
    <row r="767" spans="9:9" ht="12.75">
      <c r="I767" s="2"/>
    </row>
    <row r="768" spans="9:9" ht="12.75">
      <c r="I768" s="2"/>
    </row>
    <row r="769" spans="9:9" ht="12.75">
      <c r="I769" s="2"/>
    </row>
    <row r="770" spans="9:9" ht="12.75">
      <c r="I770" s="2"/>
    </row>
    <row r="771" spans="9:9" ht="12.75">
      <c r="I771" s="2"/>
    </row>
    <row r="772" spans="9:9" ht="12.75">
      <c r="I772" s="2"/>
    </row>
    <row r="773" spans="9:9" ht="12.75">
      <c r="I773" s="2"/>
    </row>
    <row r="774" spans="9:9" ht="12.75">
      <c r="I774" s="2"/>
    </row>
    <row r="775" spans="9:9" ht="12.75">
      <c r="I775" s="2"/>
    </row>
    <row r="776" spans="9:9" ht="12.75">
      <c r="I776" s="2"/>
    </row>
    <row r="777" spans="9:9" ht="12.75">
      <c r="I777" s="2"/>
    </row>
    <row r="778" spans="9:9" ht="12.75">
      <c r="I778" s="2"/>
    </row>
    <row r="779" spans="9:9" ht="12.75">
      <c r="I779" s="2"/>
    </row>
    <row r="780" spans="9:9" ht="12.75">
      <c r="I780" s="2"/>
    </row>
    <row r="781" spans="9:9" ht="12.75">
      <c r="I781" s="2"/>
    </row>
    <row r="782" spans="9:9" ht="12.75">
      <c r="I782" s="2"/>
    </row>
    <row r="783" spans="9:9" ht="12.75">
      <c r="I783" s="2"/>
    </row>
    <row r="784" spans="9:9" ht="12.75">
      <c r="I784" s="2"/>
    </row>
    <row r="785" spans="9:9" ht="12.75">
      <c r="I785" s="2"/>
    </row>
    <row r="786" spans="9:9" ht="12.75">
      <c r="I786" s="2"/>
    </row>
    <row r="787" spans="9:9" ht="12.75">
      <c r="I787" s="2"/>
    </row>
    <row r="788" spans="9:9" ht="12.75">
      <c r="I788" s="2"/>
    </row>
    <row r="789" spans="9:9" ht="12.75">
      <c r="I789" s="2"/>
    </row>
    <row r="790" spans="9:9" ht="12.75">
      <c r="I790" s="2"/>
    </row>
    <row r="791" spans="9:9" ht="12.75">
      <c r="I791" s="2"/>
    </row>
    <row r="792" spans="9:9" ht="12.75">
      <c r="I792" s="2"/>
    </row>
    <row r="793" spans="9:9" ht="12.75">
      <c r="I793" s="2"/>
    </row>
    <row r="794" spans="9:9" ht="12.75">
      <c r="I794" s="2"/>
    </row>
    <row r="795" spans="9:9" ht="12.75">
      <c r="I795" s="2"/>
    </row>
    <row r="796" spans="9:9" ht="12.75">
      <c r="I796" s="2"/>
    </row>
    <row r="797" spans="9:9" ht="12.75">
      <c r="I797" s="2"/>
    </row>
    <row r="798" spans="9:9" ht="12.75">
      <c r="I798" s="2"/>
    </row>
    <row r="799" spans="9:9" ht="12.75">
      <c r="I799" s="2"/>
    </row>
    <row r="800" spans="9:9" ht="12.75">
      <c r="I800" s="2"/>
    </row>
    <row r="801" spans="9:9" ht="12.75">
      <c r="I801" s="2"/>
    </row>
    <row r="802" spans="9:9" ht="12.75">
      <c r="I802" s="2"/>
    </row>
    <row r="803" spans="9:9" ht="12.75">
      <c r="I803" s="2"/>
    </row>
    <row r="804" spans="9:9" ht="12.75">
      <c r="I804" s="2"/>
    </row>
    <row r="805" spans="9:9" ht="12.75">
      <c r="I805" s="2"/>
    </row>
    <row r="806" spans="9:9" ht="12.75">
      <c r="I806" s="2"/>
    </row>
    <row r="807" spans="9:9" ht="12.75">
      <c r="I807" s="2"/>
    </row>
    <row r="808" spans="9:9" ht="12.75">
      <c r="I808" s="2"/>
    </row>
    <row r="809" spans="9:9" ht="12.75">
      <c r="I809" s="2"/>
    </row>
    <row r="810" spans="9:9" ht="12.75">
      <c r="I810" s="2"/>
    </row>
    <row r="811" spans="9:9" ht="12.75">
      <c r="I811" s="2"/>
    </row>
    <row r="812" spans="9:9" ht="12.75">
      <c r="I812" s="2"/>
    </row>
    <row r="813" spans="9:9" ht="12.75">
      <c r="I813" s="2"/>
    </row>
    <row r="814" spans="9:9" ht="12.75">
      <c r="I814" s="2"/>
    </row>
    <row r="815" spans="9:9" ht="12.75">
      <c r="I815" s="2"/>
    </row>
    <row r="816" spans="9:9" ht="12.75">
      <c r="I816" s="2"/>
    </row>
    <row r="817" spans="9:9" ht="12.75">
      <c r="I817" s="2"/>
    </row>
    <row r="818" spans="9:9" ht="12.75">
      <c r="I818" s="2"/>
    </row>
    <row r="819" spans="9:9" ht="12.75">
      <c r="I819" s="2"/>
    </row>
    <row r="820" spans="9:9" ht="12.75">
      <c r="I820" s="2"/>
    </row>
    <row r="821" spans="9:9" ht="12.75">
      <c r="I821" s="2"/>
    </row>
    <row r="822" spans="9:9" ht="12.75">
      <c r="I822" s="2"/>
    </row>
    <row r="823" spans="9:9" ht="12.75">
      <c r="I823" s="2"/>
    </row>
    <row r="824" spans="9:9" ht="12.75">
      <c r="I824" s="2"/>
    </row>
    <row r="825" spans="9:9" ht="12.75">
      <c r="I825" s="2"/>
    </row>
    <row r="826" spans="9:9" ht="12.75">
      <c r="I826" s="2"/>
    </row>
    <row r="827" spans="9:9" ht="12.75">
      <c r="I827" s="2"/>
    </row>
    <row r="828" spans="9:9" ht="12.75">
      <c r="I828" s="2"/>
    </row>
    <row r="829" spans="9:9" ht="12.75">
      <c r="I829" s="2"/>
    </row>
    <row r="830" spans="9:9" ht="12.75">
      <c r="I830" s="2"/>
    </row>
    <row r="831" spans="9:9" ht="12.75">
      <c r="I831" s="2"/>
    </row>
    <row r="832" spans="9:9" ht="12.75">
      <c r="I832" s="2"/>
    </row>
    <row r="833" spans="9:9" ht="12.75">
      <c r="I833" s="2"/>
    </row>
    <row r="834" spans="9:9" ht="12.75">
      <c r="I834" s="2"/>
    </row>
    <row r="835" spans="9:9" ht="12.75">
      <c r="I835" s="2"/>
    </row>
    <row r="836" spans="9:9" ht="12.75">
      <c r="I836" s="2"/>
    </row>
    <row r="837" spans="9:9" ht="12.75">
      <c r="I837" s="2"/>
    </row>
    <row r="838" spans="9:9" ht="12.75">
      <c r="I838" s="2"/>
    </row>
    <row r="839" spans="9:9" ht="12.75">
      <c r="I839" s="2"/>
    </row>
    <row r="840" spans="9:9" ht="12.75">
      <c r="I840" s="2"/>
    </row>
    <row r="841" spans="9:9" ht="12.75">
      <c r="I841" s="2"/>
    </row>
    <row r="842" spans="9:9" ht="12.75">
      <c r="I842" s="2"/>
    </row>
    <row r="843" spans="9:9" ht="12.75">
      <c r="I843" s="2"/>
    </row>
    <row r="844" spans="9:9" ht="12.75">
      <c r="I844" s="2"/>
    </row>
    <row r="845" spans="9:9" ht="12.75">
      <c r="I845" s="2"/>
    </row>
    <row r="846" spans="9:9" ht="12.75">
      <c r="I846" s="2"/>
    </row>
    <row r="847" spans="9:9" ht="12.75">
      <c r="I847" s="2"/>
    </row>
    <row r="848" spans="9:9" ht="12.75">
      <c r="I848" s="2"/>
    </row>
    <row r="849" spans="9:9" ht="12.75">
      <c r="I849" s="2"/>
    </row>
    <row r="850" spans="9:9" ht="12.75">
      <c r="I850" s="2"/>
    </row>
    <row r="851" spans="9:9" ht="12.75">
      <c r="I851" s="2"/>
    </row>
    <row r="852" spans="9:9" ht="12.75">
      <c r="I852" s="2"/>
    </row>
    <row r="853" spans="9:9" ht="12.75">
      <c r="I853" s="2"/>
    </row>
    <row r="854" spans="9:9" ht="12.75">
      <c r="I854" s="2"/>
    </row>
    <row r="855" spans="9:9" ht="12.75">
      <c r="I855" s="2"/>
    </row>
    <row r="856" spans="9:9" ht="12.75">
      <c r="I856" s="2"/>
    </row>
    <row r="857" spans="9:9" ht="12.75">
      <c r="I857" s="2"/>
    </row>
    <row r="858" spans="9:9" ht="12.75">
      <c r="I858" s="2"/>
    </row>
    <row r="859" spans="9:9" ht="12.75">
      <c r="I859" s="2"/>
    </row>
    <row r="860" spans="9:9" ht="12.75">
      <c r="I860" s="2"/>
    </row>
    <row r="861" spans="9:9" ht="12.75">
      <c r="I861" s="2"/>
    </row>
    <row r="862" spans="9:9" ht="12.75">
      <c r="I862" s="2"/>
    </row>
    <row r="863" spans="9:9" ht="12.75">
      <c r="I863" s="2"/>
    </row>
    <row r="864" spans="9:9" ht="12.75">
      <c r="I864" s="2"/>
    </row>
    <row r="865" spans="9:9" ht="12.75">
      <c r="I865" s="2"/>
    </row>
    <row r="866" spans="9:9" ht="12.75">
      <c r="I866" s="2"/>
    </row>
    <row r="867" spans="9:9" ht="12.75">
      <c r="I867" s="2"/>
    </row>
    <row r="868" spans="9:9" ht="12.75">
      <c r="I868" s="2"/>
    </row>
    <row r="869" spans="9:9" ht="12.75">
      <c r="I869" s="2"/>
    </row>
    <row r="870" spans="9:9" ht="12.75">
      <c r="I870" s="2"/>
    </row>
    <row r="871" spans="9:9" ht="12.75">
      <c r="I871" s="2"/>
    </row>
    <row r="872" spans="9:9" ht="12.75">
      <c r="I872" s="2"/>
    </row>
    <row r="873" spans="9:9" ht="12.75">
      <c r="I873" s="2"/>
    </row>
    <row r="874" spans="9:9" ht="12.75">
      <c r="I874" s="2"/>
    </row>
    <row r="875" spans="9:9" ht="12.75">
      <c r="I875" s="2"/>
    </row>
    <row r="876" spans="9:9" ht="12.75">
      <c r="I876" s="2"/>
    </row>
    <row r="877" spans="9:9" ht="12.75">
      <c r="I877" s="2"/>
    </row>
    <row r="878" spans="9:9" ht="12.75">
      <c r="I878" s="2"/>
    </row>
    <row r="879" spans="9:9" ht="12.75">
      <c r="I879" s="2"/>
    </row>
    <row r="880" spans="9:9" ht="12.75">
      <c r="I880" s="2"/>
    </row>
    <row r="881" spans="9:9" ht="12.75">
      <c r="I881" s="2"/>
    </row>
    <row r="882" spans="9:9" ht="12.75">
      <c r="I882" s="2"/>
    </row>
    <row r="883" spans="9:9" ht="12.75">
      <c r="I883" s="2"/>
    </row>
    <row r="884" spans="9:9" ht="12.75">
      <c r="I884" s="2"/>
    </row>
    <row r="885" spans="9:9" ht="12.75">
      <c r="I885" s="2"/>
    </row>
    <row r="886" spans="9:9" ht="12.75">
      <c r="I886" s="2"/>
    </row>
    <row r="887" spans="9:9" ht="12.75">
      <c r="I887" s="2"/>
    </row>
    <row r="888" spans="9:9" ht="12.75">
      <c r="I888" s="2"/>
    </row>
    <row r="889" spans="9:9" ht="12.75">
      <c r="I889" s="2"/>
    </row>
    <row r="890" spans="9:9" ht="12.75">
      <c r="I890" s="2"/>
    </row>
    <row r="891" spans="9:9" ht="12.75">
      <c r="I891" s="2"/>
    </row>
    <row r="892" spans="9:9" ht="12.75">
      <c r="I892" s="2"/>
    </row>
    <row r="893" spans="9:9" ht="12.75">
      <c r="I893" s="2"/>
    </row>
    <row r="894" spans="9:9" ht="12.75">
      <c r="I894" s="2"/>
    </row>
    <row r="895" spans="9:9" ht="12.75">
      <c r="I895" s="2"/>
    </row>
    <row r="896" spans="9:9" ht="12.75">
      <c r="I896" s="2"/>
    </row>
    <row r="897" spans="9:9" ht="12.75">
      <c r="I897" s="2"/>
    </row>
    <row r="898" spans="9:9" ht="12.75">
      <c r="I898" s="2"/>
    </row>
    <row r="899" spans="9:9" ht="12.75">
      <c r="I899" s="2"/>
    </row>
    <row r="900" spans="9:9" ht="12.75">
      <c r="I900" s="2"/>
    </row>
    <row r="901" spans="9:9" ht="12.75">
      <c r="I901" s="2"/>
    </row>
    <row r="902" spans="9:9" ht="12.75">
      <c r="I902" s="2"/>
    </row>
    <row r="903" spans="9:9" ht="12.75">
      <c r="I903" s="2"/>
    </row>
    <row r="904" spans="9:9" ht="12.75">
      <c r="I904" s="2"/>
    </row>
    <row r="905" spans="9:9" ht="12.75">
      <c r="I905" s="2"/>
    </row>
    <row r="906" spans="9:9" ht="12.75">
      <c r="I906" s="2"/>
    </row>
    <row r="907" spans="9:9" ht="12.75">
      <c r="I907" s="2"/>
    </row>
    <row r="908" spans="9:9" ht="12.75">
      <c r="I908" s="2"/>
    </row>
    <row r="909" spans="9:9" ht="12.75">
      <c r="I909" s="2"/>
    </row>
    <row r="910" spans="9:9" ht="12.75">
      <c r="I910" s="2"/>
    </row>
    <row r="911" spans="9:9" ht="12.75">
      <c r="I911" s="2"/>
    </row>
    <row r="912" spans="9:9" ht="12.75">
      <c r="I912" s="2"/>
    </row>
    <row r="913" spans="9:9" ht="12.75">
      <c r="I913" s="2"/>
    </row>
    <row r="914" spans="9:9" ht="12.75">
      <c r="I914" s="2"/>
    </row>
    <row r="915" spans="9:9" ht="12.75">
      <c r="I915" s="2"/>
    </row>
    <row r="916" spans="9:9" ht="12.75">
      <c r="I916" s="2"/>
    </row>
    <row r="917" spans="9:9" ht="12.75">
      <c r="I917" s="2"/>
    </row>
    <row r="918" spans="9:9" ht="12.75">
      <c r="I918" s="2"/>
    </row>
    <row r="919" spans="9:9" ht="12.75">
      <c r="I919" s="2"/>
    </row>
    <row r="920" spans="9:9" ht="12.75">
      <c r="I920" s="2"/>
    </row>
    <row r="921" spans="9:9" ht="12.75">
      <c r="I921" s="2"/>
    </row>
    <row r="922" spans="9:9" ht="12.75">
      <c r="I922" s="2"/>
    </row>
    <row r="923" spans="9:9" ht="12.75">
      <c r="I923" s="2"/>
    </row>
    <row r="924" spans="9:9" ht="12.75">
      <c r="I924" s="2"/>
    </row>
    <row r="925" spans="9:9" ht="12.75">
      <c r="I925" s="2"/>
    </row>
    <row r="926" spans="9:9" ht="12.75">
      <c r="I926" s="2"/>
    </row>
    <row r="927" spans="9:9" ht="12.75">
      <c r="I927" s="2"/>
    </row>
    <row r="928" spans="9:9" ht="12.75">
      <c r="I928" s="2"/>
    </row>
    <row r="929" spans="9:9" ht="12.75">
      <c r="I929" s="2"/>
    </row>
    <row r="930" spans="9:9" ht="12.75">
      <c r="I930" s="2"/>
    </row>
    <row r="931" spans="9:9" ht="12.75">
      <c r="I931" s="2"/>
    </row>
    <row r="932" spans="9:9" ht="12.75">
      <c r="I932" s="2"/>
    </row>
    <row r="933" spans="9:9" ht="12.75">
      <c r="I933" s="2"/>
    </row>
    <row r="934" spans="9:9" ht="12.75">
      <c r="I934" s="2"/>
    </row>
    <row r="935" spans="9:9" ht="12.75">
      <c r="I935" s="2"/>
    </row>
    <row r="936" spans="9:9" ht="12.75">
      <c r="I936" s="2"/>
    </row>
    <row r="937" spans="9:9" ht="12.75">
      <c r="I937" s="2"/>
    </row>
    <row r="938" spans="9:9" ht="12.75">
      <c r="I938" s="2"/>
    </row>
    <row r="939" spans="9:9" ht="12.75">
      <c r="I939" s="2"/>
    </row>
    <row r="940" spans="9:9" ht="12.75">
      <c r="I940" s="2"/>
    </row>
    <row r="941" spans="9:9" ht="12.75">
      <c r="I941" s="2"/>
    </row>
    <row r="942" spans="9:9" ht="12.75">
      <c r="I942" s="2"/>
    </row>
    <row r="943" spans="9:9" ht="12.75">
      <c r="I943" s="2"/>
    </row>
    <row r="944" spans="9:9" ht="12.75">
      <c r="I944" s="2"/>
    </row>
    <row r="945" spans="9:9" ht="12.75">
      <c r="I945" s="2"/>
    </row>
    <row r="946" spans="9:9" ht="12.75">
      <c r="I946" s="2"/>
    </row>
    <row r="947" spans="9:9" ht="12.75">
      <c r="I947" s="2"/>
    </row>
    <row r="948" spans="9:9" ht="12.75">
      <c r="I948" s="2"/>
    </row>
    <row r="949" spans="9:9" ht="12.75">
      <c r="I949" s="2"/>
    </row>
    <row r="950" spans="9:9" ht="12.75">
      <c r="I950" s="2"/>
    </row>
    <row r="951" spans="9:9" ht="12.75">
      <c r="I951" s="2"/>
    </row>
    <row r="952" spans="9:9" ht="12.75">
      <c r="I952" s="2"/>
    </row>
    <row r="953" spans="9:9" ht="12.75">
      <c r="I953" s="2"/>
    </row>
    <row r="954" spans="9:9" ht="12.75">
      <c r="I954" s="2"/>
    </row>
    <row r="955" spans="9:9" ht="12.75">
      <c r="I955" s="2"/>
    </row>
    <row r="956" spans="9:9" ht="12.75">
      <c r="I956" s="2"/>
    </row>
    <row r="957" spans="9:9" ht="12.75">
      <c r="I957" s="2"/>
    </row>
    <row r="958" spans="9:9" ht="12.75">
      <c r="I958" s="2"/>
    </row>
    <row r="959" spans="9:9" ht="12.75">
      <c r="I959" s="2"/>
    </row>
    <row r="960" spans="9:9" ht="12.75">
      <c r="I960" s="2"/>
    </row>
    <row r="961" spans="9:9" ht="12.75">
      <c r="I961" s="2"/>
    </row>
    <row r="962" spans="9:9" ht="12.75">
      <c r="I962" s="2"/>
    </row>
    <row r="963" spans="9:9" ht="12.75">
      <c r="I963" s="2"/>
    </row>
    <row r="964" spans="9:9" ht="12.75">
      <c r="I964" s="2"/>
    </row>
    <row r="965" spans="9:9" ht="12.75">
      <c r="I965" s="2"/>
    </row>
    <row r="966" spans="9:9" ht="12.75">
      <c r="I966" s="2"/>
    </row>
    <row r="967" spans="9:9" ht="12.75">
      <c r="I967" s="2"/>
    </row>
    <row r="968" spans="9:9" ht="12.75">
      <c r="I968" s="2"/>
    </row>
    <row r="969" spans="9:9" ht="12.75">
      <c r="I969" s="2"/>
    </row>
    <row r="970" spans="9:9" ht="12.75">
      <c r="I970" s="2"/>
    </row>
    <row r="971" spans="9:9" ht="12.75">
      <c r="I971" s="2"/>
    </row>
    <row r="972" spans="9:9" ht="12.75">
      <c r="I972" s="2"/>
    </row>
    <row r="973" spans="9:9" ht="12.75">
      <c r="I973" s="2"/>
    </row>
    <row r="974" spans="9:9" ht="12.75">
      <c r="I974" s="2"/>
    </row>
    <row r="975" spans="9:9" ht="12.75">
      <c r="I975" s="2"/>
    </row>
    <row r="976" spans="9:9" ht="12.75">
      <c r="I976" s="2"/>
    </row>
    <row r="977" spans="9:9" ht="12.75">
      <c r="I977" s="2"/>
    </row>
    <row r="978" spans="9:9" ht="12.75">
      <c r="I978" s="2"/>
    </row>
    <row r="979" spans="9:9" ht="12.75">
      <c r="I979" s="2"/>
    </row>
    <row r="980" spans="9:9" ht="12.75">
      <c r="I980" s="2"/>
    </row>
    <row r="981" spans="9:9" ht="12.75">
      <c r="I981" s="2"/>
    </row>
    <row r="982" spans="9:9" ht="12.75">
      <c r="I982" s="2"/>
    </row>
    <row r="983" spans="9:9" ht="12.75">
      <c r="I983" s="2"/>
    </row>
    <row r="984" spans="9:9" ht="12.75">
      <c r="I984" s="2"/>
    </row>
    <row r="985" spans="9:9" ht="12.75">
      <c r="I985" s="2"/>
    </row>
    <row r="986" spans="9:9" ht="12.75">
      <c r="I986" s="2"/>
    </row>
    <row r="987" spans="9:9" ht="12.75">
      <c r="I987" s="2"/>
    </row>
    <row r="988" spans="9:9" ht="12.75">
      <c r="I988" s="2"/>
    </row>
    <row r="989" spans="9:9" ht="12.75">
      <c r="I989" s="2"/>
    </row>
    <row r="990" spans="9:9" ht="12.75">
      <c r="I990" s="2"/>
    </row>
    <row r="991" spans="9:9" ht="12.75">
      <c r="I991" s="2"/>
    </row>
    <row r="992" spans="9:9" ht="12.75">
      <c r="I992" s="2"/>
    </row>
  </sheetData>
  <phoneticPr fontId="0" type="noConversion"/>
  <pageMargins left="0.23" right="0.28000000000000003" top="0.74803149606299213" bottom="0.74803149606299213" header="0" footer="0"/>
  <pageSetup paperSize="9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98"/>
  <sheetViews>
    <sheetView tabSelected="1" workbookViewId="0">
      <selection activeCell="L16" sqref="L16"/>
    </sheetView>
  </sheetViews>
  <sheetFormatPr baseColWidth="10" defaultColWidth="14.42578125" defaultRowHeight="15" customHeight="1"/>
  <cols>
    <col min="1" max="1" width="18" style="106" customWidth="1"/>
    <col min="2" max="2" width="6.7109375" style="127" customWidth="1"/>
    <col min="3" max="3" width="22" style="106" customWidth="1"/>
    <col min="4" max="4" width="16.140625" style="106" customWidth="1"/>
    <col min="5" max="5" width="7.7109375" style="106" customWidth="1"/>
    <col min="6" max="7" width="16.140625" style="106" customWidth="1"/>
    <col min="8" max="8" width="7.7109375" style="106" customWidth="1"/>
    <col min="9" max="9" width="16.140625" style="106" customWidth="1"/>
    <col min="10" max="10" width="7.7109375" style="106" customWidth="1"/>
    <col min="11" max="11" width="10" style="106" customWidth="1"/>
    <col min="12" max="12" width="21.28515625" style="106" bestFit="1" customWidth="1"/>
    <col min="13" max="13" width="2.85546875" style="106" customWidth="1"/>
    <col min="14" max="14" width="4.28515625" style="106" customWidth="1"/>
    <col min="15" max="27" width="10" style="106" customWidth="1"/>
    <col min="28" max="257" width="14.42578125" style="106"/>
    <col min="258" max="258" width="18" style="106" customWidth="1"/>
    <col min="259" max="259" width="22" style="106" customWidth="1"/>
    <col min="260" max="260" width="16.140625" style="106" customWidth="1"/>
    <col min="261" max="261" width="14.28515625" style="106" customWidth="1"/>
    <col min="262" max="263" width="16.140625" style="106" customWidth="1"/>
    <col min="264" max="264" width="12.5703125" style="106" customWidth="1"/>
    <col min="265" max="265" width="16.140625" style="106" customWidth="1"/>
    <col min="266" max="266" width="18.7109375" style="106" customWidth="1"/>
    <col min="267" max="283" width="10" style="106" customWidth="1"/>
    <col min="284" max="513" width="14.42578125" style="106"/>
    <col min="514" max="514" width="18" style="106" customWidth="1"/>
    <col min="515" max="515" width="22" style="106" customWidth="1"/>
    <col min="516" max="516" width="16.140625" style="106" customWidth="1"/>
    <col min="517" max="517" width="14.28515625" style="106" customWidth="1"/>
    <col min="518" max="519" width="16.140625" style="106" customWidth="1"/>
    <col min="520" max="520" width="12.5703125" style="106" customWidth="1"/>
    <col min="521" max="521" width="16.140625" style="106" customWidth="1"/>
    <col min="522" max="522" width="18.7109375" style="106" customWidth="1"/>
    <col min="523" max="539" width="10" style="106" customWidth="1"/>
    <col min="540" max="769" width="14.42578125" style="106"/>
    <col min="770" max="770" width="18" style="106" customWidth="1"/>
    <col min="771" max="771" width="22" style="106" customWidth="1"/>
    <col min="772" max="772" width="16.140625" style="106" customWidth="1"/>
    <col min="773" max="773" width="14.28515625" style="106" customWidth="1"/>
    <col min="774" max="775" width="16.140625" style="106" customWidth="1"/>
    <col min="776" max="776" width="12.5703125" style="106" customWidth="1"/>
    <col min="777" max="777" width="16.140625" style="106" customWidth="1"/>
    <col min="778" max="778" width="18.7109375" style="106" customWidth="1"/>
    <col min="779" max="795" width="10" style="106" customWidth="1"/>
    <col min="796" max="1025" width="14.42578125" style="106"/>
    <col min="1026" max="1026" width="18" style="106" customWidth="1"/>
    <col min="1027" max="1027" width="22" style="106" customWidth="1"/>
    <col min="1028" max="1028" width="16.140625" style="106" customWidth="1"/>
    <col min="1029" max="1029" width="14.28515625" style="106" customWidth="1"/>
    <col min="1030" max="1031" width="16.140625" style="106" customWidth="1"/>
    <col min="1032" max="1032" width="12.5703125" style="106" customWidth="1"/>
    <col min="1033" max="1033" width="16.140625" style="106" customWidth="1"/>
    <col min="1034" max="1034" width="18.7109375" style="106" customWidth="1"/>
    <col min="1035" max="1051" width="10" style="106" customWidth="1"/>
    <col min="1052" max="1281" width="14.42578125" style="106"/>
    <col min="1282" max="1282" width="18" style="106" customWidth="1"/>
    <col min="1283" max="1283" width="22" style="106" customWidth="1"/>
    <col min="1284" max="1284" width="16.140625" style="106" customWidth="1"/>
    <col min="1285" max="1285" width="14.28515625" style="106" customWidth="1"/>
    <col min="1286" max="1287" width="16.140625" style="106" customWidth="1"/>
    <col min="1288" max="1288" width="12.5703125" style="106" customWidth="1"/>
    <col min="1289" max="1289" width="16.140625" style="106" customWidth="1"/>
    <col min="1290" max="1290" width="18.7109375" style="106" customWidth="1"/>
    <col min="1291" max="1307" width="10" style="106" customWidth="1"/>
    <col min="1308" max="1537" width="14.42578125" style="106"/>
    <col min="1538" max="1538" width="18" style="106" customWidth="1"/>
    <col min="1539" max="1539" width="22" style="106" customWidth="1"/>
    <col min="1540" max="1540" width="16.140625" style="106" customWidth="1"/>
    <col min="1541" max="1541" width="14.28515625" style="106" customWidth="1"/>
    <col min="1542" max="1543" width="16.140625" style="106" customWidth="1"/>
    <col min="1544" max="1544" width="12.5703125" style="106" customWidth="1"/>
    <col min="1545" max="1545" width="16.140625" style="106" customWidth="1"/>
    <col min="1546" max="1546" width="18.7109375" style="106" customWidth="1"/>
    <col min="1547" max="1563" width="10" style="106" customWidth="1"/>
    <col min="1564" max="1793" width="14.42578125" style="106"/>
    <col min="1794" max="1794" width="18" style="106" customWidth="1"/>
    <col min="1795" max="1795" width="22" style="106" customWidth="1"/>
    <col min="1796" max="1796" width="16.140625" style="106" customWidth="1"/>
    <col min="1797" max="1797" width="14.28515625" style="106" customWidth="1"/>
    <col min="1798" max="1799" width="16.140625" style="106" customWidth="1"/>
    <col min="1800" max="1800" width="12.5703125" style="106" customWidth="1"/>
    <col min="1801" max="1801" width="16.140625" style="106" customWidth="1"/>
    <col min="1802" max="1802" width="18.7109375" style="106" customWidth="1"/>
    <col min="1803" max="1819" width="10" style="106" customWidth="1"/>
    <col min="1820" max="2049" width="14.42578125" style="106"/>
    <col min="2050" max="2050" width="18" style="106" customWidth="1"/>
    <col min="2051" max="2051" width="22" style="106" customWidth="1"/>
    <col min="2052" max="2052" width="16.140625" style="106" customWidth="1"/>
    <col min="2053" max="2053" width="14.28515625" style="106" customWidth="1"/>
    <col min="2054" max="2055" width="16.140625" style="106" customWidth="1"/>
    <col min="2056" max="2056" width="12.5703125" style="106" customWidth="1"/>
    <col min="2057" max="2057" width="16.140625" style="106" customWidth="1"/>
    <col min="2058" max="2058" width="18.7109375" style="106" customWidth="1"/>
    <col min="2059" max="2075" width="10" style="106" customWidth="1"/>
    <col min="2076" max="2305" width="14.42578125" style="106"/>
    <col min="2306" max="2306" width="18" style="106" customWidth="1"/>
    <col min="2307" max="2307" width="22" style="106" customWidth="1"/>
    <col min="2308" max="2308" width="16.140625" style="106" customWidth="1"/>
    <col min="2309" max="2309" width="14.28515625" style="106" customWidth="1"/>
    <col min="2310" max="2311" width="16.140625" style="106" customWidth="1"/>
    <col min="2312" max="2312" width="12.5703125" style="106" customWidth="1"/>
    <col min="2313" max="2313" width="16.140625" style="106" customWidth="1"/>
    <col min="2314" max="2314" width="18.7109375" style="106" customWidth="1"/>
    <col min="2315" max="2331" width="10" style="106" customWidth="1"/>
    <col min="2332" max="2561" width="14.42578125" style="106"/>
    <col min="2562" max="2562" width="18" style="106" customWidth="1"/>
    <col min="2563" max="2563" width="22" style="106" customWidth="1"/>
    <col min="2564" max="2564" width="16.140625" style="106" customWidth="1"/>
    <col min="2565" max="2565" width="14.28515625" style="106" customWidth="1"/>
    <col min="2566" max="2567" width="16.140625" style="106" customWidth="1"/>
    <col min="2568" max="2568" width="12.5703125" style="106" customWidth="1"/>
    <col min="2569" max="2569" width="16.140625" style="106" customWidth="1"/>
    <col min="2570" max="2570" width="18.7109375" style="106" customWidth="1"/>
    <col min="2571" max="2587" width="10" style="106" customWidth="1"/>
    <col min="2588" max="2817" width="14.42578125" style="106"/>
    <col min="2818" max="2818" width="18" style="106" customWidth="1"/>
    <col min="2819" max="2819" width="22" style="106" customWidth="1"/>
    <col min="2820" max="2820" width="16.140625" style="106" customWidth="1"/>
    <col min="2821" max="2821" width="14.28515625" style="106" customWidth="1"/>
    <col min="2822" max="2823" width="16.140625" style="106" customWidth="1"/>
    <col min="2824" max="2824" width="12.5703125" style="106" customWidth="1"/>
    <col min="2825" max="2825" width="16.140625" style="106" customWidth="1"/>
    <col min="2826" max="2826" width="18.7109375" style="106" customWidth="1"/>
    <col min="2827" max="2843" width="10" style="106" customWidth="1"/>
    <col min="2844" max="3073" width="14.42578125" style="106"/>
    <col min="3074" max="3074" width="18" style="106" customWidth="1"/>
    <col min="3075" max="3075" width="22" style="106" customWidth="1"/>
    <col min="3076" max="3076" width="16.140625" style="106" customWidth="1"/>
    <col min="3077" max="3077" width="14.28515625" style="106" customWidth="1"/>
    <col min="3078" max="3079" width="16.140625" style="106" customWidth="1"/>
    <col min="3080" max="3080" width="12.5703125" style="106" customWidth="1"/>
    <col min="3081" max="3081" width="16.140625" style="106" customWidth="1"/>
    <col min="3082" max="3082" width="18.7109375" style="106" customWidth="1"/>
    <col min="3083" max="3099" width="10" style="106" customWidth="1"/>
    <col min="3100" max="3329" width="14.42578125" style="106"/>
    <col min="3330" max="3330" width="18" style="106" customWidth="1"/>
    <col min="3331" max="3331" width="22" style="106" customWidth="1"/>
    <col min="3332" max="3332" width="16.140625" style="106" customWidth="1"/>
    <col min="3333" max="3333" width="14.28515625" style="106" customWidth="1"/>
    <col min="3334" max="3335" width="16.140625" style="106" customWidth="1"/>
    <col min="3336" max="3336" width="12.5703125" style="106" customWidth="1"/>
    <col min="3337" max="3337" width="16.140625" style="106" customWidth="1"/>
    <col min="3338" max="3338" width="18.7109375" style="106" customWidth="1"/>
    <col min="3339" max="3355" width="10" style="106" customWidth="1"/>
    <col min="3356" max="3585" width="14.42578125" style="106"/>
    <col min="3586" max="3586" width="18" style="106" customWidth="1"/>
    <col min="3587" max="3587" width="22" style="106" customWidth="1"/>
    <col min="3588" max="3588" width="16.140625" style="106" customWidth="1"/>
    <col min="3589" max="3589" width="14.28515625" style="106" customWidth="1"/>
    <col min="3590" max="3591" width="16.140625" style="106" customWidth="1"/>
    <col min="3592" max="3592" width="12.5703125" style="106" customWidth="1"/>
    <col min="3593" max="3593" width="16.140625" style="106" customWidth="1"/>
    <col min="3594" max="3594" width="18.7109375" style="106" customWidth="1"/>
    <col min="3595" max="3611" width="10" style="106" customWidth="1"/>
    <col min="3612" max="3841" width="14.42578125" style="106"/>
    <col min="3842" max="3842" width="18" style="106" customWidth="1"/>
    <col min="3843" max="3843" width="22" style="106" customWidth="1"/>
    <col min="3844" max="3844" width="16.140625" style="106" customWidth="1"/>
    <col min="3845" max="3845" width="14.28515625" style="106" customWidth="1"/>
    <col min="3846" max="3847" width="16.140625" style="106" customWidth="1"/>
    <col min="3848" max="3848" width="12.5703125" style="106" customWidth="1"/>
    <col min="3849" max="3849" width="16.140625" style="106" customWidth="1"/>
    <col min="3850" max="3850" width="18.7109375" style="106" customWidth="1"/>
    <col min="3851" max="3867" width="10" style="106" customWidth="1"/>
    <col min="3868" max="4097" width="14.42578125" style="106"/>
    <col min="4098" max="4098" width="18" style="106" customWidth="1"/>
    <col min="4099" max="4099" width="22" style="106" customWidth="1"/>
    <col min="4100" max="4100" width="16.140625" style="106" customWidth="1"/>
    <col min="4101" max="4101" width="14.28515625" style="106" customWidth="1"/>
    <col min="4102" max="4103" width="16.140625" style="106" customWidth="1"/>
    <col min="4104" max="4104" width="12.5703125" style="106" customWidth="1"/>
    <col min="4105" max="4105" width="16.140625" style="106" customWidth="1"/>
    <col min="4106" max="4106" width="18.7109375" style="106" customWidth="1"/>
    <col min="4107" max="4123" width="10" style="106" customWidth="1"/>
    <col min="4124" max="4353" width="14.42578125" style="106"/>
    <col min="4354" max="4354" width="18" style="106" customWidth="1"/>
    <col min="4355" max="4355" width="22" style="106" customWidth="1"/>
    <col min="4356" max="4356" width="16.140625" style="106" customWidth="1"/>
    <col min="4357" max="4357" width="14.28515625" style="106" customWidth="1"/>
    <col min="4358" max="4359" width="16.140625" style="106" customWidth="1"/>
    <col min="4360" max="4360" width="12.5703125" style="106" customWidth="1"/>
    <col min="4361" max="4361" width="16.140625" style="106" customWidth="1"/>
    <col min="4362" max="4362" width="18.7109375" style="106" customWidth="1"/>
    <col min="4363" max="4379" width="10" style="106" customWidth="1"/>
    <col min="4380" max="4609" width="14.42578125" style="106"/>
    <col min="4610" max="4610" width="18" style="106" customWidth="1"/>
    <col min="4611" max="4611" width="22" style="106" customWidth="1"/>
    <col min="4612" max="4612" width="16.140625" style="106" customWidth="1"/>
    <col min="4613" max="4613" width="14.28515625" style="106" customWidth="1"/>
    <col min="4614" max="4615" width="16.140625" style="106" customWidth="1"/>
    <col min="4616" max="4616" width="12.5703125" style="106" customWidth="1"/>
    <col min="4617" max="4617" width="16.140625" style="106" customWidth="1"/>
    <col min="4618" max="4618" width="18.7109375" style="106" customWidth="1"/>
    <col min="4619" max="4635" width="10" style="106" customWidth="1"/>
    <col min="4636" max="4865" width="14.42578125" style="106"/>
    <col min="4866" max="4866" width="18" style="106" customWidth="1"/>
    <col min="4867" max="4867" width="22" style="106" customWidth="1"/>
    <col min="4868" max="4868" width="16.140625" style="106" customWidth="1"/>
    <col min="4869" max="4869" width="14.28515625" style="106" customWidth="1"/>
    <col min="4870" max="4871" width="16.140625" style="106" customWidth="1"/>
    <col min="4872" max="4872" width="12.5703125" style="106" customWidth="1"/>
    <col min="4873" max="4873" width="16.140625" style="106" customWidth="1"/>
    <col min="4874" max="4874" width="18.7109375" style="106" customWidth="1"/>
    <col min="4875" max="4891" width="10" style="106" customWidth="1"/>
    <col min="4892" max="5121" width="14.42578125" style="106"/>
    <col min="5122" max="5122" width="18" style="106" customWidth="1"/>
    <col min="5123" max="5123" width="22" style="106" customWidth="1"/>
    <col min="5124" max="5124" width="16.140625" style="106" customWidth="1"/>
    <col min="5125" max="5125" width="14.28515625" style="106" customWidth="1"/>
    <col min="5126" max="5127" width="16.140625" style="106" customWidth="1"/>
    <col min="5128" max="5128" width="12.5703125" style="106" customWidth="1"/>
    <col min="5129" max="5129" width="16.140625" style="106" customWidth="1"/>
    <col min="5130" max="5130" width="18.7109375" style="106" customWidth="1"/>
    <col min="5131" max="5147" width="10" style="106" customWidth="1"/>
    <col min="5148" max="5377" width="14.42578125" style="106"/>
    <col min="5378" max="5378" width="18" style="106" customWidth="1"/>
    <col min="5379" max="5379" width="22" style="106" customWidth="1"/>
    <col min="5380" max="5380" width="16.140625" style="106" customWidth="1"/>
    <col min="5381" max="5381" width="14.28515625" style="106" customWidth="1"/>
    <col min="5382" max="5383" width="16.140625" style="106" customWidth="1"/>
    <col min="5384" max="5384" width="12.5703125" style="106" customWidth="1"/>
    <col min="5385" max="5385" width="16.140625" style="106" customWidth="1"/>
    <col min="5386" max="5386" width="18.7109375" style="106" customWidth="1"/>
    <col min="5387" max="5403" width="10" style="106" customWidth="1"/>
    <col min="5404" max="5633" width="14.42578125" style="106"/>
    <col min="5634" max="5634" width="18" style="106" customWidth="1"/>
    <col min="5635" max="5635" width="22" style="106" customWidth="1"/>
    <col min="5636" max="5636" width="16.140625" style="106" customWidth="1"/>
    <col min="5637" max="5637" width="14.28515625" style="106" customWidth="1"/>
    <col min="5638" max="5639" width="16.140625" style="106" customWidth="1"/>
    <col min="5640" max="5640" width="12.5703125" style="106" customWidth="1"/>
    <col min="5641" max="5641" width="16.140625" style="106" customWidth="1"/>
    <col min="5642" max="5642" width="18.7109375" style="106" customWidth="1"/>
    <col min="5643" max="5659" width="10" style="106" customWidth="1"/>
    <col min="5660" max="5889" width="14.42578125" style="106"/>
    <col min="5890" max="5890" width="18" style="106" customWidth="1"/>
    <col min="5891" max="5891" width="22" style="106" customWidth="1"/>
    <col min="5892" max="5892" width="16.140625" style="106" customWidth="1"/>
    <col min="5893" max="5893" width="14.28515625" style="106" customWidth="1"/>
    <col min="5894" max="5895" width="16.140625" style="106" customWidth="1"/>
    <col min="5896" max="5896" width="12.5703125" style="106" customWidth="1"/>
    <col min="5897" max="5897" width="16.140625" style="106" customWidth="1"/>
    <col min="5898" max="5898" width="18.7109375" style="106" customWidth="1"/>
    <col min="5899" max="5915" width="10" style="106" customWidth="1"/>
    <col min="5916" max="6145" width="14.42578125" style="106"/>
    <col min="6146" max="6146" width="18" style="106" customWidth="1"/>
    <col min="6147" max="6147" width="22" style="106" customWidth="1"/>
    <col min="6148" max="6148" width="16.140625" style="106" customWidth="1"/>
    <col min="6149" max="6149" width="14.28515625" style="106" customWidth="1"/>
    <col min="6150" max="6151" width="16.140625" style="106" customWidth="1"/>
    <col min="6152" max="6152" width="12.5703125" style="106" customWidth="1"/>
    <col min="6153" max="6153" width="16.140625" style="106" customWidth="1"/>
    <col min="6154" max="6154" width="18.7109375" style="106" customWidth="1"/>
    <col min="6155" max="6171" width="10" style="106" customWidth="1"/>
    <col min="6172" max="6401" width="14.42578125" style="106"/>
    <col min="6402" max="6402" width="18" style="106" customWidth="1"/>
    <col min="6403" max="6403" width="22" style="106" customWidth="1"/>
    <col min="6404" max="6404" width="16.140625" style="106" customWidth="1"/>
    <col min="6405" max="6405" width="14.28515625" style="106" customWidth="1"/>
    <col min="6406" max="6407" width="16.140625" style="106" customWidth="1"/>
    <col min="6408" max="6408" width="12.5703125" style="106" customWidth="1"/>
    <col min="6409" max="6409" width="16.140625" style="106" customWidth="1"/>
    <col min="6410" max="6410" width="18.7109375" style="106" customWidth="1"/>
    <col min="6411" max="6427" width="10" style="106" customWidth="1"/>
    <col min="6428" max="6657" width="14.42578125" style="106"/>
    <col min="6658" max="6658" width="18" style="106" customWidth="1"/>
    <col min="6659" max="6659" width="22" style="106" customWidth="1"/>
    <col min="6660" max="6660" width="16.140625" style="106" customWidth="1"/>
    <col min="6661" max="6661" width="14.28515625" style="106" customWidth="1"/>
    <col min="6662" max="6663" width="16.140625" style="106" customWidth="1"/>
    <col min="6664" max="6664" width="12.5703125" style="106" customWidth="1"/>
    <col min="6665" max="6665" width="16.140625" style="106" customWidth="1"/>
    <col min="6666" max="6666" width="18.7109375" style="106" customWidth="1"/>
    <col min="6667" max="6683" width="10" style="106" customWidth="1"/>
    <col min="6684" max="6913" width="14.42578125" style="106"/>
    <col min="6914" max="6914" width="18" style="106" customWidth="1"/>
    <col min="6915" max="6915" width="22" style="106" customWidth="1"/>
    <col min="6916" max="6916" width="16.140625" style="106" customWidth="1"/>
    <col min="6917" max="6917" width="14.28515625" style="106" customWidth="1"/>
    <col min="6918" max="6919" width="16.140625" style="106" customWidth="1"/>
    <col min="6920" max="6920" width="12.5703125" style="106" customWidth="1"/>
    <col min="6921" max="6921" width="16.140625" style="106" customWidth="1"/>
    <col min="6922" max="6922" width="18.7109375" style="106" customWidth="1"/>
    <col min="6923" max="6939" width="10" style="106" customWidth="1"/>
    <col min="6940" max="7169" width="14.42578125" style="106"/>
    <col min="7170" max="7170" width="18" style="106" customWidth="1"/>
    <col min="7171" max="7171" width="22" style="106" customWidth="1"/>
    <col min="7172" max="7172" width="16.140625" style="106" customWidth="1"/>
    <col min="7173" max="7173" width="14.28515625" style="106" customWidth="1"/>
    <col min="7174" max="7175" width="16.140625" style="106" customWidth="1"/>
    <col min="7176" max="7176" width="12.5703125" style="106" customWidth="1"/>
    <col min="7177" max="7177" width="16.140625" style="106" customWidth="1"/>
    <col min="7178" max="7178" width="18.7109375" style="106" customWidth="1"/>
    <col min="7179" max="7195" width="10" style="106" customWidth="1"/>
    <col min="7196" max="7425" width="14.42578125" style="106"/>
    <col min="7426" max="7426" width="18" style="106" customWidth="1"/>
    <col min="7427" max="7427" width="22" style="106" customWidth="1"/>
    <col min="7428" max="7428" width="16.140625" style="106" customWidth="1"/>
    <col min="7429" max="7429" width="14.28515625" style="106" customWidth="1"/>
    <col min="7430" max="7431" width="16.140625" style="106" customWidth="1"/>
    <col min="7432" max="7432" width="12.5703125" style="106" customWidth="1"/>
    <col min="7433" max="7433" width="16.140625" style="106" customWidth="1"/>
    <col min="7434" max="7434" width="18.7109375" style="106" customWidth="1"/>
    <col min="7435" max="7451" width="10" style="106" customWidth="1"/>
    <col min="7452" max="7681" width="14.42578125" style="106"/>
    <col min="7682" max="7682" width="18" style="106" customWidth="1"/>
    <col min="7683" max="7683" width="22" style="106" customWidth="1"/>
    <col min="7684" max="7684" width="16.140625" style="106" customWidth="1"/>
    <col min="7685" max="7685" width="14.28515625" style="106" customWidth="1"/>
    <col min="7686" max="7687" width="16.140625" style="106" customWidth="1"/>
    <col min="7688" max="7688" width="12.5703125" style="106" customWidth="1"/>
    <col min="7689" max="7689" width="16.140625" style="106" customWidth="1"/>
    <col min="7690" max="7690" width="18.7109375" style="106" customWidth="1"/>
    <col min="7691" max="7707" width="10" style="106" customWidth="1"/>
    <col min="7708" max="7937" width="14.42578125" style="106"/>
    <col min="7938" max="7938" width="18" style="106" customWidth="1"/>
    <col min="7939" max="7939" width="22" style="106" customWidth="1"/>
    <col min="7940" max="7940" width="16.140625" style="106" customWidth="1"/>
    <col min="7941" max="7941" width="14.28515625" style="106" customWidth="1"/>
    <col min="7942" max="7943" width="16.140625" style="106" customWidth="1"/>
    <col min="7944" max="7944" width="12.5703125" style="106" customWidth="1"/>
    <col min="7945" max="7945" width="16.140625" style="106" customWidth="1"/>
    <col min="7946" max="7946" width="18.7109375" style="106" customWidth="1"/>
    <col min="7947" max="7963" width="10" style="106" customWidth="1"/>
    <col min="7964" max="8193" width="14.42578125" style="106"/>
    <col min="8194" max="8194" width="18" style="106" customWidth="1"/>
    <col min="8195" max="8195" width="22" style="106" customWidth="1"/>
    <col min="8196" max="8196" width="16.140625" style="106" customWidth="1"/>
    <col min="8197" max="8197" width="14.28515625" style="106" customWidth="1"/>
    <col min="8198" max="8199" width="16.140625" style="106" customWidth="1"/>
    <col min="8200" max="8200" width="12.5703125" style="106" customWidth="1"/>
    <col min="8201" max="8201" width="16.140625" style="106" customWidth="1"/>
    <col min="8202" max="8202" width="18.7109375" style="106" customWidth="1"/>
    <col min="8203" max="8219" width="10" style="106" customWidth="1"/>
    <col min="8220" max="8449" width="14.42578125" style="106"/>
    <col min="8450" max="8450" width="18" style="106" customWidth="1"/>
    <col min="8451" max="8451" width="22" style="106" customWidth="1"/>
    <col min="8452" max="8452" width="16.140625" style="106" customWidth="1"/>
    <col min="8453" max="8453" width="14.28515625" style="106" customWidth="1"/>
    <col min="8454" max="8455" width="16.140625" style="106" customWidth="1"/>
    <col min="8456" max="8456" width="12.5703125" style="106" customWidth="1"/>
    <col min="8457" max="8457" width="16.140625" style="106" customWidth="1"/>
    <col min="8458" max="8458" width="18.7109375" style="106" customWidth="1"/>
    <col min="8459" max="8475" width="10" style="106" customWidth="1"/>
    <col min="8476" max="8705" width="14.42578125" style="106"/>
    <col min="8706" max="8706" width="18" style="106" customWidth="1"/>
    <col min="8707" max="8707" width="22" style="106" customWidth="1"/>
    <col min="8708" max="8708" width="16.140625" style="106" customWidth="1"/>
    <col min="8709" max="8709" width="14.28515625" style="106" customWidth="1"/>
    <col min="8710" max="8711" width="16.140625" style="106" customWidth="1"/>
    <col min="8712" max="8712" width="12.5703125" style="106" customWidth="1"/>
    <col min="8713" max="8713" width="16.140625" style="106" customWidth="1"/>
    <col min="8714" max="8714" width="18.7109375" style="106" customWidth="1"/>
    <col min="8715" max="8731" width="10" style="106" customWidth="1"/>
    <col min="8732" max="8961" width="14.42578125" style="106"/>
    <col min="8962" max="8962" width="18" style="106" customWidth="1"/>
    <col min="8963" max="8963" width="22" style="106" customWidth="1"/>
    <col min="8964" max="8964" width="16.140625" style="106" customWidth="1"/>
    <col min="8965" max="8965" width="14.28515625" style="106" customWidth="1"/>
    <col min="8966" max="8967" width="16.140625" style="106" customWidth="1"/>
    <col min="8968" max="8968" width="12.5703125" style="106" customWidth="1"/>
    <col min="8969" max="8969" width="16.140625" style="106" customWidth="1"/>
    <col min="8970" max="8970" width="18.7109375" style="106" customWidth="1"/>
    <col min="8971" max="8987" width="10" style="106" customWidth="1"/>
    <col min="8988" max="9217" width="14.42578125" style="106"/>
    <col min="9218" max="9218" width="18" style="106" customWidth="1"/>
    <col min="9219" max="9219" width="22" style="106" customWidth="1"/>
    <col min="9220" max="9220" width="16.140625" style="106" customWidth="1"/>
    <col min="9221" max="9221" width="14.28515625" style="106" customWidth="1"/>
    <col min="9222" max="9223" width="16.140625" style="106" customWidth="1"/>
    <col min="9224" max="9224" width="12.5703125" style="106" customWidth="1"/>
    <col min="9225" max="9225" width="16.140625" style="106" customWidth="1"/>
    <col min="9226" max="9226" width="18.7109375" style="106" customWidth="1"/>
    <col min="9227" max="9243" width="10" style="106" customWidth="1"/>
    <col min="9244" max="9473" width="14.42578125" style="106"/>
    <col min="9474" max="9474" width="18" style="106" customWidth="1"/>
    <col min="9475" max="9475" width="22" style="106" customWidth="1"/>
    <col min="9476" max="9476" width="16.140625" style="106" customWidth="1"/>
    <col min="9477" max="9477" width="14.28515625" style="106" customWidth="1"/>
    <col min="9478" max="9479" width="16.140625" style="106" customWidth="1"/>
    <col min="9480" max="9480" width="12.5703125" style="106" customWidth="1"/>
    <col min="9481" max="9481" width="16.140625" style="106" customWidth="1"/>
    <col min="9482" max="9482" width="18.7109375" style="106" customWidth="1"/>
    <col min="9483" max="9499" width="10" style="106" customWidth="1"/>
    <col min="9500" max="9729" width="14.42578125" style="106"/>
    <col min="9730" max="9730" width="18" style="106" customWidth="1"/>
    <col min="9731" max="9731" width="22" style="106" customWidth="1"/>
    <col min="9732" max="9732" width="16.140625" style="106" customWidth="1"/>
    <col min="9733" max="9733" width="14.28515625" style="106" customWidth="1"/>
    <col min="9734" max="9735" width="16.140625" style="106" customWidth="1"/>
    <col min="9736" max="9736" width="12.5703125" style="106" customWidth="1"/>
    <col min="9737" max="9737" width="16.140625" style="106" customWidth="1"/>
    <col min="9738" max="9738" width="18.7109375" style="106" customWidth="1"/>
    <col min="9739" max="9755" width="10" style="106" customWidth="1"/>
    <col min="9756" max="9985" width="14.42578125" style="106"/>
    <col min="9986" max="9986" width="18" style="106" customWidth="1"/>
    <col min="9987" max="9987" width="22" style="106" customWidth="1"/>
    <col min="9988" max="9988" width="16.140625" style="106" customWidth="1"/>
    <col min="9989" max="9989" width="14.28515625" style="106" customWidth="1"/>
    <col min="9990" max="9991" width="16.140625" style="106" customWidth="1"/>
    <col min="9992" max="9992" width="12.5703125" style="106" customWidth="1"/>
    <col min="9993" max="9993" width="16.140625" style="106" customWidth="1"/>
    <col min="9994" max="9994" width="18.7109375" style="106" customWidth="1"/>
    <col min="9995" max="10011" width="10" style="106" customWidth="1"/>
    <col min="10012" max="10241" width="14.42578125" style="106"/>
    <col min="10242" max="10242" width="18" style="106" customWidth="1"/>
    <col min="10243" max="10243" width="22" style="106" customWidth="1"/>
    <col min="10244" max="10244" width="16.140625" style="106" customWidth="1"/>
    <col min="10245" max="10245" width="14.28515625" style="106" customWidth="1"/>
    <col min="10246" max="10247" width="16.140625" style="106" customWidth="1"/>
    <col min="10248" max="10248" width="12.5703125" style="106" customWidth="1"/>
    <col min="10249" max="10249" width="16.140625" style="106" customWidth="1"/>
    <col min="10250" max="10250" width="18.7109375" style="106" customWidth="1"/>
    <col min="10251" max="10267" width="10" style="106" customWidth="1"/>
    <col min="10268" max="10497" width="14.42578125" style="106"/>
    <col min="10498" max="10498" width="18" style="106" customWidth="1"/>
    <col min="10499" max="10499" width="22" style="106" customWidth="1"/>
    <col min="10500" max="10500" width="16.140625" style="106" customWidth="1"/>
    <col min="10501" max="10501" width="14.28515625" style="106" customWidth="1"/>
    <col min="10502" max="10503" width="16.140625" style="106" customWidth="1"/>
    <col min="10504" max="10504" width="12.5703125" style="106" customWidth="1"/>
    <col min="10505" max="10505" width="16.140625" style="106" customWidth="1"/>
    <col min="10506" max="10506" width="18.7109375" style="106" customWidth="1"/>
    <col min="10507" max="10523" width="10" style="106" customWidth="1"/>
    <col min="10524" max="10753" width="14.42578125" style="106"/>
    <col min="10754" max="10754" width="18" style="106" customWidth="1"/>
    <col min="10755" max="10755" width="22" style="106" customWidth="1"/>
    <col min="10756" max="10756" width="16.140625" style="106" customWidth="1"/>
    <col min="10757" max="10757" width="14.28515625" style="106" customWidth="1"/>
    <col min="10758" max="10759" width="16.140625" style="106" customWidth="1"/>
    <col min="10760" max="10760" width="12.5703125" style="106" customWidth="1"/>
    <col min="10761" max="10761" width="16.140625" style="106" customWidth="1"/>
    <col min="10762" max="10762" width="18.7109375" style="106" customWidth="1"/>
    <col min="10763" max="10779" width="10" style="106" customWidth="1"/>
    <col min="10780" max="11009" width="14.42578125" style="106"/>
    <col min="11010" max="11010" width="18" style="106" customWidth="1"/>
    <col min="11011" max="11011" width="22" style="106" customWidth="1"/>
    <col min="11012" max="11012" width="16.140625" style="106" customWidth="1"/>
    <col min="11013" max="11013" width="14.28515625" style="106" customWidth="1"/>
    <col min="11014" max="11015" width="16.140625" style="106" customWidth="1"/>
    <col min="11016" max="11016" width="12.5703125" style="106" customWidth="1"/>
    <col min="11017" max="11017" width="16.140625" style="106" customWidth="1"/>
    <col min="11018" max="11018" width="18.7109375" style="106" customWidth="1"/>
    <col min="11019" max="11035" width="10" style="106" customWidth="1"/>
    <col min="11036" max="11265" width="14.42578125" style="106"/>
    <col min="11266" max="11266" width="18" style="106" customWidth="1"/>
    <col min="11267" max="11267" width="22" style="106" customWidth="1"/>
    <col min="11268" max="11268" width="16.140625" style="106" customWidth="1"/>
    <col min="11269" max="11269" width="14.28515625" style="106" customWidth="1"/>
    <col min="11270" max="11271" width="16.140625" style="106" customWidth="1"/>
    <col min="11272" max="11272" width="12.5703125" style="106" customWidth="1"/>
    <col min="11273" max="11273" width="16.140625" style="106" customWidth="1"/>
    <col min="11274" max="11274" width="18.7109375" style="106" customWidth="1"/>
    <col min="11275" max="11291" width="10" style="106" customWidth="1"/>
    <col min="11292" max="11521" width="14.42578125" style="106"/>
    <col min="11522" max="11522" width="18" style="106" customWidth="1"/>
    <col min="11523" max="11523" width="22" style="106" customWidth="1"/>
    <col min="11524" max="11524" width="16.140625" style="106" customWidth="1"/>
    <col min="11525" max="11525" width="14.28515625" style="106" customWidth="1"/>
    <col min="11526" max="11527" width="16.140625" style="106" customWidth="1"/>
    <col min="11528" max="11528" width="12.5703125" style="106" customWidth="1"/>
    <col min="11529" max="11529" width="16.140625" style="106" customWidth="1"/>
    <col min="11530" max="11530" width="18.7109375" style="106" customWidth="1"/>
    <col min="11531" max="11547" width="10" style="106" customWidth="1"/>
    <col min="11548" max="11777" width="14.42578125" style="106"/>
    <col min="11778" max="11778" width="18" style="106" customWidth="1"/>
    <col min="11779" max="11779" width="22" style="106" customWidth="1"/>
    <col min="11780" max="11780" width="16.140625" style="106" customWidth="1"/>
    <col min="11781" max="11781" width="14.28515625" style="106" customWidth="1"/>
    <col min="11782" max="11783" width="16.140625" style="106" customWidth="1"/>
    <col min="11784" max="11784" width="12.5703125" style="106" customWidth="1"/>
    <col min="11785" max="11785" width="16.140625" style="106" customWidth="1"/>
    <col min="11786" max="11786" width="18.7109375" style="106" customWidth="1"/>
    <col min="11787" max="11803" width="10" style="106" customWidth="1"/>
    <col min="11804" max="12033" width="14.42578125" style="106"/>
    <col min="12034" max="12034" width="18" style="106" customWidth="1"/>
    <col min="12035" max="12035" width="22" style="106" customWidth="1"/>
    <col min="12036" max="12036" width="16.140625" style="106" customWidth="1"/>
    <col min="12037" max="12037" width="14.28515625" style="106" customWidth="1"/>
    <col min="12038" max="12039" width="16.140625" style="106" customWidth="1"/>
    <col min="12040" max="12040" width="12.5703125" style="106" customWidth="1"/>
    <col min="12041" max="12041" width="16.140625" style="106" customWidth="1"/>
    <col min="12042" max="12042" width="18.7109375" style="106" customWidth="1"/>
    <col min="12043" max="12059" width="10" style="106" customWidth="1"/>
    <col min="12060" max="12289" width="14.42578125" style="106"/>
    <col min="12290" max="12290" width="18" style="106" customWidth="1"/>
    <col min="12291" max="12291" width="22" style="106" customWidth="1"/>
    <col min="12292" max="12292" width="16.140625" style="106" customWidth="1"/>
    <col min="12293" max="12293" width="14.28515625" style="106" customWidth="1"/>
    <col min="12294" max="12295" width="16.140625" style="106" customWidth="1"/>
    <col min="12296" max="12296" width="12.5703125" style="106" customWidth="1"/>
    <col min="12297" max="12297" width="16.140625" style="106" customWidth="1"/>
    <col min="12298" max="12298" width="18.7109375" style="106" customWidth="1"/>
    <col min="12299" max="12315" width="10" style="106" customWidth="1"/>
    <col min="12316" max="12545" width="14.42578125" style="106"/>
    <col min="12546" max="12546" width="18" style="106" customWidth="1"/>
    <col min="12547" max="12547" width="22" style="106" customWidth="1"/>
    <col min="12548" max="12548" width="16.140625" style="106" customWidth="1"/>
    <col min="12549" max="12549" width="14.28515625" style="106" customWidth="1"/>
    <col min="12550" max="12551" width="16.140625" style="106" customWidth="1"/>
    <col min="12552" max="12552" width="12.5703125" style="106" customWidth="1"/>
    <col min="12553" max="12553" width="16.140625" style="106" customWidth="1"/>
    <col min="12554" max="12554" width="18.7109375" style="106" customWidth="1"/>
    <col min="12555" max="12571" width="10" style="106" customWidth="1"/>
    <col min="12572" max="12801" width="14.42578125" style="106"/>
    <col min="12802" max="12802" width="18" style="106" customWidth="1"/>
    <col min="12803" max="12803" width="22" style="106" customWidth="1"/>
    <col min="12804" max="12804" width="16.140625" style="106" customWidth="1"/>
    <col min="12805" max="12805" width="14.28515625" style="106" customWidth="1"/>
    <col min="12806" max="12807" width="16.140625" style="106" customWidth="1"/>
    <col min="12808" max="12808" width="12.5703125" style="106" customWidth="1"/>
    <col min="12809" max="12809" width="16.140625" style="106" customWidth="1"/>
    <col min="12810" max="12810" width="18.7109375" style="106" customWidth="1"/>
    <col min="12811" max="12827" width="10" style="106" customWidth="1"/>
    <col min="12828" max="13057" width="14.42578125" style="106"/>
    <col min="13058" max="13058" width="18" style="106" customWidth="1"/>
    <col min="13059" max="13059" width="22" style="106" customWidth="1"/>
    <col min="13060" max="13060" width="16.140625" style="106" customWidth="1"/>
    <col min="13061" max="13061" width="14.28515625" style="106" customWidth="1"/>
    <col min="13062" max="13063" width="16.140625" style="106" customWidth="1"/>
    <col min="13064" max="13064" width="12.5703125" style="106" customWidth="1"/>
    <col min="13065" max="13065" width="16.140625" style="106" customWidth="1"/>
    <col min="13066" max="13066" width="18.7109375" style="106" customWidth="1"/>
    <col min="13067" max="13083" width="10" style="106" customWidth="1"/>
    <col min="13084" max="13313" width="14.42578125" style="106"/>
    <col min="13314" max="13314" width="18" style="106" customWidth="1"/>
    <col min="13315" max="13315" width="22" style="106" customWidth="1"/>
    <col min="13316" max="13316" width="16.140625" style="106" customWidth="1"/>
    <col min="13317" max="13317" width="14.28515625" style="106" customWidth="1"/>
    <col min="13318" max="13319" width="16.140625" style="106" customWidth="1"/>
    <col min="13320" max="13320" width="12.5703125" style="106" customWidth="1"/>
    <col min="13321" max="13321" width="16.140625" style="106" customWidth="1"/>
    <col min="13322" max="13322" width="18.7109375" style="106" customWidth="1"/>
    <col min="13323" max="13339" width="10" style="106" customWidth="1"/>
    <col min="13340" max="13569" width="14.42578125" style="106"/>
    <col min="13570" max="13570" width="18" style="106" customWidth="1"/>
    <col min="13571" max="13571" width="22" style="106" customWidth="1"/>
    <col min="13572" max="13572" width="16.140625" style="106" customWidth="1"/>
    <col min="13573" max="13573" width="14.28515625" style="106" customWidth="1"/>
    <col min="13574" max="13575" width="16.140625" style="106" customWidth="1"/>
    <col min="13576" max="13576" width="12.5703125" style="106" customWidth="1"/>
    <col min="13577" max="13577" width="16.140625" style="106" customWidth="1"/>
    <col min="13578" max="13578" width="18.7109375" style="106" customWidth="1"/>
    <col min="13579" max="13595" width="10" style="106" customWidth="1"/>
    <col min="13596" max="13825" width="14.42578125" style="106"/>
    <col min="13826" max="13826" width="18" style="106" customWidth="1"/>
    <col min="13827" max="13827" width="22" style="106" customWidth="1"/>
    <col min="13828" max="13828" width="16.140625" style="106" customWidth="1"/>
    <col min="13829" max="13829" width="14.28515625" style="106" customWidth="1"/>
    <col min="13830" max="13831" width="16.140625" style="106" customWidth="1"/>
    <col min="13832" max="13832" width="12.5703125" style="106" customWidth="1"/>
    <col min="13833" max="13833" width="16.140625" style="106" customWidth="1"/>
    <col min="13834" max="13834" width="18.7109375" style="106" customWidth="1"/>
    <col min="13835" max="13851" width="10" style="106" customWidth="1"/>
    <col min="13852" max="14081" width="14.42578125" style="106"/>
    <col min="14082" max="14082" width="18" style="106" customWidth="1"/>
    <col min="14083" max="14083" width="22" style="106" customWidth="1"/>
    <col min="14084" max="14084" width="16.140625" style="106" customWidth="1"/>
    <col min="14085" max="14085" width="14.28515625" style="106" customWidth="1"/>
    <col min="14086" max="14087" width="16.140625" style="106" customWidth="1"/>
    <col min="14088" max="14088" width="12.5703125" style="106" customWidth="1"/>
    <col min="14089" max="14089" width="16.140625" style="106" customWidth="1"/>
    <col min="14090" max="14090" width="18.7109375" style="106" customWidth="1"/>
    <col min="14091" max="14107" width="10" style="106" customWidth="1"/>
    <col min="14108" max="14337" width="14.42578125" style="106"/>
    <col min="14338" max="14338" width="18" style="106" customWidth="1"/>
    <col min="14339" max="14339" width="22" style="106" customWidth="1"/>
    <col min="14340" max="14340" width="16.140625" style="106" customWidth="1"/>
    <col min="14341" max="14341" width="14.28515625" style="106" customWidth="1"/>
    <col min="14342" max="14343" width="16.140625" style="106" customWidth="1"/>
    <col min="14344" max="14344" width="12.5703125" style="106" customWidth="1"/>
    <col min="14345" max="14345" width="16.140625" style="106" customWidth="1"/>
    <col min="14346" max="14346" width="18.7109375" style="106" customWidth="1"/>
    <col min="14347" max="14363" width="10" style="106" customWidth="1"/>
    <col min="14364" max="14593" width="14.42578125" style="106"/>
    <col min="14594" max="14594" width="18" style="106" customWidth="1"/>
    <col min="14595" max="14595" width="22" style="106" customWidth="1"/>
    <col min="14596" max="14596" width="16.140625" style="106" customWidth="1"/>
    <col min="14597" max="14597" width="14.28515625" style="106" customWidth="1"/>
    <col min="14598" max="14599" width="16.140625" style="106" customWidth="1"/>
    <col min="14600" max="14600" width="12.5703125" style="106" customWidth="1"/>
    <col min="14601" max="14601" width="16.140625" style="106" customWidth="1"/>
    <col min="14602" max="14602" width="18.7109375" style="106" customWidth="1"/>
    <col min="14603" max="14619" width="10" style="106" customWidth="1"/>
    <col min="14620" max="14849" width="14.42578125" style="106"/>
    <col min="14850" max="14850" width="18" style="106" customWidth="1"/>
    <col min="14851" max="14851" width="22" style="106" customWidth="1"/>
    <col min="14852" max="14852" width="16.140625" style="106" customWidth="1"/>
    <col min="14853" max="14853" width="14.28515625" style="106" customWidth="1"/>
    <col min="14854" max="14855" width="16.140625" style="106" customWidth="1"/>
    <col min="14856" max="14856" width="12.5703125" style="106" customWidth="1"/>
    <col min="14857" max="14857" width="16.140625" style="106" customWidth="1"/>
    <col min="14858" max="14858" width="18.7109375" style="106" customWidth="1"/>
    <col min="14859" max="14875" width="10" style="106" customWidth="1"/>
    <col min="14876" max="15105" width="14.42578125" style="106"/>
    <col min="15106" max="15106" width="18" style="106" customWidth="1"/>
    <col min="15107" max="15107" width="22" style="106" customWidth="1"/>
    <col min="15108" max="15108" width="16.140625" style="106" customWidth="1"/>
    <col min="15109" max="15109" width="14.28515625" style="106" customWidth="1"/>
    <col min="15110" max="15111" width="16.140625" style="106" customWidth="1"/>
    <col min="15112" max="15112" width="12.5703125" style="106" customWidth="1"/>
    <col min="15113" max="15113" width="16.140625" style="106" customWidth="1"/>
    <col min="15114" max="15114" width="18.7109375" style="106" customWidth="1"/>
    <col min="15115" max="15131" width="10" style="106" customWidth="1"/>
    <col min="15132" max="15361" width="14.42578125" style="106"/>
    <col min="15362" max="15362" width="18" style="106" customWidth="1"/>
    <col min="15363" max="15363" width="22" style="106" customWidth="1"/>
    <col min="15364" max="15364" width="16.140625" style="106" customWidth="1"/>
    <col min="15365" max="15365" width="14.28515625" style="106" customWidth="1"/>
    <col min="15366" max="15367" width="16.140625" style="106" customWidth="1"/>
    <col min="15368" max="15368" width="12.5703125" style="106" customWidth="1"/>
    <col min="15369" max="15369" width="16.140625" style="106" customWidth="1"/>
    <col min="15370" max="15370" width="18.7109375" style="106" customWidth="1"/>
    <col min="15371" max="15387" width="10" style="106" customWidth="1"/>
    <col min="15388" max="15617" width="14.42578125" style="106"/>
    <col min="15618" max="15618" width="18" style="106" customWidth="1"/>
    <col min="15619" max="15619" width="22" style="106" customWidth="1"/>
    <col min="15620" max="15620" width="16.140625" style="106" customWidth="1"/>
    <col min="15621" max="15621" width="14.28515625" style="106" customWidth="1"/>
    <col min="15622" max="15623" width="16.140625" style="106" customWidth="1"/>
    <col min="15624" max="15624" width="12.5703125" style="106" customWidth="1"/>
    <col min="15625" max="15625" width="16.140625" style="106" customWidth="1"/>
    <col min="15626" max="15626" width="18.7109375" style="106" customWidth="1"/>
    <col min="15627" max="15643" width="10" style="106" customWidth="1"/>
    <col min="15644" max="15873" width="14.42578125" style="106"/>
    <col min="15874" max="15874" width="18" style="106" customWidth="1"/>
    <col min="15875" max="15875" width="22" style="106" customWidth="1"/>
    <col min="15876" max="15876" width="16.140625" style="106" customWidth="1"/>
    <col min="15877" max="15877" width="14.28515625" style="106" customWidth="1"/>
    <col min="15878" max="15879" width="16.140625" style="106" customWidth="1"/>
    <col min="15880" max="15880" width="12.5703125" style="106" customWidth="1"/>
    <col min="15881" max="15881" width="16.140625" style="106" customWidth="1"/>
    <col min="15882" max="15882" width="18.7109375" style="106" customWidth="1"/>
    <col min="15883" max="15899" width="10" style="106" customWidth="1"/>
    <col min="15900" max="16129" width="14.42578125" style="106"/>
    <col min="16130" max="16130" width="18" style="106" customWidth="1"/>
    <col min="16131" max="16131" width="22" style="106" customWidth="1"/>
    <col min="16132" max="16132" width="16.140625" style="106" customWidth="1"/>
    <col min="16133" max="16133" width="14.28515625" style="106" customWidth="1"/>
    <col min="16134" max="16135" width="16.140625" style="106" customWidth="1"/>
    <col min="16136" max="16136" width="12.5703125" style="106" customWidth="1"/>
    <col min="16137" max="16137" width="16.140625" style="106" customWidth="1"/>
    <col min="16138" max="16138" width="18.7109375" style="106" customWidth="1"/>
    <col min="16139" max="16155" width="10" style="106" customWidth="1"/>
    <col min="16156" max="16384" width="14.42578125" style="106"/>
  </cols>
  <sheetData>
    <row r="1" spans="1:12" ht="12.75" customHeight="1" thickBot="1">
      <c r="A1" s="105"/>
      <c r="B1" s="105"/>
      <c r="C1" s="105"/>
      <c r="D1" s="105"/>
      <c r="E1" s="105"/>
      <c r="F1" s="105"/>
      <c r="G1" s="105"/>
      <c r="H1" s="105"/>
      <c r="I1" s="105"/>
      <c r="J1" s="105"/>
    </row>
    <row r="2" spans="1:12" ht="20.25" thickBot="1">
      <c r="A2" s="171" t="s">
        <v>100</v>
      </c>
      <c r="B2" s="172"/>
      <c r="C2" s="173"/>
      <c r="D2" s="173"/>
      <c r="E2" s="173"/>
      <c r="F2" s="173"/>
      <c r="G2" s="173"/>
      <c r="H2" s="173"/>
      <c r="I2" s="173"/>
      <c r="J2" s="174"/>
    </row>
    <row r="3" spans="1:12" ht="12.75" customHeight="1" thickBot="1">
      <c r="A3" s="105"/>
      <c r="B3" s="105"/>
      <c r="C3" s="105"/>
      <c r="D3" s="105"/>
      <c r="E3" s="105"/>
      <c r="F3" s="105"/>
      <c r="G3" s="105"/>
      <c r="H3" s="105"/>
      <c r="I3" s="105"/>
      <c r="J3" s="105"/>
    </row>
    <row r="4" spans="1:12" ht="12.75" customHeight="1">
      <c r="A4" s="175" t="s">
        <v>62</v>
      </c>
      <c r="B4" s="188" t="s">
        <v>98</v>
      </c>
      <c r="C4" s="178" t="s">
        <v>63</v>
      </c>
      <c r="D4" s="179"/>
      <c r="E4" s="180"/>
      <c r="F4" s="178" t="s">
        <v>64</v>
      </c>
      <c r="G4" s="179"/>
      <c r="H4" s="180"/>
      <c r="I4" s="184" t="s">
        <v>21</v>
      </c>
      <c r="J4" s="180"/>
    </row>
    <row r="5" spans="1:12" ht="12.75" customHeight="1" thickBot="1">
      <c r="A5" s="176"/>
      <c r="B5" s="189"/>
      <c r="C5" s="176"/>
      <c r="D5" s="154"/>
      <c r="E5" s="181"/>
      <c r="F5" s="177"/>
      <c r="G5" s="182"/>
      <c r="H5" s="183"/>
      <c r="I5" s="154"/>
      <c r="J5" s="181"/>
    </row>
    <row r="6" spans="1:12" ht="16.149999999999999" customHeight="1">
      <c r="A6" s="176"/>
      <c r="B6" s="189"/>
      <c r="C6" s="185" t="s">
        <v>65</v>
      </c>
      <c r="D6" s="168" t="s">
        <v>66</v>
      </c>
      <c r="E6" s="186" t="s">
        <v>67</v>
      </c>
      <c r="F6" s="168" t="s">
        <v>65</v>
      </c>
      <c r="G6" s="168" t="s">
        <v>66</v>
      </c>
      <c r="H6" s="168" t="s">
        <v>67</v>
      </c>
      <c r="I6" s="187" t="s">
        <v>68</v>
      </c>
      <c r="J6" s="168" t="s">
        <v>67</v>
      </c>
    </row>
    <row r="7" spans="1:12" ht="16.149999999999999" customHeight="1">
      <c r="A7" s="176"/>
      <c r="B7" s="189"/>
      <c r="C7" s="176"/>
      <c r="D7" s="169"/>
      <c r="E7" s="154"/>
      <c r="F7" s="169"/>
      <c r="G7" s="169"/>
      <c r="H7" s="169"/>
      <c r="I7" s="181"/>
      <c r="J7" s="169"/>
    </row>
    <row r="8" spans="1:12" ht="16.149999999999999" customHeight="1" thickBot="1">
      <c r="A8" s="177"/>
      <c r="B8" s="190"/>
      <c r="C8" s="177"/>
      <c r="D8" s="170"/>
      <c r="E8" s="182"/>
      <c r="F8" s="170"/>
      <c r="G8" s="170"/>
      <c r="H8" s="170"/>
      <c r="I8" s="183"/>
      <c r="J8" s="170"/>
    </row>
    <row r="9" spans="1:12" ht="12.75" customHeight="1" thickBot="1">
      <c r="A9" s="138" t="s">
        <v>69</v>
      </c>
      <c r="B9" s="140" t="str">
        <f>IF(A9="","",IFERROR(TEXT(MATCH(TRIM(A9),{"JANVIER";"FEVRIER";"MARS";"AVRIL";"MAI";"JUIN";"JUILLET";"AOUT";"SEPTEMBRE";"OCTOBRE";"NOVEMBRE";"DECEMBRE"},0),"00"),""))</f>
        <v>09</v>
      </c>
      <c r="C9" s="136"/>
      <c r="D9" s="147">
        <f>SUMIFS(CHAUSSON!H$4:H$21,CHAUSSON!O$4:O$21,B9,CHAUSSON!P$4:P$21,NOT(CHAUSSON!P4:P21)="CECV")</f>
        <v>0</v>
      </c>
      <c r="E9" s="143">
        <f>COUNTIF(CHAUSSON!O$4:O$21,B9)</f>
        <v>1</v>
      </c>
      <c r="F9" s="137"/>
      <c r="G9" s="141">
        <f>SUMIFS(CHAUSSON!H$4:H$21,CHAUSSON!O$4:O$21,B9,CHAUSSON!P$4:P$21,"CECV")+SUMIFS(CHAUSSON!H$4:H$21,CHAUSSON!O$4:O$21,B9,CHAUSSON!P$4:P$21,"COCV 17")+SUMIFS(CHAUSSON!H$4:H$21,CHAUSSON!O$4:O$21,B9,CHAUSSON!P$4:P$21,"COCV 16")+SUMIFS(CHAUSSON!H$4:H$21,CHAUSSON!O$4:O$21,B9,CHAUSSON!P$4:P$21,"COCV LOISIRS")+SUMIFS(CHAUSSON!H$4:H$21,CHAUSSON!O$4:O$21,B9,CHAUSSON!P$4:P$21,"OUEST EVASION")+SUMIFS(CHAUSSON!H$4:H$21,CHAUSSON!O$4:O$21,B9,CHAUSSON!P$4:P$21,"ESPACE ET LIBERTE")</f>
        <v>0</v>
      </c>
      <c r="H9" s="146">
        <f>COUNTIFS(CHAUSSON!O$4:O$21,B9,CHAUSSON!P$4:P$21,"CECV")+COUNTIFS(CHAUSSON!O$4:O$21,B9,CHAUSSON!P$4:P$21,"COCV 17")+COUNTIFS(CHAUSSON!O$4:O$21,B9,CHAUSSON!P$4:P$21,"COCV 16")+COUNTIFS(CHAUSSON!O$4:O$21,B9,CHAUSSON!P$4:P$21,"COCV LOISIRS")+COUNTIFS(CHAUSSON!O$4:O$21,B9,CHAUSSON!P$4:P$21,"OUEST EVASION")+COUNTIFS(CHAUSSON!O$4:O$21,B9,CHAUSSON!P$4:P$21,"ESPACE ET LIBERTE")</f>
        <v>0</v>
      </c>
      <c r="I9" s="141">
        <f>SUMIF(CHAUSSON!F$4:F$21,B9&amp;"*",CHAUSSON!H$4:H$21)</f>
        <v>40000</v>
      </c>
      <c r="J9" s="143">
        <f>COUNTIF(CHAUSSON!F$4:F$21,B9&amp;"*")</f>
        <v>3</v>
      </c>
      <c r="L9" s="152" t="s">
        <v>104</v>
      </c>
    </row>
    <row r="10" spans="1:12" ht="12.75" customHeight="1" thickBot="1">
      <c r="A10" s="138" t="s">
        <v>23</v>
      </c>
      <c r="B10" s="140" t="str">
        <f>IF(A10="","",IFERROR(TEXT(MATCH(TRIM(A10),{"JANVIER";"FEVRIER";"MARS";"AVRIL";"MAI";"JUIN";"JUILLET";"AOUT";"SEPTEMBRE";"OCTOBRE";"NOVEMBRE";"DECEMBRE"},0),"00"),""))</f>
        <v>10</v>
      </c>
      <c r="C10" s="136"/>
      <c r="D10" s="147">
        <f>SUMIFS(CHAUSSON!H$4:H$21,CHAUSSON!O$4:O$21,B10,CHAUSSON!P$4:P$21,NOT(CHAUSSON!P5:P22)="CECV")</f>
        <v>0</v>
      </c>
      <c r="E10" s="144">
        <f>COUNTIF(CHAUSSON!O$4:O$21,B10)</f>
        <v>1</v>
      </c>
      <c r="F10" s="137"/>
      <c r="G10" s="141">
        <f>SUMIFS(CHAUSSON!H$4:H$21,CHAUSSON!O$4:O$21,B10,CHAUSSON!P$4:P$21,"CECV")+SUMIFS(CHAUSSON!H$4:H$21,CHAUSSON!O$4:O$21,B10,CHAUSSON!P$4:P$21,"COCV 17")+SUMIFS(CHAUSSON!H$4:H$21,CHAUSSON!O$4:O$21,B10,CHAUSSON!P$4:P$21,"COCV 16")+SUMIFS(CHAUSSON!H$4:H$21,CHAUSSON!O$4:O$21,B10,CHAUSSON!P$4:P$21,"COCV LOISIRS")+SUMIFS(CHAUSSON!H$4:H$21,CHAUSSON!O$4:O$21,B10,CHAUSSON!P$4:P$21,"OUEST EVASION")+SUMIFS(CHAUSSON!H$4:H$21,CHAUSSON!O$4:O$21,B10,CHAUSSON!P$4:P$21,"ESPACE ET LIBERTE")</f>
        <v>10000</v>
      </c>
      <c r="H10" s="146">
        <f>COUNTIFS(CHAUSSON!O$4:O$21,B10,CHAUSSON!P$4:P$21,"CECV")+COUNTIFS(CHAUSSON!O$4:O$21,B10,CHAUSSON!P$4:P$21,"COCV 17")+COUNTIFS(CHAUSSON!O$4:O$21,B10,CHAUSSON!P$4:P$21,"COCV 16")+COUNTIFS(CHAUSSON!O$4:O$21,B10,CHAUSSON!P$4:P$21,"COCV LOISIRS")+COUNTIFS(CHAUSSON!O$4:O$21,B10,CHAUSSON!P$4:P$21,"OUEST EVASION")+COUNTIFS(CHAUSSON!O$4:O$21,B10,CHAUSSON!P$4:P$21,"ESPACE ET LIBERTE")</f>
        <v>1</v>
      </c>
      <c r="I10" s="141">
        <f>SUMIF(CHAUSSON!F$4:F$21,B10&amp;"*",CHAUSSON!H$4:H$21)</f>
        <v>30000</v>
      </c>
      <c r="J10" s="144">
        <f>COUNTIF(CHAUSSON!F$4:F$21,B10&amp;"*")</f>
        <v>3</v>
      </c>
      <c r="L10" s="152" t="s">
        <v>101</v>
      </c>
    </row>
    <row r="11" spans="1:12" ht="12.75" customHeight="1" thickBot="1">
      <c r="A11" s="139" t="s">
        <v>17</v>
      </c>
      <c r="B11" s="140" t="str">
        <f>IF(A11="","",IFERROR(TEXT(MATCH(TRIM(A11),{"JANVIER";"FEVRIER";"MARS";"AVRIL";"MAI";"JUIN";"JUILLET";"AOUT";"SEPTEMBRE";"OCTOBRE";"NOVEMBRE";"DECEMBRE"},0),"00"),""))</f>
        <v>11</v>
      </c>
      <c r="C11" s="136"/>
      <c r="D11" s="147">
        <f>SUMIFS(CHAUSSON!H$4:H$21,CHAUSSON!O$4:O$21,B11,CHAUSSON!P$4:P$21,NOT(CHAUSSON!P6:P23)="CECV")</f>
        <v>0</v>
      </c>
      <c r="E11" s="144">
        <f>COUNTIF(CHAUSSON!O$4:O$21,B11)</f>
        <v>2</v>
      </c>
      <c r="F11" s="137"/>
      <c r="G11" s="141">
        <f>SUMIFS(CHAUSSON!H$4:H$21,CHAUSSON!O$4:O$21,B11,CHAUSSON!P$4:P$21,"CECV")+SUMIFS(CHAUSSON!H$4:H$21,CHAUSSON!O$4:O$21,B11,CHAUSSON!P$4:P$21,"COCV 17")+SUMIFS(CHAUSSON!H$4:H$21,CHAUSSON!O$4:O$21,B11,CHAUSSON!P$4:P$21,"COCV 16")+SUMIFS(CHAUSSON!H$4:H$21,CHAUSSON!O$4:O$21,B11,CHAUSSON!P$4:P$21,"COCV LOISIRS")+SUMIFS(CHAUSSON!H$4:H$21,CHAUSSON!O$4:O$21,B11,CHAUSSON!P$4:P$21,"OUEST EVASION")+SUMIFS(CHAUSSON!H$4:H$21,CHAUSSON!O$4:O$21,B11,CHAUSSON!P$4:P$21,"ESPACE ET LIBERTE")</f>
        <v>20000</v>
      </c>
      <c r="H11" s="146">
        <f>COUNTIFS(CHAUSSON!O$4:O$21,B11,CHAUSSON!P$4:P$21,"CECV")+COUNTIFS(CHAUSSON!O$4:O$21,B11,CHAUSSON!P$4:P$21,"COCV 17")+COUNTIFS(CHAUSSON!O$4:O$21,B11,CHAUSSON!P$4:P$21,"COCV 16")+COUNTIFS(CHAUSSON!O$4:O$21,B11,CHAUSSON!P$4:P$21,"COCV LOISIRS")+COUNTIFS(CHAUSSON!O$4:O$21,B11,CHAUSSON!P$4:P$21,"OUEST EVASION")+COUNTIFS(CHAUSSON!O$4:O$21,B11,CHAUSSON!P$4:P$21,"ESPACE ET LIBERTE")</f>
        <v>2</v>
      </c>
      <c r="I11" s="141">
        <f>SUMIF(CHAUSSON!F$4:F$21,B11&amp;"*",CHAUSSON!H$4:H$21)</f>
        <v>0</v>
      </c>
      <c r="J11" s="144">
        <f>COUNTIF(CHAUSSON!F$4:F$21,B11&amp;"*")</f>
        <v>0</v>
      </c>
      <c r="L11" s="152" t="s">
        <v>102</v>
      </c>
    </row>
    <row r="12" spans="1:12" ht="12.75" customHeight="1" thickBot="1">
      <c r="A12" s="139" t="s">
        <v>30</v>
      </c>
      <c r="B12" s="140" t="str">
        <f>IF(A12="","",IFERROR(TEXT(MATCH(TRIM(A12),{"JANVIER";"FEVRIER";"MARS";"AVRIL";"MAI";"JUIN";"JUILLET";"AOUT";"SEPTEMBRE";"OCTOBRE";"NOVEMBRE";"DECEMBRE"},0),"00"),""))</f>
        <v>12</v>
      </c>
      <c r="C12" s="136"/>
      <c r="D12" s="147">
        <f>SUMIFS(CHAUSSON!H$4:H$21,CHAUSSON!O$4:O$21,B12,CHAUSSON!P$4:P$21,NOT(CHAUSSON!P7:P24)="CECV")</f>
        <v>0</v>
      </c>
      <c r="E12" s="144">
        <f>COUNTIF(CHAUSSON!O$4:O$21,B12)</f>
        <v>2</v>
      </c>
      <c r="F12" s="137"/>
      <c r="G12" s="141">
        <f>SUMIFS(CHAUSSON!H$4:H$21,CHAUSSON!O$4:O$21,B12,CHAUSSON!P$4:P$21,"CECV")+SUMIFS(CHAUSSON!H$4:H$21,CHAUSSON!O$4:O$21,B12,CHAUSSON!P$4:P$21,"COCV 17")+SUMIFS(CHAUSSON!H$4:H$21,CHAUSSON!O$4:O$21,B12,CHAUSSON!P$4:P$21,"COCV 16")+SUMIFS(CHAUSSON!H$4:H$21,CHAUSSON!O$4:O$21,B12,CHAUSSON!P$4:P$21,"COCV LOISIRS")+SUMIFS(CHAUSSON!H$4:H$21,CHAUSSON!O$4:O$21,B12,CHAUSSON!P$4:P$21,"OUEST EVASION")+SUMIFS(CHAUSSON!H$4:H$21,CHAUSSON!O$4:O$21,B12,CHAUSSON!P$4:P$21,"ESPACE ET LIBERTE")</f>
        <v>0</v>
      </c>
      <c r="H12" s="146">
        <f>COUNTIFS(CHAUSSON!O$4:O$21,B12,CHAUSSON!P$4:P$21,"CECV")+COUNTIFS(CHAUSSON!O$4:O$21,B12,CHAUSSON!P$4:P$21,"COCV 17")+COUNTIFS(CHAUSSON!O$4:O$21,B12,CHAUSSON!P$4:P$21,"COCV 16")+COUNTIFS(CHAUSSON!O$4:O$21,B12,CHAUSSON!P$4:P$21,"COCV LOISIRS")+COUNTIFS(CHAUSSON!O$4:O$21,B12,CHAUSSON!P$4:P$21,"OUEST EVASION")+COUNTIFS(CHAUSSON!O$4:O$21,B12,CHAUSSON!P$4:P$21,"ESPACE ET LIBERTE")</f>
        <v>0</v>
      </c>
      <c r="I12" s="141">
        <f>SUMIF(CHAUSSON!F$4:F$21,B12&amp;"*",CHAUSSON!H$4:H$21)</f>
        <v>50000</v>
      </c>
      <c r="J12" s="144">
        <f>COUNTIF(CHAUSSON!F$4:F$21,B12&amp;"*")</f>
        <v>3</v>
      </c>
      <c r="L12" s="152" t="s">
        <v>105</v>
      </c>
    </row>
    <row r="13" spans="1:12" ht="12.75" customHeight="1" thickBot="1">
      <c r="A13" s="139" t="s">
        <v>86</v>
      </c>
      <c r="B13" s="140" t="str">
        <f>IF(A13="","",IFERROR(TEXT(MATCH(TRIM(A13),{"JANVIER";"FEVRIER";"MARS";"AVRIL";"MAI";"JUIN";"JUILLET";"AOUT";"SEPTEMBRE";"OCTOBRE";"NOVEMBRE";"DECEMBRE"},0),"00"),""))</f>
        <v>01</v>
      </c>
      <c r="C13" s="136"/>
      <c r="D13" s="147">
        <f>SUMIFS(CHAUSSON!H$4:H$21,CHAUSSON!O$4:O$21,B13,CHAUSSON!P$4:P$21,NOT(CHAUSSON!P8:P25)="CECV")</f>
        <v>0</v>
      </c>
      <c r="E13" s="144">
        <f>COUNTIF(CHAUSSON!O$4:O$21,B13)</f>
        <v>1</v>
      </c>
      <c r="F13" s="137"/>
      <c r="G13" s="141">
        <f>SUMIFS(CHAUSSON!H$4:H$21,CHAUSSON!O$4:O$21,B13,CHAUSSON!P$4:P$21,"CECV")+SUMIFS(CHAUSSON!H$4:H$21,CHAUSSON!O$4:O$21,B13,CHAUSSON!P$4:P$21,"COCV 17")+SUMIFS(CHAUSSON!H$4:H$21,CHAUSSON!O$4:O$21,B13,CHAUSSON!P$4:P$21,"COCV 16")+SUMIFS(CHAUSSON!H$4:H$21,CHAUSSON!O$4:O$21,B13,CHAUSSON!P$4:P$21,"COCV LOISIRS")+SUMIFS(CHAUSSON!H$4:H$21,CHAUSSON!O$4:O$21,B13,CHAUSSON!P$4:P$21,"OUEST EVASION")+SUMIFS(CHAUSSON!H$4:H$21,CHAUSSON!O$4:O$21,B13,CHAUSSON!P$4:P$21,"ESPACE ET LIBERTE")</f>
        <v>30000</v>
      </c>
      <c r="H13" s="146">
        <f>COUNTIFS(CHAUSSON!O$4:O$21,B13,CHAUSSON!P$4:P$21,"CECV")+COUNTIFS(CHAUSSON!O$4:O$21,B13,CHAUSSON!P$4:P$21,"COCV 17")+COUNTIFS(CHAUSSON!O$4:O$21,B13,CHAUSSON!P$4:P$21,"COCV 16")+COUNTIFS(CHAUSSON!O$4:O$21,B13,CHAUSSON!P$4:P$21,"COCV LOISIRS")+COUNTIFS(CHAUSSON!O$4:O$21,B13,CHAUSSON!P$4:P$21,"OUEST EVASION")+COUNTIFS(CHAUSSON!O$4:O$21,B13,CHAUSSON!P$4:P$21,"ESPACE ET LIBERTE")</f>
        <v>1</v>
      </c>
      <c r="I13" s="141">
        <f>SUMIF(CHAUSSON!F$4:F$21,B13&amp;"*",CHAUSSON!H$4:H$21)</f>
        <v>40000</v>
      </c>
      <c r="J13" s="144">
        <f>COUNTIF(CHAUSSON!F$4:F$21,B13&amp;"*")</f>
        <v>4</v>
      </c>
      <c r="L13" s="152" t="s">
        <v>106</v>
      </c>
    </row>
    <row r="14" spans="1:12" ht="12.75" customHeight="1" thickBot="1">
      <c r="A14" s="139" t="s">
        <v>54</v>
      </c>
      <c r="B14" s="140" t="str">
        <f>IF(A14="","",IFERROR(TEXT(MATCH(TRIM(A14),{"JANVIER";"FEVRIER";"MARS";"AVRIL";"MAI";"JUIN";"JUILLET";"AOUT";"SEPTEMBRE";"OCTOBRE";"NOVEMBRE";"DECEMBRE"},0),"00"),""))</f>
        <v>02</v>
      </c>
      <c r="C14" s="136"/>
      <c r="D14" s="147">
        <f>SUMIFS(CHAUSSON!H$4:H$21,CHAUSSON!O$4:O$21,B14,CHAUSSON!P$4:P$21,NOT(CHAUSSON!P9:P26)="CECV")</f>
        <v>0</v>
      </c>
      <c r="E14" s="144">
        <f>COUNTIF(CHAUSSON!O$4:O$21,B14)</f>
        <v>0</v>
      </c>
      <c r="F14" s="137"/>
      <c r="G14" s="141">
        <f>SUMIFS(CHAUSSON!H$4:H$21,CHAUSSON!O$4:O$21,B14,CHAUSSON!P$4:P$21,"CECV")+SUMIFS(CHAUSSON!H$4:H$21,CHAUSSON!O$4:O$21,B14,CHAUSSON!P$4:P$21,"COCV 17")+SUMIFS(CHAUSSON!H$4:H$21,CHAUSSON!O$4:O$21,B14,CHAUSSON!P$4:P$21,"COCV 16")+SUMIFS(CHAUSSON!H$4:H$21,CHAUSSON!O$4:O$21,B14,CHAUSSON!P$4:P$21,"COCV LOISIRS")+SUMIFS(CHAUSSON!H$4:H$21,CHAUSSON!O$4:O$21,B14,CHAUSSON!P$4:P$21,"OUEST EVASION")+SUMIFS(CHAUSSON!H$4:H$21,CHAUSSON!O$4:O$21,B14,CHAUSSON!P$4:P$21,"ESPACE ET LIBERTE")</f>
        <v>0</v>
      </c>
      <c r="H14" s="146">
        <f>COUNTIFS(CHAUSSON!O$4:O$21,B14,CHAUSSON!P$4:P$21,"CECV")+COUNTIFS(CHAUSSON!O$4:O$21,B14,CHAUSSON!P$4:P$21,"COCV 17")+COUNTIFS(CHAUSSON!O$4:O$21,B14,CHAUSSON!P$4:P$21,"COCV 16")+COUNTIFS(CHAUSSON!O$4:O$21,B14,CHAUSSON!P$4:P$21,"COCV LOISIRS")+COUNTIFS(CHAUSSON!O$4:O$21,B14,CHAUSSON!P$4:P$21,"OUEST EVASION")+COUNTIFS(CHAUSSON!O$4:O$21,B14,CHAUSSON!P$4:P$21,"ESPACE ET LIBERTE")</f>
        <v>0</v>
      </c>
      <c r="I14" s="141">
        <f>SUMIF(CHAUSSON!F$4:F$21,B14&amp;"*",CHAUSSON!H$4:H$21)</f>
        <v>10000</v>
      </c>
      <c r="J14" s="144">
        <f>COUNTIF(CHAUSSON!F$4:F$21,B14&amp;"*")</f>
        <v>1</v>
      </c>
      <c r="L14" s="152" t="s">
        <v>107</v>
      </c>
    </row>
    <row r="15" spans="1:12" ht="12.75" customHeight="1" thickBot="1">
      <c r="A15" s="139" t="s">
        <v>25</v>
      </c>
      <c r="B15" s="140" t="str">
        <f>IF(A15="","",IFERROR(TEXT(MATCH(TRIM(A15),{"JANVIER";"FEVRIER";"MARS";"AVRIL";"MAI";"JUIN";"JUILLET";"AOUT";"SEPTEMBRE";"OCTOBRE";"NOVEMBRE";"DECEMBRE"},0),"00"),""))</f>
        <v>03</v>
      </c>
      <c r="C15" s="136"/>
      <c r="D15" s="147">
        <f>SUMIFS(CHAUSSON!H$4:H$21,CHAUSSON!O$4:O$21,B15,CHAUSSON!P$4:P$21,NOT(CHAUSSON!P10:P27)="CECV")</f>
        <v>0</v>
      </c>
      <c r="E15" s="144">
        <f>COUNTIF(CHAUSSON!O$4:O$21,B15)</f>
        <v>1</v>
      </c>
      <c r="F15" s="137"/>
      <c r="G15" s="141">
        <f>SUMIFS(CHAUSSON!H$4:H$21,CHAUSSON!O$4:O$21,B15,CHAUSSON!P$4:P$21,"CECV")+SUMIFS(CHAUSSON!H$4:H$21,CHAUSSON!O$4:O$21,B15,CHAUSSON!P$4:P$21,"COCV 17")+SUMIFS(CHAUSSON!H$4:H$21,CHAUSSON!O$4:O$21,B15,CHAUSSON!P$4:P$21,"COCV 16")+SUMIFS(CHAUSSON!H$4:H$21,CHAUSSON!O$4:O$21,B15,CHAUSSON!P$4:P$21,"COCV LOISIRS")+SUMIFS(CHAUSSON!H$4:H$21,CHAUSSON!O$4:O$21,B15,CHAUSSON!P$4:P$21,"OUEST EVASION")+SUMIFS(CHAUSSON!H$4:H$21,CHAUSSON!O$4:O$21,B15,CHAUSSON!P$4:P$21,"ESPACE ET LIBERTE")</f>
        <v>10000</v>
      </c>
      <c r="H15" s="146">
        <f>COUNTIFS(CHAUSSON!O$4:O$21,B15,CHAUSSON!P$4:P$21,"CECV")+COUNTIFS(CHAUSSON!O$4:O$21,B15,CHAUSSON!P$4:P$21,"COCV 17")+COUNTIFS(CHAUSSON!O$4:O$21,B15,CHAUSSON!P$4:P$21,"COCV 16")+COUNTIFS(CHAUSSON!O$4:O$21,B15,CHAUSSON!P$4:P$21,"COCV LOISIRS")+COUNTIFS(CHAUSSON!O$4:O$21,B15,CHAUSSON!P$4:P$21,"OUEST EVASION")+COUNTIFS(CHAUSSON!O$4:O$21,B15,CHAUSSON!P$4:P$21,"ESPACE ET LIBERTE")</f>
        <v>1</v>
      </c>
      <c r="I15" s="141">
        <f>SUMIF(CHAUSSON!F$4:F$21,B15&amp;"*",CHAUSSON!H$4:H$21)</f>
        <v>30000</v>
      </c>
      <c r="J15" s="144">
        <f>COUNTIF(CHAUSSON!F$4:F$21,B15&amp;"*")</f>
        <v>3</v>
      </c>
      <c r="L15" s="152" t="s">
        <v>103</v>
      </c>
    </row>
    <row r="16" spans="1:12" ht="12.75" customHeight="1" thickBot="1">
      <c r="A16" s="139" t="s">
        <v>70</v>
      </c>
      <c r="B16" s="140" t="str">
        <f>IF(A16="","",IFERROR(TEXT(MATCH(TRIM(A16),{"JANVIER";"FEVRIER";"MARS";"AVRIL";"MAI";"JUIN";"JUILLET";"AOUT";"SEPTEMBRE";"OCTOBRE";"NOVEMBRE";"DECEMBRE"},0),"00"),""))</f>
        <v>04</v>
      </c>
      <c r="C16" s="136"/>
      <c r="D16" s="147">
        <f>SUMIFS(CHAUSSON!H$4:H$21,CHAUSSON!O$4:O$21,B16,CHAUSSON!P$4:P$21,NOT(CHAUSSON!P11:P28)="CECV")</f>
        <v>0</v>
      </c>
      <c r="E16" s="144">
        <f>COUNTIF(CHAUSSON!O$4:O$21,B16)</f>
        <v>0</v>
      </c>
      <c r="F16" s="137"/>
      <c r="G16" s="141">
        <f>SUMIFS(CHAUSSON!H$4:H$21,CHAUSSON!O$4:O$21,B16,CHAUSSON!P$4:P$21,"CECV")+SUMIFS(CHAUSSON!H$4:H$21,CHAUSSON!O$4:O$21,B16,CHAUSSON!P$4:P$21,"COCV 17")+SUMIFS(CHAUSSON!H$4:H$21,CHAUSSON!O$4:O$21,B16,CHAUSSON!P$4:P$21,"COCV 16")+SUMIFS(CHAUSSON!H$4:H$21,CHAUSSON!O$4:O$21,B16,CHAUSSON!P$4:P$21,"COCV LOISIRS")+SUMIFS(CHAUSSON!H$4:H$21,CHAUSSON!O$4:O$21,B16,CHAUSSON!P$4:P$21,"OUEST EVASION")+SUMIFS(CHAUSSON!H$4:H$21,CHAUSSON!O$4:O$21,B16,CHAUSSON!P$4:P$21,"ESPACE ET LIBERTE")</f>
        <v>0</v>
      </c>
      <c r="H16" s="146">
        <f>COUNTIFS(CHAUSSON!O$4:O$21,B16,CHAUSSON!P$4:P$21,"CECV")+COUNTIFS(CHAUSSON!O$4:O$21,B16,CHAUSSON!P$4:P$21,"COCV 17")+COUNTIFS(CHAUSSON!O$4:O$21,B16,CHAUSSON!P$4:P$21,"COCV 16")+COUNTIFS(CHAUSSON!O$4:O$21,B16,CHAUSSON!P$4:P$21,"COCV LOISIRS")+COUNTIFS(CHAUSSON!O$4:O$21,B16,CHAUSSON!P$4:P$21,"OUEST EVASION")+COUNTIFS(CHAUSSON!O$4:O$21,B16,CHAUSSON!P$4:P$21,"ESPACE ET LIBERTE")</f>
        <v>0</v>
      </c>
      <c r="I16" s="141">
        <f>SUMIF(CHAUSSON!F$4:F$21,B16&amp;"*",CHAUSSON!H$4:H$21)</f>
        <v>0</v>
      </c>
      <c r="J16" s="144">
        <f>COUNTIF(CHAUSSON!F$4:F$21,B16&amp;"*")</f>
        <v>0</v>
      </c>
    </row>
    <row r="17" spans="1:12" ht="12.75" customHeight="1" thickBot="1">
      <c r="A17" s="139" t="s">
        <v>71</v>
      </c>
      <c r="B17" s="140" t="str">
        <f>IF(A17="","",IFERROR(TEXT(MATCH(TRIM(A17),{"JANVIER";"FEVRIER";"MARS";"AVRIL";"MAI";"JUIN";"JUILLET";"AOUT";"SEPTEMBRE";"OCTOBRE";"NOVEMBRE";"DECEMBRE"},0),"00"),""))</f>
        <v>05</v>
      </c>
      <c r="C17" s="136"/>
      <c r="D17" s="147">
        <f>SUMIFS(CHAUSSON!H$4:H$21,CHAUSSON!O$4:O$21,B17,CHAUSSON!P$4:P$21,NOT(CHAUSSON!P12:P29)="CECV")</f>
        <v>0</v>
      </c>
      <c r="E17" s="144">
        <f>COUNTIF(CHAUSSON!O$4:O$21,B17)</f>
        <v>0</v>
      </c>
      <c r="F17" s="137"/>
      <c r="G17" s="141">
        <f>SUMIFS(CHAUSSON!H$4:H$21,CHAUSSON!O$4:O$21,B17,CHAUSSON!P$4:P$21,"CECV")+SUMIFS(CHAUSSON!H$4:H$21,CHAUSSON!O$4:O$21,B17,CHAUSSON!P$4:P$21,"COCV 17")+SUMIFS(CHAUSSON!H$4:H$21,CHAUSSON!O$4:O$21,B17,CHAUSSON!P$4:P$21,"COCV 16")+SUMIFS(CHAUSSON!H$4:H$21,CHAUSSON!O$4:O$21,B17,CHAUSSON!P$4:P$21,"COCV LOISIRS")+SUMIFS(CHAUSSON!H$4:H$21,CHAUSSON!O$4:O$21,B17,CHAUSSON!P$4:P$21,"OUEST EVASION")+SUMIFS(CHAUSSON!H$4:H$21,CHAUSSON!O$4:O$21,B17,CHAUSSON!P$4:P$21,"ESPACE ET LIBERTE")</f>
        <v>0</v>
      </c>
      <c r="H17" s="146">
        <f>COUNTIFS(CHAUSSON!O$4:O$21,B17,CHAUSSON!P$4:P$21,"CECV")+COUNTIFS(CHAUSSON!O$4:O$21,B17,CHAUSSON!P$4:P$21,"COCV 17")+COUNTIFS(CHAUSSON!O$4:O$21,B17,CHAUSSON!P$4:P$21,"COCV 16")+COUNTIFS(CHAUSSON!O$4:O$21,B17,CHAUSSON!P$4:P$21,"COCV LOISIRS")+COUNTIFS(CHAUSSON!O$4:O$21,B17,CHAUSSON!P$4:P$21,"OUEST EVASION")+COUNTIFS(CHAUSSON!O$4:O$21,B17,CHAUSSON!P$4:P$21,"ESPACE ET LIBERTE")</f>
        <v>0</v>
      </c>
      <c r="I17" s="141">
        <f>SUMIF(CHAUSSON!F$4:F$21,B17&amp;"*",CHAUSSON!H$4:H$21)</f>
        <v>0</v>
      </c>
      <c r="J17" s="144">
        <f>COUNTIF(CHAUSSON!F$4:F$21,B17&amp;"*")</f>
        <v>0</v>
      </c>
    </row>
    <row r="18" spans="1:12" ht="12.75" customHeight="1" thickBot="1">
      <c r="A18" s="139" t="s">
        <v>72</v>
      </c>
      <c r="B18" s="140" t="str">
        <f>IF(A18="","",IFERROR(TEXT(MATCH(TRIM(A18),{"JANVIER";"FEVRIER";"MARS";"AVRIL";"MAI";"JUIN";"JUILLET";"AOUT";"SEPTEMBRE";"OCTOBRE";"NOVEMBRE";"DECEMBRE"},0),"00"),""))</f>
        <v>06</v>
      </c>
      <c r="C18" s="136"/>
      <c r="D18" s="147">
        <f>SUMIFS(CHAUSSON!H$4:H$21,CHAUSSON!O$4:O$21,B18,CHAUSSON!P$4:P$21,NOT(CHAUSSON!P13:P30)="CECV")</f>
        <v>0</v>
      </c>
      <c r="E18" s="144">
        <f>COUNTIF(CHAUSSON!O$4:O$21,B18)</f>
        <v>0</v>
      </c>
      <c r="F18" s="137"/>
      <c r="G18" s="141">
        <f>SUMIFS(CHAUSSON!H$4:H$21,CHAUSSON!O$4:O$21,B18,CHAUSSON!P$4:P$21,"CECV")+SUMIFS(CHAUSSON!H$4:H$21,CHAUSSON!O$4:O$21,B18,CHAUSSON!P$4:P$21,"COCV 17")+SUMIFS(CHAUSSON!H$4:H$21,CHAUSSON!O$4:O$21,B18,CHAUSSON!P$4:P$21,"COCV 16")+SUMIFS(CHAUSSON!H$4:H$21,CHAUSSON!O$4:O$21,B18,CHAUSSON!P$4:P$21,"COCV LOISIRS")+SUMIFS(CHAUSSON!H$4:H$21,CHAUSSON!O$4:O$21,B18,CHAUSSON!P$4:P$21,"OUEST EVASION")+SUMIFS(CHAUSSON!H$4:H$21,CHAUSSON!O$4:O$21,B18,CHAUSSON!P$4:P$21,"ESPACE ET LIBERTE")</f>
        <v>0</v>
      </c>
      <c r="H18" s="146">
        <f>COUNTIFS(CHAUSSON!O$4:O$21,B18,CHAUSSON!P$4:P$21,"CECV")+COUNTIFS(CHAUSSON!O$4:O$21,B18,CHAUSSON!P$4:P$21,"COCV 17")+COUNTIFS(CHAUSSON!O$4:O$21,B18,CHAUSSON!P$4:P$21,"COCV 16")+COUNTIFS(CHAUSSON!O$4:O$21,B18,CHAUSSON!P$4:P$21,"COCV LOISIRS")+COUNTIFS(CHAUSSON!O$4:O$21,B18,CHAUSSON!P$4:P$21,"OUEST EVASION")+COUNTIFS(CHAUSSON!O$4:O$21,B18,CHAUSSON!P$4:P$21,"ESPACE ET LIBERTE")</f>
        <v>0</v>
      </c>
      <c r="I18" s="141">
        <f>SUMIF(CHAUSSON!F$4:F$21,B18&amp;"*",CHAUSSON!H$4:H$21)</f>
        <v>0</v>
      </c>
      <c r="J18" s="144">
        <f>COUNTIF(CHAUSSON!F$4:F$21,B18&amp;"*")</f>
        <v>0</v>
      </c>
      <c r="L18" s="192"/>
    </row>
    <row r="19" spans="1:12" ht="12.75" customHeight="1" thickBot="1">
      <c r="A19" s="139" t="s">
        <v>73</v>
      </c>
      <c r="B19" s="140" t="str">
        <f>IF(A19="","",IFERROR(TEXT(MATCH(TRIM(A19),{"JANVIER";"FEVRIER";"MARS";"AVRIL";"MAI";"JUIN";"JUILLET";"AOUT";"SEPTEMBRE";"OCTOBRE";"NOVEMBRE";"DECEMBRE"},0),"00"),""))</f>
        <v>07</v>
      </c>
      <c r="C19" s="136"/>
      <c r="D19" s="147">
        <f>SUMIFS(CHAUSSON!H$4:H$21,CHAUSSON!O$4:O$21,B19,CHAUSSON!P$4:P$21,NOT(CHAUSSON!P14:P31)="CECV")</f>
        <v>0</v>
      </c>
      <c r="E19" s="144">
        <f>COUNTIF(CHAUSSON!O$4:O$21,B19)</f>
        <v>0</v>
      </c>
      <c r="F19" s="137"/>
      <c r="G19" s="141">
        <f>SUMIFS(CHAUSSON!H$4:H$21,CHAUSSON!O$4:O$21,B19,CHAUSSON!P$4:P$21,"CECV")+SUMIFS(CHAUSSON!H$4:H$21,CHAUSSON!O$4:O$21,B19,CHAUSSON!P$4:P$21,"COCV 17")+SUMIFS(CHAUSSON!H$4:H$21,CHAUSSON!O$4:O$21,B19,CHAUSSON!P$4:P$21,"COCV 16")+SUMIFS(CHAUSSON!H$4:H$21,CHAUSSON!O$4:O$21,B19,CHAUSSON!P$4:P$21,"COCV LOISIRS")+SUMIFS(CHAUSSON!H$4:H$21,CHAUSSON!O$4:O$21,B19,CHAUSSON!P$4:P$21,"OUEST EVASION")+SUMIFS(CHAUSSON!H$4:H$21,CHAUSSON!O$4:O$21,B19,CHAUSSON!P$4:P$21,"ESPACE ET LIBERTE")</f>
        <v>0</v>
      </c>
      <c r="H19" s="146">
        <f>COUNTIFS(CHAUSSON!O$4:O$21,B19,CHAUSSON!P$4:P$21,"CECV")+COUNTIFS(CHAUSSON!O$4:O$21,B19,CHAUSSON!P$4:P$21,"COCV 17")+COUNTIFS(CHAUSSON!O$4:O$21,B19,CHAUSSON!P$4:P$21,"COCV 16")+COUNTIFS(CHAUSSON!O$4:O$21,B19,CHAUSSON!P$4:P$21,"COCV LOISIRS")+COUNTIFS(CHAUSSON!O$4:O$21,B19,CHAUSSON!P$4:P$21,"OUEST EVASION")+COUNTIFS(CHAUSSON!O$4:O$21,B19,CHAUSSON!P$4:P$21,"ESPACE ET LIBERTE")</f>
        <v>0</v>
      </c>
      <c r="I19" s="141">
        <f>SUMIF(CHAUSSON!F$4:F$21,B19&amp;"*",CHAUSSON!H$4:H$21)</f>
        <v>0</v>
      </c>
      <c r="J19" s="144">
        <f>COUNTIF(CHAUSSON!F$4:F$21,B19&amp;"*")</f>
        <v>0</v>
      </c>
    </row>
    <row r="20" spans="1:12" ht="12.75" customHeight="1" thickBot="1">
      <c r="A20" s="138" t="s">
        <v>97</v>
      </c>
      <c r="B20" s="140" t="str">
        <f>IF(A20="","",IFERROR(TEXT(MATCH(TRIM(A20),{"JANVIER";"FEVRIER";"MARS";"AVRIL";"MAI";"JUIN";"JUILLET";"AOUT";"SEPTEMBRE";"OCTOBRE";"NOVEMBRE";"DECEMBRE"},0),"00"),""))</f>
        <v>08</v>
      </c>
      <c r="C20" s="136"/>
      <c r="D20" s="147">
        <f>SUMIFS(CHAUSSON!H$4:H$21,CHAUSSON!O$4:O$21,B20,CHAUSSON!P$4:P$21,NOT(CHAUSSON!P15:P32)="CECV")</f>
        <v>0</v>
      </c>
      <c r="E20" s="144">
        <f>COUNTIF(CHAUSSON!O$4:O$21,B20)</f>
        <v>0</v>
      </c>
      <c r="F20" s="137"/>
      <c r="G20" s="141">
        <f>SUMIFS(CHAUSSON!H$4:H$21,CHAUSSON!O$4:O$21,B20,CHAUSSON!P$4:P$21,"CECV")+SUMIFS(CHAUSSON!H$4:H$21,CHAUSSON!O$4:O$21,B20,CHAUSSON!P$4:P$21,"COCV 17")+SUMIFS(CHAUSSON!H$4:H$21,CHAUSSON!O$4:O$21,B20,CHAUSSON!P$4:P$21,"COCV 16")+SUMIFS(CHAUSSON!H$4:H$21,CHAUSSON!O$4:O$21,B20,CHAUSSON!P$4:P$21,"COCV LOISIRS")+SUMIFS(CHAUSSON!H$4:H$21,CHAUSSON!O$4:O$21,B20,CHAUSSON!P$4:P$21,"OUEST EVASION")+SUMIFS(CHAUSSON!H$4:H$21,CHAUSSON!O$4:O$21,B20,CHAUSSON!P$4:P$21,"ESPACE ET LIBERTE")</f>
        <v>0</v>
      </c>
      <c r="H20" s="146">
        <f>COUNTIFS(CHAUSSON!O$4:O$21,B20,CHAUSSON!P$4:P$21,"CECV")+COUNTIFS(CHAUSSON!O$4:O$21,B20,CHAUSSON!P$4:P$21,"COCV 17")+COUNTIFS(CHAUSSON!O$4:O$21,B20,CHAUSSON!P$4:P$21,"COCV 16")+COUNTIFS(CHAUSSON!O$4:O$21,B20,CHAUSSON!P$4:P$21,"COCV LOISIRS")+COUNTIFS(CHAUSSON!O$4:O$21,B20,CHAUSSON!P$4:P$21,"OUEST EVASION")+COUNTIFS(CHAUSSON!O$4:O$21,B20,CHAUSSON!P$4:P$21,"ESPACE ET LIBERTE")</f>
        <v>0</v>
      </c>
      <c r="I20" s="142">
        <f>SUMIF(CHAUSSON!F$4:F$21,B20&amp;"*",CHAUSSON!H$4:H$21)</f>
        <v>0</v>
      </c>
      <c r="J20" s="145">
        <f>COUNTIF(CHAUSSON!F$4:F$21,B20&amp;"*")</f>
        <v>0</v>
      </c>
    </row>
    <row r="21" spans="1:12" ht="12.75" customHeight="1">
      <c r="A21" s="155" t="s">
        <v>74</v>
      </c>
      <c r="B21" s="163"/>
      <c r="C21" s="157">
        <f t="shared" ref="C21:J21" si="0">SUM(C9:C20)</f>
        <v>0</v>
      </c>
      <c r="D21" s="159">
        <f t="shared" si="0"/>
        <v>0</v>
      </c>
      <c r="E21" s="161">
        <f t="shared" si="0"/>
        <v>8</v>
      </c>
      <c r="F21" s="157">
        <f t="shared" si="0"/>
        <v>0</v>
      </c>
      <c r="G21" s="159">
        <f t="shared" si="0"/>
        <v>70000</v>
      </c>
      <c r="H21" s="161">
        <f t="shared" si="0"/>
        <v>5</v>
      </c>
      <c r="I21" s="165">
        <f t="shared" si="0"/>
        <v>200000</v>
      </c>
      <c r="J21" s="161">
        <f t="shared" si="0"/>
        <v>17</v>
      </c>
    </row>
    <row r="22" spans="1:12" ht="12.75" customHeight="1" thickBot="1">
      <c r="A22" s="156"/>
      <c r="B22" s="164"/>
      <c r="C22" s="158"/>
      <c r="D22" s="160"/>
      <c r="E22" s="162"/>
      <c r="F22" s="158"/>
      <c r="G22" s="160"/>
      <c r="H22" s="162"/>
      <c r="I22" s="166"/>
      <c r="J22" s="162"/>
    </row>
    <row r="23" spans="1:12" ht="12.75" customHeight="1">
      <c r="A23" s="105"/>
      <c r="B23" s="105"/>
      <c r="C23" s="105"/>
      <c r="D23" s="105"/>
      <c r="E23" s="105"/>
      <c r="F23" s="105"/>
      <c r="G23" s="105"/>
      <c r="H23" s="105"/>
      <c r="I23" s="105"/>
      <c r="J23" s="105"/>
    </row>
    <row r="24" spans="1:12" ht="12.75" customHeight="1">
      <c r="A24" s="105"/>
      <c r="B24" s="105"/>
      <c r="C24" s="167" t="s">
        <v>75</v>
      </c>
      <c r="D24" s="167"/>
      <c r="E24" s="105"/>
      <c r="F24" s="167" t="s">
        <v>75</v>
      </c>
      <c r="G24" s="167"/>
      <c r="H24" s="105"/>
      <c r="I24" s="167" t="s">
        <v>75</v>
      </c>
      <c r="J24" s="105"/>
    </row>
    <row r="25" spans="1:12" ht="12.75" customHeight="1">
      <c r="A25" s="105"/>
      <c r="B25" s="105"/>
      <c r="C25" s="154"/>
      <c r="D25" s="154"/>
      <c r="E25" s="105"/>
      <c r="F25" s="154"/>
      <c r="G25" s="154"/>
      <c r="H25" s="105"/>
      <c r="I25" s="154"/>
      <c r="J25" s="105"/>
    </row>
    <row r="26" spans="1:12" ht="12.75" customHeight="1">
      <c r="A26" s="105"/>
      <c r="B26" s="105"/>
      <c r="C26" s="154"/>
      <c r="D26" s="154"/>
      <c r="E26" s="105"/>
      <c r="F26" s="154"/>
      <c r="G26" s="154"/>
      <c r="H26" s="105"/>
      <c r="I26" s="154"/>
      <c r="J26" s="105"/>
    </row>
    <row r="27" spans="1:12" ht="12.75" customHeight="1">
      <c r="A27" s="105"/>
      <c r="B27" s="105"/>
      <c r="C27" s="154"/>
      <c r="D27" s="154"/>
      <c r="E27" s="105"/>
      <c r="F27" s="154"/>
      <c r="G27" s="154"/>
      <c r="H27" s="105"/>
      <c r="I27" s="154"/>
      <c r="J27" s="105"/>
      <c r="L27" s="191"/>
    </row>
    <row r="28" spans="1:12" ht="12.75" customHeight="1">
      <c r="A28" s="105"/>
      <c r="B28" s="105"/>
      <c r="C28" s="154"/>
      <c r="D28" s="154"/>
      <c r="E28" s="105"/>
      <c r="F28" s="154"/>
      <c r="G28" s="154"/>
      <c r="H28" s="105"/>
      <c r="I28" s="154"/>
      <c r="J28" s="105"/>
      <c r="L28" s="152"/>
    </row>
    <row r="29" spans="1:12" ht="12.75" customHeight="1">
      <c r="A29" s="105"/>
      <c r="B29" s="105"/>
      <c r="C29" s="105"/>
      <c r="D29" s="153" t="s">
        <v>76</v>
      </c>
      <c r="E29" s="153" t="s">
        <v>67</v>
      </c>
      <c r="F29" s="105"/>
      <c r="G29" s="105"/>
      <c r="H29" s="105"/>
      <c r="I29" s="105"/>
      <c r="J29" s="105"/>
    </row>
    <row r="30" spans="1:12" ht="12.75" customHeight="1">
      <c r="A30" s="105"/>
      <c r="B30" s="105"/>
      <c r="C30" s="105"/>
      <c r="D30" s="154"/>
      <c r="E30" s="154"/>
      <c r="F30" s="105"/>
      <c r="G30" s="105"/>
      <c r="H30" s="105"/>
      <c r="I30" s="105"/>
      <c r="J30" s="105"/>
    </row>
    <row r="31" spans="1:12" ht="12.75" customHeight="1">
      <c r="A31" s="105"/>
      <c r="B31" s="105"/>
      <c r="C31" s="105"/>
      <c r="D31" s="154"/>
      <c r="E31" s="154"/>
      <c r="F31" s="108">
        <f>C21+F21</f>
        <v>0</v>
      </c>
      <c r="G31" s="105"/>
      <c r="H31" s="105"/>
      <c r="I31" s="105"/>
      <c r="J31" s="105"/>
    </row>
    <row r="32" spans="1:12" ht="12.75" customHeight="1">
      <c r="A32" s="105"/>
      <c r="B32" s="105"/>
      <c r="C32" s="105"/>
      <c r="D32" s="105"/>
      <c r="E32" s="105"/>
      <c r="F32" s="107"/>
      <c r="G32" s="105"/>
      <c r="H32" s="105"/>
      <c r="I32" s="105"/>
      <c r="J32" s="105"/>
    </row>
    <row r="33" spans="1:10">
      <c r="A33" s="109" t="s">
        <v>95</v>
      </c>
      <c r="B33" s="109"/>
      <c r="C33" s="105"/>
      <c r="D33" s="114">
        <v>0</v>
      </c>
      <c r="E33" s="110">
        <v>0</v>
      </c>
      <c r="F33" s="105"/>
      <c r="G33" s="105"/>
      <c r="H33" s="107"/>
      <c r="I33" s="105"/>
      <c r="J33" s="105"/>
    </row>
    <row r="34" spans="1:10" ht="12.75" customHeight="1">
      <c r="A34" s="105"/>
      <c r="B34" s="105"/>
      <c r="C34" s="105"/>
      <c r="D34" s="114"/>
      <c r="E34" s="110"/>
      <c r="F34" s="105"/>
      <c r="G34" s="105"/>
      <c r="H34" s="105"/>
      <c r="I34" s="105"/>
      <c r="J34" s="105"/>
    </row>
    <row r="35" spans="1:10">
      <c r="A35" s="109" t="s">
        <v>77</v>
      </c>
      <c r="B35" s="109"/>
      <c r="C35" s="105"/>
      <c r="D35" s="114">
        <f>I21</f>
        <v>200000</v>
      </c>
      <c r="E35" s="111">
        <f>J21</f>
        <v>17</v>
      </c>
      <c r="F35" s="105"/>
      <c r="G35" s="105"/>
      <c r="H35" s="105"/>
      <c r="I35" s="105"/>
      <c r="J35" s="105"/>
    </row>
    <row r="36" spans="1:10" ht="12.75" customHeight="1">
      <c r="A36" s="105" t="s">
        <v>78</v>
      </c>
      <c r="B36" s="105"/>
      <c r="C36" s="105"/>
      <c r="D36" s="114"/>
      <c r="E36" s="110"/>
      <c r="F36" s="105"/>
      <c r="G36" s="105"/>
      <c r="H36" s="105"/>
      <c r="I36" s="105"/>
      <c r="J36" s="105"/>
    </row>
    <row r="37" spans="1:10">
      <c r="A37" s="109" t="s">
        <v>79</v>
      </c>
      <c r="B37" s="109"/>
      <c r="C37" s="109"/>
      <c r="D37" s="114">
        <f>D21</f>
        <v>0</v>
      </c>
      <c r="E37" s="111">
        <f>E21</f>
        <v>8</v>
      </c>
      <c r="F37" s="105"/>
      <c r="G37" s="105"/>
      <c r="H37" s="105"/>
      <c r="I37" s="105"/>
      <c r="J37" s="105"/>
    </row>
    <row r="38" spans="1:10">
      <c r="A38" s="109" t="s">
        <v>80</v>
      </c>
      <c r="B38" s="109"/>
      <c r="C38" s="109"/>
      <c r="D38" s="114">
        <f>G21</f>
        <v>70000</v>
      </c>
      <c r="E38" s="111">
        <f>H21</f>
        <v>5</v>
      </c>
      <c r="F38" s="105"/>
      <c r="G38" s="105"/>
      <c r="H38" s="105"/>
      <c r="I38" s="105"/>
      <c r="J38" s="105"/>
    </row>
    <row r="39" spans="1:10">
      <c r="A39" s="109" t="s">
        <v>96</v>
      </c>
      <c r="B39" s="109"/>
      <c r="C39" s="105"/>
      <c r="D39" s="112">
        <f>D33+D35-D37-D38</f>
        <v>130000</v>
      </c>
      <c r="E39" s="113">
        <f>E33+E35-E37-E38</f>
        <v>4</v>
      </c>
      <c r="F39" s="153"/>
      <c r="G39" s="154"/>
      <c r="H39" s="105"/>
      <c r="I39" s="105"/>
      <c r="J39" s="105"/>
    </row>
    <row r="40" spans="1:10" ht="12.75" customHeight="1">
      <c r="A40" s="105"/>
      <c r="B40" s="105"/>
      <c r="C40" s="105"/>
      <c r="D40" s="105"/>
      <c r="E40" s="105"/>
      <c r="F40" s="105"/>
      <c r="G40" s="105"/>
      <c r="H40" s="105"/>
      <c r="I40" s="105"/>
      <c r="J40" s="105"/>
    </row>
    <row r="41" spans="1:10" ht="12.75" customHeight="1">
      <c r="A41" s="105"/>
      <c r="B41" s="105"/>
      <c r="C41" s="105"/>
      <c r="D41" s="105"/>
      <c r="E41" s="105"/>
      <c r="F41" s="105"/>
      <c r="G41" s="105"/>
      <c r="H41" s="105"/>
      <c r="I41" s="105"/>
      <c r="J41" s="105"/>
    </row>
    <row r="42" spans="1:10" ht="12.75" customHeight="1">
      <c r="A42" s="105"/>
      <c r="B42" s="105"/>
      <c r="C42" s="105"/>
      <c r="D42" s="105"/>
      <c r="E42" s="105"/>
      <c r="F42" s="105"/>
      <c r="G42" s="105"/>
      <c r="H42" s="105"/>
      <c r="I42" s="105"/>
      <c r="J42" s="105"/>
    </row>
    <row r="43" spans="1:10" ht="12.75" customHeight="1"/>
    <row r="44" spans="1:10" ht="12.75" customHeight="1"/>
    <row r="45" spans="1:10" ht="12.75" customHeight="1"/>
    <row r="46" spans="1:10" ht="12.75" customHeight="1"/>
    <row r="47" spans="1:10" ht="12.75" customHeight="1"/>
    <row r="48" spans="1:10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</sheetData>
  <mergeCells count="32">
    <mergeCell ref="J6:J8"/>
    <mergeCell ref="A2:J2"/>
    <mergeCell ref="A4:A8"/>
    <mergeCell ref="C4:E5"/>
    <mergeCell ref="F4:H5"/>
    <mergeCell ref="I4:J5"/>
    <mergeCell ref="C6:C8"/>
    <mergeCell ref="D6:D8"/>
    <mergeCell ref="E6:E8"/>
    <mergeCell ref="F6:F8"/>
    <mergeCell ref="G6:G8"/>
    <mergeCell ref="H6:H8"/>
    <mergeCell ref="I6:I8"/>
    <mergeCell ref="B4:B8"/>
    <mergeCell ref="H21:H22"/>
    <mergeCell ref="I21:I22"/>
    <mergeCell ref="J21:J22"/>
    <mergeCell ref="C24:C28"/>
    <mergeCell ref="D24:D28"/>
    <mergeCell ref="F24:F28"/>
    <mergeCell ref="G24:G28"/>
    <mergeCell ref="I24:I28"/>
    <mergeCell ref="G21:G22"/>
    <mergeCell ref="D29:D31"/>
    <mergeCell ref="E29:E31"/>
    <mergeCell ref="F39:G39"/>
    <mergeCell ref="A21:A22"/>
    <mergeCell ref="C21:C22"/>
    <mergeCell ref="D21:D22"/>
    <mergeCell ref="E21:E22"/>
    <mergeCell ref="F21:F22"/>
    <mergeCell ref="B21:B22"/>
  </mergeCells>
  <pageMargins left="0.37" right="0.28999999999999998" top="0.74803149606299213" bottom="0.35433070866141736" header="0" footer="0"/>
  <pageSetup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CHAUSSON</vt:lpstr>
      <vt:lpstr>CONTROLE STOCK</vt:lpstr>
      <vt:lpstr>'CONTROLE STOCK'!Zone_d_impression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Soizig</dc:creator>
  <cp:lastModifiedBy>Soizig</cp:lastModifiedBy>
  <cp:lastPrinted>2018-05-21T16:14:46Z</cp:lastPrinted>
  <dcterms:created xsi:type="dcterms:W3CDTF">2018-03-15T09:35:35Z</dcterms:created>
  <dcterms:modified xsi:type="dcterms:W3CDTF">2018-06-03T19:34:10Z</dcterms:modified>
</cp:coreProperties>
</file>