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E:\Macro P2 - MODELE OK pour utilisation\"/>
    </mc:Choice>
  </mc:AlternateContent>
  <bookViews>
    <workbookView xWindow="0" yWindow="0" windowWidth="24000" windowHeight="9000" tabRatio="585" activeTab="2"/>
  </bookViews>
  <sheets>
    <sheet name="BD" sheetId="2" r:id="rId1"/>
    <sheet name="Liste" sheetId="5" r:id="rId2"/>
    <sheet name="page2" sheetId="7" r:id="rId3"/>
    <sheet name="Feuil3" sheetId="6" r:id="rId4"/>
  </sheets>
  <externalReferences>
    <externalReference r:id="rId5"/>
  </externalReferences>
  <definedNames>
    <definedName name="_xlnm._FilterDatabase" localSheetId="0" hidden="1">BD!$Y$7:$AA$64</definedName>
    <definedName name="Ind_ListeCharge">OFFSET(Liste!$C$2,0,0,COUNTIF(Liste!$C:$C,"&gt;&lt;")-1,1)</definedName>
    <definedName name="ListCharge">Tab_Inter[Intervenant]</definedName>
    <definedName name="tableau1">BD!$Y$2:$DM$2</definedName>
    <definedName name="Total_CM">#REF!</definedName>
    <definedName name="Total_CMTD_repartis">#REF!</definedName>
    <definedName name="Total_TD">#REF!</definedName>
    <definedName name="ValContratInter">VLOOKUP(page2!G67,Tab_Inter[[Intervenant]:[UE5P]],2,FALSE)</definedName>
    <definedName name="_xlnm.Print_Area" localSheetId="2">page2!$A$1:$O$84</definedName>
    <definedName name="_xlnm.Print_Area">page2!$A$1:$N$40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70" i="7" l="1"/>
  <c r="J69" i="7"/>
  <c r="J68" i="7"/>
  <c r="J67" i="7"/>
  <c r="J66" i="7"/>
  <c r="J65" i="7"/>
  <c r="J64" i="7"/>
  <c r="J63" i="7"/>
  <c r="J62" i="7"/>
  <c r="J61" i="7"/>
  <c r="J60" i="7"/>
  <c r="J59" i="7"/>
  <c r="J58" i="7"/>
  <c r="J57" i="7"/>
  <c r="J56" i="7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S8" i="2" l="1"/>
  <c r="U8" i="2" s="1"/>
  <c r="S9" i="2"/>
  <c r="T9" i="2" s="1"/>
  <c r="S10" i="2"/>
  <c r="U10" i="2" s="1"/>
  <c r="S11" i="2"/>
  <c r="T11" i="2" s="1"/>
  <c r="S12" i="2"/>
  <c r="U12" i="2" s="1"/>
  <c r="S13" i="2"/>
  <c r="T13" i="2" s="1"/>
  <c r="S14" i="2"/>
  <c r="U14" i="2" s="1"/>
  <c r="S15" i="2"/>
  <c r="T15" i="2" s="1"/>
  <c r="S16" i="2"/>
  <c r="U16" i="2" s="1"/>
  <c r="S17" i="2"/>
  <c r="T17" i="2" s="1"/>
  <c r="S18" i="2"/>
  <c r="U18" i="2" s="1"/>
  <c r="S19" i="2"/>
  <c r="T19" i="2" s="1"/>
  <c r="S20" i="2"/>
  <c r="U20" i="2" s="1"/>
  <c r="S21" i="2"/>
  <c r="T21" i="2" s="1"/>
  <c r="S22" i="2"/>
  <c r="U22" i="2" s="1"/>
  <c r="S23" i="2"/>
  <c r="T23" i="2" s="1"/>
  <c r="S24" i="2"/>
  <c r="U24" i="2" s="1"/>
  <c r="S25" i="2"/>
  <c r="T25" i="2" s="1"/>
  <c r="S26" i="2"/>
  <c r="U26" i="2" s="1"/>
  <c r="S27" i="2"/>
  <c r="T27" i="2" s="1"/>
  <c r="S28" i="2"/>
  <c r="U28" i="2" s="1"/>
  <c r="S29" i="2"/>
  <c r="T29" i="2" s="1"/>
  <c r="S30" i="2"/>
  <c r="U30" i="2" s="1"/>
  <c r="S31" i="2"/>
  <c r="T31" i="2" s="1"/>
  <c r="S32" i="2"/>
  <c r="U32" i="2" s="1"/>
  <c r="S33" i="2"/>
  <c r="T33" i="2" s="1"/>
  <c r="S34" i="2"/>
  <c r="U34" i="2" s="1"/>
  <c r="S35" i="2"/>
  <c r="T35" i="2" s="1"/>
  <c r="S36" i="2"/>
  <c r="U36" i="2" s="1"/>
  <c r="S37" i="2"/>
  <c r="T37" i="2" s="1"/>
  <c r="S38" i="2"/>
  <c r="U38" i="2" s="1"/>
  <c r="S39" i="2"/>
  <c r="T39" i="2" s="1"/>
  <c r="S40" i="2"/>
  <c r="U40" i="2" s="1"/>
  <c r="S41" i="2"/>
  <c r="T41" i="2" s="1"/>
  <c r="S42" i="2"/>
  <c r="U42" i="2" s="1"/>
  <c r="S43" i="2"/>
  <c r="T43" i="2" s="1"/>
  <c r="S44" i="2"/>
  <c r="U44" i="2" s="1"/>
  <c r="S45" i="2"/>
  <c r="T45" i="2" s="1"/>
  <c r="S46" i="2"/>
  <c r="U46" i="2" s="1"/>
  <c r="S47" i="2"/>
  <c r="T47" i="2" s="1"/>
  <c r="S48" i="2"/>
  <c r="U48" i="2" s="1"/>
  <c r="S49" i="2"/>
  <c r="T49" i="2" s="1"/>
  <c r="S50" i="2"/>
  <c r="U50" i="2" s="1"/>
  <c r="S51" i="2"/>
  <c r="T51" i="2" s="1"/>
  <c r="S52" i="2"/>
  <c r="U52" i="2" s="1"/>
  <c r="S53" i="2"/>
  <c r="T53" i="2" s="1"/>
  <c r="S54" i="2"/>
  <c r="U54" i="2" s="1"/>
  <c r="S55" i="2"/>
  <c r="T55" i="2" s="1"/>
  <c r="S56" i="2"/>
  <c r="U56" i="2" s="1"/>
  <c r="S57" i="2"/>
  <c r="T57" i="2" s="1"/>
  <c r="S58" i="2"/>
  <c r="U58" i="2" s="1"/>
  <c r="S59" i="2"/>
  <c r="T59" i="2" s="1"/>
  <c r="S60" i="2"/>
  <c r="U60" i="2" s="1"/>
  <c r="S61" i="2"/>
  <c r="T61" i="2" s="1"/>
  <c r="S62" i="2"/>
  <c r="U62" i="2" s="1"/>
  <c r="S63" i="2"/>
  <c r="T63" i="2" s="1"/>
  <c r="S64" i="2"/>
  <c r="U64" i="2" s="1"/>
  <c r="S7" i="2"/>
  <c r="U7" i="2" s="1"/>
  <c r="T10" i="2" l="1"/>
  <c r="T8" i="2"/>
  <c r="T60" i="2"/>
  <c r="T54" i="2"/>
  <c r="T48" i="2"/>
  <c r="T42" i="2"/>
  <c r="T40" i="2"/>
  <c r="T38" i="2"/>
  <c r="T36" i="2"/>
  <c r="T34" i="2"/>
  <c r="T32" i="2"/>
  <c r="T30" i="2"/>
  <c r="T28" i="2"/>
  <c r="T26" i="2"/>
  <c r="T24" i="2"/>
  <c r="T22" i="2"/>
  <c r="T20" i="2"/>
  <c r="T18" i="2"/>
  <c r="T16" i="2"/>
  <c r="T14" i="2"/>
  <c r="T62" i="2"/>
  <c r="T58" i="2"/>
  <c r="T56" i="2"/>
  <c r="T52" i="2"/>
  <c r="T50" i="2"/>
  <c r="T46" i="2"/>
  <c r="T44" i="2"/>
  <c r="T64" i="2"/>
  <c r="T12" i="2"/>
  <c r="U63" i="2"/>
  <c r="U61" i="2"/>
  <c r="U59" i="2"/>
  <c r="U57" i="2"/>
  <c r="U55" i="2"/>
  <c r="U53" i="2"/>
  <c r="U51" i="2"/>
  <c r="U49" i="2"/>
  <c r="U47" i="2"/>
  <c r="U45" i="2"/>
  <c r="U43" i="2"/>
  <c r="U41" i="2"/>
  <c r="U39" i="2"/>
  <c r="U37" i="2"/>
  <c r="U35" i="2"/>
  <c r="U33" i="2"/>
  <c r="U31" i="2"/>
  <c r="U29" i="2"/>
  <c r="U27" i="2"/>
  <c r="U25" i="2"/>
  <c r="U23" i="2"/>
  <c r="U21" i="2"/>
  <c r="U19" i="2"/>
  <c r="U17" i="2"/>
  <c r="U15" i="2"/>
  <c r="U13" i="2"/>
  <c r="U11" i="2"/>
  <c r="U9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7" i="2"/>
  <c r="M8" i="2" l="1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7" i="2"/>
  <c r="AT65" i="2" l="1"/>
  <c r="AU65" i="2"/>
  <c r="AV65" i="2"/>
  <c r="C25" i="5" l="1"/>
  <c r="G46" i="2" l="1"/>
  <c r="O46" i="2" s="1"/>
  <c r="G45" i="2"/>
  <c r="O45" i="2" s="1"/>
  <c r="G44" i="2"/>
  <c r="O44" i="2" s="1"/>
  <c r="G43" i="2"/>
  <c r="O43" i="2" s="1"/>
  <c r="G41" i="2" l="1"/>
  <c r="O41" i="2" s="1"/>
  <c r="G7" i="2"/>
  <c r="G8" i="2"/>
  <c r="O8" i="2" s="1"/>
  <c r="G9" i="2"/>
  <c r="O9" i="2" s="1"/>
  <c r="G10" i="2"/>
  <c r="O10" i="2" s="1"/>
  <c r="G11" i="2"/>
  <c r="O11" i="2" s="1"/>
  <c r="G12" i="2"/>
  <c r="G13" i="2"/>
  <c r="O13" i="2" s="1"/>
  <c r="G14" i="2"/>
  <c r="O14" i="2" s="1"/>
  <c r="G15" i="2"/>
  <c r="O15" i="2" s="1"/>
  <c r="G16" i="2"/>
  <c r="O16" i="2" s="1"/>
  <c r="G17" i="2"/>
  <c r="O17" i="2" s="1"/>
  <c r="G18" i="2"/>
  <c r="O18" i="2" s="1"/>
  <c r="G19" i="2"/>
  <c r="O19" i="2" s="1"/>
  <c r="G20" i="2"/>
  <c r="O20" i="2" s="1"/>
  <c r="G21" i="2"/>
  <c r="O21" i="2" s="1"/>
  <c r="G22" i="2"/>
  <c r="O22" i="2" s="1"/>
  <c r="G23" i="2"/>
  <c r="O23" i="2" s="1"/>
  <c r="G24" i="2"/>
  <c r="O24" i="2" s="1"/>
  <c r="G25" i="2"/>
  <c r="O25" i="2" s="1"/>
  <c r="G26" i="2"/>
  <c r="O26" i="2" s="1"/>
  <c r="G27" i="2"/>
  <c r="O27" i="2" s="1"/>
  <c r="G28" i="2"/>
  <c r="O28" i="2" s="1"/>
  <c r="G29" i="2"/>
  <c r="O29" i="2" s="1"/>
  <c r="G30" i="2"/>
  <c r="O30" i="2" s="1"/>
  <c r="G31" i="2"/>
  <c r="O31" i="2" s="1"/>
  <c r="G32" i="2"/>
  <c r="O32" i="2" s="1"/>
  <c r="G33" i="2"/>
  <c r="O33" i="2" s="1"/>
  <c r="G34" i="2"/>
  <c r="O34" i="2" s="1"/>
  <c r="G35" i="2"/>
  <c r="O35" i="2" s="1"/>
  <c r="G36" i="2"/>
  <c r="O36" i="2" s="1"/>
  <c r="G37" i="2"/>
  <c r="O37" i="2" s="1"/>
  <c r="G38" i="2"/>
  <c r="O38" i="2" s="1"/>
  <c r="G39" i="2"/>
  <c r="O39" i="2" s="1"/>
  <c r="G40" i="2"/>
  <c r="O40" i="2" s="1"/>
  <c r="G42" i="2"/>
  <c r="O42" i="2" s="1"/>
  <c r="G47" i="2"/>
  <c r="O47" i="2" s="1"/>
  <c r="G48" i="2"/>
  <c r="O48" i="2" s="1"/>
  <c r="G49" i="2"/>
  <c r="O49" i="2" s="1"/>
  <c r="G50" i="2"/>
  <c r="O50" i="2" s="1"/>
  <c r="G51" i="2"/>
  <c r="O51" i="2" s="1"/>
  <c r="G52" i="2"/>
  <c r="O52" i="2" s="1"/>
  <c r="G53" i="2"/>
  <c r="O53" i="2" s="1"/>
  <c r="G54" i="2"/>
  <c r="O54" i="2" s="1"/>
  <c r="G55" i="2"/>
  <c r="O55" i="2" s="1"/>
  <c r="G56" i="2"/>
  <c r="O56" i="2" s="1"/>
  <c r="G57" i="2"/>
  <c r="O57" i="2" s="1"/>
  <c r="G58" i="2"/>
  <c r="O58" i="2" s="1"/>
  <c r="G59" i="2"/>
  <c r="O59" i="2" s="1"/>
  <c r="G60" i="2"/>
  <c r="O60" i="2" s="1"/>
  <c r="G61" i="2"/>
  <c r="O61" i="2" s="1"/>
  <c r="G62" i="2"/>
  <c r="O62" i="2" s="1"/>
  <c r="G63" i="2"/>
  <c r="O63" i="2" s="1"/>
  <c r="G64" i="2"/>
  <c r="O64" i="2" s="1"/>
  <c r="N12" i="2" l="1"/>
  <c r="O12" i="2"/>
  <c r="N7" i="2"/>
  <c r="O7" i="2"/>
  <c r="J11" i="7"/>
  <c r="J45" i="2"/>
  <c r="R45" i="2" s="1"/>
  <c r="J46" i="2"/>
  <c r="J47" i="2"/>
  <c r="R47" i="2" s="1"/>
  <c r="J48" i="2"/>
  <c r="J49" i="2"/>
  <c r="R49" i="2" s="1"/>
  <c r="J50" i="2"/>
  <c r="J51" i="2"/>
  <c r="R51" i="2" s="1"/>
  <c r="N45" i="2"/>
  <c r="N46" i="2"/>
  <c r="N48" i="2"/>
  <c r="N49" i="2"/>
  <c r="N50" i="2"/>
  <c r="J52" i="2"/>
  <c r="J53" i="2"/>
  <c r="R53" i="2" s="1"/>
  <c r="J54" i="2"/>
  <c r="R54" i="2" s="1"/>
  <c r="J55" i="2"/>
  <c r="R55" i="2" s="1"/>
  <c r="J56" i="2"/>
  <c r="J57" i="2"/>
  <c r="R57" i="2" s="1"/>
  <c r="J58" i="2"/>
  <c r="R58" i="2" s="1"/>
  <c r="N52" i="2"/>
  <c r="N56" i="2"/>
  <c r="J59" i="2"/>
  <c r="J60" i="2"/>
  <c r="R60" i="2" s="1"/>
  <c r="J61" i="2"/>
  <c r="R61" i="2" s="1"/>
  <c r="J62" i="2"/>
  <c r="R62" i="2" s="1"/>
  <c r="J63" i="2"/>
  <c r="J64" i="2"/>
  <c r="R64" i="2" s="1"/>
  <c r="J14" i="2"/>
  <c r="R14" i="2" s="1"/>
  <c r="J15" i="2"/>
  <c r="R15" i="2" s="1"/>
  <c r="J16" i="2"/>
  <c r="R16" i="2" s="1"/>
  <c r="J17" i="2"/>
  <c r="R17" i="2" s="1"/>
  <c r="J18" i="2"/>
  <c r="R18" i="2" s="1"/>
  <c r="J19" i="2"/>
  <c r="R19" i="2" s="1"/>
  <c r="J20" i="2"/>
  <c r="R20" i="2" s="1"/>
  <c r="J21" i="2"/>
  <c r="R21" i="2" s="1"/>
  <c r="J22" i="2"/>
  <c r="R22" i="2" s="1"/>
  <c r="J23" i="2"/>
  <c r="R23" i="2" s="1"/>
  <c r="J24" i="2"/>
  <c r="R24" i="2" s="1"/>
  <c r="J25" i="2"/>
  <c r="R25" i="2" s="1"/>
  <c r="J26" i="2"/>
  <c r="R26" i="2" s="1"/>
  <c r="J27" i="2"/>
  <c r="R27" i="2" s="1"/>
  <c r="J28" i="2"/>
  <c r="R28" i="2" s="1"/>
  <c r="J29" i="2"/>
  <c r="R29" i="2" s="1"/>
  <c r="J30" i="2"/>
  <c r="R30" i="2" s="1"/>
  <c r="J31" i="2"/>
  <c r="R31" i="2" s="1"/>
  <c r="J32" i="2"/>
  <c r="R32" i="2" s="1"/>
  <c r="N30" i="2"/>
  <c r="N32" i="2"/>
  <c r="J33" i="2"/>
  <c r="R33" i="2" s="1"/>
  <c r="N33" i="2"/>
  <c r="J34" i="2"/>
  <c r="R34" i="2" s="1"/>
  <c r="N34" i="2"/>
  <c r="J35" i="2"/>
  <c r="R35" i="2" s="1"/>
  <c r="J36" i="2"/>
  <c r="R36" i="2" s="1"/>
  <c r="J37" i="2"/>
  <c r="R37" i="2" s="1"/>
  <c r="N37" i="2"/>
  <c r="J38" i="2"/>
  <c r="R38" i="2" s="1"/>
  <c r="N38" i="2"/>
  <c r="J39" i="2"/>
  <c r="R39" i="2" s="1"/>
  <c r="J40" i="2"/>
  <c r="R40" i="2" s="1"/>
  <c r="J41" i="2"/>
  <c r="R41" i="2" s="1"/>
  <c r="N41" i="2"/>
  <c r="J42" i="2"/>
  <c r="R42" i="2" s="1"/>
  <c r="N42" i="2"/>
  <c r="J43" i="2"/>
  <c r="R43" i="2" s="1"/>
  <c r="J44" i="2"/>
  <c r="R44" i="2" s="1"/>
  <c r="L56" i="2" l="1"/>
  <c r="R56" i="2"/>
  <c r="L52" i="2"/>
  <c r="R52" i="2"/>
  <c r="L63" i="2"/>
  <c r="R63" i="2"/>
  <c r="L59" i="2"/>
  <c r="R59" i="2"/>
  <c r="L50" i="2"/>
  <c r="R50" i="2"/>
  <c r="L48" i="2"/>
  <c r="R48" i="2"/>
  <c r="L46" i="2"/>
  <c r="R46" i="2"/>
  <c r="Q49" i="2"/>
  <c r="Q45" i="2"/>
  <c r="Q58" i="2"/>
  <c r="Q54" i="2"/>
  <c r="Q50" i="2"/>
  <c r="Q46" i="2"/>
  <c r="Q42" i="2"/>
  <c r="Q51" i="2"/>
  <c r="Q47" i="2"/>
  <c r="Q38" i="2"/>
  <c r="Q62" i="2"/>
  <c r="Q37" i="2"/>
  <c r="Q33" i="2"/>
  <c r="Q41" i="2"/>
  <c r="Q55" i="2"/>
  <c r="Q44" i="2"/>
  <c r="Q40" i="2"/>
  <c r="Q36" i="2"/>
  <c r="Q57" i="2"/>
  <c r="Q53" i="2"/>
  <c r="Q43" i="2"/>
  <c r="Q39" i="2"/>
  <c r="Q35" i="2"/>
  <c r="Q16" i="2"/>
  <c r="Q48" i="2"/>
  <c r="N44" i="2"/>
  <c r="N40" i="2"/>
  <c r="N36" i="2"/>
  <c r="L58" i="2"/>
  <c r="L54" i="2"/>
  <c r="L51" i="2"/>
  <c r="L47" i="2"/>
  <c r="N43" i="2"/>
  <c r="N39" i="2"/>
  <c r="N35" i="2"/>
  <c r="N61" i="2"/>
  <c r="N58" i="2"/>
  <c r="N54" i="2"/>
  <c r="N51" i="2"/>
  <c r="N47" i="2"/>
  <c r="L49" i="2"/>
  <c r="L45" i="2"/>
  <c r="N55" i="2"/>
  <c r="L55" i="2"/>
  <c r="Q31" i="2"/>
  <c r="Q29" i="2"/>
  <c r="Q27" i="2"/>
  <c r="Q25" i="2"/>
  <c r="Q23" i="2"/>
  <c r="Q21" i="2"/>
  <c r="Q19" i="2"/>
  <c r="Q17" i="2"/>
  <c r="Q15" i="2"/>
  <c r="Q32" i="2"/>
  <c r="L29" i="2"/>
  <c r="N17" i="2"/>
  <c r="N64" i="2"/>
  <c r="N62" i="2"/>
  <c r="N60" i="2"/>
  <c r="Q56" i="2"/>
  <c r="Q52" i="2"/>
  <c r="N57" i="2"/>
  <c r="N53" i="2"/>
  <c r="L57" i="2"/>
  <c r="L53" i="2"/>
  <c r="Q63" i="2"/>
  <c r="Q61" i="2"/>
  <c r="Q59" i="2"/>
  <c r="L64" i="2"/>
  <c r="L62" i="2"/>
  <c r="L60" i="2"/>
  <c r="L34" i="2"/>
  <c r="L33" i="2"/>
  <c r="Q64" i="2"/>
  <c r="Q60" i="2"/>
  <c r="N63" i="2"/>
  <c r="N59" i="2"/>
  <c r="L61" i="2"/>
  <c r="N28" i="2"/>
  <c r="N26" i="2"/>
  <c r="N24" i="2"/>
  <c r="N22" i="2"/>
  <c r="N20" i="2"/>
  <c r="N18" i="2"/>
  <c r="N16" i="2"/>
  <c r="N14" i="2"/>
  <c r="L32" i="2"/>
  <c r="L30" i="2"/>
  <c r="L28" i="2"/>
  <c r="L26" i="2"/>
  <c r="L24" i="2"/>
  <c r="L22" i="2"/>
  <c r="L20" i="2"/>
  <c r="L18" i="2"/>
  <c r="L16" i="2"/>
  <c r="L14" i="2"/>
  <c r="N25" i="2"/>
  <c r="L21" i="2"/>
  <c r="Q24" i="2"/>
  <c r="Q28" i="2"/>
  <c r="Q20" i="2"/>
  <c r="N29" i="2"/>
  <c r="N21" i="2"/>
  <c r="L25" i="2"/>
  <c r="L17" i="2"/>
  <c r="Q30" i="2"/>
  <c r="Q26" i="2"/>
  <c r="Q22" i="2"/>
  <c r="Q18" i="2"/>
  <c r="Q14" i="2"/>
  <c r="N31" i="2"/>
  <c r="N27" i="2"/>
  <c r="N23" i="2"/>
  <c r="N19" i="2"/>
  <c r="N15" i="2"/>
  <c r="L31" i="2"/>
  <c r="L27" i="2"/>
  <c r="L23" i="2"/>
  <c r="L19" i="2"/>
  <c r="L15" i="2"/>
  <c r="L35" i="2"/>
  <c r="L44" i="2"/>
  <c r="L43" i="2"/>
  <c r="L42" i="2"/>
  <c r="L41" i="2"/>
  <c r="L40" i="2"/>
  <c r="L39" i="2"/>
  <c r="L38" i="2"/>
  <c r="L37" i="2"/>
  <c r="L36" i="2"/>
  <c r="Q34" i="2"/>
  <c r="J11" i="2"/>
  <c r="R11" i="2" s="1"/>
  <c r="N11" i="2"/>
  <c r="J9" i="2"/>
  <c r="R9" i="2" s="1"/>
  <c r="N9" i="2"/>
  <c r="J12" i="2"/>
  <c r="R12" i="2" s="1"/>
  <c r="L11" i="2" l="1"/>
  <c r="L9" i="2"/>
  <c r="Q11" i="2"/>
  <c r="Q9" i="2"/>
  <c r="L12" i="2"/>
  <c r="Q12" i="2"/>
  <c r="Z65" i="2" l="1"/>
  <c r="Y65" i="2"/>
  <c r="J8" i="2"/>
  <c r="R8" i="2" s="1"/>
  <c r="J10" i="2"/>
  <c r="R10" i="2" s="1"/>
  <c r="J13" i="2"/>
  <c r="R13" i="2" s="1"/>
  <c r="J7" i="2"/>
  <c r="R7" i="2" s="1"/>
  <c r="N8" i="2"/>
  <c r="N10" i="2"/>
  <c r="T7" i="2"/>
  <c r="N13" i="2" l="1"/>
  <c r="Y1" i="2" l="1"/>
  <c r="C4" i="7" l="1"/>
  <c r="AH65" i="2" l="1"/>
  <c r="AE65" i="2"/>
  <c r="AF65" i="2"/>
  <c r="AG65" i="2"/>
  <c r="AI65" i="2"/>
  <c r="AJ65" i="2"/>
  <c r="AK65" i="2"/>
  <c r="AL65" i="2"/>
  <c r="AM65" i="2"/>
  <c r="AN65" i="2"/>
  <c r="AO65" i="2"/>
  <c r="AP65" i="2"/>
  <c r="AQ65" i="2"/>
  <c r="AR65" i="2"/>
  <c r="AS65" i="2"/>
  <c r="AW65" i="2"/>
  <c r="AX65" i="2"/>
  <c r="AY65" i="2"/>
  <c r="AZ65" i="2"/>
  <c r="BA65" i="2"/>
  <c r="BB65" i="2"/>
  <c r="BC65" i="2"/>
  <c r="BD65" i="2"/>
  <c r="BE65" i="2"/>
  <c r="BF65" i="2"/>
  <c r="BG65" i="2"/>
  <c r="BH65" i="2"/>
  <c r="BI65" i="2"/>
  <c r="BJ65" i="2"/>
  <c r="BK65" i="2"/>
  <c r="BL65" i="2"/>
  <c r="BM65" i="2"/>
  <c r="BN65" i="2"/>
  <c r="BO65" i="2"/>
  <c r="BP65" i="2"/>
  <c r="BQ65" i="2"/>
  <c r="BR65" i="2"/>
  <c r="BS65" i="2"/>
  <c r="BT65" i="2"/>
  <c r="BU65" i="2"/>
  <c r="BV65" i="2"/>
  <c r="BW65" i="2"/>
  <c r="BX65" i="2"/>
  <c r="BY65" i="2"/>
  <c r="BZ65" i="2"/>
  <c r="CA65" i="2"/>
  <c r="CB65" i="2"/>
  <c r="CC65" i="2"/>
  <c r="CD65" i="2"/>
  <c r="CE65" i="2"/>
  <c r="CF65" i="2"/>
  <c r="CG65" i="2"/>
  <c r="CH65" i="2"/>
  <c r="CI65" i="2"/>
  <c r="CJ65" i="2"/>
  <c r="CK65" i="2"/>
  <c r="CL65" i="2"/>
  <c r="CM65" i="2"/>
  <c r="CN65" i="2"/>
  <c r="CO65" i="2"/>
  <c r="CP65" i="2"/>
  <c r="CQ65" i="2"/>
  <c r="CR65" i="2"/>
  <c r="CS65" i="2"/>
  <c r="CT65" i="2"/>
  <c r="CU65" i="2"/>
  <c r="CV65" i="2"/>
  <c r="CW65" i="2"/>
  <c r="CX65" i="2"/>
  <c r="CY65" i="2"/>
  <c r="CZ65" i="2"/>
  <c r="DA65" i="2"/>
  <c r="DB65" i="2"/>
  <c r="DC65" i="2"/>
  <c r="DD65" i="2"/>
  <c r="DE65" i="2"/>
  <c r="DF65" i="2"/>
  <c r="DG65" i="2"/>
  <c r="DH65" i="2"/>
  <c r="DI65" i="2"/>
  <c r="DJ65" i="2"/>
  <c r="DK65" i="2"/>
  <c r="DL65" i="2"/>
  <c r="DM65" i="2"/>
  <c r="AD65" i="2"/>
  <c r="AC65" i="2"/>
  <c r="AB65" i="2"/>
  <c r="AA65" i="2"/>
  <c r="AE66" i="2" l="1"/>
  <c r="AH66" i="2"/>
  <c r="AB66" i="2"/>
  <c r="DK66" i="2"/>
  <c r="DE66" i="2"/>
  <c r="CY66" i="2"/>
  <c r="CS66" i="2"/>
  <c r="CM66" i="2"/>
  <c r="CG66" i="2"/>
  <c r="CA66" i="2"/>
  <c r="BU66" i="2"/>
  <c r="BO66" i="2"/>
  <c r="BI66" i="2"/>
  <c r="BC66" i="2"/>
  <c r="AW66" i="2"/>
  <c r="AQ66" i="2"/>
  <c r="AK66" i="2"/>
  <c r="DH66" i="2"/>
  <c r="DB66" i="2"/>
  <c r="CV66" i="2"/>
  <c r="CP66" i="2"/>
  <c r="CJ66" i="2"/>
  <c r="CD66" i="2"/>
  <c r="BX66" i="2"/>
  <c r="BR66" i="2"/>
  <c r="BL66" i="2"/>
  <c r="BF66" i="2"/>
  <c r="AZ66" i="2"/>
  <c r="AT66" i="2"/>
  <c r="AN66" i="2"/>
  <c r="Y66" i="2"/>
  <c r="G68" i="2" l="1"/>
  <c r="M4" i="2"/>
  <c r="P4" i="2"/>
  <c r="S4" i="2"/>
  <c r="Q7" i="2" l="1"/>
  <c r="L13" i="2" l="1"/>
  <c r="L8" i="2"/>
  <c r="L10" i="2"/>
  <c r="Q10" i="2"/>
  <c r="Q13" i="2"/>
  <c r="Q8" i="2"/>
  <c r="C38" i="5" l="1"/>
  <c r="C37" i="5"/>
  <c r="C36" i="5"/>
  <c r="C35" i="5"/>
  <c r="C34" i="5"/>
  <c r="C33" i="5"/>
  <c r="C32" i="5"/>
  <c r="C31" i="5"/>
  <c r="C30" i="5"/>
  <c r="C29" i="5"/>
  <c r="C28" i="5"/>
  <c r="C27" i="5"/>
  <c r="C26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C3" i="5"/>
  <c r="C2" i="5"/>
  <c r="AH2" i="2" l="1"/>
  <c r="AN2" i="2"/>
  <c r="AT2" i="2"/>
  <c r="AZ2" i="2"/>
  <c r="BF2" i="2"/>
  <c r="BL2" i="2"/>
  <c r="BR2" i="2"/>
  <c r="BX2" i="2"/>
  <c r="CD2" i="2"/>
  <c r="CJ2" i="2"/>
  <c r="CP2" i="2"/>
  <c r="CV2" i="2"/>
  <c r="DB2" i="2"/>
  <c r="DH2" i="2"/>
  <c r="AK2" i="2"/>
  <c r="AQ2" i="2"/>
  <c r="AW2" i="2"/>
  <c r="BC2" i="2"/>
  <c r="BI2" i="2"/>
  <c r="BO2" i="2"/>
  <c r="BU2" i="2"/>
  <c r="CA2" i="2"/>
  <c r="CG2" i="2"/>
  <c r="CM2" i="2"/>
  <c r="CS2" i="2"/>
  <c r="CY2" i="2"/>
  <c r="DE2" i="2"/>
  <c r="DK2" i="2"/>
  <c r="Y2" i="2"/>
  <c r="AB2" i="2"/>
  <c r="AE2" i="2"/>
  <c r="L7" i="2"/>
  <c r="L65" i="2" s="1"/>
  <c r="G67" i="2" l="1"/>
  <c r="G69" i="2" s="1"/>
</calcChain>
</file>

<file path=xl/comments1.xml><?xml version="1.0" encoding="utf-8"?>
<comments xmlns="http://schemas.openxmlformats.org/spreadsheetml/2006/main">
  <authors>
    <author>Qwazerty</author>
    <author>ALEX</author>
  </authors>
  <commentList>
    <comment ref="D12" authorId="0" shapeId="0">
      <text>
        <r>
          <rPr>
            <b/>
            <sz val="9"/>
            <color indexed="81"/>
            <rFont val="Tahoma"/>
            <family val="2"/>
          </rPr>
          <t>Qwazerty:</t>
        </r>
        <r>
          <rPr>
            <sz val="9"/>
            <color indexed="81"/>
            <rFont val="Tahoma"/>
            <family val="2"/>
          </rPr>
          <t xml:space="preserve">
L pour licence,
M pour master, 
LP pour licence pro 
MP pour master pro</t>
        </r>
      </text>
    </comment>
    <comment ref="E12" authorId="1" shapeId="0">
      <text>
        <r>
          <rPr>
            <b/>
            <sz val="9"/>
            <color indexed="81"/>
            <rFont val="Tahoma"/>
            <family val="2"/>
          </rPr>
          <t>ALEX:</t>
        </r>
        <r>
          <rPr>
            <sz val="9"/>
            <color indexed="81"/>
            <rFont val="Tahoma"/>
            <family val="2"/>
          </rPr>
          <t xml:space="preserve">
FI : pour formation initiale
FC : pour formation continue
App : pour aprentissage</t>
        </r>
      </text>
    </comment>
  </commentList>
</comments>
</file>

<file path=xl/sharedStrings.xml><?xml version="1.0" encoding="utf-8"?>
<sst xmlns="http://schemas.openxmlformats.org/spreadsheetml/2006/main" count="486" uniqueCount="318">
  <si>
    <t xml:space="preserve">quotité de travail / situation </t>
  </si>
  <si>
    <t>service dû</t>
  </si>
  <si>
    <t>Code Pacome</t>
  </si>
  <si>
    <t>Code APOGEE</t>
  </si>
  <si>
    <t>CM</t>
  </si>
  <si>
    <t>TD</t>
  </si>
  <si>
    <t>Statut</t>
  </si>
  <si>
    <t>INFORMATIONS SUR LE MODULE</t>
  </si>
  <si>
    <t>intitulé de l' UE
(Obligatoire)</t>
  </si>
  <si>
    <t>Responsable de l'enseignement (1)</t>
  </si>
  <si>
    <t>Nombre
 total d'heures prévues</t>
  </si>
  <si>
    <t>TOTAL</t>
  </si>
  <si>
    <t>Dates prévues pour l'intervention
(ne pas mélanger les semestres)</t>
  </si>
  <si>
    <t>cocher  la période (obligatoire)</t>
  </si>
  <si>
    <t>Intitulé de l'UE</t>
  </si>
  <si>
    <t>Nom-prénom des intervenants</t>
  </si>
  <si>
    <t>Code de l' UE
(pacome)</t>
  </si>
  <si>
    <t>Code de l' UE
(Apogée)</t>
  </si>
  <si>
    <t>CM2</t>
  </si>
  <si>
    <t>TD3</t>
  </si>
  <si>
    <t>CM1</t>
  </si>
  <si>
    <t>CM3</t>
  </si>
  <si>
    <t>TD1</t>
  </si>
  <si>
    <t>TD2</t>
  </si>
  <si>
    <t>Nom</t>
  </si>
  <si>
    <t>Prénom</t>
  </si>
  <si>
    <t>Intervenant</t>
  </si>
  <si>
    <t>SFAD</t>
  </si>
  <si>
    <t>Contrat</t>
  </si>
  <si>
    <t>CADRES A COMPLETER PAR LE RESPONSABLE DE L'ENSEIGNEMENT</t>
  </si>
  <si>
    <t>A remplir par la composante, de manière très lisible, en précisant Formation Initiale (FI), ou Formation Continue (FC), ou Apprentissage (App)
Licence (L) - Master (M) - Licence professionnelle (LP) - Master professionnel (MP)</t>
  </si>
  <si>
    <t>FI
FC
APP</t>
  </si>
  <si>
    <t>L-M-LP-MP</t>
  </si>
  <si>
    <t>Crédits</t>
  </si>
  <si>
    <t>HCM</t>
  </si>
  <si>
    <t>NB Gp CM</t>
  </si>
  <si>
    <t>TOTAL HCM converties en HTD (coeff : 1,5)</t>
  </si>
  <si>
    <t>HTD</t>
  </si>
  <si>
    <t>NB Gp 
TD</t>
  </si>
  <si>
    <t>TOTAL HTD</t>
  </si>
  <si>
    <t xml:space="preserve">            
Solde
          HTD
            (CM+TD)</t>
  </si>
  <si>
    <t>CM4</t>
  </si>
  <si>
    <t>TD4</t>
  </si>
  <si>
    <t>CM5</t>
  </si>
  <si>
    <t>TD5</t>
  </si>
  <si>
    <t xml:space="preserve">BILAN 
TOTAL ENSEIGNEMENT </t>
  </si>
  <si>
    <t>TOTAL HEURES 
OFFRES DE FORMATION
CM+TD</t>
  </si>
  <si>
    <t>SOLDE</t>
  </si>
  <si>
    <t>HEURES CONSOMMEES
CM+TD</t>
  </si>
  <si>
    <t>PR</t>
  </si>
  <si>
    <t>CM6</t>
  </si>
  <si>
    <t>TD6</t>
  </si>
  <si>
    <t>CM7</t>
  </si>
  <si>
    <t>TD7</t>
  </si>
  <si>
    <t>CM8</t>
  </si>
  <si>
    <t>TD8</t>
  </si>
  <si>
    <t>CM9</t>
  </si>
  <si>
    <t>TD9</t>
  </si>
  <si>
    <t>CM10</t>
  </si>
  <si>
    <t>TD10</t>
  </si>
  <si>
    <t>CM11</t>
  </si>
  <si>
    <t>TD11</t>
  </si>
  <si>
    <t>CM12</t>
  </si>
  <si>
    <t>TD12</t>
  </si>
  <si>
    <t>CM13</t>
  </si>
  <si>
    <t>TD13</t>
  </si>
  <si>
    <t>CM14</t>
  </si>
  <si>
    <t>TD14</t>
  </si>
  <si>
    <t>CM15</t>
  </si>
  <si>
    <t>TD15</t>
  </si>
  <si>
    <t>CM16</t>
  </si>
  <si>
    <t>TD16</t>
  </si>
  <si>
    <t>CM17</t>
  </si>
  <si>
    <t>TD17</t>
  </si>
  <si>
    <t>CM18</t>
  </si>
  <si>
    <t>TD18</t>
  </si>
  <si>
    <t>CM19</t>
  </si>
  <si>
    <t>TD19</t>
  </si>
  <si>
    <t>CM20</t>
  </si>
  <si>
    <t>TD20</t>
  </si>
  <si>
    <t>CM21</t>
  </si>
  <si>
    <t>TD21</t>
  </si>
  <si>
    <t>CM22</t>
  </si>
  <si>
    <t>TD22</t>
  </si>
  <si>
    <t>CM23</t>
  </si>
  <si>
    <t>TD23</t>
  </si>
  <si>
    <t>CM24</t>
  </si>
  <si>
    <t>TD24</t>
  </si>
  <si>
    <t>CM25</t>
  </si>
  <si>
    <t>TD25</t>
  </si>
  <si>
    <t>CM26</t>
  </si>
  <si>
    <t>TD26</t>
  </si>
  <si>
    <t>CM27</t>
  </si>
  <si>
    <t>TD27</t>
  </si>
  <si>
    <t>CM28</t>
  </si>
  <si>
    <t>TD28</t>
  </si>
  <si>
    <t>CM29</t>
  </si>
  <si>
    <t>TD29</t>
  </si>
  <si>
    <t>CM30</t>
  </si>
  <si>
    <t>TD30</t>
  </si>
  <si>
    <t>CM31</t>
  </si>
  <si>
    <t>TD31</t>
  </si>
  <si>
    <t>TDrépartis</t>
  </si>
  <si>
    <t>résultatCM</t>
  </si>
  <si>
    <t>résultatTD</t>
  </si>
  <si>
    <t>CMrépartis</t>
  </si>
  <si>
    <t xml:space="preserve">CMrestant
</t>
  </si>
  <si>
    <t>TD restant à distribuer</t>
  </si>
  <si>
    <t>PA1</t>
  </si>
  <si>
    <t>PA2</t>
  </si>
  <si>
    <t>PA3</t>
  </si>
  <si>
    <t>PA4</t>
  </si>
  <si>
    <t>PA5</t>
  </si>
  <si>
    <t>PA6</t>
  </si>
  <si>
    <t>PA7</t>
  </si>
  <si>
    <t>PA8</t>
  </si>
  <si>
    <t>PA9</t>
  </si>
  <si>
    <t>PA10</t>
  </si>
  <si>
    <t>PA11</t>
  </si>
  <si>
    <t>PA12</t>
  </si>
  <si>
    <t>PA13</t>
  </si>
  <si>
    <t>PA14</t>
  </si>
  <si>
    <t>PA15</t>
  </si>
  <si>
    <t>PA16</t>
  </si>
  <si>
    <t>PA17</t>
  </si>
  <si>
    <t>PA18</t>
  </si>
  <si>
    <t>PA19</t>
  </si>
  <si>
    <t>PA20</t>
  </si>
  <si>
    <t>PA21</t>
  </si>
  <si>
    <t>PA22</t>
  </si>
  <si>
    <t>PA23</t>
  </si>
  <si>
    <t>PA24</t>
  </si>
  <si>
    <t>PA25</t>
  </si>
  <si>
    <t>PA26</t>
  </si>
  <si>
    <t>PA27</t>
  </si>
  <si>
    <t>PA28</t>
  </si>
  <si>
    <t>PA29</t>
  </si>
  <si>
    <t>PA30</t>
  </si>
  <si>
    <t>PA31</t>
  </si>
  <si>
    <t>Parépartis</t>
  </si>
  <si>
    <t>PA restant à distribuer3</t>
  </si>
  <si>
    <t>résultatPA</t>
  </si>
  <si>
    <t>TOTAL PA</t>
  </si>
  <si>
    <t xml:space="preserve">Nom du vacataire : </t>
  </si>
  <si>
    <t xml:space="preserve">Département de formation : </t>
  </si>
  <si>
    <t>TOTAL en HTD</t>
  </si>
  <si>
    <t>10/09/2018 au 07/12/2018</t>
  </si>
  <si>
    <t>14/01/2019 au 12/04/2019</t>
  </si>
  <si>
    <t>Le Responsable de l'enseignement (1)</t>
  </si>
  <si>
    <t>Le Responsable de la filière / Département de formation</t>
  </si>
  <si>
    <t>Date, Signature (Nom et Prénom) et cachet (obligatoire)</t>
  </si>
  <si>
    <t>A Aix le,</t>
  </si>
  <si>
    <t>UE5P</t>
  </si>
  <si>
    <t>diplôme</t>
  </si>
  <si>
    <t>PA</t>
  </si>
  <si>
    <r>
      <t xml:space="preserve">Information concernant les enseignements à assurer </t>
    </r>
    <r>
      <rPr>
        <b/>
        <u/>
        <sz val="12"/>
        <color rgb="FFC00000"/>
        <rFont val="Times New Roman"/>
        <family val="1"/>
      </rPr>
      <t>UNIQUEMENT EN PRESENTIEL</t>
    </r>
  </si>
  <si>
    <t>Master Histoire de l'art</t>
  </si>
  <si>
    <t>M1 PT1 Histoire de l’art moderne et contemporain</t>
  </si>
  <si>
    <t>Semestre 7</t>
  </si>
  <si>
    <t>Arts et territoires de l'art moderne (1)</t>
  </si>
  <si>
    <t>Transversalité, de l'art antique à l'art moderne (1)</t>
  </si>
  <si>
    <t>Méthodologie de la recherche et de la rédaction du mémoire</t>
  </si>
  <si>
    <t>Administrations et institutions culturelles</t>
  </si>
  <si>
    <t>Cours de spécialité en Anglais 1</t>
  </si>
  <si>
    <t>Cours de spécialité en Allemand 1</t>
  </si>
  <si>
    <t>Espagnol intermédiaire 1</t>
  </si>
  <si>
    <t>Espagnol continuant 1</t>
  </si>
  <si>
    <t>Espagnol renforcement 1</t>
  </si>
  <si>
    <t>Espagnol perfectionnement 1</t>
  </si>
  <si>
    <t>Semestre 8</t>
  </si>
  <si>
    <t>Outils et méthodes de la recherche en histoire de l'art</t>
  </si>
  <si>
    <t>Arts et territoires de l'art contemporain (1)</t>
  </si>
  <si>
    <t>Stage pratique</t>
  </si>
  <si>
    <t>Mémoire de recherche</t>
  </si>
  <si>
    <t>M2 PT1 Histoire de l’art moderne et contemporain</t>
  </si>
  <si>
    <t>Semestre 9</t>
  </si>
  <si>
    <t>Arts et territoires de l'art moderne (2)</t>
  </si>
  <si>
    <t>Transversalité, de l'art antique à l'art moderne (2)</t>
  </si>
  <si>
    <t>Rech appliquée à la rédaction du mémoire : sources, outils, méthodes</t>
  </si>
  <si>
    <t>Informatique</t>
  </si>
  <si>
    <t>Cours de spécialité en Anglais 2</t>
  </si>
  <si>
    <t>Cours de spécialité en Allemand 2</t>
  </si>
  <si>
    <t>Semestre 10</t>
  </si>
  <si>
    <t>Arts et territoires de l'art contemporain (2)</t>
  </si>
  <si>
    <t>Les lieux de l'art contemporain</t>
  </si>
  <si>
    <t>M1 PT2 Métiers du Patrimoine</t>
  </si>
  <si>
    <t>Histoire du Patrimoine</t>
  </si>
  <si>
    <t>Identification du patrimoine</t>
  </si>
  <si>
    <t>Théories, histoire et pratiques de l'architecture</t>
  </si>
  <si>
    <t>Langue pour le patrimoine</t>
  </si>
  <si>
    <t>Domaines du patrimoine</t>
  </si>
  <si>
    <t>Droit du patrimoine 1</t>
  </si>
  <si>
    <t>Gestion et Valorisation des Monuments Historiques</t>
  </si>
  <si>
    <t>Stage approches et méthodes de la rédaction du mémoire</t>
  </si>
  <si>
    <t>M2 PT2 Métiers du Patrimoine</t>
  </si>
  <si>
    <t>Approche des matériaux</t>
  </si>
  <si>
    <t>Projets tuteurés</t>
  </si>
  <si>
    <t>Séminaire Métiers du patrimoine</t>
  </si>
  <si>
    <t>Techniques de conservation, de restauration et de prévention</t>
  </si>
  <si>
    <t>Contacts avec les milieux professionnels</t>
  </si>
  <si>
    <t>Ressources informatiques</t>
  </si>
  <si>
    <t>Droit du patrimoine 2</t>
  </si>
  <si>
    <t>OP : Choix de 2 UE en LV : lecture et traduction de textes scientifiques</t>
  </si>
  <si>
    <t>Agatha</t>
  </si>
  <si>
    <t>Fabien</t>
  </si>
  <si>
    <t>Daniel</t>
  </si>
  <si>
    <t>James</t>
  </si>
  <si>
    <t>Hélène</t>
  </si>
  <si>
    <t>Igor</t>
  </si>
  <si>
    <t xml:space="preserve"> David</t>
  </si>
  <si>
    <t>Charles</t>
  </si>
  <si>
    <t>Gilles</t>
  </si>
  <si>
    <t>Roland</t>
  </si>
  <si>
    <t>Jean Bernard</t>
  </si>
  <si>
    <t>Nöel</t>
  </si>
  <si>
    <t>Sophie</t>
  </si>
  <si>
    <t>Bernard</t>
  </si>
  <si>
    <t>Estelle</t>
  </si>
  <si>
    <t>Pierre</t>
  </si>
  <si>
    <t>Olivier</t>
  </si>
  <si>
    <t>Jean Marc</t>
  </si>
  <si>
    <t>Renzo</t>
  </si>
  <si>
    <t>Nicholas</t>
  </si>
  <si>
    <t>Andréas</t>
  </si>
  <si>
    <t>Mireille</t>
  </si>
  <si>
    <t>Sylvie</t>
  </si>
  <si>
    <t>Bouzid</t>
  </si>
  <si>
    <t>Sébastien</t>
  </si>
  <si>
    <t>Philippe</t>
  </si>
  <si>
    <t>Benoît</t>
  </si>
  <si>
    <t>Axelle</t>
  </si>
  <si>
    <t>Xavier</t>
  </si>
  <si>
    <t>b</t>
  </si>
  <si>
    <t>a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</si>
  <si>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</si>
  <si>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</si>
  <si>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</si>
  <si>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</si>
  <si>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</si>
  <si>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</si>
  <si>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</si>
  <si>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</si>
  <si>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</si>
  <si>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</si>
  <si>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</si>
  <si>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</si>
  <si>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</si>
  <si>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</si>
  <si>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</si>
  <si>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</si>
  <si>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</si>
  <si>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</si>
  <si>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</si>
  <si>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</si>
  <si>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</si>
  <si>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</si>
  <si>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</si>
  <si>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</si>
  <si>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</si>
  <si>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</si>
  <si>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</si>
  <si>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</si>
  <si>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</si>
  <si>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4AA</t>
  </si>
  <si>
    <t>ASAA</t>
  </si>
  <si>
    <t>AU03</t>
  </si>
  <si>
    <t>AU04</t>
  </si>
  <si>
    <t>AU05</t>
  </si>
  <si>
    <t>AU01</t>
  </si>
  <si>
    <t>AX10</t>
  </si>
  <si>
    <t>AU10</t>
  </si>
  <si>
    <t>AU02</t>
  </si>
  <si>
    <t>AZ03</t>
  </si>
  <si>
    <t>AZ05</t>
  </si>
  <si>
    <t>AZ07</t>
  </si>
  <si>
    <t>AZ09</t>
  </si>
  <si>
    <t>BSAA</t>
  </si>
  <si>
    <t>BU01</t>
  </si>
  <si>
    <t>BU02</t>
  </si>
  <si>
    <t>BU03</t>
  </si>
  <si>
    <t>BU04</t>
  </si>
  <si>
    <t>5AA</t>
  </si>
  <si>
    <t>CSAA</t>
  </si>
  <si>
    <t>CU02</t>
  </si>
  <si>
    <t>CU03</t>
  </si>
  <si>
    <t>CU04</t>
  </si>
  <si>
    <t>CU05</t>
  </si>
  <si>
    <t>CX01</t>
  </si>
  <si>
    <t>CU06</t>
  </si>
  <si>
    <t>CU01</t>
  </si>
  <si>
    <t>Z07</t>
  </si>
  <si>
    <t>Z09</t>
  </si>
  <si>
    <t>SAA</t>
  </si>
  <si>
    <t>DU01</t>
  </si>
  <si>
    <t>U02</t>
  </si>
  <si>
    <t>U03</t>
  </si>
  <si>
    <t>AB</t>
  </si>
  <si>
    <t>ASAB</t>
  </si>
  <si>
    <t>AU06</t>
  </si>
  <si>
    <t>AU07</t>
  </si>
  <si>
    <t>AU08</t>
  </si>
  <si>
    <t>AU09</t>
  </si>
  <si>
    <t>BSAB</t>
  </si>
  <si>
    <t>BU05</t>
  </si>
  <si>
    <t>BU06</t>
  </si>
  <si>
    <t>BU07</t>
  </si>
  <si>
    <t>BU08</t>
  </si>
  <si>
    <t>5AB</t>
  </si>
  <si>
    <t>CSAB</t>
  </si>
  <si>
    <t>CU07</t>
  </si>
  <si>
    <t>CU08</t>
  </si>
  <si>
    <t>CU09</t>
  </si>
  <si>
    <t>DSAB</t>
  </si>
  <si>
    <t>DU04</t>
  </si>
  <si>
    <t>DU05</t>
  </si>
  <si>
    <t>DU06</t>
  </si>
  <si>
    <t>DU07</t>
  </si>
  <si>
    <t>a Nicholas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</si>
</sst>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5" x14ac:knownFonts="1">
    <font>
      <sz val="11"/>
      <color rgb="FF000000"/>
      <name val="Calibri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theme="1"/>
      <name val="Calibri"/>
      <family val="2"/>
      <scheme val="minor"/>
    </font>
    <font>
      <b/>
      <sz val="12"/>
      <color rgb="FF000000"/>
      <name val="Times New Roman"/>
      <family val="1"/>
    </font>
    <font>
      <sz val="12"/>
      <color rgb="FF000000"/>
      <name val="Times New Roman"/>
      <family val="1"/>
    </font>
    <font>
      <sz val="11"/>
      <color theme="1"/>
      <name val="Book Antiqua"/>
      <family val="1"/>
    </font>
    <font>
      <sz val="10"/>
      <color theme="1"/>
      <name val="Book Antiqua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Book Antiqua"/>
      <family val="1"/>
    </font>
    <font>
      <sz val="8"/>
      <color rgb="FF000000"/>
      <name val="Tahoma"/>
      <family val="2"/>
    </font>
    <font>
      <b/>
      <sz val="12"/>
      <name val="Times New Roman"/>
      <family val="1"/>
    </font>
    <font>
      <sz val="12"/>
      <color theme="1"/>
      <name val="Times New Roman"/>
      <family val="1"/>
    </font>
    <font>
      <sz val="12"/>
      <color theme="0"/>
      <name val="Times New Roman"/>
      <family val="1"/>
    </font>
    <font>
      <b/>
      <sz val="12"/>
      <color theme="1"/>
      <name val="Times New Roman"/>
      <family val="1"/>
    </font>
    <font>
      <b/>
      <u/>
      <sz val="12"/>
      <color rgb="FFC00000"/>
      <name val="Times New Roman"/>
      <family val="1"/>
    </font>
    <font>
      <b/>
      <sz val="12"/>
      <color rgb="FFC00000"/>
      <name val="Times New Roman"/>
      <family val="1"/>
    </font>
    <font>
      <sz val="12"/>
      <name val="Times New Roman"/>
      <family val="1"/>
    </font>
    <font>
      <sz val="12"/>
      <color indexed="17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3D3D3"/>
        <bgColor rgb="FF000000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CDFFFA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1" fillId="0" borderId="0"/>
    <xf numFmtId="0" fontId="2" fillId="0" borderId="0"/>
  </cellStyleXfs>
  <cellXfs count="166">
    <xf numFmtId="0" fontId="0" fillId="0" borderId="0" xfId="0"/>
    <xf numFmtId="0" fontId="6" fillId="0" borderId="0" xfId="1" applyFont="1" applyAlignment="1">
      <alignment vertical="center"/>
    </xf>
    <xf numFmtId="0" fontId="6" fillId="0" borderId="0" xfId="1" applyFont="1" applyAlignment="1">
      <alignment horizontal="center" vertical="center"/>
    </xf>
    <xf numFmtId="0" fontId="7" fillId="0" borderId="0" xfId="1" applyFont="1" applyAlignment="1">
      <alignment vertical="center"/>
    </xf>
    <xf numFmtId="0" fontId="2" fillId="0" borderId="0" xfId="0" applyFont="1"/>
    <xf numFmtId="0" fontId="2" fillId="0" borderId="0" xfId="0" applyFont="1" applyFill="1" applyAlignment="1">
      <alignment horizontal="center" wrapText="1"/>
    </xf>
    <xf numFmtId="0" fontId="0" fillId="0" borderId="0" xfId="0" applyFill="1" applyAlignment="1">
      <alignment horizontal="center" wrapText="1"/>
    </xf>
    <xf numFmtId="0" fontId="2" fillId="0" borderId="0" xfId="3" applyAlignment="1">
      <alignment horizontal="left"/>
    </xf>
    <xf numFmtId="49" fontId="2" fillId="0" borderId="0" xfId="3" applyNumberFormat="1" applyAlignment="1">
      <alignment horizontal="left"/>
    </xf>
    <xf numFmtId="0" fontId="2" fillId="0" borderId="0" xfId="3" applyFont="1" applyAlignment="1">
      <alignment horizontal="left"/>
    </xf>
    <xf numFmtId="49" fontId="2" fillId="0" borderId="0" xfId="3" applyNumberFormat="1" applyFont="1" applyAlignment="1">
      <alignment horizontal="left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6" xfId="0" applyFont="1" applyBorder="1" applyAlignment="1" applyProtection="1">
      <alignment horizontal="center" vertical="center" wrapText="1"/>
    </xf>
    <xf numFmtId="0" fontId="4" fillId="0" borderId="5" xfId="0" applyFont="1" applyBorder="1" applyAlignment="1" applyProtection="1">
      <alignment horizontal="center" vertical="center" wrapText="1"/>
    </xf>
    <xf numFmtId="0" fontId="10" fillId="0" borderId="0" xfId="1" applyFont="1" applyAlignment="1">
      <alignment vertical="center"/>
    </xf>
    <xf numFmtId="0" fontId="13" fillId="0" borderId="2" xfId="1" applyFont="1" applyBorder="1" applyAlignment="1">
      <alignment horizontal="centerContinuous" vertical="center"/>
    </xf>
    <xf numFmtId="0" fontId="13" fillId="0" borderId="5" xfId="1" applyFont="1" applyBorder="1" applyAlignment="1">
      <alignment horizontal="centerContinuous" vertical="center"/>
    </xf>
    <xf numFmtId="0" fontId="14" fillId="0" borderId="5" xfId="1" applyFont="1" applyBorder="1" applyAlignment="1">
      <alignment horizontal="centerContinuous" vertical="center"/>
    </xf>
    <xf numFmtId="0" fontId="14" fillId="0" borderId="6" xfId="1" applyFont="1" applyBorder="1" applyAlignment="1">
      <alignment horizontal="centerContinuous" vertical="center"/>
    </xf>
    <xf numFmtId="0" fontId="15" fillId="5" borderId="2" xfId="1" applyFont="1" applyFill="1" applyBorder="1" applyAlignment="1">
      <alignment vertical="center"/>
    </xf>
    <xf numFmtId="0" fontId="15" fillId="5" borderId="5" xfId="1" applyFont="1" applyFill="1" applyBorder="1" applyAlignment="1">
      <alignment vertical="center"/>
    </xf>
    <xf numFmtId="0" fontId="15" fillId="5" borderId="6" xfId="1" applyFont="1" applyFill="1" applyBorder="1" applyAlignment="1">
      <alignment vertical="center"/>
    </xf>
    <xf numFmtId="0" fontId="13" fillId="0" borderId="0" xfId="1" applyFont="1" applyAlignment="1">
      <alignment vertical="center" wrapText="1"/>
    </xf>
    <xf numFmtId="0" fontId="13" fillId="0" borderId="0" xfId="1" applyFont="1" applyAlignment="1">
      <alignment vertical="center"/>
    </xf>
    <xf numFmtId="0" fontId="13" fillId="0" borderId="10" xfId="1" applyFont="1" applyBorder="1" applyAlignment="1">
      <alignment horizontal="center" vertical="center" wrapText="1"/>
    </xf>
    <xf numFmtId="0" fontId="13" fillId="0" borderId="0" xfId="1" applyFont="1" applyAlignment="1">
      <alignment horizontal="centerContinuous" vertical="center"/>
    </xf>
    <xf numFmtId="0" fontId="13" fillId="0" borderId="0" xfId="1" applyFont="1" applyAlignment="1">
      <alignment horizontal="center" vertical="center"/>
    </xf>
    <xf numFmtId="0" fontId="15" fillId="0" borderId="1" xfId="1" applyFont="1" applyBorder="1" applyAlignment="1">
      <alignment horizontal="center" vertical="center"/>
    </xf>
    <xf numFmtId="4" fontId="15" fillId="6" borderId="1" xfId="1" applyNumberFormat="1" applyFont="1" applyFill="1" applyBorder="1" applyAlignment="1">
      <alignment horizontal="center" vertical="center"/>
    </xf>
    <xf numFmtId="0" fontId="12" fillId="0" borderId="4" xfId="1" applyFont="1" applyFill="1" applyBorder="1" applyAlignment="1">
      <alignment vertical="center" wrapText="1"/>
    </xf>
    <xf numFmtId="0" fontId="18" fillId="0" borderId="4" xfId="1" applyFont="1" applyFill="1" applyBorder="1" applyAlignment="1">
      <alignment horizontal="center" vertical="center" wrapText="1"/>
    </xf>
    <xf numFmtId="0" fontId="18" fillId="0" borderId="4" xfId="3" applyFont="1" applyFill="1" applyBorder="1" applyAlignment="1">
      <alignment horizontal="center" vertical="center" wrapText="1"/>
    </xf>
    <xf numFmtId="0" fontId="18" fillId="0" borderId="1" xfId="1" applyFont="1" applyFill="1" applyBorder="1" applyAlignment="1">
      <alignment horizontal="center" vertical="center"/>
    </xf>
    <xf numFmtId="0" fontId="12" fillId="0" borderId="1" xfId="1" applyFont="1" applyFill="1" applyBorder="1" applyAlignment="1">
      <alignment horizontal="center" vertical="center" wrapText="1"/>
    </xf>
    <xf numFmtId="0" fontId="12" fillId="0" borderId="2" xfId="1" applyFont="1" applyFill="1" applyBorder="1" applyAlignment="1">
      <alignment horizontal="center" vertical="center" wrapText="1"/>
    </xf>
    <xf numFmtId="0" fontId="12" fillId="0" borderId="1" xfId="1" applyFont="1" applyFill="1" applyBorder="1" applyAlignment="1">
      <alignment vertical="center" wrapText="1"/>
    </xf>
    <xf numFmtId="0" fontId="18" fillId="0" borderId="1" xfId="1" applyFont="1" applyFill="1" applyBorder="1" applyAlignment="1">
      <alignment vertical="center"/>
    </xf>
    <xf numFmtId="4" fontId="18" fillId="0" borderId="1" xfId="1" applyNumberFormat="1" applyFont="1" applyFill="1" applyBorder="1" applyAlignment="1">
      <alignment vertical="center"/>
    </xf>
    <xf numFmtId="0" fontId="18" fillId="0" borderId="2" xfId="1" applyFont="1" applyFill="1" applyBorder="1" applyAlignment="1">
      <alignment vertical="center"/>
    </xf>
    <xf numFmtId="0" fontId="12" fillId="10" borderId="1" xfId="0" applyFont="1" applyFill="1" applyBorder="1" applyAlignment="1" applyProtection="1">
      <alignment horizontal="center" vertical="center" textRotation="255" wrapText="1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alignment horizontal="center"/>
      <protection locked="0"/>
    </xf>
    <xf numFmtId="0" fontId="4" fillId="3" borderId="5" xfId="0" applyFont="1" applyFill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 textRotation="45"/>
      <protection locked="0"/>
    </xf>
    <xf numFmtId="0" fontId="4" fillId="0" borderId="1" xfId="0" applyFont="1" applyBorder="1" applyAlignment="1" applyProtection="1">
      <alignment horizontal="center" vertical="center" textRotation="43"/>
      <protection locked="0"/>
    </xf>
    <xf numFmtId="0" fontId="4" fillId="0" borderId="1" xfId="0" applyFont="1" applyBorder="1" applyAlignment="1" applyProtection="1">
      <alignment horizontal="center" vertical="center" textRotation="43" wrapText="1"/>
      <protection locked="0"/>
    </xf>
    <xf numFmtId="0" fontId="12" fillId="8" borderId="1" xfId="0" applyFont="1" applyFill="1" applyBorder="1" applyAlignment="1" applyProtection="1">
      <alignment horizontal="center" vertical="center" textRotation="43"/>
      <protection locked="0"/>
    </xf>
    <xf numFmtId="0" fontId="4" fillId="0" borderId="1" xfId="0" applyFont="1" applyBorder="1" applyAlignment="1" applyProtection="1">
      <alignment horizontal="right" vertical="center" wrapText="1"/>
      <protection locked="0"/>
    </xf>
    <xf numFmtId="0" fontId="12" fillId="10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5" fillId="4" borderId="5" xfId="0" applyFont="1" applyFill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Continuous" vertical="center"/>
      <protection locked="0"/>
    </xf>
    <xf numFmtId="0" fontId="4" fillId="0" borderId="5" xfId="0" applyFont="1" applyBorder="1" applyAlignment="1" applyProtection="1">
      <alignment horizontal="centerContinuous" vertical="center"/>
      <protection locked="0"/>
    </xf>
    <xf numFmtId="0" fontId="4" fillId="0" borderId="6" xfId="0" applyFont="1" applyBorder="1" applyAlignment="1" applyProtection="1">
      <alignment horizontal="centerContinuous" vertical="center"/>
      <protection locked="0"/>
    </xf>
    <xf numFmtId="0" fontId="5" fillId="0" borderId="0" xfId="0" applyFont="1" applyBorder="1" applyProtection="1">
      <protection locked="0"/>
    </xf>
    <xf numFmtId="0" fontId="4" fillId="0" borderId="0" xfId="0" applyFont="1" applyBorder="1" applyAlignment="1" applyProtection="1">
      <alignment horizontal="right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right" vertical="center"/>
      <protection locked="0"/>
    </xf>
    <xf numFmtId="0" fontId="4" fillId="0" borderId="4" xfId="0" applyFont="1" applyBorder="1" applyAlignment="1" applyProtection="1">
      <alignment horizontal="centerContinuous" vertical="center"/>
      <protection locked="0"/>
    </xf>
    <xf numFmtId="0" fontId="12" fillId="8" borderId="1" xfId="0" applyFont="1" applyFill="1" applyBorder="1" applyAlignment="1" applyProtection="1">
      <alignment horizontal="center" vertical="center" textRotation="43" wrapText="1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2" xfId="0" applyFont="1" applyBorder="1" applyAlignment="1" applyProtection="1">
      <alignment horizontal="center" vertical="center"/>
      <protection locked="0"/>
    </xf>
    <xf numFmtId="0" fontId="5" fillId="0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18" fillId="8" borderId="1" xfId="0" applyFont="1" applyFill="1" applyBorder="1" applyAlignment="1" applyProtection="1">
      <alignment horizontal="center"/>
      <protection locked="0"/>
    </xf>
    <xf numFmtId="0" fontId="5" fillId="9" borderId="1" xfId="0" applyFont="1" applyFill="1" applyBorder="1" applyAlignment="1" applyProtection="1">
      <alignment horizontal="center"/>
      <protection locked="0"/>
    </xf>
    <xf numFmtId="0" fontId="18" fillId="8" borderId="1" xfId="0" applyFont="1" applyFill="1" applyBorder="1" applyAlignment="1" applyProtection="1">
      <alignment horizontal="right"/>
      <protection locked="0"/>
    </xf>
    <xf numFmtId="0" fontId="5" fillId="10" borderId="1" xfId="0" applyFont="1" applyFill="1" applyBorder="1" applyProtection="1">
      <protection locked="0"/>
    </xf>
    <xf numFmtId="0" fontId="5" fillId="10" borderId="1" xfId="0" applyFont="1" applyFill="1" applyBorder="1" applyAlignment="1" applyProtection="1">
      <alignment horizontal="right"/>
      <protection locked="0"/>
    </xf>
    <xf numFmtId="0" fontId="18" fillId="10" borderId="1" xfId="0" applyFont="1" applyFill="1" applyBorder="1" applyProtection="1">
      <protection locked="0"/>
    </xf>
    <xf numFmtId="0" fontId="18" fillId="2" borderId="1" xfId="0" applyFont="1" applyFill="1" applyBorder="1" applyProtection="1">
      <protection locked="0"/>
    </xf>
    <xf numFmtId="0" fontId="18" fillId="0" borderId="0" xfId="0" applyFont="1" applyFill="1" applyBorder="1" applyProtection="1">
      <protection locked="0"/>
    </xf>
    <xf numFmtId="0" fontId="5" fillId="0" borderId="0" xfId="0" applyFont="1" applyFill="1" applyProtection="1">
      <protection locked="0"/>
    </xf>
    <xf numFmtId="0" fontId="5" fillId="0" borderId="1" xfId="0" applyFont="1" applyBorder="1" applyProtection="1">
      <protection locked="0"/>
    </xf>
    <xf numFmtId="0" fontId="5" fillId="0" borderId="1" xfId="0" applyNumberFormat="1" applyFont="1" applyFill="1" applyBorder="1" applyProtection="1">
      <protection locked="0"/>
    </xf>
    <xf numFmtId="0" fontId="5" fillId="10" borderId="1" xfId="0" applyNumberFormat="1" applyFont="1" applyFill="1" applyBorder="1" applyProtection="1">
      <protection locked="0"/>
    </xf>
    <xf numFmtId="0" fontId="18" fillId="10" borderId="1" xfId="0" applyNumberFormat="1" applyFont="1" applyFill="1" applyBorder="1" applyProtection="1">
      <protection locked="0"/>
    </xf>
    <xf numFmtId="0" fontId="18" fillId="2" borderId="1" xfId="0" applyNumberFormat="1" applyFont="1" applyFill="1" applyBorder="1" applyProtection="1">
      <protection locked="0"/>
    </xf>
    <xf numFmtId="0" fontId="5" fillId="3" borderId="5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left"/>
      <protection locked="0"/>
    </xf>
    <xf numFmtId="4" fontId="5" fillId="0" borderId="1" xfId="0" applyNumberFormat="1" applyFont="1" applyBorder="1" applyAlignment="1" applyProtection="1">
      <alignment horizontal="right"/>
      <protection locked="0"/>
    </xf>
    <xf numFmtId="0" fontId="18" fillId="0" borderId="4" xfId="0" applyFont="1" applyBorder="1" applyProtection="1">
      <protection locked="0"/>
    </xf>
    <xf numFmtId="0" fontId="5" fillId="0" borderId="0" xfId="0" applyFont="1" applyBorder="1" applyAlignment="1" applyProtection="1">
      <alignment horizontal="center" wrapText="1"/>
      <protection locked="0"/>
    </xf>
    <xf numFmtId="4" fontId="5" fillId="0" borderId="0" xfId="0" applyNumberFormat="1" applyFont="1" applyBorder="1" applyAlignment="1" applyProtection="1">
      <alignment horizontal="center" vertical="center"/>
      <protection locked="0"/>
    </xf>
    <xf numFmtId="0" fontId="19" fillId="0" borderId="0" xfId="0" applyFont="1" applyProtection="1">
      <protection locked="0"/>
    </xf>
    <xf numFmtId="0" fontId="2" fillId="0" borderId="1" xfId="3" applyFont="1" applyBorder="1"/>
    <xf numFmtId="0" fontId="2" fillId="0" borderId="1" xfId="3" applyFont="1" applyFill="1" applyBorder="1" applyAlignment="1">
      <alignment horizontal="center"/>
    </xf>
    <xf numFmtId="0" fontId="2" fillId="0" borderId="1" xfId="3" applyBorder="1"/>
    <xf numFmtId="0" fontId="2" fillId="11" borderId="1" xfId="3" applyFill="1" applyBorder="1"/>
    <xf numFmtId="0" fontId="3" fillId="11" borderId="5" xfId="3" applyFont="1" applyFill="1" applyBorder="1"/>
    <xf numFmtId="0" fontId="2" fillId="12" borderId="4" xfId="3" applyFont="1" applyFill="1" applyBorder="1"/>
    <xf numFmtId="0" fontId="2" fillId="12" borderId="1" xfId="3" applyFill="1" applyBorder="1"/>
    <xf numFmtId="0" fontId="21" fillId="12" borderId="8" xfId="3" applyFont="1" applyFill="1" applyBorder="1"/>
    <xf numFmtId="0" fontId="20" fillId="12" borderId="7" xfId="3" applyFont="1" applyFill="1" applyBorder="1" applyAlignment="1">
      <alignment horizontal="center"/>
    </xf>
    <xf numFmtId="0" fontId="20" fillId="0" borderId="1" xfId="3" applyFont="1" applyBorder="1" applyAlignment="1">
      <alignment horizontal="center"/>
    </xf>
    <xf numFmtId="0" fontId="2" fillId="0" borderId="1" xfId="3" applyFill="1" applyBorder="1"/>
    <xf numFmtId="0" fontId="20" fillId="0" borderId="1" xfId="3" applyFont="1" applyFill="1" applyBorder="1" applyAlignment="1">
      <alignment horizontal="center"/>
    </xf>
    <xf numFmtId="0" fontId="2" fillId="13" borderId="1" xfId="3" applyFill="1" applyBorder="1"/>
    <xf numFmtId="0" fontId="20" fillId="13" borderId="1" xfId="3" applyFont="1" applyFill="1" applyBorder="1" applyAlignment="1">
      <alignment horizontal="center"/>
    </xf>
    <xf numFmtId="0" fontId="2" fillId="0" borderId="1" xfId="3" applyFont="1" applyBorder="1" applyAlignment="1">
      <alignment horizontal="center"/>
    </xf>
    <xf numFmtId="0" fontId="2" fillId="0" borderId="12" xfId="3" applyBorder="1"/>
    <xf numFmtId="0" fontId="2" fillId="12" borderId="1" xfId="3" applyFont="1" applyFill="1" applyBorder="1"/>
    <xf numFmtId="0" fontId="20" fillId="12" borderId="6" xfId="3" applyFont="1" applyFill="1" applyBorder="1" applyAlignment="1">
      <alignment horizontal="center"/>
    </xf>
    <xf numFmtId="0" fontId="2" fillId="0" borderId="4" xfId="3" applyBorder="1"/>
    <xf numFmtId="0" fontId="23" fillId="11" borderId="5" xfId="3" applyFont="1" applyFill="1" applyBorder="1"/>
    <xf numFmtId="0" fontId="22" fillId="0" borderId="14" xfId="3" applyFont="1" applyBorder="1"/>
    <xf numFmtId="0" fontId="2" fillId="0" borderId="2" xfId="3" applyBorder="1"/>
    <xf numFmtId="0" fontId="20" fillId="0" borderId="6" xfId="3" applyFont="1" applyBorder="1" applyAlignment="1">
      <alignment horizontal="center"/>
    </xf>
    <xf numFmtId="0" fontId="24" fillId="0" borderId="1" xfId="3" applyFont="1" applyBorder="1"/>
    <xf numFmtId="0" fontId="20" fillId="0" borderId="6" xfId="3" applyFont="1" applyFill="1" applyBorder="1" applyAlignment="1">
      <alignment horizontal="center"/>
    </xf>
    <xf numFmtId="0" fontId="2" fillId="12" borderId="12" xfId="3" applyFont="1" applyFill="1" applyBorder="1"/>
    <xf numFmtId="0" fontId="2" fillId="0" borderId="14" xfId="3" applyFont="1" applyBorder="1"/>
    <xf numFmtId="0" fontId="3" fillId="11" borderId="5" xfId="3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  <protection locked="0"/>
    </xf>
    <xf numFmtId="0" fontId="4" fillId="0" borderId="2" xfId="0" applyFont="1" applyFill="1" applyBorder="1" applyAlignment="1" applyProtection="1">
      <alignment horizontal="center" vertical="center" wrapText="1"/>
      <protection locked="0"/>
    </xf>
    <xf numFmtId="0" fontId="4" fillId="0" borderId="5" xfId="0" applyFont="1" applyFill="1" applyBorder="1" applyAlignment="1" applyProtection="1">
      <alignment horizontal="center" vertical="center" wrapText="1"/>
      <protection locked="0"/>
    </xf>
    <xf numFmtId="0" fontId="4" fillId="0" borderId="6" xfId="0" applyFont="1" applyFill="1" applyBorder="1" applyAlignment="1" applyProtection="1">
      <alignment horizontal="center" vertical="center" wrapText="1"/>
      <protection locked="0"/>
    </xf>
    <xf numFmtId="0" fontId="4" fillId="0" borderId="2" xfId="0" applyFont="1" applyFill="1" applyBorder="1" applyAlignment="1" applyProtection="1">
      <alignment horizontal="center" vertical="top" wrapText="1"/>
      <protection locked="0"/>
    </xf>
    <xf numFmtId="0" fontId="4" fillId="0" borderId="5" xfId="0" applyFont="1" applyFill="1" applyBorder="1" applyAlignment="1" applyProtection="1">
      <alignment horizontal="center" vertical="top" wrapText="1"/>
      <protection locked="0"/>
    </xf>
    <xf numFmtId="0" fontId="4" fillId="0" borderId="6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5" xfId="0" applyFont="1" applyBorder="1" applyAlignment="1" applyProtection="1">
      <alignment horizontal="center" vertical="top" wrapText="1"/>
      <protection locked="0"/>
    </xf>
    <xf numFmtId="0" fontId="4" fillId="0" borderId="6" xfId="0" applyFont="1" applyBorder="1" applyAlignment="1" applyProtection="1">
      <alignment horizontal="center" vertical="top" wrapText="1"/>
      <protection locked="0"/>
    </xf>
    <xf numFmtId="0" fontId="5" fillId="7" borderId="2" xfId="0" applyFont="1" applyFill="1" applyBorder="1" applyAlignment="1" applyProtection="1">
      <alignment horizontal="center" vertical="center" wrapText="1"/>
      <protection locked="0"/>
    </xf>
    <xf numFmtId="0" fontId="5" fillId="7" borderId="5" xfId="0" applyFont="1" applyFill="1" applyBorder="1" applyAlignment="1" applyProtection="1">
      <alignment horizontal="center" vertical="center" wrapText="1"/>
      <protection locked="0"/>
    </xf>
    <xf numFmtId="0" fontId="5" fillId="7" borderId="6" xfId="0" applyFont="1" applyFill="1" applyBorder="1" applyAlignment="1" applyProtection="1">
      <alignment horizontal="center" vertical="center" wrapText="1"/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5" fillId="0" borderId="5" xfId="0" applyFont="1" applyBorder="1" applyAlignment="1" applyProtection="1">
      <alignment horizontal="center" vertical="center" wrapText="1"/>
      <protection locked="0"/>
    </xf>
    <xf numFmtId="0" fontId="5" fillId="0" borderId="6" xfId="0" applyFont="1" applyBorder="1" applyAlignment="1" applyProtection="1">
      <alignment horizontal="center" vertical="center" wrapText="1"/>
      <protection locked="0"/>
    </xf>
    <xf numFmtId="4" fontId="5" fillId="0" borderId="2" xfId="0" applyNumberFormat="1" applyFont="1" applyBorder="1" applyAlignment="1" applyProtection="1">
      <alignment horizontal="center" vertical="center"/>
      <protection locked="0"/>
    </xf>
    <xf numFmtId="4" fontId="5" fillId="0" borderId="5" xfId="0" applyNumberFormat="1" applyFont="1" applyBorder="1" applyAlignment="1" applyProtection="1">
      <alignment horizontal="center" vertical="center"/>
      <protection locked="0"/>
    </xf>
    <xf numFmtId="4" fontId="5" fillId="0" borderId="6" xfId="0" applyNumberFormat="1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wrapText="1"/>
      <protection locked="0"/>
    </xf>
    <xf numFmtId="0" fontId="5" fillId="0" borderId="5" xfId="0" applyFont="1" applyBorder="1" applyAlignment="1" applyProtection="1">
      <alignment horizontal="center" wrapText="1"/>
      <protection locked="0"/>
    </xf>
    <xf numFmtId="0" fontId="5" fillId="0" borderId="6" xfId="0" applyFont="1" applyBorder="1" applyAlignment="1" applyProtection="1">
      <alignment horizontal="center" wrapText="1"/>
      <protection locked="0"/>
    </xf>
    <xf numFmtId="0" fontId="19" fillId="0" borderId="1" xfId="0" applyFont="1" applyBorder="1" applyAlignment="1" applyProtection="1">
      <alignment horizontal="center"/>
      <protection locked="0"/>
    </xf>
    <xf numFmtId="0" fontId="13" fillId="0" borderId="2" xfId="1" applyFont="1" applyBorder="1" applyAlignment="1">
      <alignment horizontal="center" vertical="center" wrapText="1"/>
    </xf>
    <xf numFmtId="0" fontId="13" fillId="0" borderId="5" xfId="1" applyFont="1" applyBorder="1" applyAlignment="1">
      <alignment horizontal="center" vertical="center" wrapText="1"/>
    </xf>
    <xf numFmtId="0" fontId="13" fillId="0" borderId="5" xfId="1" applyFont="1" applyBorder="1" applyAlignment="1">
      <alignment horizontal="center" vertical="center"/>
    </xf>
    <xf numFmtId="0" fontId="13" fillId="0" borderId="6" xfId="1" applyFont="1" applyBorder="1" applyAlignment="1">
      <alignment horizontal="center" vertical="center"/>
    </xf>
    <xf numFmtId="0" fontId="15" fillId="6" borderId="2" xfId="1" applyFont="1" applyFill="1" applyBorder="1" applyAlignment="1">
      <alignment horizontal="center" vertical="center"/>
    </xf>
    <xf numFmtId="0" fontId="15" fillId="6" borderId="5" xfId="1" applyFont="1" applyFill="1" applyBorder="1" applyAlignment="1">
      <alignment horizontal="center" vertical="center"/>
    </xf>
    <xf numFmtId="0" fontId="15" fillId="6" borderId="6" xfId="1" applyFont="1" applyFill="1" applyBorder="1" applyAlignment="1">
      <alignment horizontal="center" vertical="center"/>
    </xf>
    <xf numFmtId="0" fontId="13" fillId="6" borderId="2" xfId="1" applyFont="1" applyFill="1" applyBorder="1" applyAlignment="1">
      <alignment horizontal="center" vertical="center"/>
    </xf>
    <xf numFmtId="0" fontId="13" fillId="6" borderId="5" xfId="1" applyFont="1" applyFill="1" applyBorder="1" applyAlignment="1">
      <alignment horizontal="center" vertical="center"/>
    </xf>
    <xf numFmtId="0" fontId="13" fillId="6" borderId="6" xfId="1" applyFont="1" applyFill="1" applyBorder="1" applyAlignment="1">
      <alignment horizontal="center" vertical="center"/>
    </xf>
    <xf numFmtId="0" fontId="17" fillId="0" borderId="9" xfId="1" applyFont="1" applyFill="1" applyBorder="1" applyAlignment="1">
      <alignment horizontal="center" vertical="center" wrapText="1"/>
    </xf>
    <xf numFmtId="0" fontId="17" fillId="0" borderId="11" xfId="1" applyFont="1" applyFill="1" applyBorder="1" applyAlignment="1">
      <alignment horizontal="center" vertical="center" wrapText="1"/>
    </xf>
    <xf numFmtId="0" fontId="17" fillId="0" borderId="3" xfId="1" applyFont="1" applyFill="1" applyBorder="1" applyAlignment="1">
      <alignment horizontal="center" vertical="center" wrapText="1"/>
    </xf>
    <xf numFmtId="0" fontId="17" fillId="0" borderId="8" xfId="1" applyFont="1" applyFill="1" applyBorder="1" applyAlignment="1">
      <alignment horizontal="center" vertical="center" wrapText="1"/>
    </xf>
    <xf numFmtId="0" fontId="17" fillId="0" borderId="10" xfId="1" applyFont="1" applyFill="1" applyBorder="1" applyAlignment="1">
      <alignment horizontal="center" vertical="center" wrapText="1"/>
    </xf>
    <xf numFmtId="0" fontId="17" fillId="0" borderId="7" xfId="1" applyFont="1" applyFill="1" applyBorder="1" applyAlignment="1">
      <alignment horizontal="center" vertical="center" wrapText="1"/>
    </xf>
    <xf numFmtId="0" fontId="15" fillId="0" borderId="9" xfId="1" applyFont="1" applyBorder="1" applyAlignment="1">
      <alignment horizontal="center" vertical="center" wrapText="1"/>
    </xf>
    <xf numFmtId="0" fontId="15" fillId="0" borderId="11" xfId="1" applyFont="1" applyBorder="1" applyAlignment="1">
      <alignment horizontal="center" vertical="center" wrapText="1"/>
    </xf>
    <xf numFmtId="0" fontId="15" fillId="0" borderId="3" xfId="1" applyFont="1" applyBorder="1" applyAlignment="1">
      <alignment horizontal="center" vertical="center" wrapText="1"/>
    </xf>
    <xf numFmtId="0" fontId="15" fillId="0" borderId="8" xfId="1" applyFont="1" applyBorder="1" applyAlignment="1">
      <alignment horizontal="center" vertical="center" wrapText="1"/>
    </xf>
    <xf numFmtId="0" fontId="15" fillId="0" borderId="10" xfId="1" applyFont="1" applyBorder="1" applyAlignment="1">
      <alignment horizontal="center" vertical="center" wrapText="1"/>
    </xf>
    <xf numFmtId="0" fontId="15" fillId="0" borderId="7" xfId="1" applyFont="1" applyBorder="1" applyAlignment="1">
      <alignment horizontal="center" vertical="center" wrapText="1"/>
    </xf>
    <xf numFmtId="0" fontId="13" fillId="0" borderId="6" xfId="1" applyFont="1" applyBorder="1" applyAlignment="1">
      <alignment horizontal="center" vertical="center" wrapText="1"/>
    </xf>
    <xf numFmtId="0" fontId="17" fillId="0" borderId="2" xfId="1" applyFont="1" applyBorder="1" applyAlignment="1">
      <alignment horizontal="center" vertical="center" wrapText="1"/>
    </xf>
    <xf numFmtId="0" fontId="17" fillId="0" borderId="6" xfId="1" applyFont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3" xfId="2"/>
    <cellStyle name="Normal 4" xfId="3"/>
  </cellStyles>
  <dxfs count="161"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7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7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auto="1"/>
        </patternFill>
      </fill>
      <protection locked="0" hidden="0"/>
    </dxf>
    <dxf>
      <fill>
        <patternFill patternType="solid">
          <fgColor indexed="64"/>
          <bgColor theme="5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5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5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7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color indexed="17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rgb="FF000000"/>
          <bgColor rgb="FFD3D3D3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fill>
        <patternFill patternType="solid">
          <fgColor rgb="FF000000"/>
          <bgColor rgb="FFD3D3D3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17"/>
        <name val="Calibri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Times New Roman"/>
        <scheme val="none"/>
      </font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firstButton="1" fmlaLink="$G$3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firstButton="1" fmlaLink="$H$3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GBox" noThreeD="1"/>
</file>

<file path=xl/ctrlProps/ctrlProp8.xml><?xml version="1.0" encoding="utf-8"?>
<formControlPr xmlns="http://schemas.microsoft.com/office/spreadsheetml/2009/9/main" objectType="Radio" firstButton="1" fmlaLink="$I$3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firstButton="1" fmlaLink="$J$3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GBox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1562100</xdr:colOff>
          <xdr:row>1</xdr:row>
          <xdr:rowOff>781050</xdr:rowOff>
        </xdr:from>
        <xdr:to>
          <xdr:col>11</xdr:col>
          <xdr:colOff>1571625</xdr:colOff>
          <xdr:row>2</xdr:row>
          <xdr:rowOff>76200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857250</xdr:colOff>
          <xdr:row>1</xdr:row>
          <xdr:rowOff>85725</xdr:rowOff>
        </xdr:from>
        <xdr:to>
          <xdr:col>4</xdr:col>
          <xdr:colOff>485775</xdr:colOff>
          <xdr:row>1</xdr:row>
          <xdr:rowOff>981075</xdr:rowOff>
        </xdr:to>
        <xdr:sp macro="" textlink="">
          <xdr:nvSpPr>
            <xdr:cNvPr id="2050" name="Group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Type contrat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1028700</xdr:colOff>
          <xdr:row>1</xdr:row>
          <xdr:rowOff>266700</xdr:rowOff>
        </xdr:from>
        <xdr:to>
          <xdr:col>4</xdr:col>
          <xdr:colOff>361950</xdr:colOff>
          <xdr:row>1</xdr:row>
          <xdr:rowOff>504825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Initial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1038225</xdr:colOff>
          <xdr:row>1</xdr:row>
          <xdr:rowOff>561975</xdr:rowOff>
        </xdr:from>
        <xdr:to>
          <xdr:col>4</xdr:col>
          <xdr:colOff>371475</xdr:colOff>
          <xdr:row>1</xdr:row>
          <xdr:rowOff>800100</xdr:rowOff>
        </xdr:to>
        <xdr:sp macro="" textlink="">
          <xdr:nvSpPr>
            <xdr:cNvPr id="2052" name="Option 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Avenant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228600</xdr:colOff>
          <xdr:row>1</xdr:row>
          <xdr:rowOff>76200</xdr:rowOff>
        </xdr:from>
        <xdr:to>
          <xdr:col>5</xdr:col>
          <xdr:colOff>1857375</xdr:colOff>
          <xdr:row>1</xdr:row>
          <xdr:rowOff>504825</xdr:rowOff>
        </xdr:to>
        <xdr:sp macro="" textlink="">
          <xdr:nvSpPr>
            <xdr:cNvPr id="2053" name="Group Box 5" descr="Intervenez-vous au SFAD ?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Interenez-vous au SFAD ?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457200</xdr:colOff>
          <xdr:row>1</xdr:row>
          <xdr:rowOff>257175</xdr:rowOff>
        </xdr:from>
        <xdr:to>
          <xdr:col>5</xdr:col>
          <xdr:colOff>914400</xdr:colOff>
          <xdr:row>1</xdr:row>
          <xdr:rowOff>476250</xdr:rowOff>
        </xdr:to>
        <xdr:sp macro="" textlink="">
          <xdr:nvSpPr>
            <xdr:cNvPr id="2054" name="Option 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2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1133475</xdr:colOff>
          <xdr:row>1</xdr:row>
          <xdr:rowOff>266700</xdr:rowOff>
        </xdr:from>
        <xdr:to>
          <xdr:col>5</xdr:col>
          <xdr:colOff>1590675</xdr:colOff>
          <xdr:row>1</xdr:row>
          <xdr:rowOff>485775</xdr:rowOff>
        </xdr:to>
        <xdr:sp macro="" textlink="">
          <xdr:nvSpPr>
            <xdr:cNvPr id="2055" name="Option 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2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200025</xdr:colOff>
          <xdr:row>1</xdr:row>
          <xdr:rowOff>666750</xdr:rowOff>
        </xdr:from>
        <xdr:to>
          <xdr:col>7</xdr:col>
          <xdr:colOff>152400</xdr:colOff>
          <xdr:row>1</xdr:row>
          <xdr:rowOff>990600</xdr:rowOff>
        </xdr:to>
        <xdr:sp macro="" textlink="">
          <xdr:nvSpPr>
            <xdr:cNvPr id="2056" name="Group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2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Dispensez-vous des enseignements pour l' UE OPN (UE 5P) ?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457200</xdr:colOff>
          <xdr:row>1</xdr:row>
          <xdr:rowOff>762000</xdr:rowOff>
        </xdr:from>
        <xdr:to>
          <xdr:col>5</xdr:col>
          <xdr:colOff>914400</xdr:colOff>
          <xdr:row>1</xdr:row>
          <xdr:rowOff>981075</xdr:rowOff>
        </xdr:to>
        <xdr:sp macro="" textlink="">
          <xdr:nvSpPr>
            <xdr:cNvPr id="2057" name="Option 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2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1133475</xdr:colOff>
          <xdr:row>1</xdr:row>
          <xdr:rowOff>771525</xdr:rowOff>
        </xdr:from>
        <xdr:to>
          <xdr:col>5</xdr:col>
          <xdr:colOff>1590675</xdr:colOff>
          <xdr:row>1</xdr:row>
          <xdr:rowOff>990600</xdr:rowOff>
        </xdr:to>
        <xdr:sp macro="" textlink="">
          <xdr:nvSpPr>
            <xdr:cNvPr id="2058" name="Option 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2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1</xdr:row>
          <xdr:rowOff>142875</xdr:rowOff>
        </xdr:from>
        <xdr:to>
          <xdr:col>9</xdr:col>
          <xdr:colOff>533400</xdr:colOff>
          <xdr:row>1</xdr:row>
          <xdr:rowOff>409575</xdr:rowOff>
        </xdr:to>
        <xdr:sp macro="" textlink="">
          <xdr:nvSpPr>
            <xdr:cNvPr id="2059" name="Option Butt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2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Diplôme National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104775</xdr:colOff>
          <xdr:row>1</xdr:row>
          <xdr:rowOff>504825</xdr:rowOff>
        </xdr:from>
        <xdr:to>
          <xdr:col>9</xdr:col>
          <xdr:colOff>828675</xdr:colOff>
          <xdr:row>1</xdr:row>
          <xdr:rowOff>762000</xdr:rowOff>
        </xdr:to>
        <xdr:sp macro="" textlink="">
          <xdr:nvSpPr>
            <xdr:cNvPr id="2060" name="Option Butto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2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Diplôme d'Université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</xdr:colOff>
          <xdr:row>1</xdr:row>
          <xdr:rowOff>95250</xdr:rowOff>
        </xdr:from>
        <xdr:to>
          <xdr:col>10</xdr:col>
          <xdr:colOff>438150</xdr:colOff>
          <xdr:row>1</xdr:row>
          <xdr:rowOff>762000</xdr:rowOff>
        </xdr:to>
        <xdr:sp macro="" textlink="">
          <xdr:nvSpPr>
            <xdr:cNvPr id="2061" name="Group Box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2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Préciser le niveau du diplôme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-2019%20HAA%20suivi%20OF%20LP&amp;MP/2018-2019%20HAA%20-%20LP%20suivi%20OF/2018-2019%20Suivi%20OF%20-%20HAA%20-%20L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  <sheetName val="page2"/>
      <sheetName val="Liste"/>
      <sheetName val="Feuil3"/>
      <sheetName val="2018-2019 Suivi OF - HAA - LP"/>
    </sheetNames>
    <sheetDataSet>
      <sheetData sheetId="0">
        <row r="5">
          <cell r="A5" t="str">
            <v xml:space="preserve">HAA - LICENCE PROFESSIONNELLE </v>
          </cell>
        </row>
      </sheetData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1" name="Tab_Base" displayName="Tab_Base" ref="A6:DM64" totalsRowShown="0" headerRowDxfId="160" dataDxfId="158" headerRowBorderDxfId="159" tableBorderDxfId="157" totalsRowBorderDxfId="156">
  <autoFilter ref="A6:DM64"/>
  <tableColumns count="117">
    <tableColumn id="1" name="Code Pacome" dataDxfId="155" totalsRowDxfId="154" dataCellStyle="Normal 4"/>
    <tableColumn id="2" name="Code APOGEE" dataDxfId="153" totalsRowDxfId="152" dataCellStyle="Normal 4"/>
    <tableColumn id="3" name="Intitulé de l'UE" dataDxfId="151" totalsRowDxfId="150"/>
    <tableColumn id="22" name="Crédits" dataDxfId="149" totalsRowDxfId="148"/>
    <tableColumn id="21" name="HCM" dataDxfId="147" totalsRowDxfId="146"/>
    <tableColumn id="20" name="NB Gp CM" dataDxfId="145" totalsRowDxfId="144"/>
    <tableColumn id="19" name="TOTAL HCM converties en HTD (coeff : 1,5)" dataDxfId="143" totalsRowDxfId="142">
      <calculatedColumnFormula>Tab_Base[[#This Row],[HCM]]*Tab_Base[[#This Row],[NB Gp CM]]*1.5</calculatedColumnFormula>
    </tableColumn>
    <tableColumn id="18" name="HTD" dataDxfId="141" totalsRowDxfId="140"/>
    <tableColumn id="17" name="NB Gp _x000a_TD" dataDxfId="139" totalsRowDxfId="138"/>
    <tableColumn id="16" name="TOTAL HTD" dataDxfId="137" totalsRowDxfId="136">
      <calculatedColumnFormula>Tab_Base[[#This Row],[HTD]]*I7</calculatedColumnFormula>
    </tableColumn>
    <tableColumn id="12" name="TOTAL PA" dataDxfId="135" totalsRowDxfId="134"/>
    <tableColumn id="15" name="            _x000a__x000a_Solde_x000a_          HTD_x000a_            (CM+TD)" dataDxfId="133" totalsRowDxfId="132">
      <calculatedColumnFormula>Tab_Base[[#This Row],[TOTAL HCM converties en HTD (coeff : 1,5)]]+Tab_Base[[#This Row],[TOTAL HTD]]</calculatedColumnFormula>
    </tableColumn>
    <tableColumn id="14" name="CMrépartis" dataDxfId="131">
      <calculatedColumnFormula>SUMPRODUCT((MOD(COLUMN(Tab_Base[[#This Row],[CM1]:[PA31]]),3)=1)*1,Tab_Base[[#This Row],[CM1]:[PA31]])</calculatedColumnFormula>
    </tableColumn>
    <tableColumn id="99" name="CMrestant_x000a_" dataDxfId="130">
      <calculatedColumnFormula>Tab_Base[[#This Row],[TOTAL HCM converties en HTD (coeff : 1,5)]]-Tab_Base[[#This Row],[CMrépartis]]</calculatedColumnFormula>
    </tableColumn>
    <tableColumn id="13" name="résultatCM" dataDxfId="129">
      <calculatedColumnFormula>IF(Tab_Base[[#This Row],[CMrépartis]]&gt;Tab_Base[[#This Row],[TOTAL HCM converties en HTD (coeff : 1,5)]],"dépassement","")</calculatedColumnFormula>
    </tableColumn>
    <tableColumn id="96" name="TDrépartis" dataDxfId="128">
      <calculatedColumnFormula>SUMPRODUCT((MOD(COLUMN(Tab_Base[[#This Row],[CM1]:[PA31]]),3)=2)*1,Tab_Base[[#This Row],[CM1]:[PA31]])</calculatedColumnFormula>
    </tableColumn>
    <tableColumn id="98" name="TD restant à distribuer" dataDxfId="127">
      <calculatedColumnFormula>Tab_Base[[#This Row],[TOTAL HTD]]-Tab_Base[[#This Row],[TDrépartis]]</calculatedColumnFormula>
    </tableColumn>
    <tableColumn id="97" name="résultatTD" dataDxfId="126">
      <calculatedColumnFormula>IF(Tab_Base[[#This Row],[TDrépartis]]&gt;Tab_Base[[#This Row],[TOTAL HTD]],"dépassement","")</calculatedColumnFormula>
    </tableColumn>
    <tableColumn id="11" name="Parépartis" dataDxfId="125">
      <calculatedColumnFormula>SUMPRODUCT((MOD(COLUMN(Tab_Base[[#This Row],[CM1]:[PA31]]),3)=0)*1,Tab_Base[[#This Row],[CM1]:[PA31]])</calculatedColumnFormula>
    </tableColumn>
    <tableColumn id="10" name="PA restant à distribuer3" dataDxfId="124">
      <calculatedColumnFormula>Tab_Base[[#This Row],[TOTAL PA]]-Tab_Base[[#This Row],[Parépartis]]</calculatedColumnFormula>
    </tableColumn>
    <tableColumn id="9" name="résultatPA" dataDxfId="123">
      <calculatedColumnFormula>IF(Tab_Base[[#This Row],[Parépartis]]&gt;Tab_Base[[#This Row],[TOTAL PA]],"dépassement","")</calculatedColumnFormula>
    </tableColumn>
    <tableColumn id="4" name="CM" dataDxfId="122" totalsRowDxfId="121"/>
    <tableColumn id="5" name="TD" dataDxfId="120" totalsRowDxfId="119"/>
    <tableColumn id="6" name="PA" dataDxfId="118" totalsRowDxfId="117"/>
    <tableColumn id="7" name="CM1" dataDxfId="116" totalsRowDxfId="115"/>
    <tableColumn id="95" name="TD1" dataDxfId="114" totalsRowDxfId="113"/>
    <tableColumn id="8" name="PA1" dataDxfId="112" totalsRowDxfId="111"/>
    <tableColumn id="100" name="CM2" dataDxfId="110"/>
    <tableColumn id="101" name="TD2" dataDxfId="109"/>
    <tableColumn id="102" name="PA2" dataDxfId="108"/>
    <tableColumn id="103" name="CM3" dataDxfId="107"/>
    <tableColumn id="104" name="TD3" dataDxfId="106"/>
    <tableColumn id="105" name="PA3" dataDxfId="105"/>
    <tableColumn id="106" name="CM4" dataDxfId="104"/>
    <tableColumn id="107" name="TD4" dataDxfId="103"/>
    <tableColumn id="108" name="PA4" dataDxfId="102"/>
    <tableColumn id="109" name="CM5" dataDxfId="101"/>
    <tableColumn id="110" name="TD5" dataDxfId="100"/>
    <tableColumn id="111" name="PA5" dataDxfId="99"/>
    <tableColumn id="112" name="CM6" dataDxfId="98"/>
    <tableColumn id="113" name="TD6" dataDxfId="97"/>
    <tableColumn id="114" name="PA6" dataDxfId="96"/>
    <tableColumn id="115" name="CM7" dataDxfId="95"/>
    <tableColumn id="116" name="TD7" dataDxfId="94"/>
    <tableColumn id="117" name="PA7" dataDxfId="93"/>
    <tableColumn id="118" name="CM8" dataDxfId="92"/>
    <tableColumn id="119" name="TD8" dataDxfId="91"/>
    <tableColumn id="120" name="PA8" dataDxfId="90"/>
    <tableColumn id="121" name="CM9" dataDxfId="89"/>
    <tableColumn id="122" name="TD9" dataDxfId="88"/>
    <tableColumn id="123" name="PA9" dataDxfId="87"/>
    <tableColumn id="124" name="CM10" dataDxfId="86"/>
    <tableColumn id="125" name="TD10" dataDxfId="85"/>
    <tableColumn id="126" name="PA10" dataDxfId="84"/>
    <tableColumn id="127" name="CM11" dataDxfId="83"/>
    <tableColumn id="128" name="TD11" dataDxfId="82"/>
    <tableColumn id="129" name="PA11" dataDxfId="81"/>
    <tableColumn id="130" name="CM12" dataDxfId="80"/>
    <tableColumn id="131" name="TD12" dataDxfId="79"/>
    <tableColumn id="132" name="PA12" dataDxfId="78"/>
    <tableColumn id="133" name="CM13" dataDxfId="77"/>
    <tableColumn id="134" name="TD13" dataDxfId="76"/>
    <tableColumn id="135" name="PA13" dataDxfId="75"/>
    <tableColumn id="136" name="CM14" dataDxfId="74"/>
    <tableColumn id="137" name="TD14" dataDxfId="73"/>
    <tableColumn id="138" name="PA14" dataDxfId="72"/>
    <tableColumn id="139" name="CM15" dataDxfId="71"/>
    <tableColumn id="140" name="TD15" dataDxfId="70"/>
    <tableColumn id="141" name="PA15" dataDxfId="69"/>
    <tableColumn id="142" name="CM16" dataDxfId="68"/>
    <tableColumn id="143" name="TD16" dataDxfId="67"/>
    <tableColumn id="144" name="PA16" dataDxfId="66"/>
    <tableColumn id="145" name="CM17" dataDxfId="65"/>
    <tableColumn id="146" name="TD17" dataDxfId="64"/>
    <tableColumn id="147" name="PA17" dataDxfId="63"/>
    <tableColumn id="148" name="CM18" dataDxfId="62"/>
    <tableColumn id="149" name="TD18" dataDxfId="61"/>
    <tableColumn id="150" name="PA18" dataDxfId="60"/>
    <tableColumn id="151" name="CM19" dataDxfId="59"/>
    <tableColumn id="152" name="TD19" dataDxfId="58"/>
    <tableColumn id="153" name="PA19" dataDxfId="57"/>
    <tableColumn id="154" name="CM20" dataDxfId="56"/>
    <tableColumn id="155" name="TD20" dataDxfId="55"/>
    <tableColumn id="156" name="PA20" dataDxfId="54"/>
    <tableColumn id="157" name="CM21" dataDxfId="53"/>
    <tableColumn id="158" name="TD21" dataDxfId="52"/>
    <tableColumn id="159" name="PA21" dataDxfId="51"/>
    <tableColumn id="160" name="CM22" dataDxfId="50"/>
    <tableColumn id="161" name="TD22" dataDxfId="49"/>
    <tableColumn id="162" name="PA22" dataDxfId="48"/>
    <tableColumn id="163" name="CM23" dataDxfId="47"/>
    <tableColumn id="164" name="TD23" dataDxfId="46"/>
    <tableColumn id="165" name="PA23" dataDxfId="45"/>
    <tableColumn id="166" name="CM24" dataDxfId="44"/>
    <tableColumn id="167" name="TD24" dataDxfId="43"/>
    <tableColumn id="168" name="PA24" dataDxfId="42"/>
    <tableColumn id="169" name="CM25" dataDxfId="41"/>
    <tableColumn id="170" name="TD25" dataDxfId="40"/>
    <tableColumn id="171" name="PA25" dataDxfId="39"/>
    <tableColumn id="172" name="CM26" dataDxfId="38"/>
    <tableColumn id="173" name="TD26" dataDxfId="37"/>
    <tableColumn id="174" name="PA26" dataDxfId="36"/>
    <tableColumn id="175" name="CM27" dataDxfId="35"/>
    <tableColumn id="176" name="TD27" dataDxfId="34"/>
    <tableColumn id="177" name="PA27" dataDxfId="33"/>
    <tableColumn id="178" name="CM28" dataDxfId="32"/>
    <tableColumn id="179" name="TD28" dataDxfId="31"/>
    <tableColumn id="180" name="PA28" dataDxfId="30"/>
    <tableColumn id="181" name="CM29" dataDxfId="29"/>
    <tableColumn id="182" name="TD29" dataDxfId="28"/>
    <tableColumn id="183" name="PA29" dataDxfId="27"/>
    <tableColumn id="184" name="CM30" dataDxfId="26"/>
    <tableColumn id="185" name="TD30" dataDxfId="25"/>
    <tableColumn id="186" name="PA30" dataDxfId="24"/>
    <tableColumn id="187" name="CM31" dataDxfId="23"/>
    <tableColumn id="188" name="TD31" dataDxfId="22"/>
    <tableColumn id="189" name="PA31" dataDxfId="2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_Inter" displayName="Tab_Inter" ref="A1:G38" totalsRowShown="0" headerRowDxfId="20">
  <autoFilter ref="A1:G38"/>
  <tableColumns count="7">
    <tableColumn id="1" name="Nom" dataDxfId="19" dataCellStyle="Normal 4"/>
    <tableColumn id="2" name="Prénom" dataDxfId="18" dataCellStyle="Normal 4"/>
    <tableColumn id="3" name="Intervenant" dataDxfId="17" dataCellStyle="Normal 4">
      <calculatedColumnFormula>A2 &amp; " " &amp; B2</calculatedColumnFormula>
    </tableColumn>
    <tableColumn id="4" name="Contrat"/>
    <tableColumn id="5" name="SFAD"/>
    <tableColumn id="6" name="UE5P"/>
    <tableColumn id="7" name="diplôm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_Page2" displayName="Tab_Page2" ref="A12:L70" totalsRowShown="0" headerRowDxfId="16" dataDxfId="14" headerRowBorderDxfId="15" tableBorderDxfId="13">
  <autoFilter ref="A12:L70"/>
  <tableColumns count="12">
    <tableColumn id="1" name="Code de l' UE_x000a_(pacome)" dataDxfId="12"/>
    <tableColumn id="2" name="Code de l' UE_x000a_(Apogée)" dataDxfId="11"/>
    <tableColumn id="3" name="intitulé de l' UE_x000a_(Obligatoire)" dataDxfId="10" dataCellStyle="Normal 2"/>
    <tableColumn id="4" name="L-M-LP-MP" dataDxfId="9" dataCellStyle="Normal 2"/>
    <tableColumn id="5" name="FI_x000a_FC_x000a_APP" dataDxfId="8" dataCellStyle="Normal 2"/>
    <tableColumn id="6" name="Responsable de l'enseignement (1)" dataDxfId="7" dataCellStyle="Normal 2"/>
    <tableColumn id="7" name="CM" dataDxfId="6" dataCellStyle="Normal 2"/>
    <tableColumn id="8" name="TD" dataDxfId="5" dataCellStyle="Normal 2"/>
    <tableColumn id="9" name="PA" dataDxfId="4" dataCellStyle="Normal 2"/>
    <tableColumn id="10" name="TOTAL en HTD" dataDxfId="3" dataCellStyle="Normal 2">
      <calculatedColumnFormula>Tab_Page2[[#This Row],[CM]]+Tab_Page2[[#This Row],[TD]]+Tab_Page2[[#This Row],[PA]]</calculatedColumnFormula>
    </tableColumn>
    <tableColumn id="11" name="10/09/2018 au 07/12/2018" dataDxfId="2" dataCellStyle="Normal 2"/>
    <tableColumn id="12" name="14/01/2019 au 12/04/2019" dataDxfId="1" dataCellStyle="Normal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19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M991"/>
  <sheetViews>
    <sheetView showZeros="0" topLeftCell="A58" workbookViewId="0">
      <selection activeCell="A7" sqref="A7:B64"/>
    </sheetView>
  </sheetViews>
  <sheetFormatPr baseColWidth="10" defaultColWidth="9.140625" defaultRowHeight="15.75" x14ac:dyDescent="0.25"/>
  <cols>
    <col min="1" max="1" width="16.28515625" style="52" customWidth="1"/>
    <col min="2" max="2" width="16.5703125" style="52" customWidth="1"/>
    <col min="3" max="3" width="77.85546875" style="52" customWidth="1"/>
    <col min="4" max="4" width="5.140625" style="52" customWidth="1"/>
    <col min="5" max="5" width="6.140625" style="52" customWidth="1"/>
    <col min="6" max="6" width="5.140625" style="52" customWidth="1"/>
    <col min="7" max="7" width="5.5703125" style="52" customWidth="1"/>
    <col min="8" max="8" width="5.140625" style="52" customWidth="1"/>
    <col min="9" max="9" width="6.28515625" style="52" customWidth="1"/>
    <col min="10" max="11" width="5.5703125" style="52" customWidth="1"/>
    <col min="12" max="12" width="26.85546875" style="52" customWidth="1"/>
    <col min="13" max="13" width="8.5703125" style="52" customWidth="1"/>
    <col min="14" max="14" width="10.42578125" style="52" customWidth="1"/>
    <col min="15" max="15" width="13.140625" style="52" customWidth="1"/>
    <col min="16" max="16" width="10.5703125" style="52" customWidth="1"/>
    <col min="17" max="17" width="13.140625" style="52" customWidth="1"/>
    <col min="18" max="21" width="13.7109375" style="52" customWidth="1"/>
    <col min="22" max="22" width="10.42578125" style="52" customWidth="1"/>
    <col min="23" max="23" width="7.85546875" style="52" customWidth="1"/>
    <col min="24" max="24" width="11.140625" style="52" customWidth="1"/>
    <col min="25" max="26" width="9.7109375" style="52" customWidth="1"/>
    <col min="27" max="27" width="10.28515625" style="52" customWidth="1"/>
    <col min="28" max="28" width="14.5703125" style="52" customWidth="1"/>
    <col min="29" max="29" width="15.140625" style="52" customWidth="1"/>
    <col min="30" max="30" width="20.85546875" style="52" customWidth="1"/>
    <col min="31" max="66" width="9.140625" style="52" customWidth="1"/>
    <col min="67" max="16384" width="9.140625" style="52"/>
  </cols>
  <sheetData>
    <row r="1" spans="1:117" ht="15" customHeight="1" x14ac:dyDescent="0.25">
      <c r="A1" s="51"/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11">
        <f>COLUMN()</f>
        <v>25</v>
      </c>
      <c r="Z1" s="13"/>
      <c r="AA1" s="12"/>
    </row>
    <row r="2" spans="1:117" s="40" customFormat="1" ht="48" customHeight="1" x14ac:dyDescent="0.25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4" t="s">
        <v>15</v>
      </c>
      <c r="W2" s="55"/>
      <c r="X2" s="56"/>
      <c r="Y2" s="128" t="str">
        <f ca="1">IF(MOD(COLUMN(),3)=1, INDEX(Ind_ListeCharge,1+INT(COLUMNS($A:A)/3),1,1),"")</f>
        <v>a Nicholas</v>
      </c>
      <c r="Z2" s="129"/>
      <c r="AA2" s="130"/>
      <c r="AB2" s="128" t="str">
        <f ca="1">IF(MOD(COLUMN(),3)=1, INDEX(Ind_ListeCharge,1+INT(COLUMNS($A:D)/3),1,1),"")</f>
        <v>b Andréas</v>
      </c>
      <c r="AC2" s="129"/>
      <c r="AD2" s="130"/>
      <c r="AE2" s="128" t="str">
        <f ca="1">IF(MOD(COLUMN(),3)=1, INDEX(Ind_ListeCharge,1+INT(COLUMNS($A:G)/3),1,1),"")</f>
        <v>c Mireille</v>
      </c>
      <c r="AF2" s="129"/>
      <c r="AG2" s="130"/>
      <c r="AH2" s="128" t="str">
        <f ca="1">IF(MOD(COLUMN(),3)=1, INDEX(Ind_ListeCharge,1+INT(COLUMNS($A:J)/3),1,1),"")</f>
        <v>d Sylvie</v>
      </c>
      <c r="AI2" s="129"/>
      <c r="AJ2" s="130"/>
      <c r="AK2" s="128" t="str">
        <f ca="1">IF(MOD(COLUMN(),3)=1, INDEX(Ind_ListeCharge,1+INT(COLUMNS($A:M)/3),1,1),"")</f>
        <v>e Bouzid</v>
      </c>
      <c r="AL2" s="129"/>
      <c r="AM2" s="130"/>
      <c r="AN2" s="128" t="str">
        <f ca="1">IF(MOD(COLUMN(),3)=1, INDEX(Ind_ListeCharge,1+INT(COLUMNS($A:P)/3),1,1),"")</f>
        <v>f Sébastien</v>
      </c>
      <c r="AO2" s="129"/>
      <c r="AP2" s="130"/>
      <c r="AQ2" s="128" t="str">
        <f ca="1">IF(MOD(COLUMN(),3)=1, INDEX(Ind_ListeCharge,1+INT(COLUMNS($A:S)/3),1,1),"")</f>
        <v xml:space="preserve">g </v>
      </c>
      <c r="AR2" s="129"/>
      <c r="AS2" s="130"/>
      <c r="AT2" s="128" t="str">
        <f ca="1">IF(MOD(COLUMN(),3)=1, INDEX(Ind_ListeCharge,1+INT(COLUMNS($A:V)/3),1,1),"")</f>
        <v>h Philippe</v>
      </c>
      <c r="AU2" s="129"/>
      <c r="AV2" s="130"/>
      <c r="AW2" s="128" t="str">
        <f ca="1">IF(MOD(COLUMN(),3)=1, INDEX(Ind_ListeCharge,1+INT(COLUMNS($A:Y)/3),1,1),"")</f>
        <v>i Benoît</v>
      </c>
      <c r="AX2" s="129"/>
      <c r="AY2" s="130"/>
      <c r="AZ2" s="128" t="str">
        <f ca="1">IF(MOD(COLUMN(),3)=1, INDEX(Ind_ListeCharge,1+INT(COLUMNS($A:AB)/3),1,1),"")</f>
        <v>j Jean Marc</v>
      </c>
      <c r="BA2" s="129"/>
      <c r="BB2" s="130"/>
      <c r="BC2" s="128" t="str">
        <f ca="1">IF(MOD(COLUMN(),3)=1, INDEX(Ind_ListeCharge,1+INT(COLUMNS($A:AE)/3),1,1),"")</f>
        <v>k Axelle</v>
      </c>
      <c r="BD2" s="129"/>
      <c r="BE2" s="130"/>
      <c r="BF2" s="128" t="str">
        <f ca="1">IF(MOD(COLUMN(),3)=1, INDEX(Ind_ListeCharge,1+INT(COLUMNS($A:AH)/3),1,1),"")</f>
        <v>l Xavier</v>
      </c>
      <c r="BG2" s="129"/>
      <c r="BH2" s="130"/>
      <c r="BI2" s="128" t="str">
        <f ca="1">IF(MOD(COLUMN(),3)=1, INDEX(Ind_ListeCharge,1+INT(COLUMNS($A:AK)/3),1,1),"")</f>
        <v>m Agatha</v>
      </c>
      <c r="BJ2" s="129"/>
      <c r="BK2" s="130"/>
      <c r="BL2" s="128" t="str">
        <f ca="1">IF(MOD(COLUMN(),3)=1, INDEX(Ind_ListeCharge,1+INT(COLUMNS($A:AN)/3),1,1),"")</f>
        <v>n Fabien</v>
      </c>
      <c r="BM2" s="129"/>
      <c r="BN2" s="130"/>
      <c r="BO2" s="128" t="str">
        <f ca="1">IF(MOD(COLUMN(),3)=1, INDEX(Ind_ListeCharge,1+INT(COLUMNS($A:AQ)/3),1,1),"")</f>
        <v>o Daniel</v>
      </c>
      <c r="BP2" s="129"/>
      <c r="BQ2" s="130"/>
      <c r="BR2" s="128" t="str">
        <f ca="1">IF(MOD(COLUMN(),3)=1, INDEX(Ind_ListeCharge,1+INT(COLUMNS($A:AT)/3),1,1),"")</f>
        <v>p James</v>
      </c>
      <c r="BS2" s="129"/>
      <c r="BT2" s="130"/>
      <c r="BU2" s="128" t="str">
        <f ca="1">IF(MOD(COLUMN(),3)=1, INDEX(Ind_ListeCharge,1+INT(COLUMNS($A:AW)/3),1,1),"")</f>
        <v>q Hélène</v>
      </c>
      <c r="BV2" s="129"/>
      <c r="BW2" s="130"/>
      <c r="BX2" s="128" t="str">
        <f ca="1">IF(MOD(COLUMN(),3)=1, INDEX(Ind_ListeCharge,1+INT(COLUMNS($A:AZ)/3),1,1),"")</f>
        <v>r Igor</v>
      </c>
      <c r="BY2" s="129"/>
      <c r="BZ2" s="130"/>
      <c r="CA2" s="128" t="str">
        <f ca="1">IF(MOD(COLUMN(),3)=1, INDEX(Ind_ListeCharge,1+INT(COLUMNS($A:BC)/3),1,1),"")</f>
        <v>s  David</v>
      </c>
      <c r="CB2" s="129"/>
      <c r="CC2" s="130"/>
      <c r="CD2" s="128" t="str">
        <f ca="1">IF(MOD(COLUMN(),3)=1, INDEX(Ind_ListeCharge,1+INT(COLUMNS($A:BF)/3),1,1),"")</f>
        <v>t Charles</v>
      </c>
      <c r="CE2" s="129"/>
      <c r="CF2" s="130"/>
      <c r="CG2" s="128" t="str">
        <f ca="1">IF(MOD(COLUMN(),3)=1, INDEX(Ind_ListeCharge,1+INT(COLUMNS($A:BI)/3),1,1),"")</f>
        <v>u Gilles</v>
      </c>
      <c r="CH2" s="129"/>
      <c r="CI2" s="130"/>
      <c r="CJ2" s="128" t="str">
        <f ca="1">IF(MOD(COLUMN(),3)=1, INDEX(Ind_ListeCharge,1+INT(COLUMNS($A:BL)/3),1,1),"")</f>
        <v>v Roland</v>
      </c>
      <c r="CK2" s="129"/>
      <c r="CL2" s="130"/>
      <c r="CM2" s="128" t="str">
        <f ca="1">IF(MOD(COLUMN(),3)=1, INDEX(Ind_ListeCharge,1+INT(COLUMNS($A:BO)/3),1,1),"")</f>
        <v>w Jean Bernard</v>
      </c>
      <c r="CN2" s="129"/>
      <c r="CO2" s="130"/>
      <c r="CP2" s="128" t="str">
        <f ca="1">IF(MOD(COLUMN(),3)=1, INDEX(Ind_ListeCharge,1+INT(COLUMNS($A:BR)/3),1,1),"")</f>
        <v>x Nöel</v>
      </c>
      <c r="CQ2" s="129"/>
      <c r="CR2" s="130"/>
      <c r="CS2" s="128" t="str">
        <f ca="1">IF(MOD(COLUMN(),3)=1, INDEX(Ind_ListeCharge,1+INT(COLUMNS($A:BU)/3),1,1),"")</f>
        <v>y Sophie</v>
      </c>
      <c r="CT2" s="129"/>
      <c r="CU2" s="130"/>
      <c r="CV2" s="128" t="str">
        <f ca="1">IF(MOD(COLUMN(),3)=1, INDEX(Ind_ListeCharge,1+INT(COLUMNS($A:BX)/3),1,1),"")</f>
        <v>z Bernard</v>
      </c>
      <c r="CW2" s="129"/>
      <c r="CX2" s="130"/>
      <c r="CY2" s="128" t="str">
        <f ca="1">IF(MOD(COLUMN(),3)=1, INDEX(Ind_ListeCharge,1+INT(COLUMNS($A:CA)/3),1,1),"")</f>
        <v>aa Estelle</v>
      </c>
      <c r="CZ2" s="129"/>
      <c r="DA2" s="130"/>
      <c r="DB2" s="128" t="str">
        <f ca="1">IF(MOD(COLUMN(),3)=1, INDEX(Ind_ListeCharge,1+INT(COLUMNS($A:CD)/3),1,1),"")</f>
        <v>bb Pierre</v>
      </c>
      <c r="DC2" s="129"/>
      <c r="DD2" s="130"/>
      <c r="DE2" s="128" t="str">
        <f ca="1">IF(MOD(COLUMN(),3)=1, INDEX(Ind_ListeCharge,1+INT(COLUMNS($A:CG)/3),1,1),"")</f>
        <v>cc Olivier</v>
      </c>
      <c r="DF2" s="129"/>
      <c r="DG2" s="130"/>
      <c r="DH2" s="128" t="str">
        <f ca="1">IF(MOD(COLUMN(),3)=1, INDEX(Ind_ListeCharge,1+INT(COLUMNS($A:CJ)/3),1,1),"")</f>
        <v>dd Jean Marc</v>
      </c>
      <c r="DI2" s="129"/>
      <c r="DJ2" s="130"/>
      <c r="DK2" s="128" t="str">
        <f ca="1">IF(MOD(COLUMN(),3)=1, INDEX(Ind_ListeCharge,1+INT(COLUMNS($A:CM)/3),1,1),"")</f>
        <v>ee Renzo</v>
      </c>
      <c r="DL2" s="129"/>
      <c r="DM2" s="130"/>
    </row>
    <row r="3" spans="1:117" s="57" customFormat="1" ht="15" customHeight="1" x14ac:dyDescent="0.25">
      <c r="B3" s="58"/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  <c r="T3" s="58"/>
      <c r="U3" s="58"/>
      <c r="V3" s="59"/>
      <c r="W3" s="59" t="s">
        <v>0</v>
      </c>
      <c r="X3" s="60"/>
      <c r="Y3" s="125">
        <v>100</v>
      </c>
      <c r="Z3" s="126"/>
      <c r="AA3" s="127"/>
      <c r="AB3" s="125">
        <v>100</v>
      </c>
      <c r="AC3" s="126"/>
      <c r="AD3" s="127"/>
      <c r="AE3" s="125">
        <v>100</v>
      </c>
      <c r="AF3" s="126"/>
      <c r="AG3" s="127"/>
      <c r="AH3" s="125">
        <v>100</v>
      </c>
      <c r="AI3" s="126"/>
      <c r="AJ3" s="127"/>
      <c r="AK3" s="125">
        <v>100</v>
      </c>
      <c r="AL3" s="126"/>
      <c r="AM3" s="127"/>
      <c r="AN3" s="125">
        <v>100</v>
      </c>
      <c r="AO3" s="126"/>
      <c r="AP3" s="127"/>
      <c r="AQ3" s="125">
        <v>100</v>
      </c>
      <c r="AR3" s="126"/>
      <c r="AS3" s="127"/>
      <c r="AT3" s="125">
        <v>100</v>
      </c>
      <c r="AU3" s="126"/>
      <c r="AV3" s="127"/>
      <c r="AW3" s="125">
        <v>100</v>
      </c>
      <c r="AX3" s="126"/>
      <c r="AY3" s="127"/>
      <c r="AZ3" s="125">
        <v>100</v>
      </c>
      <c r="BA3" s="126"/>
      <c r="BB3" s="127"/>
      <c r="BC3" s="125">
        <v>100</v>
      </c>
      <c r="BD3" s="126"/>
      <c r="BE3" s="127"/>
      <c r="BF3" s="125">
        <v>100</v>
      </c>
      <c r="BG3" s="126"/>
      <c r="BH3" s="127"/>
      <c r="BI3" s="125">
        <v>100</v>
      </c>
      <c r="BJ3" s="126"/>
      <c r="BK3" s="127"/>
      <c r="BL3" s="125">
        <v>100</v>
      </c>
      <c r="BM3" s="126"/>
      <c r="BN3" s="127"/>
      <c r="BO3" s="125">
        <v>100</v>
      </c>
      <c r="BP3" s="126"/>
      <c r="BQ3" s="127"/>
      <c r="BR3" s="125">
        <v>100</v>
      </c>
      <c r="BS3" s="126"/>
      <c r="BT3" s="127"/>
      <c r="BU3" s="125">
        <v>100</v>
      </c>
      <c r="BV3" s="126"/>
      <c r="BW3" s="127"/>
      <c r="BX3" s="125">
        <v>100</v>
      </c>
      <c r="BY3" s="126"/>
      <c r="BZ3" s="127"/>
      <c r="CA3" s="125">
        <v>100</v>
      </c>
      <c r="CB3" s="126"/>
      <c r="CC3" s="127"/>
      <c r="CD3" s="125">
        <v>100</v>
      </c>
      <c r="CE3" s="126"/>
      <c r="CF3" s="127"/>
      <c r="CG3" s="125">
        <v>100</v>
      </c>
      <c r="CH3" s="126"/>
      <c r="CI3" s="127"/>
      <c r="CJ3" s="125">
        <v>100</v>
      </c>
      <c r="CK3" s="126"/>
      <c r="CL3" s="127"/>
      <c r="CM3" s="125">
        <v>100</v>
      </c>
      <c r="CN3" s="126"/>
      <c r="CO3" s="127"/>
      <c r="CP3" s="125">
        <v>100</v>
      </c>
      <c r="CQ3" s="126"/>
      <c r="CR3" s="127"/>
      <c r="CS3" s="125">
        <v>100</v>
      </c>
      <c r="CT3" s="126"/>
      <c r="CU3" s="127"/>
      <c r="CV3" s="125">
        <v>100</v>
      </c>
      <c r="CW3" s="126"/>
      <c r="CX3" s="127"/>
      <c r="CY3" s="125">
        <v>100</v>
      </c>
      <c r="CZ3" s="126"/>
      <c r="DA3" s="127"/>
      <c r="DB3" s="125">
        <v>100</v>
      </c>
      <c r="DC3" s="126"/>
      <c r="DD3" s="127"/>
      <c r="DE3" s="125">
        <v>100</v>
      </c>
      <c r="DF3" s="126"/>
      <c r="DG3" s="127"/>
      <c r="DH3" s="125">
        <v>100</v>
      </c>
      <c r="DI3" s="126"/>
      <c r="DJ3" s="127"/>
      <c r="DK3" s="125">
        <v>100</v>
      </c>
      <c r="DL3" s="126"/>
      <c r="DM3" s="127"/>
    </row>
    <row r="4" spans="1:117" ht="18.75" customHeight="1" x14ac:dyDescent="0.25">
      <c r="A4" s="57"/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8">
        <f>SUM(Tab_Base[CMrépartis])</f>
        <v>214.5</v>
      </c>
      <c r="N4" s="58"/>
      <c r="O4" s="58"/>
      <c r="P4" s="58">
        <f>SUM(Tab_Base[TDrépartis])</f>
        <v>438</v>
      </c>
      <c r="Q4" s="58"/>
      <c r="R4" s="58"/>
      <c r="S4" s="58">
        <f>SUM(Tab_Base[Parépartis])</f>
        <v>0</v>
      </c>
      <c r="T4" s="58"/>
      <c r="U4" s="58"/>
      <c r="V4" s="61" t="s">
        <v>1</v>
      </c>
      <c r="W4" s="61"/>
      <c r="X4" s="61"/>
      <c r="Y4" s="122">
        <v>192</v>
      </c>
      <c r="Z4" s="123"/>
      <c r="AA4" s="124"/>
      <c r="AB4" s="122">
        <v>192</v>
      </c>
      <c r="AC4" s="123"/>
      <c r="AD4" s="124"/>
      <c r="AE4" s="122">
        <v>192</v>
      </c>
      <c r="AF4" s="123"/>
      <c r="AG4" s="124"/>
      <c r="AH4" s="122">
        <v>192</v>
      </c>
      <c r="AI4" s="123"/>
      <c r="AJ4" s="124"/>
      <c r="AK4" s="122">
        <v>192</v>
      </c>
      <c r="AL4" s="123"/>
      <c r="AM4" s="124"/>
      <c r="AN4" s="122">
        <v>192</v>
      </c>
      <c r="AO4" s="123"/>
      <c r="AP4" s="124"/>
      <c r="AQ4" s="122">
        <v>192</v>
      </c>
      <c r="AR4" s="123"/>
      <c r="AS4" s="124"/>
      <c r="AT4" s="122">
        <v>192</v>
      </c>
      <c r="AU4" s="123"/>
      <c r="AV4" s="124"/>
      <c r="AW4" s="122">
        <v>192</v>
      </c>
      <c r="AX4" s="123"/>
      <c r="AY4" s="124"/>
      <c r="AZ4" s="122">
        <v>192</v>
      </c>
      <c r="BA4" s="123"/>
      <c r="BB4" s="124"/>
      <c r="BC4" s="122">
        <v>192</v>
      </c>
      <c r="BD4" s="123"/>
      <c r="BE4" s="124"/>
      <c r="BF4" s="122">
        <v>192</v>
      </c>
      <c r="BG4" s="123"/>
      <c r="BH4" s="124"/>
      <c r="BI4" s="122">
        <v>192</v>
      </c>
      <c r="BJ4" s="123"/>
      <c r="BK4" s="124"/>
      <c r="BL4" s="122">
        <v>192</v>
      </c>
      <c r="BM4" s="123"/>
      <c r="BN4" s="124"/>
      <c r="BO4" s="122">
        <v>192</v>
      </c>
      <c r="BP4" s="123"/>
      <c r="BQ4" s="124"/>
      <c r="BR4" s="122">
        <v>192</v>
      </c>
      <c r="BS4" s="123"/>
      <c r="BT4" s="124"/>
      <c r="BU4" s="122">
        <v>192</v>
      </c>
      <c r="BV4" s="123"/>
      <c r="BW4" s="124"/>
      <c r="BX4" s="122">
        <v>192</v>
      </c>
      <c r="BY4" s="123"/>
      <c r="BZ4" s="124"/>
      <c r="CA4" s="122">
        <v>192</v>
      </c>
      <c r="CB4" s="123"/>
      <c r="CC4" s="124"/>
      <c r="CD4" s="122">
        <v>192</v>
      </c>
      <c r="CE4" s="123"/>
      <c r="CF4" s="124"/>
      <c r="CG4" s="122">
        <v>192</v>
      </c>
      <c r="CH4" s="123"/>
      <c r="CI4" s="124"/>
      <c r="CJ4" s="122">
        <v>192</v>
      </c>
      <c r="CK4" s="123"/>
      <c r="CL4" s="124"/>
      <c r="CM4" s="122">
        <v>192</v>
      </c>
      <c r="CN4" s="123"/>
      <c r="CO4" s="124"/>
      <c r="CP4" s="122">
        <v>192</v>
      </c>
      <c r="CQ4" s="123"/>
      <c r="CR4" s="124"/>
      <c r="CS4" s="122">
        <v>192</v>
      </c>
      <c r="CT4" s="123"/>
      <c r="CU4" s="124"/>
      <c r="CV4" s="122">
        <v>192</v>
      </c>
      <c r="CW4" s="123"/>
      <c r="CX4" s="124"/>
      <c r="CY4" s="122">
        <v>192</v>
      </c>
      <c r="CZ4" s="123"/>
      <c r="DA4" s="124"/>
      <c r="DB4" s="122">
        <v>192</v>
      </c>
      <c r="DC4" s="123"/>
      <c r="DD4" s="124"/>
      <c r="DE4" s="122">
        <v>192</v>
      </c>
      <c r="DF4" s="123"/>
      <c r="DG4" s="124"/>
      <c r="DH4" s="122">
        <v>192</v>
      </c>
      <c r="DI4" s="123"/>
      <c r="DJ4" s="124"/>
      <c r="DK4" s="122">
        <v>192</v>
      </c>
      <c r="DL4" s="123"/>
      <c r="DM4" s="124"/>
    </row>
    <row r="5" spans="1:117" ht="28.5" customHeight="1" x14ac:dyDescent="0.25">
      <c r="A5" s="41" t="s">
        <v>156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54" t="s">
        <v>6</v>
      </c>
      <c r="W5" s="55"/>
      <c r="X5" s="56"/>
      <c r="Y5" s="119" t="s">
        <v>49</v>
      </c>
      <c r="Z5" s="120"/>
      <c r="AA5" s="121"/>
      <c r="AB5" s="119" t="s">
        <v>49</v>
      </c>
      <c r="AC5" s="120"/>
      <c r="AD5" s="121"/>
      <c r="AE5" s="119" t="s">
        <v>49</v>
      </c>
      <c r="AF5" s="120"/>
      <c r="AG5" s="121"/>
      <c r="AH5" s="119" t="s">
        <v>49</v>
      </c>
      <c r="AI5" s="120"/>
      <c r="AJ5" s="121"/>
      <c r="AK5" s="119" t="s">
        <v>49</v>
      </c>
      <c r="AL5" s="120"/>
      <c r="AM5" s="121"/>
      <c r="AN5" s="119" t="s">
        <v>49</v>
      </c>
      <c r="AO5" s="120"/>
      <c r="AP5" s="121"/>
      <c r="AQ5" s="119" t="s">
        <v>49</v>
      </c>
      <c r="AR5" s="120"/>
      <c r="AS5" s="121"/>
      <c r="AT5" s="119" t="s">
        <v>49</v>
      </c>
      <c r="AU5" s="120"/>
      <c r="AV5" s="121"/>
      <c r="AW5" s="119" t="s">
        <v>49</v>
      </c>
      <c r="AX5" s="120"/>
      <c r="AY5" s="121"/>
      <c r="AZ5" s="119" t="s">
        <v>49</v>
      </c>
      <c r="BA5" s="120"/>
      <c r="BB5" s="121"/>
      <c r="BC5" s="119" t="s">
        <v>49</v>
      </c>
      <c r="BD5" s="120"/>
      <c r="BE5" s="121"/>
      <c r="BF5" s="119" t="s">
        <v>49</v>
      </c>
      <c r="BG5" s="120"/>
      <c r="BH5" s="121"/>
      <c r="BI5" s="119" t="s">
        <v>49</v>
      </c>
      <c r="BJ5" s="120"/>
      <c r="BK5" s="121"/>
      <c r="BL5" s="119" t="s">
        <v>49</v>
      </c>
      <c r="BM5" s="120"/>
      <c r="BN5" s="121"/>
      <c r="BO5" s="119" t="s">
        <v>49</v>
      </c>
      <c r="BP5" s="120"/>
      <c r="BQ5" s="121"/>
      <c r="BR5" s="119" t="s">
        <v>49</v>
      </c>
      <c r="BS5" s="120"/>
      <c r="BT5" s="121"/>
      <c r="BU5" s="119" t="s">
        <v>49</v>
      </c>
      <c r="BV5" s="120"/>
      <c r="BW5" s="121"/>
      <c r="BX5" s="119" t="s">
        <v>49</v>
      </c>
      <c r="BY5" s="120"/>
      <c r="BZ5" s="121"/>
      <c r="CA5" s="119" t="s">
        <v>49</v>
      </c>
      <c r="CB5" s="120"/>
      <c r="CC5" s="121"/>
      <c r="CD5" s="119" t="s">
        <v>49</v>
      </c>
      <c r="CE5" s="120"/>
      <c r="CF5" s="121"/>
      <c r="CG5" s="119" t="s">
        <v>49</v>
      </c>
      <c r="CH5" s="120"/>
      <c r="CI5" s="121"/>
      <c r="CJ5" s="119" t="s">
        <v>49</v>
      </c>
      <c r="CK5" s="120"/>
      <c r="CL5" s="121"/>
      <c r="CM5" s="119" t="s">
        <v>49</v>
      </c>
      <c r="CN5" s="120"/>
      <c r="CO5" s="121"/>
      <c r="CP5" s="119" t="s">
        <v>49</v>
      </c>
      <c r="CQ5" s="120"/>
      <c r="CR5" s="121"/>
      <c r="CS5" s="119" t="s">
        <v>49</v>
      </c>
      <c r="CT5" s="120"/>
      <c r="CU5" s="121"/>
      <c r="CV5" s="119" t="s">
        <v>49</v>
      </c>
      <c r="CW5" s="120"/>
      <c r="CX5" s="121"/>
      <c r="CY5" s="119" t="s">
        <v>49</v>
      </c>
      <c r="CZ5" s="120"/>
      <c r="DA5" s="121"/>
      <c r="DB5" s="119" t="s">
        <v>49</v>
      </c>
      <c r="DC5" s="120"/>
      <c r="DD5" s="121"/>
      <c r="DE5" s="119" t="s">
        <v>49</v>
      </c>
      <c r="DF5" s="120"/>
      <c r="DG5" s="121"/>
      <c r="DH5" s="119" t="s">
        <v>49</v>
      </c>
      <c r="DI5" s="120"/>
      <c r="DJ5" s="121"/>
      <c r="DK5" s="119" t="s">
        <v>49</v>
      </c>
      <c r="DL5" s="120"/>
      <c r="DM5" s="121"/>
    </row>
    <row r="6" spans="1:117" ht="171" x14ac:dyDescent="0.25">
      <c r="A6" s="43" t="s">
        <v>2</v>
      </c>
      <c r="B6" s="43" t="s">
        <v>3</v>
      </c>
      <c r="C6" s="43" t="s">
        <v>14</v>
      </c>
      <c r="D6" s="44" t="s">
        <v>33</v>
      </c>
      <c r="E6" s="45" t="s">
        <v>34</v>
      </c>
      <c r="F6" s="46" t="s">
        <v>35</v>
      </c>
      <c r="G6" s="62" t="s">
        <v>36</v>
      </c>
      <c r="H6" s="45" t="s">
        <v>37</v>
      </c>
      <c r="I6" s="45" t="s">
        <v>38</v>
      </c>
      <c r="J6" s="47" t="s">
        <v>39</v>
      </c>
      <c r="K6" s="47" t="s">
        <v>142</v>
      </c>
      <c r="L6" s="48" t="s">
        <v>40</v>
      </c>
      <c r="M6" s="39" t="s">
        <v>105</v>
      </c>
      <c r="N6" s="49" t="s">
        <v>106</v>
      </c>
      <c r="O6" s="49" t="s">
        <v>103</v>
      </c>
      <c r="P6" s="39" t="s">
        <v>102</v>
      </c>
      <c r="Q6" s="49" t="s">
        <v>107</v>
      </c>
      <c r="R6" s="49" t="s">
        <v>104</v>
      </c>
      <c r="S6" s="39" t="s">
        <v>139</v>
      </c>
      <c r="T6" s="49" t="s">
        <v>140</v>
      </c>
      <c r="U6" s="49" t="s">
        <v>141</v>
      </c>
      <c r="V6" s="50" t="s">
        <v>4</v>
      </c>
      <c r="W6" s="50" t="s">
        <v>5</v>
      </c>
      <c r="X6" s="50" t="s">
        <v>154</v>
      </c>
      <c r="Y6" s="63" t="s">
        <v>20</v>
      </c>
      <c r="Z6" s="64" t="s">
        <v>22</v>
      </c>
      <c r="AA6" s="64" t="s">
        <v>108</v>
      </c>
      <c r="AB6" s="64" t="s">
        <v>18</v>
      </c>
      <c r="AC6" s="64" t="s">
        <v>23</v>
      </c>
      <c r="AD6" s="64" t="s">
        <v>109</v>
      </c>
      <c r="AE6" s="64" t="s">
        <v>21</v>
      </c>
      <c r="AF6" s="64" t="s">
        <v>19</v>
      </c>
      <c r="AG6" s="64" t="s">
        <v>110</v>
      </c>
      <c r="AH6" s="64" t="s">
        <v>41</v>
      </c>
      <c r="AI6" s="64" t="s">
        <v>42</v>
      </c>
      <c r="AJ6" s="64" t="s">
        <v>111</v>
      </c>
      <c r="AK6" s="64" t="s">
        <v>43</v>
      </c>
      <c r="AL6" s="64" t="s">
        <v>44</v>
      </c>
      <c r="AM6" s="64" t="s">
        <v>112</v>
      </c>
      <c r="AN6" s="64" t="s">
        <v>50</v>
      </c>
      <c r="AO6" s="64" t="s">
        <v>51</v>
      </c>
      <c r="AP6" s="64" t="s">
        <v>113</v>
      </c>
      <c r="AQ6" s="64" t="s">
        <v>52</v>
      </c>
      <c r="AR6" s="64" t="s">
        <v>53</v>
      </c>
      <c r="AS6" s="64" t="s">
        <v>114</v>
      </c>
      <c r="AT6" s="64" t="s">
        <v>54</v>
      </c>
      <c r="AU6" s="64" t="s">
        <v>55</v>
      </c>
      <c r="AV6" s="64" t="s">
        <v>115</v>
      </c>
      <c r="AW6" s="64" t="s">
        <v>56</v>
      </c>
      <c r="AX6" s="64" t="s">
        <v>57</v>
      </c>
      <c r="AY6" s="64" t="s">
        <v>116</v>
      </c>
      <c r="AZ6" s="64" t="s">
        <v>58</v>
      </c>
      <c r="BA6" s="64" t="s">
        <v>59</v>
      </c>
      <c r="BB6" s="64" t="s">
        <v>117</v>
      </c>
      <c r="BC6" s="64" t="s">
        <v>60</v>
      </c>
      <c r="BD6" s="64" t="s">
        <v>61</v>
      </c>
      <c r="BE6" s="64" t="s">
        <v>118</v>
      </c>
      <c r="BF6" s="64" t="s">
        <v>62</v>
      </c>
      <c r="BG6" s="64" t="s">
        <v>63</v>
      </c>
      <c r="BH6" s="64" t="s">
        <v>119</v>
      </c>
      <c r="BI6" s="64" t="s">
        <v>64</v>
      </c>
      <c r="BJ6" s="64" t="s">
        <v>65</v>
      </c>
      <c r="BK6" s="64" t="s">
        <v>120</v>
      </c>
      <c r="BL6" s="64" t="s">
        <v>66</v>
      </c>
      <c r="BM6" s="64" t="s">
        <v>67</v>
      </c>
      <c r="BN6" s="64" t="s">
        <v>121</v>
      </c>
      <c r="BO6" s="64" t="s">
        <v>68</v>
      </c>
      <c r="BP6" s="64" t="s">
        <v>69</v>
      </c>
      <c r="BQ6" s="64" t="s">
        <v>122</v>
      </c>
      <c r="BR6" s="64" t="s">
        <v>70</v>
      </c>
      <c r="BS6" s="64" t="s">
        <v>71</v>
      </c>
      <c r="BT6" s="64" t="s">
        <v>123</v>
      </c>
      <c r="BU6" s="64" t="s">
        <v>72</v>
      </c>
      <c r="BV6" s="64" t="s">
        <v>73</v>
      </c>
      <c r="BW6" s="64" t="s">
        <v>124</v>
      </c>
      <c r="BX6" s="64" t="s">
        <v>74</v>
      </c>
      <c r="BY6" s="64" t="s">
        <v>75</v>
      </c>
      <c r="BZ6" s="64" t="s">
        <v>125</v>
      </c>
      <c r="CA6" s="64" t="s">
        <v>76</v>
      </c>
      <c r="CB6" s="64" t="s">
        <v>77</v>
      </c>
      <c r="CC6" s="64" t="s">
        <v>126</v>
      </c>
      <c r="CD6" s="64" t="s">
        <v>78</v>
      </c>
      <c r="CE6" s="64" t="s">
        <v>79</v>
      </c>
      <c r="CF6" s="64" t="s">
        <v>127</v>
      </c>
      <c r="CG6" s="64" t="s">
        <v>80</v>
      </c>
      <c r="CH6" s="64" t="s">
        <v>81</v>
      </c>
      <c r="CI6" s="64" t="s">
        <v>128</v>
      </c>
      <c r="CJ6" s="64" t="s">
        <v>82</v>
      </c>
      <c r="CK6" s="64" t="s">
        <v>83</v>
      </c>
      <c r="CL6" s="64" t="s">
        <v>129</v>
      </c>
      <c r="CM6" s="64" t="s">
        <v>84</v>
      </c>
      <c r="CN6" s="64" t="s">
        <v>85</v>
      </c>
      <c r="CO6" s="64" t="s">
        <v>130</v>
      </c>
      <c r="CP6" s="64" t="s">
        <v>86</v>
      </c>
      <c r="CQ6" s="64" t="s">
        <v>87</v>
      </c>
      <c r="CR6" s="64" t="s">
        <v>131</v>
      </c>
      <c r="CS6" s="64" t="s">
        <v>88</v>
      </c>
      <c r="CT6" s="64" t="s">
        <v>89</v>
      </c>
      <c r="CU6" s="64" t="s">
        <v>132</v>
      </c>
      <c r="CV6" s="64" t="s">
        <v>90</v>
      </c>
      <c r="CW6" s="64" t="s">
        <v>91</v>
      </c>
      <c r="CX6" s="64" t="s">
        <v>133</v>
      </c>
      <c r="CY6" s="64" t="s">
        <v>92</v>
      </c>
      <c r="CZ6" s="64" t="s">
        <v>93</v>
      </c>
      <c r="DA6" s="64" t="s">
        <v>134</v>
      </c>
      <c r="DB6" s="64" t="s">
        <v>94</v>
      </c>
      <c r="DC6" s="64" t="s">
        <v>95</v>
      </c>
      <c r="DD6" s="64" t="s">
        <v>135</v>
      </c>
      <c r="DE6" s="64" t="s">
        <v>96</v>
      </c>
      <c r="DF6" s="64" t="s">
        <v>97</v>
      </c>
      <c r="DG6" s="64" t="s">
        <v>136</v>
      </c>
      <c r="DH6" s="64" t="s">
        <v>98</v>
      </c>
      <c r="DI6" s="64" t="s">
        <v>99</v>
      </c>
      <c r="DJ6" s="64" t="s">
        <v>137</v>
      </c>
      <c r="DK6" s="64" t="s">
        <v>100</v>
      </c>
      <c r="DL6" s="64" t="s">
        <v>101</v>
      </c>
      <c r="DM6" s="64" t="s">
        <v>138</v>
      </c>
    </row>
    <row r="7" spans="1:117" s="75" customFormat="1" ht="15.75" customHeight="1" x14ac:dyDescent="0.25">
      <c r="A7" s="91">
        <v>1</v>
      </c>
      <c r="B7" s="91" t="s">
        <v>263</v>
      </c>
      <c r="C7" s="92" t="s">
        <v>157</v>
      </c>
      <c r="D7" s="115">
        <v>60</v>
      </c>
      <c r="E7" s="92"/>
      <c r="F7" s="92"/>
      <c r="G7" s="92">
        <f>Tab_Base[[#This Row],[HCM]]*Tab_Base[[#This Row],[NB Gp CM]]*1.5</f>
        <v>0</v>
      </c>
      <c r="H7" s="92"/>
      <c r="I7" s="92"/>
      <c r="J7" s="92">
        <f>Tab_Base[[#This Row],[HTD]]*I7</f>
        <v>0</v>
      </c>
      <c r="K7" s="92"/>
      <c r="L7" s="92">
        <f>Tab_Base[[#This Row],[TOTAL HCM converties en HTD (coeff : 1,5)]]+Tab_Base[[#This Row],[TOTAL HTD]]+Tab_Base[[#This Row],[TOTAL PA]]</f>
        <v>0</v>
      </c>
      <c r="M7" s="70">
        <f>SUMPRODUCT((MOD(COLUMN(Tab_Base[[#This Row],[CM1]:[PA31]]),3)=1)*1,Tab_Base[[#This Row],[CM1]:[PA31]])</f>
        <v>0</v>
      </c>
      <c r="N7" s="70">
        <f>Tab_Base[[#This Row],[TOTAL HCM converties en HTD (coeff : 1,5)]]-Tab_Base[[#This Row],[CMrépartis]]</f>
        <v>0</v>
      </c>
      <c r="O7" s="70" t="str">
        <f>IF(Tab_Base[[#This Row],[CMrépartis]]&gt;Tab_Base[[#This Row],[TOTAL HCM converties en HTD (coeff : 1,5)]],"dépassement","")</f>
        <v/>
      </c>
      <c r="P7" s="71">
        <f>SUMPRODUCT((MOD(COLUMN(Tab_Base[[#This Row],[CM1]:[PA31]]),3)=2)*1,Tab_Base[[#This Row],[CM1]:[PA31]])</f>
        <v>0</v>
      </c>
      <c r="Q7" s="70">
        <f>Tab_Base[[#This Row],[TOTAL HTD]]-Tab_Base[[#This Row],[TDrépartis]]</f>
        <v>0</v>
      </c>
      <c r="R7" s="72" t="str">
        <f>IF(Tab_Base[[#This Row],[TDrépartis]]&gt;Tab_Base[[#This Row],[TOTAL HTD]],"dépassement","")</f>
        <v/>
      </c>
      <c r="S7" s="72">
        <f>SUMPRODUCT((MOD(COLUMN(Tab_Base[[#This Row],[CM1]:[PA31]]),3)=0)*1,Tab_Base[[#This Row],[CM1]:[PA31]])</f>
        <v>0</v>
      </c>
      <c r="T7" s="72">
        <f>Tab_Base[[#This Row],[TOTAL PA]]-Tab_Base[[#This Row],[Parépartis]]</f>
        <v>0</v>
      </c>
      <c r="U7" s="72" t="str">
        <f>IF(Tab_Base[[#This Row],[Parépartis]]&gt;Tab_Base[[#This Row],[TOTAL PA]],"dépassement","")</f>
        <v/>
      </c>
      <c r="V7" s="73"/>
      <c r="W7" s="73"/>
      <c r="X7" s="73"/>
      <c r="Y7" s="74">
        <v>0</v>
      </c>
      <c r="Z7" s="74"/>
      <c r="AA7" s="74"/>
      <c r="AB7" s="74">
        <v>0</v>
      </c>
      <c r="AC7" s="74"/>
      <c r="AD7" s="74"/>
      <c r="AE7" s="74">
        <v>0</v>
      </c>
      <c r="AF7" s="74"/>
      <c r="AG7" s="74"/>
      <c r="AH7" s="74">
        <v>0</v>
      </c>
      <c r="AI7" s="74"/>
      <c r="AJ7" s="74"/>
      <c r="AK7" s="74">
        <v>0</v>
      </c>
      <c r="AL7" s="74"/>
      <c r="AM7" s="74"/>
      <c r="AN7" s="74">
        <v>0</v>
      </c>
      <c r="AO7" s="74"/>
      <c r="AP7" s="74"/>
      <c r="AQ7" s="74">
        <v>0</v>
      </c>
      <c r="AR7" s="74"/>
      <c r="AS7" s="74"/>
      <c r="AT7" s="74">
        <v>0</v>
      </c>
      <c r="AU7" s="74"/>
      <c r="AV7" s="74"/>
      <c r="AW7" s="74">
        <v>0</v>
      </c>
      <c r="AX7" s="74"/>
      <c r="AY7" s="74"/>
      <c r="AZ7" s="74">
        <v>0</v>
      </c>
      <c r="BA7" s="74"/>
      <c r="BB7" s="74"/>
      <c r="BC7" s="74">
        <v>0</v>
      </c>
      <c r="BD7" s="74"/>
      <c r="BE7" s="74"/>
      <c r="BF7" s="74">
        <v>0</v>
      </c>
      <c r="BG7" s="74"/>
      <c r="BH7" s="74"/>
      <c r="BI7" s="74">
        <v>0</v>
      </c>
      <c r="BJ7" s="74"/>
      <c r="BK7" s="74"/>
      <c r="BL7" s="74">
        <v>0</v>
      </c>
      <c r="BM7" s="74"/>
      <c r="BN7" s="74"/>
      <c r="BO7" s="74">
        <v>0</v>
      </c>
      <c r="BP7" s="74"/>
      <c r="BQ7" s="74"/>
      <c r="BR7" s="74">
        <v>0</v>
      </c>
      <c r="BS7" s="74"/>
      <c r="BT7" s="74"/>
      <c r="BU7" s="74">
        <v>0</v>
      </c>
      <c r="BV7" s="74"/>
      <c r="BW7" s="74"/>
      <c r="BX7" s="74">
        <v>0</v>
      </c>
      <c r="BY7" s="74"/>
      <c r="BZ7" s="74"/>
      <c r="CA7" s="74">
        <v>0</v>
      </c>
      <c r="CB7" s="74"/>
      <c r="CC7" s="74"/>
      <c r="CD7" s="74">
        <v>0</v>
      </c>
      <c r="CE7" s="74"/>
      <c r="CF7" s="74"/>
      <c r="CG7" s="74">
        <v>0</v>
      </c>
      <c r="CH7" s="74"/>
      <c r="CI7" s="74"/>
      <c r="CJ7" s="74">
        <v>0</v>
      </c>
      <c r="CK7" s="74"/>
      <c r="CL7" s="74"/>
      <c r="CM7" s="74">
        <v>0</v>
      </c>
      <c r="CN7" s="74"/>
      <c r="CO7" s="74"/>
      <c r="CP7" s="74">
        <v>0</v>
      </c>
      <c r="CQ7" s="74"/>
      <c r="CR7" s="74"/>
      <c r="CS7" s="74">
        <v>0</v>
      </c>
      <c r="CT7" s="74"/>
      <c r="CU7" s="74"/>
      <c r="CV7" s="74">
        <v>0</v>
      </c>
      <c r="CW7" s="74"/>
      <c r="CX7" s="74"/>
      <c r="CY7" s="74">
        <v>0</v>
      </c>
      <c r="CZ7" s="74"/>
      <c r="DA7" s="74"/>
      <c r="DB7" s="74">
        <v>0</v>
      </c>
      <c r="DC7" s="74"/>
      <c r="DD7" s="74"/>
      <c r="DE7" s="74">
        <v>0</v>
      </c>
      <c r="DF7" s="74"/>
      <c r="DG7" s="74"/>
      <c r="DH7" s="74">
        <v>0</v>
      </c>
      <c r="DI7" s="74"/>
      <c r="DJ7" s="74"/>
      <c r="DK7" s="74">
        <v>0</v>
      </c>
      <c r="DL7" s="74"/>
      <c r="DM7" s="74"/>
    </row>
    <row r="8" spans="1:117" s="75" customFormat="1" ht="15" customHeight="1" x14ac:dyDescent="0.25">
      <c r="A8" s="93">
        <v>2</v>
      </c>
      <c r="B8" s="94" t="s">
        <v>264</v>
      </c>
      <c r="C8" s="95" t="s">
        <v>158</v>
      </c>
      <c r="D8" s="96">
        <v>30</v>
      </c>
      <c r="E8" s="95"/>
      <c r="F8" s="95"/>
      <c r="G8" s="95">
        <f>Tab_Base[[#This Row],[HCM]]*Tab_Base[[#This Row],[NB Gp CM]]*1.5</f>
        <v>0</v>
      </c>
      <c r="H8" s="95"/>
      <c r="I8" s="95"/>
      <c r="J8" s="95">
        <f>Tab_Base[[#This Row],[HTD]]*I8</f>
        <v>0</v>
      </c>
      <c r="K8" s="95"/>
      <c r="L8" s="95">
        <f>Tab_Base[[#This Row],[TOTAL HCM converties en HTD (coeff : 1,5)]]+Tab_Base[[#This Row],[TOTAL HTD]]+Tab_Base[[#This Row],[TOTAL PA]]</f>
        <v>0</v>
      </c>
      <c r="M8" s="70">
        <f>SUMPRODUCT((MOD(COLUMN(Tab_Base[[#This Row],[CM1]:[PA31]]),3)=1)*1,Tab_Base[[#This Row],[CM1]:[PA31]])</f>
        <v>0</v>
      </c>
      <c r="N8" s="70">
        <f>Tab_Base[[#This Row],[TOTAL HCM converties en HTD (coeff : 1,5)]]-Tab_Base[[#This Row],[CMrépartis]]</f>
        <v>0</v>
      </c>
      <c r="O8" s="70" t="str">
        <f>IF(Tab_Base[[#This Row],[CMrépartis]]&gt;Tab_Base[[#This Row],[TOTAL HCM converties en HTD (coeff : 1,5)]],"dépassement","")</f>
        <v/>
      </c>
      <c r="P8" s="71">
        <f>SUMPRODUCT((MOD(COLUMN(Tab_Base[[#This Row],[CM1]:[PA31]]),3)=2)*1,Tab_Base[[#This Row],[CM1]:[PA31]])</f>
        <v>0</v>
      </c>
      <c r="Q8" s="70">
        <f>Tab_Base[[#This Row],[TOTAL HTD]]-Tab_Base[[#This Row],[TDrépartis]]</f>
        <v>0</v>
      </c>
      <c r="R8" s="72" t="str">
        <f>IF(Tab_Base[[#This Row],[TDrépartis]]&gt;Tab_Base[[#This Row],[TOTAL HTD]],"dépassement","")</f>
        <v/>
      </c>
      <c r="S8" s="72">
        <f>SUMPRODUCT((MOD(COLUMN(Tab_Base[[#This Row],[CM1]:[PA31]]),3)=0)*1,Tab_Base[[#This Row],[CM1]:[PA31]])</f>
        <v>0</v>
      </c>
      <c r="T8" s="72">
        <f>Tab_Base[[#This Row],[TOTAL PA]]-Tab_Base[[#This Row],[Parépartis]]</f>
        <v>0</v>
      </c>
      <c r="U8" s="72" t="str">
        <f>IF(Tab_Base[[#This Row],[Parépartis]]&gt;Tab_Base[[#This Row],[TOTAL PA]],"dépassement","")</f>
        <v/>
      </c>
      <c r="V8" s="73"/>
      <c r="W8" s="73"/>
      <c r="X8" s="73"/>
      <c r="Y8" s="74">
        <v>0</v>
      </c>
      <c r="Z8" s="74"/>
      <c r="AA8" s="74"/>
      <c r="AB8" s="74">
        <v>0</v>
      </c>
      <c r="AC8" s="74"/>
      <c r="AD8" s="74"/>
      <c r="AE8" s="74">
        <v>0</v>
      </c>
      <c r="AF8" s="74"/>
      <c r="AG8" s="74"/>
      <c r="AH8" s="74">
        <v>0</v>
      </c>
      <c r="AI8" s="74"/>
      <c r="AJ8" s="74"/>
      <c r="AK8" s="74">
        <v>0</v>
      </c>
      <c r="AL8" s="74"/>
      <c r="AM8" s="74"/>
      <c r="AN8" s="74">
        <v>0</v>
      </c>
      <c r="AO8" s="74"/>
      <c r="AP8" s="74"/>
      <c r="AQ8" s="74">
        <v>0</v>
      </c>
      <c r="AR8" s="74"/>
      <c r="AS8" s="74"/>
      <c r="AT8" s="74">
        <v>0</v>
      </c>
      <c r="AU8" s="74"/>
      <c r="AV8" s="74"/>
      <c r="AW8" s="74">
        <v>0</v>
      </c>
      <c r="AX8" s="74"/>
      <c r="AY8" s="74"/>
      <c r="AZ8" s="74">
        <v>0</v>
      </c>
      <c r="BA8" s="74"/>
      <c r="BB8" s="74"/>
      <c r="BC8" s="74">
        <v>0</v>
      </c>
      <c r="BD8" s="74"/>
      <c r="BE8" s="74"/>
      <c r="BF8" s="74">
        <v>0</v>
      </c>
      <c r="BG8" s="74"/>
      <c r="BH8" s="74"/>
      <c r="BI8" s="74">
        <v>0</v>
      </c>
      <c r="BJ8" s="74"/>
      <c r="BK8" s="74"/>
      <c r="BL8" s="74">
        <v>0</v>
      </c>
      <c r="BM8" s="74"/>
      <c r="BN8" s="74"/>
      <c r="BO8" s="74">
        <v>0</v>
      </c>
      <c r="BP8" s="74"/>
      <c r="BQ8" s="74"/>
      <c r="BR8" s="74">
        <v>0</v>
      </c>
      <c r="BS8" s="74"/>
      <c r="BT8" s="74"/>
      <c r="BU8" s="74">
        <v>0</v>
      </c>
      <c r="BV8" s="74"/>
      <c r="BW8" s="74"/>
      <c r="BX8" s="74">
        <v>0</v>
      </c>
      <c r="BY8" s="74"/>
      <c r="BZ8" s="74"/>
      <c r="CA8" s="74">
        <v>0</v>
      </c>
      <c r="CB8" s="74"/>
      <c r="CC8" s="74"/>
      <c r="CD8" s="74">
        <v>0</v>
      </c>
      <c r="CE8" s="74"/>
      <c r="CF8" s="74"/>
      <c r="CG8" s="74">
        <v>0</v>
      </c>
      <c r="CH8" s="74"/>
      <c r="CI8" s="74"/>
      <c r="CJ8" s="74">
        <v>0</v>
      </c>
      <c r="CK8" s="74"/>
      <c r="CL8" s="74"/>
      <c r="CM8" s="74">
        <v>0</v>
      </c>
      <c r="CN8" s="74"/>
      <c r="CO8" s="74"/>
      <c r="CP8" s="74">
        <v>0</v>
      </c>
      <c r="CQ8" s="74"/>
      <c r="CR8" s="74"/>
      <c r="CS8" s="74">
        <v>0</v>
      </c>
      <c r="CT8" s="74"/>
      <c r="CU8" s="74"/>
      <c r="CV8" s="74">
        <v>0</v>
      </c>
      <c r="CW8" s="74"/>
      <c r="CX8" s="74"/>
      <c r="CY8" s="74">
        <v>0</v>
      </c>
      <c r="CZ8" s="74"/>
      <c r="DA8" s="74"/>
      <c r="DB8" s="74">
        <v>0</v>
      </c>
      <c r="DC8" s="74"/>
      <c r="DD8" s="74"/>
      <c r="DE8" s="74">
        <v>0</v>
      </c>
      <c r="DF8" s="74"/>
      <c r="DG8" s="74"/>
      <c r="DH8" s="74">
        <v>0</v>
      </c>
      <c r="DI8" s="74"/>
      <c r="DJ8" s="74"/>
      <c r="DK8" s="74">
        <v>0</v>
      </c>
      <c r="DL8" s="74"/>
      <c r="DM8" s="74"/>
    </row>
    <row r="9" spans="1:117" s="75" customFormat="1" ht="15" customHeight="1" x14ac:dyDescent="0.25">
      <c r="A9" s="90">
        <v>3</v>
      </c>
      <c r="B9" s="90" t="s">
        <v>265</v>
      </c>
      <c r="C9" s="90" t="s">
        <v>159</v>
      </c>
      <c r="D9" s="97">
        <v>6</v>
      </c>
      <c r="E9" s="66"/>
      <c r="F9" s="66"/>
      <c r="G9" s="67">
        <f>Tab_Base[[#This Row],[HCM]]*Tab_Base[[#This Row],[NB Gp CM]]*1.5</f>
        <v>0</v>
      </c>
      <c r="H9" s="68"/>
      <c r="I9" s="66"/>
      <c r="J9" s="69">
        <f>Tab_Base[[#This Row],[HTD]]*I9</f>
        <v>0</v>
      </c>
      <c r="K9" s="69"/>
      <c r="L9" s="77">
        <f>Tab_Base[[#This Row],[TOTAL HCM converties en HTD (coeff : 1,5)]]+Tab_Base[[#This Row],[TOTAL HTD]]</f>
        <v>0</v>
      </c>
      <c r="M9" s="70">
        <f>SUMPRODUCT((MOD(COLUMN(Tab_Base[[#This Row],[CM1]:[PA31]]),3)=1)*1,Tab_Base[[#This Row],[CM1]:[PA31]])</f>
        <v>0</v>
      </c>
      <c r="N9" s="78">
        <f>Tab_Base[[#This Row],[TOTAL HCM converties en HTD (coeff : 1,5)]]-Tab_Base[[#This Row],[CMrépartis]]</f>
        <v>0</v>
      </c>
      <c r="O9" s="78" t="str">
        <f>IF(Tab_Base[[#This Row],[CMrépartis]]&gt;Tab_Base[[#This Row],[TOTAL HCM converties en HTD (coeff : 1,5)]],"dépassement","")</f>
        <v/>
      </c>
      <c r="P9" s="71">
        <f>SUMPRODUCT((MOD(COLUMN(Tab_Base[[#This Row],[CM1]:[PA31]]),3)=2)*1,Tab_Base[[#This Row],[CM1]:[PA31]])</f>
        <v>0</v>
      </c>
      <c r="Q9" s="78">
        <f>Tab_Base[[#This Row],[TOTAL HTD]]-Tab_Base[[#This Row],[TDrépartis]]</f>
        <v>0</v>
      </c>
      <c r="R9" s="79" t="str">
        <f>IF(Tab_Base[[#This Row],[TDrépartis]]&gt;Tab_Base[[#This Row],[TOTAL HTD]],"dépassement","")</f>
        <v/>
      </c>
      <c r="S9" s="72">
        <f>SUMPRODUCT((MOD(COLUMN(Tab_Base[[#This Row],[CM1]:[PA31]]),3)=0)*1,Tab_Base[[#This Row],[CM1]:[PA31]])</f>
        <v>0</v>
      </c>
      <c r="T9" s="72">
        <f>Tab_Base[[#This Row],[TOTAL PA]]-Tab_Base[[#This Row],[Parépartis]]</f>
        <v>0</v>
      </c>
      <c r="U9" s="79" t="str">
        <f>IF(Tab_Base[[#This Row],[Parépartis]]&gt;Tab_Base[[#This Row],[TOTAL PA]],"dépassement","")</f>
        <v/>
      </c>
      <c r="V9" s="80"/>
      <c r="W9" s="80"/>
      <c r="X9" s="80"/>
      <c r="Y9" s="74">
        <v>0</v>
      </c>
      <c r="Z9" s="74"/>
      <c r="AA9" s="74"/>
      <c r="AB9" s="74">
        <v>0</v>
      </c>
      <c r="AC9" s="74"/>
      <c r="AD9" s="74"/>
      <c r="AE9" s="74">
        <v>0</v>
      </c>
      <c r="AF9" s="74"/>
      <c r="AG9" s="74"/>
      <c r="AH9" s="74">
        <v>0</v>
      </c>
      <c r="AI9" s="74"/>
      <c r="AJ9" s="74"/>
      <c r="AK9" s="74">
        <v>0</v>
      </c>
      <c r="AL9" s="74"/>
      <c r="AM9" s="74"/>
      <c r="AN9" s="74">
        <v>0</v>
      </c>
      <c r="AO9" s="74"/>
      <c r="AP9" s="74"/>
      <c r="AQ9" s="74">
        <v>0</v>
      </c>
      <c r="AR9" s="74"/>
      <c r="AS9" s="74"/>
      <c r="AT9" s="74">
        <v>0</v>
      </c>
      <c r="AU9" s="74"/>
      <c r="AV9" s="74"/>
      <c r="AW9" s="74">
        <v>0</v>
      </c>
      <c r="AX9" s="74"/>
      <c r="AY9" s="74"/>
      <c r="AZ9" s="74">
        <v>0</v>
      </c>
      <c r="BA9" s="74"/>
      <c r="BB9" s="74"/>
      <c r="BC9" s="74">
        <v>0</v>
      </c>
      <c r="BD9" s="74"/>
      <c r="BE9" s="74"/>
      <c r="BF9" s="74">
        <v>0</v>
      </c>
      <c r="BG9" s="74"/>
      <c r="BH9" s="74"/>
      <c r="BI9" s="74">
        <v>0</v>
      </c>
      <c r="BJ9" s="74"/>
      <c r="BK9" s="74"/>
      <c r="BL9" s="74">
        <v>0</v>
      </c>
      <c r="BM9" s="74"/>
      <c r="BN9" s="74"/>
      <c r="BO9" s="74">
        <v>0</v>
      </c>
      <c r="BP9" s="74"/>
      <c r="BQ9" s="74"/>
      <c r="BR9" s="74">
        <v>0</v>
      </c>
      <c r="BS9" s="74"/>
      <c r="BT9" s="74"/>
      <c r="BU9" s="74">
        <v>0</v>
      </c>
      <c r="BV9" s="74"/>
      <c r="BW9" s="74"/>
      <c r="BX9" s="74">
        <v>0</v>
      </c>
      <c r="BY9" s="74"/>
      <c r="BZ9" s="74"/>
      <c r="CA9" s="74">
        <v>0</v>
      </c>
      <c r="CB9" s="74"/>
      <c r="CC9" s="74"/>
      <c r="CD9" s="74">
        <v>0</v>
      </c>
      <c r="CE9" s="74"/>
      <c r="CF9" s="74"/>
      <c r="CG9" s="74">
        <v>0</v>
      </c>
      <c r="CH9" s="74"/>
      <c r="CI9" s="74"/>
      <c r="CJ9" s="74">
        <v>0</v>
      </c>
      <c r="CK9" s="74"/>
      <c r="CL9" s="74"/>
      <c r="CM9" s="74">
        <v>0</v>
      </c>
      <c r="CN9" s="74"/>
      <c r="CO9" s="74"/>
      <c r="CP9" s="74">
        <v>0</v>
      </c>
      <c r="CQ9" s="74"/>
      <c r="CR9" s="74"/>
      <c r="CS9" s="74">
        <v>0</v>
      </c>
      <c r="CT9" s="74"/>
      <c r="CU9" s="74"/>
      <c r="CV9" s="74">
        <v>0</v>
      </c>
      <c r="CW9" s="74"/>
      <c r="CX9" s="74"/>
      <c r="CY9" s="74">
        <v>0</v>
      </c>
      <c r="CZ9" s="74"/>
      <c r="DA9" s="74"/>
      <c r="DB9" s="74">
        <v>0</v>
      </c>
      <c r="DC9" s="74"/>
      <c r="DD9" s="74"/>
      <c r="DE9" s="74">
        <v>0</v>
      </c>
      <c r="DF9" s="74"/>
      <c r="DG9" s="74"/>
      <c r="DH9" s="74">
        <v>0</v>
      </c>
      <c r="DI9" s="74"/>
      <c r="DJ9" s="74"/>
      <c r="DK9" s="74">
        <v>0</v>
      </c>
      <c r="DL9" s="74"/>
      <c r="DM9" s="74"/>
    </row>
    <row r="10" spans="1:117" s="75" customFormat="1" ht="15" customHeight="1" x14ac:dyDescent="0.25">
      <c r="A10" s="90">
        <v>4</v>
      </c>
      <c r="B10" s="90" t="s">
        <v>266</v>
      </c>
      <c r="C10" s="90" t="s">
        <v>160</v>
      </c>
      <c r="D10" s="97">
        <v>6</v>
      </c>
      <c r="E10" s="66"/>
      <c r="F10" s="76"/>
      <c r="G10" s="67">
        <f>Tab_Base[[#This Row],[HCM]]*Tab_Base[[#This Row],[NB Gp CM]]*1.5</f>
        <v>0</v>
      </c>
      <c r="H10" s="68"/>
      <c r="I10" s="66"/>
      <c r="J10" s="69">
        <f>Tab_Base[[#This Row],[HTD]]*I10</f>
        <v>0</v>
      </c>
      <c r="K10" s="69"/>
      <c r="L10" s="65">
        <f>Tab_Base[[#This Row],[TOTAL HCM converties en HTD (coeff : 1,5)]]+Tab_Base[[#This Row],[TOTAL HTD]]+Tab_Base[[#This Row],[TOTAL PA]]</f>
        <v>0</v>
      </c>
      <c r="M10" s="70">
        <f>SUMPRODUCT((MOD(COLUMN(Tab_Base[[#This Row],[CM1]:[PA31]]),3)=1)*1,Tab_Base[[#This Row],[CM1]:[PA31]])</f>
        <v>0</v>
      </c>
      <c r="N10" s="70">
        <f>Tab_Base[[#This Row],[TOTAL HCM converties en HTD (coeff : 1,5)]]-Tab_Base[[#This Row],[CMrépartis]]</f>
        <v>0</v>
      </c>
      <c r="O10" s="70" t="str">
        <f>IF(Tab_Base[[#This Row],[CMrépartis]]&gt;Tab_Base[[#This Row],[TOTAL HCM converties en HTD (coeff : 1,5)]],"dépassement","")</f>
        <v/>
      </c>
      <c r="P10" s="71">
        <f>SUMPRODUCT((MOD(COLUMN(Tab_Base[[#This Row],[CM1]:[PA31]]),3)=2)*1,Tab_Base[[#This Row],[CM1]:[PA31]])</f>
        <v>0</v>
      </c>
      <c r="Q10" s="70">
        <f>Tab_Base[[#This Row],[TOTAL HTD]]-Tab_Base[[#This Row],[TDrépartis]]</f>
        <v>0</v>
      </c>
      <c r="R10" s="72" t="str">
        <f>IF(Tab_Base[[#This Row],[TDrépartis]]&gt;Tab_Base[[#This Row],[TOTAL HTD]],"dépassement","")</f>
        <v/>
      </c>
      <c r="S10" s="72">
        <f>SUMPRODUCT((MOD(COLUMN(Tab_Base[[#This Row],[CM1]:[PA31]]),3)=0)*1,Tab_Base[[#This Row],[CM1]:[PA31]])</f>
        <v>0</v>
      </c>
      <c r="T10" s="72">
        <f>Tab_Base[[#This Row],[TOTAL PA]]-Tab_Base[[#This Row],[Parépartis]]</f>
        <v>0</v>
      </c>
      <c r="U10" s="72" t="str">
        <f>IF(Tab_Base[[#This Row],[Parépartis]]&gt;Tab_Base[[#This Row],[TOTAL PA]],"dépassement","")</f>
        <v/>
      </c>
      <c r="V10" s="73"/>
      <c r="W10" s="73"/>
      <c r="X10" s="73"/>
      <c r="Y10" s="74">
        <v>0</v>
      </c>
      <c r="Z10" s="74"/>
      <c r="AA10" s="74"/>
      <c r="AB10" s="74">
        <v>0</v>
      </c>
      <c r="AC10" s="74"/>
      <c r="AD10" s="74"/>
      <c r="AE10" s="74">
        <v>0</v>
      </c>
      <c r="AF10" s="74"/>
      <c r="AG10" s="74"/>
      <c r="AH10" s="74">
        <v>0</v>
      </c>
      <c r="AI10" s="74"/>
      <c r="AJ10" s="74"/>
      <c r="AK10" s="74">
        <v>0</v>
      </c>
      <c r="AL10" s="74"/>
      <c r="AM10" s="74"/>
      <c r="AN10" s="74">
        <v>0</v>
      </c>
      <c r="AO10" s="74"/>
      <c r="AP10" s="74"/>
      <c r="AQ10" s="74">
        <v>0</v>
      </c>
      <c r="AR10" s="74"/>
      <c r="AS10" s="74"/>
      <c r="AT10" s="74">
        <v>0</v>
      </c>
      <c r="AU10" s="74"/>
      <c r="AV10" s="74"/>
      <c r="AW10" s="74">
        <v>0</v>
      </c>
      <c r="AX10" s="74"/>
      <c r="AY10" s="74"/>
      <c r="AZ10" s="74">
        <v>0</v>
      </c>
      <c r="BA10" s="74"/>
      <c r="BB10" s="74"/>
      <c r="BC10" s="74">
        <v>0</v>
      </c>
      <c r="BD10" s="74"/>
      <c r="BE10" s="74"/>
      <c r="BF10" s="74">
        <v>0</v>
      </c>
      <c r="BG10" s="74"/>
      <c r="BH10" s="74"/>
      <c r="BI10" s="74">
        <v>0</v>
      </c>
      <c r="BJ10" s="74"/>
      <c r="BK10" s="74"/>
      <c r="BL10" s="74">
        <v>0</v>
      </c>
      <c r="BM10" s="74"/>
      <c r="BN10" s="74"/>
      <c r="BO10" s="74">
        <v>0</v>
      </c>
      <c r="BP10" s="74"/>
      <c r="BQ10" s="74"/>
      <c r="BR10" s="74">
        <v>0</v>
      </c>
      <c r="BS10" s="74"/>
      <c r="BT10" s="74"/>
      <c r="BU10" s="74">
        <v>0</v>
      </c>
      <c r="BV10" s="74"/>
      <c r="BW10" s="74"/>
      <c r="BX10" s="74">
        <v>0</v>
      </c>
      <c r="BY10" s="74"/>
      <c r="BZ10" s="74"/>
      <c r="CA10" s="74">
        <v>0</v>
      </c>
      <c r="CB10" s="74"/>
      <c r="CC10" s="74"/>
      <c r="CD10" s="74">
        <v>0</v>
      </c>
      <c r="CE10" s="74"/>
      <c r="CF10" s="74"/>
      <c r="CG10" s="74">
        <v>0</v>
      </c>
      <c r="CH10" s="74"/>
      <c r="CI10" s="74"/>
      <c r="CJ10" s="74">
        <v>0</v>
      </c>
      <c r="CK10" s="74"/>
      <c r="CL10" s="74"/>
      <c r="CM10" s="74">
        <v>0</v>
      </c>
      <c r="CN10" s="74"/>
      <c r="CO10" s="74"/>
      <c r="CP10" s="74">
        <v>0</v>
      </c>
      <c r="CQ10" s="74"/>
      <c r="CR10" s="74"/>
      <c r="CS10" s="74">
        <v>0</v>
      </c>
      <c r="CT10" s="74"/>
      <c r="CU10" s="74"/>
      <c r="CV10" s="74">
        <v>0</v>
      </c>
      <c r="CW10" s="74"/>
      <c r="CX10" s="74"/>
      <c r="CY10" s="74">
        <v>0</v>
      </c>
      <c r="CZ10" s="74"/>
      <c r="DA10" s="74"/>
      <c r="DB10" s="74">
        <v>0</v>
      </c>
      <c r="DC10" s="74"/>
      <c r="DD10" s="74"/>
      <c r="DE10" s="74">
        <v>0</v>
      </c>
      <c r="DF10" s="74"/>
      <c r="DG10" s="74"/>
      <c r="DH10" s="74">
        <v>0</v>
      </c>
      <c r="DI10" s="74"/>
      <c r="DJ10" s="74"/>
      <c r="DK10" s="74">
        <v>0</v>
      </c>
      <c r="DL10" s="74"/>
      <c r="DM10" s="74"/>
    </row>
    <row r="11" spans="1:117" s="75" customFormat="1" ht="15" customHeight="1" x14ac:dyDescent="0.25">
      <c r="A11" s="90">
        <v>5</v>
      </c>
      <c r="B11" s="90" t="s">
        <v>267</v>
      </c>
      <c r="C11" s="98" t="s">
        <v>161</v>
      </c>
      <c r="D11" s="99">
        <v>6</v>
      </c>
      <c r="E11" s="66"/>
      <c r="F11" s="66"/>
      <c r="G11" s="67">
        <f>Tab_Base[[#This Row],[HCM]]*Tab_Base[[#This Row],[NB Gp CM]]*1.5</f>
        <v>0</v>
      </c>
      <c r="H11" s="68"/>
      <c r="I11" s="66"/>
      <c r="J11" s="69">
        <f>Tab_Base[[#This Row],[HTD]]*I11</f>
        <v>0</v>
      </c>
      <c r="K11" s="69"/>
      <c r="L11" s="77">
        <f>Tab_Base[[#This Row],[TOTAL HCM converties en HTD (coeff : 1,5)]]+Tab_Base[[#This Row],[TOTAL HTD]]</f>
        <v>0</v>
      </c>
      <c r="M11" s="70">
        <f>SUMPRODUCT((MOD(COLUMN(Tab_Base[[#This Row],[CM1]:[PA31]]),3)=1)*1,Tab_Base[[#This Row],[CM1]:[PA31]])</f>
        <v>0</v>
      </c>
      <c r="N11" s="78">
        <f>Tab_Base[[#This Row],[TOTAL HCM converties en HTD (coeff : 1,5)]]-Tab_Base[[#This Row],[CMrépartis]]</f>
        <v>0</v>
      </c>
      <c r="O11" s="78" t="str">
        <f>IF(Tab_Base[[#This Row],[CMrépartis]]&gt;Tab_Base[[#This Row],[TOTAL HCM converties en HTD (coeff : 1,5)]],"dépassement","")</f>
        <v/>
      </c>
      <c r="P11" s="71">
        <f>SUMPRODUCT((MOD(COLUMN(Tab_Base[[#This Row],[CM1]:[PA31]]),3)=2)*1,Tab_Base[[#This Row],[CM1]:[PA31]])</f>
        <v>0</v>
      </c>
      <c r="Q11" s="78">
        <f>Tab_Base[[#This Row],[TOTAL HTD]]-Tab_Base[[#This Row],[TDrépartis]]</f>
        <v>0</v>
      </c>
      <c r="R11" s="79" t="str">
        <f>IF(Tab_Base[[#This Row],[TDrépartis]]&gt;Tab_Base[[#This Row],[TOTAL HTD]],"dépassement","")</f>
        <v/>
      </c>
      <c r="S11" s="72">
        <f>SUMPRODUCT((MOD(COLUMN(Tab_Base[[#This Row],[CM1]:[PA31]]),3)=0)*1,Tab_Base[[#This Row],[CM1]:[PA31]])</f>
        <v>0</v>
      </c>
      <c r="T11" s="72">
        <f>Tab_Base[[#This Row],[TOTAL PA]]-Tab_Base[[#This Row],[Parépartis]]</f>
        <v>0</v>
      </c>
      <c r="U11" s="79" t="str">
        <f>IF(Tab_Base[[#This Row],[Parépartis]]&gt;Tab_Base[[#This Row],[TOTAL PA]],"dépassement","")</f>
        <v/>
      </c>
      <c r="V11" s="80"/>
      <c r="W11" s="80"/>
      <c r="X11" s="80"/>
      <c r="Y11" s="74">
        <v>0</v>
      </c>
      <c r="Z11" s="74"/>
      <c r="AA11" s="74"/>
      <c r="AB11" s="74">
        <v>0</v>
      </c>
      <c r="AC11" s="74"/>
      <c r="AD11" s="74"/>
      <c r="AE11" s="74">
        <v>0</v>
      </c>
      <c r="AF11" s="74"/>
      <c r="AG11" s="74"/>
      <c r="AH11" s="74">
        <v>0</v>
      </c>
      <c r="AI11" s="74"/>
      <c r="AJ11" s="74"/>
      <c r="AK11" s="74">
        <v>0</v>
      </c>
      <c r="AL11" s="74"/>
      <c r="AM11" s="74"/>
      <c r="AN11" s="74">
        <v>0</v>
      </c>
      <c r="AO11" s="74"/>
      <c r="AP11" s="74"/>
      <c r="AQ11" s="74">
        <v>0</v>
      </c>
      <c r="AR11" s="74"/>
      <c r="AS11" s="74"/>
      <c r="AT11" s="74">
        <v>0</v>
      </c>
      <c r="AU11" s="74"/>
      <c r="AV11" s="74"/>
      <c r="AW11" s="74">
        <v>0</v>
      </c>
      <c r="AX11" s="74"/>
      <c r="AY11" s="74"/>
      <c r="AZ11" s="74">
        <v>0</v>
      </c>
      <c r="BA11" s="74"/>
      <c r="BB11" s="74"/>
      <c r="BC11" s="74">
        <v>0</v>
      </c>
      <c r="BD11" s="74"/>
      <c r="BE11" s="74"/>
      <c r="BF11" s="74">
        <v>0</v>
      </c>
      <c r="BG11" s="74"/>
      <c r="BH11" s="74"/>
      <c r="BI11" s="74">
        <v>0</v>
      </c>
      <c r="BJ11" s="74"/>
      <c r="BK11" s="74"/>
      <c r="BL11" s="74">
        <v>0</v>
      </c>
      <c r="BM11" s="74"/>
      <c r="BN11" s="74"/>
      <c r="BO11" s="74">
        <v>0</v>
      </c>
      <c r="BP11" s="74"/>
      <c r="BQ11" s="74"/>
      <c r="BR11" s="74">
        <v>0</v>
      </c>
      <c r="BS11" s="74"/>
      <c r="BT11" s="74"/>
      <c r="BU11" s="74">
        <v>0</v>
      </c>
      <c r="BV11" s="74"/>
      <c r="BW11" s="74"/>
      <c r="BX11" s="74">
        <v>0</v>
      </c>
      <c r="BY11" s="74"/>
      <c r="BZ11" s="74"/>
      <c r="CA11" s="74">
        <v>0</v>
      </c>
      <c r="CB11" s="74"/>
      <c r="CC11" s="74"/>
      <c r="CD11" s="74">
        <v>0</v>
      </c>
      <c r="CE11" s="74"/>
      <c r="CF11" s="74"/>
      <c r="CG11" s="74">
        <v>0</v>
      </c>
      <c r="CH11" s="74"/>
      <c r="CI11" s="74"/>
      <c r="CJ11" s="74">
        <v>0</v>
      </c>
      <c r="CK11" s="74"/>
      <c r="CL11" s="74"/>
      <c r="CM11" s="74">
        <v>0</v>
      </c>
      <c r="CN11" s="74"/>
      <c r="CO11" s="74"/>
      <c r="CP11" s="74">
        <v>0</v>
      </c>
      <c r="CQ11" s="74"/>
      <c r="CR11" s="74"/>
      <c r="CS11" s="74">
        <v>0</v>
      </c>
      <c r="CT11" s="74"/>
      <c r="CU11" s="74"/>
      <c r="CV11" s="74">
        <v>0</v>
      </c>
      <c r="CW11" s="74"/>
      <c r="CX11" s="74"/>
      <c r="CY11" s="74">
        <v>0</v>
      </c>
      <c r="CZ11" s="74"/>
      <c r="DA11" s="74"/>
      <c r="DB11" s="74">
        <v>0</v>
      </c>
      <c r="DC11" s="74"/>
      <c r="DD11" s="74"/>
      <c r="DE11" s="74">
        <v>0</v>
      </c>
      <c r="DF11" s="74"/>
      <c r="DG11" s="74"/>
      <c r="DH11" s="74">
        <v>0</v>
      </c>
      <c r="DI11" s="74"/>
      <c r="DJ11" s="74"/>
      <c r="DK11" s="74">
        <v>0</v>
      </c>
      <c r="DL11" s="74"/>
      <c r="DM11" s="74"/>
    </row>
    <row r="12" spans="1:117" s="75" customFormat="1" ht="15" customHeight="1" x14ac:dyDescent="0.25">
      <c r="A12" s="90">
        <v>6</v>
      </c>
      <c r="B12" s="90" t="s">
        <v>268</v>
      </c>
      <c r="C12" s="90" t="s">
        <v>162</v>
      </c>
      <c r="D12" s="97">
        <v>6</v>
      </c>
      <c r="E12" s="66"/>
      <c r="F12" s="66"/>
      <c r="G12" s="67">
        <f>Tab_Base[[#This Row],[HCM]]*Tab_Base[[#This Row],[NB Gp CM]]*1.5</f>
        <v>0</v>
      </c>
      <c r="H12" s="68"/>
      <c r="I12" s="66"/>
      <c r="J12" s="69">
        <f>Tab_Base[[#This Row],[HTD]]*I12</f>
        <v>0</v>
      </c>
      <c r="K12" s="69"/>
      <c r="L12" s="77">
        <f>Tab_Base[[#This Row],[TOTAL HCM converties en HTD (coeff : 1,5)]]+Tab_Base[[#This Row],[TOTAL HTD]]</f>
        <v>0</v>
      </c>
      <c r="M12" s="70">
        <f>SUMPRODUCT((MOD(COLUMN(Tab_Base[[#This Row],[CM1]:[PA31]]),3)=1)*1,Tab_Base[[#This Row],[CM1]:[PA31]])</f>
        <v>0</v>
      </c>
      <c r="N12" s="78">
        <f>Tab_Base[[#This Row],[TOTAL HCM converties en HTD (coeff : 1,5)]]-Tab_Base[[#This Row],[CMrépartis]]</f>
        <v>0</v>
      </c>
      <c r="O12" s="78" t="str">
        <f>IF(Tab_Base[[#This Row],[CMrépartis]]&gt;Tab_Base[[#This Row],[TOTAL HCM converties en HTD (coeff : 1,5)]],"dépassement","")</f>
        <v/>
      </c>
      <c r="P12" s="71">
        <f>SUMPRODUCT((MOD(COLUMN(Tab_Base[[#This Row],[CM1]:[PA31]]),3)=2)*1,Tab_Base[[#This Row],[CM1]:[PA31]])</f>
        <v>0</v>
      </c>
      <c r="Q12" s="78">
        <f>Tab_Base[[#This Row],[TOTAL HTD]]-Tab_Base[[#This Row],[TDrépartis]]</f>
        <v>0</v>
      </c>
      <c r="R12" s="79" t="str">
        <f>IF(Tab_Base[[#This Row],[TDrépartis]]&gt;Tab_Base[[#This Row],[TOTAL HTD]],"dépassement","")</f>
        <v/>
      </c>
      <c r="S12" s="72">
        <f>SUMPRODUCT((MOD(COLUMN(Tab_Base[[#This Row],[CM1]:[PA31]]),3)=0)*1,Tab_Base[[#This Row],[CM1]:[PA31]])</f>
        <v>0</v>
      </c>
      <c r="T12" s="72">
        <f>Tab_Base[[#This Row],[TOTAL PA]]-Tab_Base[[#This Row],[Parépartis]]</f>
        <v>0</v>
      </c>
      <c r="U12" s="79" t="str">
        <f>IF(Tab_Base[[#This Row],[Parépartis]]&gt;Tab_Base[[#This Row],[TOTAL PA]],"dépassement","")</f>
        <v/>
      </c>
      <c r="V12" s="80"/>
      <c r="W12" s="80"/>
      <c r="X12" s="80"/>
      <c r="Y12" s="74">
        <v>0</v>
      </c>
      <c r="Z12" s="74"/>
      <c r="AA12" s="74"/>
      <c r="AB12" s="74">
        <v>0</v>
      </c>
      <c r="AC12" s="74"/>
      <c r="AD12" s="74"/>
      <c r="AE12" s="74">
        <v>0</v>
      </c>
      <c r="AF12" s="74"/>
      <c r="AG12" s="74"/>
      <c r="AH12" s="74">
        <v>0</v>
      </c>
      <c r="AI12" s="74"/>
      <c r="AJ12" s="74"/>
      <c r="AK12" s="74">
        <v>0</v>
      </c>
      <c r="AL12" s="74"/>
      <c r="AM12" s="74"/>
      <c r="AN12" s="74">
        <v>0</v>
      </c>
      <c r="AO12" s="74"/>
      <c r="AP12" s="74"/>
      <c r="AQ12" s="74">
        <v>0</v>
      </c>
      <c r="AR12" s="74"/>
      <c r="AS12" s="74"/>
      <c r="AT12" s="74">
        <v>0</v>
      </c>
      <c r="AU12" s="74"/>
      <c r="AV12" s="74"/>
      <c r="AW12" s="74">
        <v>0</v>
      </c>
      <c r="AX12" s="74"/>
      <c r="AY12" s="74"/>
      <c r="AZ12" s="74">
        <v>0</v>
      </c>
      <c r="BA12" s="74"/>
      <c r="BB12" s="74"/>
      <c r="BC12" s="74">
        <v>0</v>
      </c>
      <c r="BD12" s="74"/>
      <c r="BE12" s="74"/>
      <c r="BF12" s="74">
        <v>0</v>
      </c>
      <c r="BG12" s="74"/>
      <c r="BH12" s="74"/>
      <c r="BI12" s="74">
        <v>0</v>
      </c>
      <c r="BJ12" s="74"/>
      <c r="BK12" s="74"/>
      <c r="BL12" s="74">
        <v>0</v>
      </c>
      <c r="BM12" s="74"/>
      <c r="BN12" s="74"/>
      <c r="BO12" s="74">
        <v>0</v>
      </c>
      <c r="BP12" s="74"/>
      <c r="BQ12" s="74"/>
      <c r="BR12" s="74">
        <v>0</v>
      </c>
      <c r="BS12" s="74"/>
      <c r="BT12" s="74"/>
      <c r="BU12" s="74">
        <v>0</v>
      </c>
      <c r="BV12" s="74"/>
      <c r="BW12" s="74"/>
      <c r="BX12" s="74">
        <v>0</v>
      </c>
      <c r="BY12" s="74"/>
      <c r="BZ12" s="74"/>
      <c r="CA12" s="74">
        <v>0</v>
      </c>
      <c r="CB12" s="74"/>
      <c r="CC12" s="74"/>
      <c r="CD12" s="74">
        <v>0</v>
      </c>
      <c r="CE12" s="74"/>
      <c r="CF12" s="74"/>
      <c r="CG12" s="74">
        <v>0</v>
      </c>
      <c r="CH12" s="74"/>
      <c r="CI12" s="74"/>
      <c r="CJ12" s="74">
        <v>0</v>
      </c>
      <c r="CK12" s="74"/>
      <c r="CL12" s="74"/>
      <c r="CM12" s="74">
        <v>0</v>
      </c>
      <c r="CN12" s="74"/>
      <c r="CO12" s="74"/>
      <c r="CP12" s="74">
        <v>0</v>
      </c>
      <c r="CQ12" s="74"/>
      <c r="CR12" s="74"/>
      <c r="CS12" s="74">
        <v>0</v>
      </c>
      <c r="CT12" s="74"/>
      <c r="CU12" s="74"/>
      <c r="CV12" s="74">
        <v>0</v>
      </c>
      <c r="CW12" s="74"/>
      <c r="CX12" s="74"/>
      <c r="CY12" s="74">
        <v>0</v>
      </c>
      <c r="CZ12" s="74"/>
      <c r="DA12" s="74"/>
      <c r="DB12" s="74">
        <v>0</v>
      </c>
      <c r="DC12" s="74"/>
      <c r="DD12" s="74"/>
      <c r="DE12" s="74">
        <v>0</v>
      </c>
      <c r="DF12" s="74"/>
      <c r="DG12" s="74"/>
      <c r="DH12" s="74">
        <v>0</v>
      </c>
      <c r="DI12" s="74"/>
      <c r="DJ12" s="74"/>
      <c r="DK12" s="74">
        <v>0</v>
      </c>
      <c r="DL12" s="74"/>
      <c r="DM12" s="74"/>
    </row>
    <row r="13" spans="1:117" s="75" customFormat="1" ht="15" customHeight="1" x14ac:dyDescent="0.25">
      <c r="A13" s="100">
        <v>7</v>
      </c>
      <c r="B13" s="100" t="s">
        <v>269</v>
      </c>
      <c r="C13" s="100" t="s">
        <v>202</v>
      </c>
      <c r="D13" s="101">
        <v>6</v>
      </c>
      <c r="E13" s="101"/>
      <c r="F13" s="101"/>
      <c r="G13" s="101">
        <f>Tab_Base[[#This Row],[HCM]]*Tab_Base[[#This Row],[NB Gp CM]]*1.5</f>
        <v>0</v>
      </c>
      <c r="H13" s="101"/>
      <c r="I13" s="101"/>
      <c r="J13" s="101">
        <f>Tab_Base[[#This Row],[HTD]]*I13</f>
        <v>0</v>
      </c>
      <c r="K13" s="101"/>
      <c r="L13" s="101">
        <f>Tab_Base[[#This Row],[TOTAL HCM converties en HTD (coeff : 1,5)]]+Tab_Base[[#This Row],[TOTAL HTD]]+Tab_Base[[#This Row],[TOTAL PA]]</f>
        <v>0</v>
      </c>
      <c r="M13" s="70">
        <f>SUMPRODUCT((MOD(COLUMN(Tab_Base[[#This Row],[CM1]:[PA31]]),3)=1)*1,Tab_Base[[#This Row],[CM1]:[PA31]])</f>
        <v>0</v>
      </c>
      <c r="N13" s="70">
        <f>Tab_Base[[#This Row],[TOTAL HCM converties en HTD (coeff : 1,5)]]-Tab_Base[[#This Row],[CMrépartis]]</f>
        <v>0</v>
      </c>
      <c r="O13" s="70" t="str">
        <f>IF(Tab_Base[[#This Row],[CMrépartis]]&gt;Tab_Base[[#This Row],[TOTAL HCM converties en HTD (coeff : 1,5)]],"dépassement","")</f>
        <v/>
      </c>
      <c r="P13" s="71">
        <f>SUMPRODUCT((MOD(COLUMN(Tab_Base[[#This Row],[CM1]:[PA31]]),3)=2)*1,Tab_Base[[#This Row],[CM1]:[PA31]])</f>
        <v>0</v>
      </c>
      <c r="Q13" s="70">
        <f>Tab_Base[[#This Row],[TOTAL HTD]]-Tab_Base[[#This Row],[TDrépartis]]</f>
        <v>0</v>
      </c>
      <c r="R13" s="72" t="str">
        <f>IF(Tab_Base[[#This Row],[TDrépartis]]&gt;Tab_Base[[#This Row],[TOTAL HTD]],"dépassement","")</f>
        <v/>
      </c>
      <c r="S13" s="72">
        <f>SUMPRODUCT((MOD(COLUMN(Tab_Base[[#This Row],[CM1]:[PA31]]),3)=0)*1,Tab_Base[[#This Row],[CM1]:[PA31]])</f>
        <v>0</v>
      </c>
      <c r="T13" s="72">
        <f>Tab_Base[[#This Row],[TOTAL PA]]-Tab_Base[[#This Row],[Parépartis]]</f>
        <v>0</v>
      </c>
      <c r="U13" s="72" t="str">
        <f>IF(Tab_Base[[#This Row],[Parépartis]]&gt;Tab_Base[[#This Row],[TOTAL PA]],"dépassement","")</f>
        <v/>
      </c>
      <c r="V13" s="73"/>
      <c r="W13" s="73"/>
      <c r="X13" s="73"/>
      <c r="Y13" s="74">
        <v>0</v>
      </c>
      <c r="Z13" s="74"/>
      <c r="AA13" s="74"/>
      <c r="AB13" s="74">
        <v>0</v>
      </c>
      <c r="AC13" s="74"/>
      <c r="AD13" s="74"/>
      <c r="AE13" s="74">
        <v>0</v>
      </c>
      <c r="AF13" s="74"/>
      <c r="AG13" s="74"/>
      <c r="AH13" s="74">
        <v>0</v>
      </c>
      <c r="AI13" s="74"/>
      <c r="AJ13" s="74"/>
      <c r="AK13" s="74">
        <v>0</v>
      </c>
      <c r="AL13" s="74"/>
      <c r="AM13" s="74"/>
      <c r="AN13" s="74">
        <v>0</v>
      </c>
      <c r="AO13" s="74"/>
      <c r="AP13" s="74"/>
      <c r="AQ13" s="74">
        <v>0</v>
      </c>
      <c r="AR13" s="74"/>
      <c r="AS13" s="74"/>
      <c r="AT13" s="74">
        <v>0</v>
      </c>
      <c r="AU13" s="74"/>
      <c r="AV13" s="74"/>
      <c r="AW13" s="74">
        <v>0</v>
      </c>
      <c r="AX13" s="74"/>
      <c r="AY13" s="74"/>
      <c r="AZ13" s="74">
        <v>0</v>
      </c>
      <c r="BA13" s="74"/>
      <c r="BB13" s="74"/>
      <c r="BC13" s="74">
        <v>0</v>
      </c>
      <c r="BD13" s="74"/>
      <c r="BE13" s="74"/>
      <c r="BF13" s="74">
        <v>0</v>
      </c>
      <c r="BG13" s="74"/>
      <c r="BH13" s="74"/>
      <c r="BI13" s="74">
        <v>0</v>
      </c>
      <c r="BJ13" s="74"/>
      <c r="BK13" s="74"/>
      <c r="BL13" s="74">
        <v>0</v>
      </c>
      <c r="BM13" s="74"/>
      <c r="BN13" s="74"/>
      <c r="BO13" s="74">
        <v>0</v>
      </c>
      <c r="BP13" s="74"/>
      <c r="BQ13" s="74"/>
      <c r="BR13" s="74">
        <v>0</v>
      </c>
      <c r="BS13" s="74"/>
      <c r="BT13" s="74"/>
      <c r="BU13" s="74">
        <v>0</v>
      </c>
      <c r="BV13" s="74"/>
      <c r="BW13" s="74"/>
      <c r="BX13" s="74">
        <v>0</v>
      </c>
      <c r="BY13" s="74"/>
      <c r="BZ13" s="74"/>
      <c r="CA13" s="74">
        <v>0</v>
      </c>
      <c r="CB13" s="74"/>
      <c r="CC13" s="74"/>
      <c r="CD13" s="74">
        <v>0</v>
      </c>
      <c r="CE13" s="74"/>
      <c r="CF13" s="74"/>
      <c r="CG13" s="74">
        <v>0</v>
      </c>
      <c r="CH13" s="74"/>
      <c r="CI13" s="74"/>
      <c r="CJ13" s="74">
        <v>0</v>
      </c>
      <c r="CK13" s="74"/>
      <c r="CL13" s="74"/>
      <c r="CM13" s="74">
        <v>0</v>
      </c>
      <c r="CN13" s="74"/>
      <c r="CO13" s="74"/>
      <c r="CP13" s="74">
        <v>0</v>
      </c>
      <c r="CQ13" s="74"/>
      <c r="CR13" s="74"/>
      <c r="CS13" s="74">
        <v>0</v>
      </c>
      <c r="CT13" s="74"/>
      <c r="CU13" s="74"/>
      <c r="CV13" s="74">
        <v>0</v>
      </c>
      <c r="CW13" s="74"/>
      <c r="CX13" s="74"/>
      <c r="CY13" s="74">
        <v>0</v>
      </c>
      <c r="CZ13" s="74"/>
      <c r="DA13" s="74"/>
      <c r="DB13" s="74">
        <v>0</v>
      </c>
      <c r="DC13" s="74"/>
      <c r="DD13" s="74"/>
      <c r="DE13" s="74">
        <v>0</v>
      </c>
      <c r="DF13" s="74"/>
      <c r="DG13" s="74"/>
      <c r="DH13" s="74">
        <v>0</v>
      </c>
      <c r="DI13" s="74"/>
      <c r="DJ13" s="74"/>
      <c r="DK13" s="74">
        <v>0</v>
      </c>
      <c r="DL13" s="74"/>
      <c r="DM13" s="74"/>
    </row>
    <row r="14" spans="1:117" s="75" customFormat="1" ht="15" customHeight="1" x14ac:dyDescent="0.25">
      <c r="A14" s="90">
        <v>8</v>
      </c>
      <c r="B14" s="88" t="s">
        <v>270</v>
      </c>
      <c r="C14" s="90" t="s">
        <v>163</v>
      </c>
      <c r="D14" s="102">
        <v>3</v>
      </c>
      <c r="E14" s="66"/>
      <c r="F14" s="76"/>
      <c r="G14" s="67">
        <f>Tab_Base[[#This Row],[HCM]]*Tab_Base[[#This Row],[NB Gp CM]]*1.5</f>
        <v>0</v>
      </c>
      <c r="H14" s="68"/>
      <c r="I14" s="66"/>
      <c r="J14" s="69">
        <f>Tab_Base[[#This Row],[HTD]]*I14</f>
        <v>0</v>
      </c>
      <c r="K14" s="69"/>
      <c r="L14" s="77">
        <f>Tab_Base[[#This Row],[TOTAL HCM converties en HTD (coeff : 1,5)]]+Tab_Base[[#This Row],[TOTAL HTD]]</f>
        <v>0</v>
      </c>
      <c r="M14" s="70">
        <f>SUMPRODUCT((MOD(COLUMN(Tab_Base[[#This Row],[CM1]:[PA31]]),3)=1)*1,Tab_Base[[#This Row],[CM1]:[PA31]])</f>
        <v>0</v>
      </c>
      <c r="N14" s="78">
        <f>Tab_Base[[#This Row],[TOTAL HCM converties en HTD (coeff : 1,5)]]-Tab_Base[[#This Row],[CMrépartis]]</f>
        <v>0</v>
      </c>
      <c r="O14" s="78" t="str">
        <f>IF(Tab_Base[[#This Row],[CMrépartis]]&gt;Tab_Base[[#This Row],[TOTAL HCM converties en HTD (coeff : 1,5)]],"dépassement","")</f>
        <v/>
      </c>
      <c r="P14" s="71">
        <f>SUMPRODUCT((MOD(COLUMN(Tab_Base[[#This Row],[CM1]:[PA31]]),3)=2)*1,Tab_Base[[#This Row],[CM1]:[PA31]])</f>
        <v>0</v>
      </c>
      <c r="Q14" s="78">
        <f>Tab_Base[[#This Row],[TOTAL HTD]]-Tab_Base[[#This Row],[TDrépartis]]</f>
        <v>0</v>
      </c>
      <c r="R14" s="79" t="str">
        <f>IF(Tab_Base[[#This Row],[TDrépartis]]&gt;Tab_Base[[#This Row],[TOTAL HTD]],"dépassement","")</f>
        <v/>
      </c>
      <c r="S14" s="72">
        <f>SUMPRODUCT((MOD(COLUMN(Tab_Base[[#This Row],[CM1]:[PA31]]),3)=0)*1,Tab_Base[[#This Row],[CM1]:[PA31]])</f>
        <v>0</v>
      </c>
      <c r="T14" s="72">
        <f>Tab_Base[[#This Row],[TOTAL PA]]-Tab_Base[[#This Row],[Parépartis]]</f>
        <v>0</v>
      </c>
      <c r="U14" s="79" t="str">
        <f>IF(Tab_Base[[#This Row],[Parépartis]]&gt;Tab_Base[[#This Row],[TOTAL PA]],"dépassement","")</f>
        <v/>
      </c>
      <c r="V14" s="80"/>
      <c r="W14" s="80"/>
      <c r="X14" s="80"/>
      <c r="Y14" s="74">
        <v>0</v>
      </c>
      <c r="Z14" s="74"/>
      <c r="AA14" s="74"/>
      <c r="AB14" s="74">
        <v>0</v>
      </c>
      <c r="AC14" s="74"/>
      <c r="AD14" s="74"/>
      <c r="AE14" s="74">
        <v>0</v>
      </c>
      <c r="AF14" s="74"/>
      <c r="AG14" s="74"/>
      <c r="AH14" s="74">
        <v>0</v>
      </c>
      <c r="AI14" s="74"/>
      <c r="AJ14" s="74"/>
      <c r="AK14" s="74">
        <v>0</v>
      </c>
      <c r="AL14" s="74"/>
      <c r="AM14" s="74"/>
      <c r="AN14" s="74">
        <v>0</v>
      </c>
      <c r="AO14" s="74"/>
      <c r="AP14" s="74"/>
      <c r="AQ14" s="74">
        <v>0</v>
      </c>
      <c r="AR14" s="74"/>
      <c r="AS14" s="74"/>
      <c r="AT14" s="74">
        <v>0</v>
      </c>
      <c r="AU14" s="74"/>
      <c r="AV14" s="74"/>
      <c r="AW14" s="74">
        <v>0</v>
      </c>
      <c r="AX14" s="74"/>
      <c r="AY14" s="74"/>
      <c r="AZ14" s="74">
        <v>0</v>
      </c>
      <c r="BA14" s="74"/>
      <c r="BB14" s="74"/>
      <c r="BC14" s="74">
        <v>0</v>
      </c>
      <c r="BD14" s="74"/>
      <c r="BE14" s="74"/>
      <c r="BF14" s="74">
        <v>0</v>
      </c>
      <c r="BG14" s="74"/>
      <c r="BH14" s="74"/>
      <c r="BI14" s="74">
        <v>0</v>
      </c>
      <c r="BJ14" s="74"/>
      <c r="BK14" s="74"/>
      <c r="BL14" s="74">
        <v>0</v>
      </c>
      <c r="BM14" s="74"/>
      <c r="BN14" s="74"/>
      <c r="BO14" s="74">
        <v>0</v>
      </c>
      <c r="BP14" s="74"/>
      <c r="BQ14" s="74"/>
      <c r="BR14" s="74">
        <v>0</v>
      </c>
      <c r="BS14" s="74"/>
      <c r="BT14" s="74"/>
      <c r="BU14" s="74">
        <v>0</v>
      </c>
      <c r="BV14" s="74"/>
      <c r="BW14" s="74"/>
      <c r="BX14" s="74">
        <v>0</v>
      </c>
      <c r="BY14" s="74"/>
      <c r="BZ14" s="74"/>
      <c r="CA14" s="74">
        <v>0</v>
      </c>
      <c r="CB14" s="74"/>
      <c r="CC14" s="74"/>
      <c r="CD14" s="74">
        <v>0</v>
      </c>
      <c r="CE14" s="74"/>
      <c r="CF14" s="74"/>
      <c r="CG14" s="74">
        <v>0</v>
      </c>
      <c r="CH14" s="74"/>
      <c r="CI14" s="74"/>
      <c r="CJ14" s="74">
        <v>0</v>
      </c>
      <c r="CK14" s="74"/>
      <c r="CL14" s="74"/>
      <c r="CM14" s="74">
        <v>0</v>
      </c>
      <c r="CN14" s="74"/>
      <c r="CO14" s="74"/>
      <c r="CP14" s="74">
        <v>0</v>
      </c>
      <c r="CQ14" s="74"/>
      <c r="CR14" s="74"/>
      <c r="CS14" s="74">
        <v>0</v>
      </c>
      <c r="CT14" s="74"/>
      <c r="CU14" s="74"/>
      <c r="CV14" s="74">
        <v>0</v>
      </c>
      <c r="CW14" s="74"/>
      <c r="CX14" s="74"/>
      <c r="CY14" s="74">
        <v>0</v>
      </c>
      <c r="CZ14" s="74"/>
      <c r="DA14" s="74"/>
      <c r="DB14" s="74">
        <v>0</v>
      </c>
      <c r="DC14" s="74"/>
      <c r="DD14" s="74"/>
      <c r="DE14" s="74">
        <v>0</v>
      </c>
      <c r="DF14" s="74"/>
      <c r="DG14" s="74"/>
      <c r="DH14" s="74">
        <v>0</v>
      </c>
      <c r="DI14" s="74"/>
      <c r="DJ14" s="74"/>
      <c r="DK14" s="74">
        <v>0</v>
      </c>
      <c r="DL14" s="74"/>
      <c r="DM14" s="74"/>
    </row>
    <row r="15" spans="1:117" s="75" customFormat="1" ht="15" customHeight="1" x14ac:dyDescent="0.25">
      <c r="A15" s="90">
        <v>9</v>
      </c>
      <c r="B15" s="90" t="s">
        <v>271</v>
      </c>
      <c r="C15" s="90" t="s">
        <v>164</v>
      </c>
      <c r="D15" s="102">
        <v>3</v>
      </c>
      <c r="E15" s="66"/>
      <c r="F15" s="66"/>
      <c r="G15" s="67">
        <f>Tab_Base[[#This Row],[HCM]]*Tab_Base[[#This Row],[NB Gp CM]]*1.5</f>
        <v>0</v>
      </c>
      <c r="H15" s="68"/>
      <c r="I15" s="66"/>
      <c r="J15" s="69">
        <f>Tab_Base[[#This Row],[HTD]]*I15</f>
        <v>0</v>
      </c>
      <c r="K15" s="69"/>
      <c r="L15" s="77">
        <f>Tab_Base[[#This Row],[TOTAL HCM converties en HTD (coeff : 1,5)]]+Tab_Base[[#This Row],[TOTAL HTD]]</f>
        <v>0</v>
      </c>
      <c r="M15" s="70">
        <f>SUMPRODUCT((MOD(COLUMN(Tab_Base[[#This Row],[CM1]:[PA31]]),3)=1)*1,Tab_Base[[#This Row],[CM1]:[PA31]])</f>
        <v>0</v>
      </c>
      <c r="N15" s="78">
        <f>Tab_Base[[#This Row],[TOTAL HCM converties en HTD (coeff : 1,5)]]-Tab_Base[[#This Row],[CMrépartis]]</f>
        <v>0</v>
      </c>
      <c r="O15" s="78" t="str">
        <f>IF(Tab_Base[[#This Row],[CMrépartis]]&gt;Tab_Base[[#This Row],[TOTAL HCM converties en HTD (coeff : 1,5)]],"dépassement","")</f>
        <v/>
      </c>
      <c r="P15" s="71">
        <f>SUMPRODUCT((MOD(COLUMN(Tab_Base[[#This Row],[CM1]:[PA31]]),3)=2)*1,Tab_Base[[#This Row],[CM1]:[PA31]])</f>
        <v>0</v>
      </c>
      <c r="Q15" s="78">
        <f>Tab_Base[[#This Row],[TOTAL HTD]]-Tab_Base[[#This Row],[TDrépartis]]</f>
        <v>0</v>
      </c>
      <c r="R15" s="79" t="str">
        <f>IF(Tab_Base[[#This Row],[TDrépartis]]&gt;Tab_Base[[#This Row],[TOTAL HTD]],"dépassement","")</f>
        <v/>
      </c>
      <c r="S15" s="72">
        <f>SUMPRODUCT((MOD(COLUMN(Tab_Base[[#This Row],[CM1]:[PA31]]),3)=0)*1,Tab_Base[[#This Row],[CM1]:[PA31]])</f>
        <v>0</v>
      </c>
      <c r="T15" s="72">
        <f>Tab_Base[[#This Row],[TOTAL PA]]-Tab_Base[[#This Row],[Parépartis]]</f>
        <v>0</v>
      </c>
      <c r="U15" s="79" t="str">
        <f>IF(Tab_Base[[#This Row],[Parépartis]]&gt;Tab_Base[[#This Row],[TOTAL PA]],"dépassement","")</f>
        <v/>
      </c>
      <c r="V15" s="80"/>
      <c r="W15" s="80"/>
      <c r="X15" s="80"/>
      <c r="Y15" s="74">
        <v>0</v>
      </c>
      <c r="Z15" s="74"/>
      <c r="AA15" s="74"/>
      <c r="AB15" s="74">
        <v>0</v>
      </c>
      <c r="AC15" s="74"/>
      <c r="AD15" s="74"/>
      <c r="AE15" s="74">
        <v>0</v>
      </c>
      <c r="AF15" s="74"/>
      <c r="AG15" s="74"/>
      <c r="AH15" s="74">
        <v>0</v>
      </c>
      <c r="AI15" s="74"/>
      <c r="AJ15" s="74"/>
      <c r="AK15" s="74">
        <v>0</v>
      </c>
      <c r="AL15" s="74"/>
      <c r="AM15" s="74"/>
      <c r="AN15" s="74">
        <v>0</v>
      </c>
      <c r="AO15" s="74"/>
      <c r="AP15" s="74"/>
      <c r="AQ15" s="74">
        <v>0</v>
      </c>
      <c r="AR15" s="74"/>
      <c r="AS15" s="74"/>
      <c r="AT15" s="74">
        <v>0</v>
      </c>
      <c r="AU15" s="74"/>
      <c r="AV15" s="74"/>
      <c r="AW15" s="74">
        <v>0</v>
      </c>
      <c r="AX15" s="74"/>
      <c r="AY15" s="74"/>
      <c r="AZ15" s="74">
        <v>0</v>
      </c>
      <c r="BA15" s="74"/>
      <c r="BB15" s="74"/>
      <c r="BC15" s="74">
        <v>0</v>
      </c>
      <c r="BD15" s="74"/>
      <c r="BE15" s="74"/>
      <c r="BF15" s="74">
        <v>0</v>
      </c>
      <c r="BG15" s="74"/>
      <c r="BH15" s="74"/>
      <c r="BI15" s="74">
        <v>0</v>
      </c>
      <c r="BJ15" s="74"/>
      <c r="BK15" s="74"/>
      <c r="BL15" s="74">
        <v>0</v>
      </c>
      <c r="BM15" s="74"/>
      <c r="BN15" s="74"/>
      <c r="BO15" s="74">
        <v>0</v>
      </c>
      <c r="BP15" s="74"/>
      <c r="BQ15" s="74"/>
      <c r="BR15" s="74">
        <v>0</v>
      </c>
      <c r="BS15" s="74"/>
      <c r="BT15" s="74"/>
      <c r="BU15" s="74">
        <v>0</v>
      </c>
      <c r="BV15" s="74"/>
      <c r="BW15" s="74"/>
      <c r="BX15" s="74">
        <v>0</v>
      </c>
      <c r="BY15" s="74"/>
      <c r="BZ15" s="74"/>
      <c r="CA15" s="74">
        <v>0</v>
      </c>
      <c r="CB15" s="74"/>
      <c r="CC15" s="74"/>
      <c r="CD15" s="74">
        <v>0</v>
      </c>
      <c r="CE15" s="74"/>
      <c r="CF15" s="74"/>
      <c r="CG15" s="74">
        <v>0</v>
      </c>
      <c r="CH15" s="74"/>
      <c r="CI15" s="74"/>
      <c r="CJ15" s="74">
        <v>0</v>
      </c>
      <c r="CK15" s="74"/>
      <c r="CL15" s="74"/>
      <c r="CM15" s="74">
        <v>0</v>
      </c>
      <c r="CN15" s="74"/>
      <c r="CO15" s="74"/>
      <c r="CP15" s="74">
        <v>0</v>
      </c>
      <c r="CQ15" s="74"/>
      <c r="CR15" s="74"/>
      <c r="CS15" s="74">
        <v>0</v>
      </c>
      <c r="CT15" s="74"/>
      <c r="CU15" s="74"/>
      <c r="CV15" s="74">
        <v>0</v>
      </c>
      <c r="CW15" s="74"/>
      <c r="CX15" s="74"/>
      <c r="CY15" s="74">
        <v>0</v>
      </c>
      <c r="CZ15" s="74"/>
      <c r="DA15" s="74"/>
      <c r="DB15" s="74">
        <v>0</v>
      </c>
      <c r="DC15" s="74"/>
      <c r="DD15" s="74"/>
      <c r="DE15" s="74">
        <v>0</v>
      </c>
      <c r="DF15" s="74"/>
      <c r="DG15" s="74"/>
      <c r="DH15" s="74">
        <v>0</v>
      </c>
      <c r="DI15" s="74"/>
      <c r="DJ15" s="74"/>
      <c r="DK15" s="74">
        <v>0</v>
      </c>
      <c r="DL15" s="74"/>
      <c r="DM15" s="74"/>
    </row>
    <row r="16" spans="1:117" s="75" customFormat="1" ht="15" customHeight="1" x14ac:dyDescent="0.25">
      <c r="A16" s="90">
        <v>10</v>
      </c>
      <c r="B16" s="90" t="s">
        <v>272</v>
      </c>
      <c r="C16" s="90" t="s">
        <v>165</v>
      </c>
      <c r="D16" s="89">
        <v>3</v>
      </c>
      <c r="E16" s="66"/>
      <c r="F16" s="66"/>
      <c r="G16" s="67">
        <f>Tab_Base[[#This Row],[HCM]]*Tab_Base[[#This Row],[NB Gp CM]]*1.5</f>
        <v>0</v>
      </c>
      <c r="H16" s="68"/>
      <c r="I16" s="66"/>
      <c r="J16" s="69">
        <f>Tab_Base[[#This Row],[HTD]]*I16</f>
        <v>0</v>
      </c>
      <c r="K16" s="69"/>
      <c r="L16" s="77">
        <f>Tab_Base[[#This Row],[TOTAL HCM converties en HTD (coeff : 1,5)]]+Tab_Base[[#This Row],[TOTAL HTD]]</f>
        <v>0</v>
      </c>
      <c r="M16" s="70">
        <f>SUMPRODUCT((MOD(COLUMN(Tab_Base[[#This Row],[CM1]:[PA31]]),3)=1)*1,Tab_Base[[#This Row],[CM1]:[PA31]])</f>
        <v>0</v>
      </c>
      <c r="N16" s="78">
        <f>Tab_Base[[#This Row],[TOTAL HCM converties en HTD (coeff : 1,5)]]-Tab_Base[[#This Row],[CMrépartis]]</f>
        <v>0</v>
      </c>
      <c r="O16" s="78" t="str">
        <f>IF(Tab_Base[[#This Row],[CMrépartis]]&gt;Tab_Base[[#This Row],[TOTAL HCM converties en HTD (coeff : 1,5)]],"dépassement","")</f>
        <v/>
      </c>
      <c r="P16" s="71">
        <f>SUMPRODUCT((MOD(COLUMN(Tab_Base[[#This Row],[CM1]:[PA31]]),3)=2)*1,Tab_Base[[#This Row],[CM1]:[PA31]])</f>
        <v>0</v>
      </c>
      <c r="Q16" s="78">
        <f>Tab_Base[[#This Row],[TOTAL HTD]]-Tab_Base[[#This Row],[TDrépartis]]</f>
        <v>0</v>
      </c>
      <c r="R16" s="79" t="str">
        <f>IF(Tab_Base[[#This Row],[TDrépartis]]&gt;Tab_Base[[#This Row],[TOTAL HTD]],"dépassement","")</f>
        <v/>
      </c>
      <c r="S16" s="72">
        <f>SUMPRODUCT((MOD(COLUMN(Tab_Base[[#This Row],[CM1]:[PA31]]),3)=0)*1,Tab_Base[[#This Row],[CM1]:[PA31]])</f>
        <v>0</v>
      </c>
      <c r="T16" s="72">
        <f>Tab_Base[[#This Row],[TOTAL PA]]-Tab_Base[[#This Row],[Parépartis]]</f>
        <v>0</v>
      </c>
      <c r="U16" s="79" t="str">
        <f>IF(Tab_Base[[#This Row],[Parépartis]]&gt;Tab_Base[[#This Row],[TOTAL PA]],"dépassement","")</f>
        <v/>
      </c>
      <c r="V16" s="80"/>
      <c r="W16" s="80"/>
      <c r="X16" s="80"/>
      <c r="Y16" s="74">
        <v>0</v>
      </c>
      <c r="Z16" s="74"/>
      <c r="AA16" s="74"/>
      <c r="AB16" s="74">
        <v>0</v>
      </c>
      <c r="AC16" s="74"/>
      <c r="AD16" s="74"/>
      <c r="AE16" s="74">
        <v>0</v>
      </c>
      <c r="AF16" s="74"/>
      <c r="AG16" s="74"/>
      <c r="AH16" s="74">
        <v>0</v>
      </c>
      <c r="AI16" s="74"/>
      <c r="AJ16" s="74"/>
      <c r="AK16" s="74">
        <v>0</v>
      </c>
      <c r="AL16" s="74"/>
      <c r="AM16" s="74"/>
      <c r="AN16" s="74">
        <v>0</v>
      </c>
      <c r="AO16" s="74"/>
      <c r="AP16" s="74"/>
      <c r="AQ16" s="74">
        <v>0</v>
      </c>
      <c r="AR16" s="74"/>
      <c r="AS16" s="74"/>
      <c r="AT16" s="74">
        <v>0</v>
      </c>
      <c r="AU16" s="74"/>
      <c r="AV16" s="74"/>
      <c r="AW16" s="74">
        <v>0</v>
      </c>
      <c r="AX16" s="74"/>
      <c r="AY16" s="74"/>
      <c r="AZ16" s="74">
        <v>0</v>
      </c>
      <c r="BA16" s="74"/>
      <c r="BB16" s="74"/>
      <c r="BC16" s="74">
        <v>0</v>
      </c>
      <c r="BD16" s="74"/>
      <c r="BE16" s="74"/>
      <c r="BF16" s="74">
        <v>0</v>
      </c>
      <c r="BG16" s="74"/>
      <c r="BH16" s="74"/>
      <c r="BI16" s="74">
        <v>0</v>
      </c>
      <c r="BJ16" s="74"/>
      <c r="BK16" s="74"/>
      <c r="BL16" s="74">
        <v>0</v>
      </c>
      <c r="BM16" s="74"/>
      <c r="BN16" s="74"/>
      <c r="BO16" s="74">
        <v>0</v>
      </c>
      <c r="BP16" s="74"/>
      <c r="BQ16" s="74"/>
      <c r="BR16" s="74">
        <v>0</v>
      </c>
      <c r="BS16" s="74"/>
      <c r="BT16" s="74"/>
      <c r="BU16" s="74">
        <v>0</v>
      </c>
      <c r="BV16" s="74"/>
      <c r="BW16" s="74"/>
      <c r="BX16" s="74">
        <v>0</v>
      </c>
      <c r="BY16" s="74"/>
      <c r="BZ16" s="74"/>
      <c r="CA16" s="74">
        <v>0</v>
      </c>
      <c r="CB16" s="74"/>
      <c r="CC16" s="74"/>
      <c r="CD16" s="74">
        <v>0</v>
      </c>
      <c r="CE16" s="74"/>
      <c r="CF16" s="74"/>
      <c r="CG16" s="74">
        <v>0</v>
      </c>
      <c r="CH16" s="74"/>
      <c r="CI16" s="74"/>
      <c r="CJ16" s="74">
        <v>0</v>
      </c>
      <c r="CK16" s="74"/>
      <c r="CL16" s="74"/>
      <c r="CM16" s="74">
        <v>0</v>
      </c>
      <c r="CN16" s="74"/>
      <c r="CO16" s="74"/>
      <c r="CP16" s="74">
        <v>0</v>
      </c>
      <c r="CQ16" s="74"/>
      <c r="CR16" s="74"/>
      <c r="CS16" s="74">
        <v>0</v>
      </c>
      <c r="CT16" s="74"/>
      <c r="CU16" s="74"/>
      <c r="CV16" s="74">
        <v>0</v>
      </c>
      <c r="CW16" s="74"/>
      <c r="CX16" s="74"/>
      <c r="CY16" s="74">
        <v>0</v>
      </c>
      <c r="CZ16" s="74"/>
      <c r="DA16" s="74"/>
      <c r="DB16" s="74">
        <v>0</v>
      </c>
      <c r="DC16" s="74"/>
      <c r="DD16" s="74"/>
      <c r="DE16" s="74">
        <v>0</v>
      </c>
      <c r="DF16" s="74"/>
      <c r="DG16" s="74"/>
      <c r="DH16" s="74">
        <v>0</v>
      </c>
      <c r="DI16" s="74"/>
      <c r="DJ16" s="74"/>
      <c r="DK16" s="74">
        <v>0</v>
      </c>
      <c r="DL16" s="74"/>
      <c r="DM16" s="74"/>
    </row>
    <row r="17" spans="1:117" s="75" customFormat="1" ht="15" customHeight="1" x14ac:dyDescent="0.25">
      <c r="A17" s="90">
        <v>11</v>
      </c>
      <c r="B17" s="90" t="s">
        <v>273</v>
      </c>
      <c r="C17" s="103" t="s">
        <v>166</v>
      </c>
      <c r="D17" s="89">
        <v>3</v>
      </c>
      <c r="E17" s="66"/>
      <c r="F17" s="66"/>
      <c r="G17" s="67">
        <f>Tab_Base[[#This Row],[HCM]]*Tab_Base[[#This Row],[NB Gp CM]]*1.5</f>
        <v>0</v>
      </c>
      <c r="H17" s="68"/>
      <c r="I17" s="66"/>
      <c r="J17" s="69">
        <f>Tab_Base[[#This Row],[HTD]]*I17</f>
        <v>0</v>
      </c>
      <c r="K17" s="69"/>
      <c r="L17" s="77">
        <f>Tab_Base[[#This Row],[TOTAL HCM converties en HTD (coeff : 1,5)]]+Tab_Base[[#This Row],[TOTAL HTD]]</f>
        <v>0</v>
      </c>
      <c r="M17" s="70">
        <f>SUMPRODUCT((MOD(COLUMN(Tab_Base[[#This Row],[CM1]:[PA31]]),3)=1)*1,Tab_Base[[#This Row],[CM1]:[PA31]])</f>
        <v>0</v>
      </c>
      <c r="N17" s="78">
        <f>Tab_Base[[#This Row],[TOTAL HCM converties en HTD (coeff : 1,5)]]-Tab_Base[[#This Row],[CMrépartis]]</f>
        <v>0</v>
      </c>
      <c r="O17" s="78" t="str">
        <f>IF(Tab_Base[[#This Row],[CMrépartis]]&gt;Tab_Base[[#This Row],[TOTAL HCM converties en HTD (coeff : 1,5)]],"dépassement","")</f>
        <v/>
      </c>
      <c r="P17" s="71">
        <f>SUMPRODUCT((MOD(COLUMN(Tab_Base[[#This Row],[CM1]:[PA31]]),3)=2)*1,Tab_Base[[#This Row],[CM1]:[PA31]])</f>
        <v>0</v>
      </c>
      <c r="Q17" s="78">
        <f>Tab_Base[[#This Row],[TOTAL HTD]]-Tab_Base[[#This Row],[TDrépartis]]</f>
        <v>0</v>
      </c>
      <c r="R17" s="79" t="str">
        <f>IF(Tab_Base[[#This Row],[TDrépartis]]&gt;Tab_Base[[#This Row],[TOTAL HTD]],"dépassement","")</f>
        <v/>
      </c>
      <c r="S17" s="72">
        <f>SUMPRODUCT((MOD(COLUMN(Tab_Base[[#This Row],[CM1]:[PA31]]),3)=0)*1,Tab_Base[[#This Row],[CM1]:[PA31]])</f>
        <v>0</v>
      </c>
      <c r="T17" s="72">
        <f>Tab_Base[[#This Row],[TOTAL PA]]-Tab_Base[[#This Row],[Parépartis]]</f>
        <v>0</v>
      </c>
      <c r="U17" s="79" t="str">
        <f>IF(Tab_Base[[#This Row],[Parépartis]]&gt;Tab_Base[[#This Row],[TOTAL PA]],"dépassement","")</f>
        <v/>
      </c>
      <c r="V17" s="80"/>
      <c r="W17" s="80"/>
      <c r="X17" s="80"/>
      <c r="Y17" s="74">
        <v>0</v>
      </c>
      <c r="Z17" s="74"/>
      <c r="AA17" s="74"/>
      <c r="AB17" s="74">
        <v>0</v>
      </c>
      <c r="AC17" s="74"/>
      <c r="AD17" s="74"/>
      <c r="AE17" s="74">
        <v>0</v>
      </c>
      <c r="AF17" s="74"/>
      <c r="AG17" s="74"/>
      <c r="AH17" s="74">
        <v>0</v>
      </c>
      <c r="AI17" s="74"/>
      <c r="AJ17" s="74"/>
      <c r="AK17" s="74">
        <v>0</v>
      </c>
      <c r="AL17" s="74"/>
      <c r="AM17" s="74"/>
      <c r="AN17" s="74">
        <v>0</v>
      </c>
      <c r="AO17" s="74"/>
      <c r="AP17" s="74"/>
      <c r="AQ17" s="74">
        <v>0</v>
      </c>
      <c r="AR17" s="74"/>
      <c r="AS17" s="74"/>
      <c r="AT17" s="74">
        <v>0</v>
      </c>
      <c r="AU17" s="74"/>
      <c r="AV17" s="74"/>
      <c r="AW17" s="74">
        <v>0</v>
      </c>
      <c r="AX17" s="74"/>
      <c r="AY17" s="74"/>
      <c r="AZ17" s="74">
        <v>0</v>
      </c>
      <c r="BA17" s="74"/>
      <c r="BB17" s="74"/>
      <c r="BC17" s="74">
        <v>0</v>
      </c>
      <c r="BD17" s="74"/>
      <c r="BE17" s="74"/>
      <c r="BF17" s="74">
        <v>0</v>
      </c>
      <c r="BG17" s="74"/>
      <c r="BH17" s="74"/>
      <c r="BI17" s="74">
        <v>0</v>
      </c>
      <c r="BJ17" s="74"/>
      <c r="BK17" s="74"/>
      <c r="BL17" s="74">
        <v>0</v>
      </c>
      <c r="BM17" s="74"/>
      <c r="BN17" s="74"/>
      <c r="BO17" s="74">
        <v>0</v>
      </c>
      <c r="BP17" s="74"/>
      <c r="BQ17" s="74"/>
      <c r="BR17" s="74">
        <v>0</v>
      </c>
      <c r="BS17" s="74"/>
      <c r="BT17" s="74"/>
      <c r="BU17" s="74">
        <v>0</v>
      </c>
      <c r="BV17" s="74"/>
      <c r="BW17" s="74"/>
      <c r="BX17" s="74">
        <v>0</v>
      </c>
      <c r="BY17" s="74"/>
      <c r="BZ17" s="74"/>
      <c r="CA17" s="74">
        <v>0</v>
      </c>
      <c r="CB17" s="74"/>
      <c r="CC17" s="74"/>
      <c r="CD17" s="74">
        <v>0</v>
      </c>
      <c r="CE17" s="74"/>
      <c r="CF17" s="74"/>
      <c r="CG17" s="74">
        <v>0</v>
      </c>
      <c r="CH17" s="74"/>
      <c r="CI17" s="74"/>
      <c r="CJ17" s="74">
        <v>0</v>
      </c>
      <c r="CK17" s="74"/>
      <c r="CL17" s="74"/>
      <c r="CM17" s="74">
        <v>0</v>
      </c>
      <c r="CN17" s="74"/>
      <c r="CO17" s="74"/>
      <c r="CP17" s="74">
        <v>0</v>
      </c>
      <c r="CQ17" s="74"/>
      <c r="CR17" s="74"/>
      <c r="CS17" s="74">
        <v>0</v>
      </c>
      <c r="CT17" s="74"/>
      <c r="CU17" s="74"/>
      <c r="CV17" s="74">
        <v>0</v>
      </c>
      <c r="CW17" s="74"/>
      <c r="CX17" s="74"/>
      <c r="CY17" s="74">
        <v>0</v>
      </c>
      <c r="CZ17" s="74"/>
      <c r="DA17" s="74"/>
      <c r="DB17" s="74">
        <v>0</v>
      </c>
      <c r="DC17" s="74"/>
      <c r="DD17" s="74"/>
      <c r="DE17" s="74">
        <v>0</v>
      </c>
      <c r="DF17" s="74"/>
      <c r="DG17" s="74"/>
      <c r="DH17" s="74">
        <v>0</v>
      </c>
      <c r="DI17" s="74"/>
      <c r="DJ17" s="74"/>
      <c r="DK17" s="74">
        <v>0</v>
      </c>
      <c r="DL17" s="74"/>
      <c r="DM17" s="74"/>
    </row>
    <row r="18" spans="1:117" s="75" customFormat="1" ht="15" customHeight="1" x14ac:dyDescent="0.25">
      <c r="A18" s="90">
        <v>12</v>
      </c>
      <c r="B18" s="90" t="s">
        <v>274</v>
      </c>
      <c r="C18" s="90" t="s">
        <v>167</v>
      </c>
      <c r="D18" s="89">
        <v>3</v>
      </c>
      <c r="E18" s="66"/>
      <c r="F18" s="66"/>
      <c r="G18" s="67">
        <f>Tab_Base[[#This Row],[HCM]]*Tab_Base[[#This Row],[NB Gp CM]]*1.5</f>
        <v>0</v>
      </c>
      <c r="H18" s="68"/>
      <c r="I18" s="66"/>
      <c r="J18" s="69">
        <f>Tab_Base[[#This Row],[HTD]]*I18</f>
        <v>0</v>
      </c>
      <c r="K18" s="69"/>
      <c r="L18" s="77">
        <f>Tab_Base[[#This Row],[TOTAL HCM converties en HTD (coeff : 1,5)]]+Tab_Base[[#This Row],[TOTAL HTD]]</f>
        <v>0</v>
      </c>
      <c r="M18" s="70">
        <f>SUMPRODUCT((MOD(COLUMN(Tab_Base[[#This Row],[CM1]:[PA31]]),3)=1)*1,Tab_Base[[#This Row],[CM1]:[PA31]])</f>
        <v>0</v>
      </c>
      <c r="N18" s="78">
        <f>Tab_Base[[#This Row],[TOTAL HCM converties en HTD (coeff : 1,5)]]-Tab_Base[[#This Row],[CMrépartis]]</f>
        <v>0</v>
      </c>
      <c r="O18" s="78" t="str">
        <f>IF(Tab_Base[[#This Row],[CMrépartis]]&gt;Tab_Base[[#This Row],[TOTAL HCM converties en HTD (coeff : 1,5)]],"dépassement","")</f>
        <v/>
      </c>
      <c r="P18" s="71">
        <f>SUMPRODUCT((MOD(COLUMN(Tab_Base[[#This Row],[CM1]:[PA31]]),3)=2)*1,Tab_Base[[#This Row],[CM1]:[PA31]])</f>
        <v>0</v>
      </c>
      <c r="Q18" s="78">
        <f>Tab_Base[[#This Row],[TOTAL HTD]]-Tab_Base[[#This Row],[TDrépartis]]</f>
        <v>0</v>
      </c>
      <c r="R18" s="79" t="str">
        <f>IF(Tab_Base[[#This Row],[TDrépartis]]&gt;Tab_Base[[#This Row],[TOTAL HTD]],"dépassement","")</f>
        <v/>
      </c>
      <c r="S18" s="72">
        <f>SUMPRODUCT((MOD(COLUMN(Tab_Base[[#This Row],[CM1]:[PA31]]),3)=0)*1,Tab_Base[[#This Row],[CM1]:[PA31]])</f>
        <v>0</v>
      </c>
      <c r="T18" s="72">
        <f>Tab_Base[[#This Row],[TOTAL PA]]-Tab_Base[[#This Row],[Parépartis]]</f>
        <v>0</v>
      </c>
      <c r="U18" s="79" t="str">
        <f>IF(Tab_Base[[#This Row],[Parépartis]]&gt;Tab_Base[[#This Row],[TOTAL PA]],"dépassement","")</f>
        <v/>
      </c>
      <c r="V18" s="80"/>
      <c r="W18" s="80"/>
      <c r="X18" s="80"/>
      <c r="Y18" s="74">
        <v>0</v>
      </c>
      <c r="Z18" s="74"/>
      <c r="AA18" s="74"/>
      <c r="AB18" s="74">
        <v>0</v>
      </c>
      <c r="AC18" s="74"/>
      <c r="AD18" s="74"/>
      <c r="AE18" s="74">
        <v>0</v>
      </c>
      <c r="AF18" s="74"/>
      <c r="AG18" s="74"/>
      <c r="AH18" s="74">
        <v>0</v>
      </c>
      <c r="AI18" s="74"/>
      <c r="AJ18" s="74"/>
      <c r="AK18" s="74">
        <v>0</v>
      </c>
      <c r="AL18" s="74"/>
      <c r="AM18" s="74"/>
      <c r="AN18" s="74">
        <v>0</v>
      </c>
      <c r="AO18" s="74"/>
      <c r="AP18" s="74"/>
      <c r="AQ18" s="74">
        <v>0</v>
      </c>
      <c r="AR18" s="74"/>
      <c r="AS18" s="74"/>
      <c r="AT18" s="74">
        <v>0</v>
      </c>
      <c r="AU18" s="74"/>
      <c r="AV18" s="74"/>
      <c r="AW18" s="74">
        <v>0</v>
      </c>
      <c r="AX18" s="74"/>
      <c r="AY18" s="74"/>
      <c r="AZ18" s="74">
        <v>0</v>
      </c>
      <c r="BA18" s="74"/>
      <c r="BB18" s="74"/>
      <c r="BC18" s="74">
        <v>0</v>
      </c>
      <c r="BD18" s="74"/>
      <c r="BE18" s="74"/>
      <c r="BF18" s="74">
        <v>0</v>
      </c>
      <c r="BG18" s="74"/>
      <c r="BH18" s="74"/>
      <c r="BI18" s="74">
        <v>0</v>
      </c>
      <c r="BJ18" s="74"/>
      <c r="BK18" s="74"/>
      <c r="BL18" s="74">
        <v>0</v>
      </c>
      <c r="BM18" s="74"/>
      <c r="BN18" s="74"/>
      <c r="BO18" s="74">
        <v>0</v>
      </c>
      <c r="BP18" s="74"/>
      <c r="BQ18" s="74"/>
      <c r="BR18" s="74">
        <v>0</v>
      </c>
      <c r="BS18" s="74"/>
      <c r="BT18" s="74"/>
      <c r="BU18" s="74">
        <v>0</v>
      </c>
      <c r="BV18" s="74"/>
      <c r="BW18" s="74"/>
      <c r="BX18" s="74">
        <v>0</v>
      </c>
      <c r="BY18" s="74"/>
      <c r="BZ18" s="74"/>
      <c r="CA18" s="74">
        <v>0</v>
      </c>
      <c r="CB18" s="74"/>
      <c r="CC18" s="74"/>
      <c r="CD18" s="74">
        <v>0</v>
      </c>
      <c r="CE18" s="74"/>
      <c r="CF18" s="74"/>
      <c r="CG18" s="74">
        <v>0</v>
      </c>
      <c r="CH18" s="74"/>
      <c r="CI18" s="74"/>
      <c r="CJ18" s="74">
        <v>0</v>
      </c>
      <c r="CK18" s="74"/>
      <c r="CL18" s="74"/>
      <c r="CM18" s="74">
        <v>0</v>
      </c>
      <c r="CN18" s="74"/>
      <c r="CO18" s="74"/>
      <c r="CP18" s="74">
        <v>0</v>
      </c>
      <c r="CQ18" s="74"/>
      <c r="CR18" s="74"/>
      <c r="CS18" s="74">
        <v>0</v>
      </c>
      <c r="CT18" s="74"/>
      <c r="CU18" s="74"/>
      <c r="CV18" s="74">
        <v>0</v>
      </c>
      <c r="CW18" s="74"/>
      <c r="CX18" s="74"/>
      <c r="CY18" s="74">
        <v>0</v>
      </c>
      <c r="CZ18" s="74"/>
      <c r="DA18" s="74"/>
      <c r="DB18" s="74">
        <v>0</v>
      </c>
      <c r="DC18" s="74"/>
      <c r="DD18" s="74"/>
      <c r="DE18" s="74">
        <v>0</v>
      </c>
      <c r="DF18" s="74"/>
      <c r="DG18" s="74"/>
      <c r="DH18" s="74">
        <v>0</v>
      </c>
      <c r="DI18" s="74"/>
      <c r="DJ18" s="74"/>
      <c r="DK18" s="74">
        <v>0</v>
      </c>
      <c r="DL18" s="74"/>
      <c r="DM18" s="74"/>
    </row>
    <row r="19" spans="1:117" s="75" customFormat="1" ht="15" customHeight="1" x14ac:dyDescent="0.25">
      <c r="A19" s="90">
        <v>13</v>
      </c>
      <c r="B19" s="90" t="s">
        <v>275</v>
      </c>
      <c r="C19" s="103" t="s">
        <v>168</v>
      </c>
      <c r="D19" s="89">
        <v>3</v>
      </c>
      <c r="E19" s="66"/>
      <c r="F19" s="66"/>
      <c r="G19" s="67">
        <f>Tab_Base[[#This Row],[HCM]]*Tab_Base[[#This Row],[NB Gp CM]]*1.5</f>
        <v>0</v>
      </c>
      <c r="H19" s="68"/>
      <c r="I19" s="66"/>
      <c r="J19" s="69">
        <f>Tab_Base[[#This Row],[HTD]]*I19</f>
        <v>0</v>
      </c>
      <c r="K19" s="69"/>
      <c r="L19" s="77">
        <f>Tab_Base[[#This Row],[TOTAL HCM converties en HTD (coeff : 1,5)]]+Tab_Base[[#This Row],[TOTAL HTD]]</f>
        <v>0</v>
      </c>
      <c r="M19" s="70">
        <f>SUMPRODUCT((MOD(COLUMN(Tab_Base[[#This Row],[CM1]:[PA31]]),3)=1)*1,Tab_Base[[#This Row],[CM1]:[PA31]])</f>
        <v>0</v>
      </c>
      <c r="N19" s="78">
        <f>Tab_Base[[#This Row],[TOTAL HCM converties en HTD (coeff : 1,5)]]-Tab_Base[[#This Row],[CMrépartis]]</f>
        <v>0</v>
      </c>
      <c r="O19" s="78" t="str">
        <f>IF(Tab_Base[[#This Row],[CMrépartis]]&gt;Tab_Base[[#This Row],[TOTAL HCM converties en HTD (coeff : 1,5)]],"dépassement","")</f>
        <v/>
      </c>
      <c r="P19" s="71">
        <f>SUMPRODUCT((MOD(COLUMN(Tab_Base[[#This Row],[CM1]:[PA31]]),3)=2)*1,Tab_Base[[#This Row],[CM1]:[PA31]])</f>
        <v>0</v>
      </c>
      <c r="Q19" s="78">
        <f>Tab_Base[[#This Row],[TOTAL HTD]]-Tab_Base[[#This Row],[TDrépartis]]</f>
        <v>0</v>
      </c>
      <c r="R19" s="79" t="str">
        <f>IF(Tab_Base[[#This Row],[TDrépartis]]&gt;Tab_Base[[#This Row],[TOTAL HTD]],"dépassement","")</f>
        <v/>
      </c>
      <c r="S19" s="72">
        <f>SUMPRODUCT((MOD(COLUMN(Tab_Base[[#This Row],[CM1]:[PA31]]),3)=0)*1,Tab_Base[[#This Row],[CM1]:[PA31]])</f>
        <v>0</v>
      </c>
      <c r="T19" s="72">
        <f>Tab_Base[[#This Row],[TOTAL PA]]-Tab_Base[[#This Row],[Parépartis]]</f>
        <v>0</v>
      </c>
      <c r="U19" s="79" t="str">
        <f>IF(Tab_Base[[#This Row],[Parépartis]]&gt;Tab_Base[[#This Row],[TOTAL PA]],"dépassement","")</f>
        <v/>
      </c>
      <c r="V19" s="80"/>
      <c r="W19" s="80"/>
      <c r="X19" s="80"/>
      <c r="Y19" s="74">
        <v>0</v>
      </c>
      <c r="Z19" s="74"/>
      <c r="AA19" s="74"/>
      <c r="AB19" s="74">
        <v>0</v>
      </c>
      <c r="AC19" s="74"/>
      <c r="AD19" s="74"/>
      <c r="AE19" s="74">
        <v>0</v>
      </c>
      <c r="AF19" s="74"/>
      <c r="AG19" s="74"/>
      <c r="AH19" s="74">
        <v>0</v>
      </c>
      <c r="AI19" s="74"/>
      <c r="AJ19" s="74"/>
      <c r="AK19" s="74">
        <v>0</v>
      </c>
      <c r="AL19" s="74"/>
      <c r="AM19" s="74"/>
      <c r="AN19" s="74">
        <v>0</v>
      </c>
      <c r="AO19" s="74"/>
      <c r="AP19" s="74"/>
      <c r="AQ19" s="74">
        <v>0</v>
      </c>
      <c r="AR19" s="74"/>
      <c r="AS19" s="74"/>
      <c r="AT19" s="74">
        <v>0</v>
      </c>
      <c r="AU19" s="74"/>
      <c r="AV19" s="74"/>
      <c r="AW19" s="74">
        <v>0</v>
      </c>
      <c r="AX19" s="74"/>
      <c r="AY19" s="74"/>
      <c r="AZ19" s="74">
        <v>0</v>
      </c>
      <c r="BA19" s="74"/>
      <c r="BB19" s="74"/>
      <c r="BC19" s="74">
        <v>0</v>
      </c>
      <c r="BD19" s="74"/>
      <c r="BE19" s="74"/>
      <c r="BF19" s="74">
        <v>0</v>
      </c>
      <c r="BG19" s="74"/>
      <c r="BH19" s="74"/>
      <c r="BI19" s="74">
        <v>0</v>
      </c>
      <c r="BJ19" s="74"/>
      <c r="BK19" s="74"/>
      <c r="BL19" s="74">
        <v>0</v>
      </c>
      <c r="BM19" s="74"/>
      <c r="BN19" s="74"/>
      <c r="BO19" s="74">
        <v>0</v>
      </c>
      <c r="BP19" s="74"/>
      <c r="BQ19" s="74"/>
      <c r="BR19" s="74">
        <v>0</v>
      </c>
      <c r="BS19" s="74"/>
      <c r="BT19" s="74"/>
      <c r="BU19" s="74">
        <v>0</v>
      </c>
      <c r="BV19" s="74"/>
      <c r="BW19" s="74"/>
      <c r="BX19" s="74">
        <v>0</v>
      </c>
      <c r="BY19" s="74"/>
      <c r="BZ19" s="74"/>
      <c r="CA19" s="74">
        <v>0</v>
      </c>
      <c r="CB19" s="74"/>
      <c r="CC19" s="74"/>
      <c r="CD19" s="74">
        <v>0</v>
      </c>
      <c r="CE19" s="74"/>
      <c r="CF19" s="74"/>
      <c r="CG19" s="74">
        <v>0</v>
      </c>
      <c r="CH19" s="74"/>
      <c r="CI19" s="74"/>
      <c r="CJ19" s="74">
        <v>0</v>
      </c>
      <c r="CK19" s="74"/>
      <c r="CL19" s="74"/>
      <c r="CM19" s="74">
        <v>0</v>
      </c>
      <c r="CN19" s="74"/>
      <c r="CO19" s="74"/>
      <c r="CP19" s="74">
        <v>0</v>
      </c>
      <c r="CQ19" s="74"/>
      <c r="CR19" s="74"/>
      <c r="CS19" s="74">
        <v>0</v>
      </c>
      <c r="CT19" s="74"/>
      <c r="CU19" s="74"/>
      <c r="CV19" s="74">
        <v>0</v>
      </c>
      <c r="CW19" s="74"/>
      <c r="CX19" s="74"/>
      <c r="CY19" s="74">
        <v>0</v>
      </c>
      <c r="CZ19" s="74"/>
      <c r="DA19" s="74"/>
      <c r="DB19" s="74">
        <v>0</v>
      </c>
      <c r="DC19" s="74"/>
      <c r="DD19" s="74"/>
      <c r="DE19" s="74">
        <v>0</v>
      </c>
      <c r="DF19" s="74"/>
      <c r="DG19" s="74"/>
      <c r="DH19" s="74">
        <v>0</v>
      </c>
      <c r="DI19" s="74"/>
      <c r="DJ19" s="74"/>
      <c r="DK19" s="74">
        <v>0</v>
      </c>
      <c r="DL19" s="74"/>
      <c r="DM19" s="74"/>
    </row>
    <row r="20" spans="1:117" s="75" customFormat="1" ht="15" customHeight="1" x14ac:dyDescent="0.25">
      <c r="A20" s="104">
        <v>14</v>
      </c>
      <c r="B20" s="94" t="s">
        <v>276</v>
      </c>
      <c r="C20" s="95" t="s">
        <v>169</v>
      </c>
      <c r="D20" s="105">
        <v>30</v>
      </c>
      <c r="E20" s="95"/>
      <c r="F20" s="95"/>
      <c r="G20" s="95">
        <f>Tab_Base[[#This Row],[HCM]]*Tab_Base[[#This Row],[NB Gp CM]]*1.5</f>
        <v>0</v>
      </c>
      <c r="H20" s="95"/>
      <c r="I20" s="95"/>
      <c r="J20" s="95">
        <f>Tab_Base[[#This Row],[HTD]]*I20</f>
        <v>0</v>
      </c>
      <c r="K20" s="95"/>
      <c r="L20" s="95">
        <f>Tab_Base[[#This Row],[TOTAL HCM converties en HTD (coeff : 1,5)]]+Tab_Base[[#This Row],[TOTAL HTD]]</f>
        <v>0</v>
      </c>
      <c r="M20" s="70">
        <f>SUMPRODUCT((MOD(COLUMN(Tab_Base[[#This Row],[CM1]:[PA31]]),3)=1)*1,Tab_Base[[#This Row],[CM1]:[PA31]])</f>
        <v>0</v>
      </c>
      <c r="N20" s="78">
        <f>Tab_Base[[#This Row],[TOTAL HCM converties en HTD (coeff : 1,5)]]-Tab_Base[[#This Row],[CMrépartis]]</f>
        <v>0</v>
      </c>
      <c r="O20" s="78" t="str">
        <f>IF(Tab_Base[[#This Row],[CMrépartis]]&gt;Tab_Base[[#This Row],[TOTAL HCM converties en HTD (coeff : 1,5)]],"dépassement","")</f>
        <v/>
      </c>
      <c r="P20" s="71">
        <f>SUMPRODUCT((MOD(COLUMN(Tab_Base[[#This Row],[CM1]:[PA31]]),3)=2)*1,Tab_Base[[#This Row],[CM1]:[PA31]])</f>
        <v>0</v>
      </c>
      <c r="Q20" s="78">
        <f>Tab_Base[[#This Row],[TOTAL HTD]]-Tab_Base[[#This Row],[TDrépartis]]</f>
        <v>0</v>
      </c>
      <c r="R20" s="79" t="str">
        <f>IF(Tab_Base[[#This Row],[TDrépartis]]&gt;Tab_Base[[#This Row],[TOTAL HTD]],"dépassement","")</f>
        <v/>
      </c>
      <c r="S20" s="72">
        <f>SUMPRODUCT((MOD(COLUMN(Tab_Base[[#This Row],[CM1]:[PA31]]),3)=0)*1,Tab_Base[[#This Row],[CM1]:[PA31]])</f>
        <v>0</v>
      </c>
      <c r="T20" s="72">
        <f>Tab_Base[[#This Row],[TOTAL PA]]-Tab_Base[[#This Row],[Parépartis]]</f>
        <v>0</v>
      </c>
      <c r="U20" s="79" t="str">
        <f>IF(Tab_Base[[#This Row],[Parépartis]]&gt;Tab_Base[[#This Row],[TOTAL PA]],"dépassement","")</f>
        <v/>
      </c>
      <c r="V20" s="80"/>
      <c r="W20" s="80"/>
      <c r="X20" s="80"/>
      <c r="Y20" s="74">
        <v>0</v>
      </c>
      <c r="Z20" s="74"/>
      <c r="AA20" s="74"/>
      <c r="AB20" s="74">
        <v>0</v>
      </c>
      <c r="AC20" s="74"/>
      <c r="AD20" s="74"/>
      <c r="AE20" s="74">
        <v>0</v>
      </c>
      <c r="AF20" s="74"/>
      <c r="AG20" s="74"/>
      <c r="AH20" s="74">
        <v>0</v>
      </c>
      <c r="AI20" s="74"/>
      <c r="AJ20" s="74"/>
      <c r="AK20" s="74">
        <v>0</v>
      </c>
      <c r="AL20" s="74"/>
      <c r="AM20" s="74"/>
      <c r="AN20" s="74">
        <v>0</v>
      </c>
      <c r="AO20" s="74"/>
      <c r="AP20" s="74"/>
      <c r="AQ20" s="74">
        <v>0</v>
      </c>
      <c r="AR20" s="74"/>
      <c r="AS20" s="74"/>
      <c r="AT20" s="74">
        <v>0</v>
      </c>
      <c r="AU20" s="74"/>
      <c r="AV20" s="74"/>
      <c r="AW20" s="74">
        <v>0</v>
      </c>
      <c r="AX20" s="74"/>
      <c r="AY20" s="74"/>
      <c r="AZ20" s="74">
        <v>0</v>
      </c>
      <c r="BA20" s="74"/>
      <c r="BB20" s="74"/>
      <c r="BC20" s="74">
        <v>0</v>
      </c>
      <c r="BD20" s="74"/>
      <c r="BE20" s="74"/>
      <c r="BF20" s="74">
        <v>0</v>
      </c>
      <c r="BG20" s="74"/>
      <c r="BH20" s="74"/>
      <c r="BI20" s="74">
        <v>0</v>
      </c>
      <c r="BJ20" s="74"/>
      <c r="BK20" s="74"/>
      <c r="BL20" s="74">
        <v>0</v>
      </c>
      <c r="BM20" s="74"/>
      <c r="BN20" s="74"/>
      <c r="BO20" s="74">
        <v>0</v>
      </c>
      <c r="BP20" s="74"/>
      <c r="BQ20" s="74"/>
      <c r="BR20" s="74">
        <v>0</v>
      </c>
      <c r="BS20" s="74"/>
      <c r="BT20" s="74"/>
      <c r="BU20" s="74">
        <v>0</v>
      </c>
      <c r="BV20" s="74"/>
      <c r="BW20" s="74"/>
      <c r="BX20" s="74">
        <v>0</v>
      </c>
      <c r="BY20" s="74"/>
      <c r="BZ20" s="74"/>
      <c r="CA20" s="74">
        <v>0</v>
      </c>
      <c r="CB20" s="74"/>
      <c r="CC20" s="74"/>
      <c r="CD20" s="74">
        <v>0</v>
      </c>
      <c r="CE20" s="74"/>
      <c r="CF20" s="74"/>
      <c r="CG20" s="74">
        <v>0</v>
      </c>
      <c r="CH20" s="74"/>
      <c r="CI20" s="74"/>
      <c r="CJ20" s="74">
        <v>0</v>
      </c>
      <c r="CK20" s="74"/>
      <c r="CL20" s="74"/>
      <c r="CM20" s="74">
        <v>0</v>
      </c>
      <c r="CN20" s="74"/>
      <c r="CO20" s="74"/>
      <c r="CP20" s="74">
        <v>0</v>
      </c>
      <c r="CQ20" s="74"/>
      <c r="CR20" s="74"/>
      <c r="CS20" s="74">
        <v>0</v>
      </c>
      <c r="CT20" s="74"/>
      <c r="CU20" s="74"/>
      <c r="CV20" s="74">
        <v>0</v>
      </c>
      <c r="CW20" s="74"/>
      <c r="CX20" s="74"/>
      <c r="CY20" s="74">
        <v>0</v>
      </c>
      <c r="CZ20" s="74"/>
      <c r="DA20" s="74"/>
      <c r="DB20" s="74">
        <v>0</v>
      </c>
      <c r="DC20" s="74"/>
      <c r="DD20" s="74"/>
      <c r="DE20" s="74">
        <v>0</v>
      </c>
      <c r="DF20" s="74"/>
      <c r="DG20" s="74"/>
      <c r="DH20" s="74">
        <v>0</v>
      </c>
      <c r="DI20" s="74"/>
      <c r="DJ20" s="74"/>
      <c r="DK20" s="74">
        <v>0</v>
      </c>
      <c r="DL20" s="74"/>
      <c r="DM20" s="74"/>
    </row>
    <row r="21" spans="1:117" s="75" customFormat="1" ht="15" customHeight="1" x14ac:dyDescent="0.25">
      <c r="A21" s="90">
        <v>15</v>
      </c>
      <c r="B21" s="90" t="s">
        <v>277</v>
      </c>
      <c r="C21" s="106" t="s">
        <v>170</v>
      </c>
      <c r="D21" s="97">
        <v>3</v>
      </c>
      <c r="E21" s="66"/>
      <c r="F21" s="66"/>
      <c r="G21" s="67">
        <f>Tab_Base[[#This Row],[HCM]]*Tab_Base[[#This Row],[NB Gp CM]]*1.5</f>
        <v>0</v>
      </c>
      <c r="H21" s="68"/>
      <c r="I21" s="66"/>
      <c r="J21" s="69">
        <f>Tab_Base[[#This Row],[HTD]]*I21</f>
        <v>0</v>
      </c>
      <c r="K21" s="69"/>
      <c r="L21" s="77">
        <f>Tab_Base[[#This Row],[TOTAL HCM converties en HTD (coeff : 1,5)]]+Tab_Base[[#This Row],[TOTAL HTD]]</f>
        <v>0</v>
      </c>
      <c r="M21" s="70">
        <f>SUMPRODUCT((MOD(COLUMN(Tab_Base[[#This Row],[CM1]:[PA31]]),3)=1)*1,Tab_Base[[#This Row],[CM1]:[PA31]])</f>
        <v>0</v>
      </c>
      <c r="N21" s="78">
        <f>Tab_Base[[#This Row],[TOTAL HCM converties en HTD (coeff : 1,5)]]-Tab_Base[[#This Row],[CMrépartis]]</f>
        <v>0</v>
      </c>
      <c r="O21" s="78" t="str">
        <f>IF(Tab_Base[[#This Row],[CMrépartis]]&gt;Tab_Base[[#This Row],[TOTAL HCM converties en HTD (coeff : 1,5)]],"dépassement","")</f>
        <v/>
      </c>
      <c r="P21" s="71">
        <f>SUMPRODUCT((MOD(COLUMN(Tab_Base[[#This Row],[CM1]:[PA31]]),3)=2)*1,Tab_Base[[#This Row],[CM1]:[PA31]])</f>
        <v>0</v>
      </c>
      <c r="Q21" s="78">
        <f>Tab_Base[[#This Row],[TOTAL HTD]]-Tab_Base[[#This Row],[TDrépartis]]</f>
        <v>0</v>
      </c>
      <c r="R21" s="79" t="str">
        <f>IF(Tab_Base[[#This Row],[TDrépartis]]&gt;Tab_Base[[#This Row],[TOTAL HTD]],"dépassement","")</f>
        <v/>
      </c>
      <c r="S21" s="72">
        <f>SUMPRODUCT((MOD(COLUMN(Tab_Base[[#This Row],[CM1]:[PA31]]),3)=0)*1,Tab_Base[[#This Row],[CM1]:[PA31]])</f>
        <v>0</v>
      </c>
      <c r="T21" s="72">
        <f>Tab_Base[[#This Row],[TOTAL PA]]-Tab_Base[[#This Row],[Parépartis]]</f>
        <v>0</v>
      </c>
      <c r="U21" s="79" t="str">
        <f>IF(Tab_Base[[#This Row],[Parépartis]]&gt;Tab_Base[[#This Row],[TOTAL PA]],"dépassement","")</f>
        <v/>
      </c>
      <c r="V21" s="80"/>
      <c r="W21" s="80"/>
      <c r="X21" s="80"/>
      <c r="Y21" s="74">
        <v>0</v>
      </c>
      <c r="Z21" s="74"/>
      <c r="AA21" s="74"/>
      <c r="AB21" s="74">
        <v>0</v>
      </c>
      <c r="AC21" s="74"/>
      <c r="AD21" s="74"/>
      <c r="AE21" s="74">
        <v>0</v>
      </c>
      <c r="AF21" s="74"/>
      <c r="AG21" s="74"/>
      <c r="AH21" s="74">
        <v>0</v>
      </c>
      <c r="AI21" s="74"/>
      <c r="AJ21" s="74"/>
      <c r="AK21" s="74">
        <v>0</v>
      </c>
      <c r="AL21" s="74"/>
      <c r="AM21" s="74"/>
      <c r="AN21" s="74">
        <v>0</v>
      </c>
      <c r="AO21" s="74"/>
      <c r="AP21" s="74"/>
      <c r="AQ21" s="74">
        <v>0</v>
      </c>
      <c r="AR21" s="74"/>
      <c r="AS21" s="74"/>
      <c r="AT21" s="74">
        <v>0</v>
      </c>
      <c r="AU21" s="74"/>
      <c r="AV21" s="74"/>
      <c r="AW21" s="74">
        <v>0</v>
      </c>
      <c r="AX21" s="74"/>
      <c r="AY21" s="74"/>
      <c r="AZ21" s="74">
        <v>0</v>
      </c>
      <c r="BA21" s="74"/>
      <c r="BB21" s="74"/>
      <c r="BC21" s="74">
        <v>0</v>
      </c>
      <c r="BD21" s="74"/>
      <c r="BE21" s="74"/>
      <c r="BF21" s="74">
        <v>0</v>
      </c>
      <c r="BG21" s="74"/>
      <c r="BH21" s="74"/>
      <c r="BI21" s="74">
        <v>0</v>
      </c>
      <c r="BJ21" s="74"/>
      <c r="BK21" s="74"/>
      <c r="BL21" s="74">
        <v>0</v>
      </c>
      <c r="BM21" s="74"/>
      <c r="BN21" s="74"/>
      <c r="BO21" s="74">
        <v>0</v>
      </c>
      <c r="BP21" s="74"/>
      <c r="BQ21" s="74"/>
      <c r="BR21" s="74">
        <v>0</v>
      </c>
      <c r="BS21" s="74"/>
      <c r="BT21" s="74"/>
      <c r="BU21" s="74">
        <v>0</v>
      </c>
      <c r="BV21" s="74"/>
      <c r="BW21" s="74"/>
      <c r="BX21" s="74">
        <v>0</v>
      </c>
      <c r="BY21" s="74"/>
      <c r="BZ21" s="74"/>
      <c r="CA21" s="74">
        <v>0</v>
      </c>
      <c r="CB21" s="74"/>
      <c r="CC21" s="74"/>
      <c r="CD21" s="74">
        <v>0</v>
      </c>
      <c r="CE21" s="74"/>
      <c r="CF21" s="74"/>
      <c r="CG21" s="74">
        <v>0</v>
      </c>
      <c r="CH21" s="74"/>
      <c r="CI21" s="74"/>
      <c r="CJ21" s="74">
        <v>0</v>
      </c>
      <c r="CK21" s="74"/>
      <c r="CL21" s="74"/>
      <c r="CM21" s="74">
        <v>0</v>
      </c>
      <c r="CN21" s="74"/>
      <c r="CO21" s="74"/>
      <c r="CP21" s="74">
        <v>0</v>
      </c>
      <c r="CQ21" s="74"/>
      <c r="CR21" s="74"/>
      <c r="CS21" s="74">
        <v>0</v>
      </c>
      <c r="CT21" s="74"/>
      <c r="CU21" s="74"/>
      <c r="CV21" s="74">
        <v>0</v>
      </c>
      <c r="CW21" s="74"/>
      <c r="CX21" s="74"/>
      <c r="CY21" s="74">
        <v>0</v>
      </c>
      <c r="CZ21" s="74"/>
      <c r="DA21" s="74"/>
      <c r="DB21" s="74">
        <v>0</v>
      </c>
      <c r="DC21" s="74"/>
      <c r="DD21" s="74"/>
      <c r="DE21" s="74">
        <v>0</v>
      </c>
      <c r="DF21" s="74"/>
      <c r="DG21" s="74"/>
      <c r="DH21" s="74">
        <v>0</v>
      </c>
      <c r="DI21" s="74"/>
      <c r="DJ21" s="74"/>
      <c r="DK21" s="74">
        <v>0</v>
      </c>
      <c r="DL21" s="74"/>
      <c r="DM21" s="74"/>
    </row>
    <row r="22" spans="1:117" s="75" customFormat="1" ht="15" customHeight="1" x14ac:dyDescent="0.25">
      <c r="A22" s="90">
        <v>16</v>
      </c>
      <c r="B22" s="90" t="s">
        <v>278</v>
      </c>
      <c r="C22" s="90" t="s">
        <v>171</v>
      </c>
      <c r="D22" s="97">
        <v>6</v>
      </c>
      <c r="E22" s="66"/>
      <c r="F22" s="76"/>
      <c r="G22" s="67">
        <f>Tab_Base[[#This Row],[HCM]]*Tab_Base[[#This Row],[NB Gp CM]]*1.5</f>
        <v>0</v>
      </c>
      <c r="H22" s="68"/>
      <c r="I22" s="66"/>
      <c r="J22" s="69">
        <f>Tab_Base[[#This Row],[HTD]]*I22</f>
        <v>0</v>
      </c>
      <c r="K22" s="69"/>
      <c r="L22" s="77">
        <f>Tab_Base[[#This Row],[TOTAL HCM converties en HTD (coeff : 1,5)]]+Tab_Base[[#This Row],[TOTAL HTD]]</f>
        <v>0</v>
      </c>
      <c r="M22" s="70">
        <f>SUMPRODUCT((MOD(COLUMN(Tab_Base[[#This Row],[CM1]:[PA31]]),3)=1)*1,Tab_Base[[#This Row],[CM1]:[PA31]])</f>
        <v>0</v>
      </c>
      <c r="N22" s="78">
        <f>Tab_Base[[#This Row],[TOTAL HCM converties en HTD (coeff : 1,5)]]-Tab_Base[[#This Row],[CMrépartis]]</f>
        <v>0</v>
      </c>
      <c r="O22" s="78" t="str">
        <f>IF(Tab_Base[[#This Row],[CMrépartis]]&gt;Tab_Base[[#This Row],[TOTAL HCM converties en HTD (coeff : 1,5)]],"dépassement","")</f>
        <v/>
      </c>
      <c r="P22" s="71">
        <f>SUMPRODUCT((MOD(COLUMN(Tab_Base[[#This Row],[CM1]:[PA31]]),3)=2)*1,Tab_Base[[#This Row],[CM1]:[PA31]])</f>
        <v>0</v>
      </c>
      <c r="Q22" s="78">
        <f>Tab_Base[[#This Row],[TOTAL HTD]]-Tab_Base[[#This Row],[TDrépartis]]</f>
        <v>0</v>
      </c>
      <c r="R22" s="79" t="str">
        <f>IF(Tab_Base[[#This Row],[TDrépartis]]&gt;Tab_Base[[#This Row],[TOTAL HTD]],"dépassement","")</f>
        <v/>
      </c>
      <c r="S22" s="72">
        <f>SUMPRODUCT((MOD(COLUMN(Tab_Base[[#This Row],[CM1]:[PA31]]),3)=0)*1,Tab_Base[[#This Row],[CM1]:[PA31]])</f>
        <v>0</v>
      </c>
      <c r="T22" s="72">
        <f>Tab_Base[[#This Row],[TOTAL PA]]-Tab_Base[[#This Row],[Parépartis]]</f>
        <v>0</v>
      </c>
      <c r="U22" s="79" t="str">
        <f>IF(Tab_Base[[#This Row],[Parépartis]]&gt;Tab_Base[[#This Row],[TOTAL PA]],"dépassement","")</f>
        <v/>
      </c>
      <c r="V22" s="80"/>
      <c r="W22" s="80"/>
      <c r="X22" s="80"/>
      <c r="Y22" s="74">
        <v>0</v>
      </c>
      <c r="Z22" s="74"/>
      <c r="AA22" s="74"/>
      <c r="AB22" s="74">
        <v>0</v>
      </c>
      <c r="AC22" s="74"/>
      <c r="AD22" s="74"/>
      <c r="AE22" s="74">
        <v>0</v>
      </c>
      <c r="AF22" s="74"/>
      <c r="AG22" s="74"/>
      <c r="AH22" s="74">
        <v>0</v>
      </c>
      <c r="AI22" s="74"/>
      <c r="AJ22" s="74"/>
      <c r="AK22" s="74">
        <v>0</v>
      </c>
      <c r="AL22" s="74"/>
      <c r="AM22" s="74"/>
      <c r="AN22" s="74">
        <v>0</v>
      </c>
      <c r="AO22" s="74"/>
      <c r="AP22" s="74"/>
      <c r="AQ22" s="74">
        <v>0</v>
      </c>
      <c r="AR22" s="74"/>
      <c r="AS22" s="74"/>
      <c r="AT22" s="74">
        <v>0</v>
      </c>
      <c r="AU22" s="74"/>
      <c r="AV22" s="74"/>
      <c r="AW22" s="74">
        <v>0</v>
      </c>
      <c r="AX22" s="74"/>
      <c r="AY22" s="74"/>
      <c r="AZ22" s="74">
        <v>0</v>
      </c>
      <c r="BA22" s="74"/>
      <c r="BB22" s="74"/>
      <c r="BC22" s="74">
        <v>0</v>
      </c>
      <c r="BD22" s="74"/>
      <c r="BE22" s="74"/>
      <c r="BF22" s="74">
        <v>0</v>
      </c>
      <c r="BG22" s="74"/>
      <c r="BH22" s="74"/>
      <c r="BI22" s="74">
        <v>0</v>
      </c>
      <c r="BJ22" s="74"/>
      <c r="BK22" s="74"/>
      <c r="BL22" s="74">
        <v>0</v>
      </c>
      <c r="BM22" s="74"/>
      <c r="BN22" s="74"/>
      <c r="BO22" s="74">
        <v>0</v>
      </c>
      <c r="BP22" s="74"/>
      <c r="BQ22" s="74"/>
      <c r="BR22" s="74">
        <v>0</v>
      </c>
      <c r="BS22" s="74"/>
      <c r="BT22" s="74"/>
      <c r="BU22" s="74">
        <v>0</v>
      </c>
      <c r="BV22" s="74"/>
      <c r="BW22" s="74"/>
      <c r="BX22" s="74">
        <v>0</v>
      </c>
      <c r="BY22" s="74"/>
      <c r="BZ22" s="74"/>
      <c r="CA22" s="74">
        <v>0</v>
      </c>
      <c r="CB22" s="74"/>
      <c r="CC22" s="74"/>
      <c r="CD22" s="74">
        <v>0</v>
      </c>
      <c r="CE22" s="74"/>
      <c r="CF22" s="74"/>
      <c r="CG22" s="74">
        <v>0</v>
      </c>
      <c r="CH22" s="74"/>
      <c r="CI22" s="74"/>
      <c r="CJ22" s="74">
        <v>0</v>
      </c>
      <c r="CK22" s="74"/>
      <c r="CL22" s="74"/>
      <c r="CM22" s="74">
        <v>0</v>
      </c>
      <c r="CN22" s="74"/>
      <c r="CO22" s="74"/>
      <c r="CP22" s="74">
        <v>0</v>
      </c>
      <c r="CQ22" s="74"/>
      <c r="CR22" s="74"/>
      <c r="CS22" s="74">
        <v>0</v>
      </c>
      <c r="CT22" s="74"/>
      <c r="CU22" s="74"/>
      <c r="CV22" s="74">
        <v>0</v>
      </c>
      <c r="CW22" s="74"/>
      <c r="CX22" s="74"/>
      <c r="CY22" s="74">
        <v>0</v>
      </c>
      <c r="CZ22" s="74"/>
      <c r="DA22" s="74"/>
      <c r="DB22" s="74">
        <v>0</v>
      </c>
      <c r="DC22" s="74"/>
      <c r="DD22" s="74"/>
      <c r="DE22" s="74">
        <v>0</v>
      </c>
      <c r="DF22" s="74"/>
      <c r="DG22" s="74"/>
      <c r="DH22" s="74">
        <v>0</v>
      </c>
      <c r="DI22" s="74"/>
      <c r="DJ22" s="74"/>
      <c r="DK22" s="74">
        <v>0</v>
      </c>
      <c r="DL22" s="74"/>
      <c r="DM22" s="74"/>
    </row>
    <row r="23" spans="1:117" s="75" customFormat="1" ht="15" customHeight="1" x14ac:dyDescent="0.25">
      <c r="A23" s="90">
        <v>17</v>
      </c>
      <c r="B23" s="90" t="s">
        <v>279</v>
      </c>
      <c r="C23" s="98" t="s">
        <v>172</v>
      </c>
      <c r="D23" s="99">
        <v>6</v>
      </c>
      <c r="E23" s="66"/>
      <c r="F23" s="66"/>
      <c r="G23" s="67">
        <f>Tab_Base[[#This Row],[HCM]]*Tab_Base[[#This Row],[NB Gp CM]]*1.5</f>
        <v>0</v>
      </c>
      <c r="H23" s="68"/>
      <c r="I23" s="66"/>
      <c r="J23" s="69">
        <f>Tab_Base[[#This Row],[HTD]]*I23</f>
        <v>0</v>
      </c>
      <c r="K23" s="69"/>
      <c r="L23" s="77">
        <f>Tab_Base[[#This Row],[TOTAL HCM converties en HTD (coeff : 1,5)]]+Tab_Base[[#This Row],[TOTAL HTD]]</f>
        <v>0</v>
      </c>
      <c r="M23" s="70">
        <f>SUMPRODUCT((MOD(COLUMN(Tab_Base[[#This Row],[CM1]:[PA31]]),3)=1)*1,Tab_Base[[#This Row],[CM1]:[PA31]])</f>
        <v>0</v>
      </c>
      <c r="N23" s="78">
        <f>Tab_Base[[#This Row],[TOTAL HCM converties en HTD (coeff : 1,5)]]-Tab_Base[[#This Row],[CMrépartis]]</f>
        <v>0</v>
      </c>
      <c r="O23" s="78" t="str">
        <f>IF(Tab_Base[[#This Row],[CMrépartis]]&gt;Tab_Base[[#This Row],[TOTAL HCM converties en HTD (coeff : 1,5)]],"dépassement","")</f>
        <v/>
      </c>
      <c r="P23" s="71">
        <f>SUMPRODUCT((MOD(COLUMN(Tab_Base[[#This Row],[CM1]:[PA31]]),3)=2)*1,Tab_Base[[#This Row],[CM1]:[PA31]])</f>
        <v>0</v>
      </c>
      <c r="Q23" s="78">
        <f>Tab_Base[[#This Row],[TOTAL HTD]]-Tab_Base[[#This Row],[TDrépartis]]</f>
        <v>0</v>
      </c>
      <c r="R23" s="79" t="str">
        <f>IF(Tab_Base[[#This Row],[TDrépartis]]&gt;Tab_Base[[#This Row],[TOTAL HTD]],"dépassement","")</f>
        <v/>
      </c>
      <c r="S23" s="72">
        <f>SUMPRODUCT((MOD(COLUMN(Tab_Base[[#This Row],[CM1]:[PA31]]),3)=0)*1,Tab_Base[[#This Row],[CM1]:[PA31]])</f>
        <v>0</v>
      </c>
      <c r="T23" s="72">
        <f>Tab_Base[[#This Row],[TOTAL PA]]-Tab_Base[[#This Row],[Parépartis]]</f>
        <v>0</v>
      </c>
      <c r="U23" s="79" t="str">
        <f>IF(Tab_Base[[#This Row],[Parépartis]]&gt;Tab_Base[[#This Row],[TOTAL PA]],"dépassement","")</f>
        <v/>
      </c>
      <c r="V23" s="80"/>
      <c r="W23" s="80"/>
      <c r="X23" s="80"/>
      <c r="Y23" s="74">
        <v>0</v>
      </c>
      <c r="Z23" s="74"/>
      <c r="AA23" s="74"/>
      <c r="AB23" s="74">
        <v>0</v>
      </c>
      <c r="AC23" s="74"/>
      <c r="AD23" s="74"/>
      <c r="AE23" s="74">
        <v>0</v>
      </c>
      <c r="AF23" s="74"/>
      <c r="AG23" s="74"/>
      <c r="AH23" s="74">
        <v>0</v>
      </c>
      <c r="AI23" s="74"/>
      <c r="AJ23" s="74"/>
      <c r="AK23" s="74">
        <v>0</v>
      </c>
      <c r="AL23" s="74"/>
      <c r="AM23" s="74"/>
      <c r="AN23" s="74">
        <v>0</v>
      </c>
      <c r="AO23" s="74"/>
      <c r="AP23" s="74"/>
      <c r="AQ23" s="74">
        <v>0</v>
      </c>
      <c r="AR23" s="74"/>
      <c r="AS23" s="74"/>
      <c r="AT23" s="74">
        <v>0</v>
      </c>
      <c r="AU23" s="74"/>
      <c r="AV23" s="74"/>
      <c r="AW23" s="74">
        <v>0</v>
      </c>
      <c r="AX23" s="74"/>
      <c r="AY23" s="74"/>
      <c r="AZ23" s="74">
        <v>0</v>
      </c>
      <c r="BA23" s="74"/>
      <c r="BB23" s="74"/>
      <c r="BC23" s="74">
        <v>0</v>
      </c>
      <c r="BD23" s="74"/>
      <c r="BE23" s="74"/>
      <c r="BF23" s="74">
        <v>0</v>
      </c>
      <c r="BG23" s="74"/>
      <c r="BH23" s="74"/>
      <c r="BI23" s="74">
        <v>0</v>
      </c>
      <c r="BJ23" s="74"/>
      <c r="BK23" s="74"/>
      <c r="BL23" s="74">
        <v>0</v>
      </c>
      <c r="BM23" s="74"/>
      <c r="BN23" s="74"/>
      <c r="BO23" s="74">
        <v>0</v>
      </c>
      <c r="BP23" s="74"/>
      <c r="BQ23" s="74"/>
      <c r="BR23" s="74">
        <v>0</v>
      </c>
      <c r="BS23" s="74"/>
      <c r="BT23" s="74"/>
      <c r="BU23" s="74">
        <v>0</v>
      </c>
      <c r="BV23" s="74"/>
      <c r="BW23" s="74"/>
      <c r="BX23" s="74">
        <v>0</v>
      </c>
      <c r="BY23" s="74"/>
      <c r="BZ23" s="74"/>
      <c r="CA23" s="74">
        <v>0</v>
      </c>
      <c r="CB23" s="74"/>
      <c r="CC23" s="74"/>
      <c r="CD23" s="74">
        <v>0</v>
      </c>
      <c r="CE23" s="74"/>
      <c r="CF23" s="74"/>
      <c r="CG23" s="74">
        <v>0</v>
      </c>
      <c r="CH23" s="74"/>
      <c r="CI23" s="74"/>
      <c r="CJ23" s="74">
        <v>0</v>
      </c>
      <c r="CK23" s="74"/>
      <c r="CL23" s="74"/>
      <c r="CM23" s="74">
        <v>0</v>
      </c>
      <c r="CN23" s="74"/>
      <c r="CO23" s="74"/>
      <c r="CP23" s="74">
        <v>0</v>
      </c>
      <c r="CQ23" s="74"/>
      <c r="CR23" s="74"/>
      <c r="CS23" s="74">
        <v>0</v>
      </c>
      <c r="CT23" s="74"/>
      <c r="CU23" s="74"/>
      <c r="CV23" s="74">
        <v>0</v>
      </c>
      <c r="CW23" s="74"/>
      <c r="CX23" s="74"/>
      <c r="CY23" s="74">
        <v>0</v>
      </c>
      <c r="CZ23" s="74"/>
      <c r="DA23" s="74"/>
      <c r="DB23" s="74">
        <v>0</v>
      </c>
      <c r="DC23" s="74"/>
      <c r="DD23" s="74"/>
      <c r="DE23" s="74">
        <v>0</v>
      </c>
      <c r="DF23" s="74"/>
      <c r="DG23" s="74"/>
      <c r="DH23" s="74">
        <v>0</v>
      </c>
      <c r="DI23" s="74"/>
      <c r="DJ23" s="74"/>
      <c r="DK23" s="74">
        <v>0</v>
      </c>
      <c r="DL23" s="74"/>
      <c r="DM23" s="74"/>
    </row>
    <row r="24" spans="1:117" s="75" customFormat="1" ht="15" customHeight="1" x14ac:dyDescent="0.25">
      <c r="A24" s="90">
        <v>18</v>
      </c>
      <c r="B24" s="90" t="s">
        <v>280</v>
      </c>
      <c r="C24" s="98" t="s">
        <v>173</v>
      </c>
      <c r="D24" s="99">
        <v>15</v>
      </c>
      <c r="E24" s="66"/>
      <c r="F24" s="66"/>
      <c r="G24" s="67">
        <f>Tab_Base[[#This Row],[HCM]]*Tab_Base[[#This Row],[NB Gp CM]]*1.5</f>
        <v>0</v>
      </c>
      <c r="H24" s="68"/>
      <c r="I24" s="66"/>
      <c r="J24" s="69">
        <f>Tab_Base[[#This Row],[HTD]]*I24</f>
        <v>0</v>
      </c>
      <c r="K24" s="69"/>
      <c r="L24" s="77">
        <f>Tab_Base[[#This Row],[TOTAL HCM converties en HTD (coeff : 1,5)]]+Tab_Base[[#This Row],[TOTAL HTD]]</f>
        <v>0</v>
      </c>
      <c r="M24" s="70">
        <f>SUMPRODUCT((MOD(COLUMN(Tab_Base[[#This Row],[CM1]:[PA31]]),3)=1)*1,Tab_Base[[#This Row],[CM1]:[PA31]])</f>
        <v>0</v>
      </c>
      <c r="N24" s="78">
        <f>Tab_Base[[#This Row],[TOTAL HCM converties en HTD (coeff : 1,5)]]-Tab_Base[[#This Row],[CMrépartis]]</f>
        <v>0</v>
      </c>
      <c r="O24" s="78" t="str">
        <f>IF(Tab_Base[[#This Row],[CMrépartis]]&gt;Tab_Base[[#This Row],[TOTAL HCM converties en HTD (coeff : 1,5)]],"dépassement","")</f>
        <v/>
      </c>
      <c r="P24" s="71">
        <f>SUMPRODUCT((MOD(COLUMN(Tab_Base[[#This Row],[CM1]:[PA31]]),3)=2)*1,Tab_Base[[#This Row],[CM1]:[PA31]])</f>
        <v>0</v>
      </c>
      <c r="Q24" s="78">
        <f>Tab_Base[[#This Row],[TOTAL HTD]]-Tab_Base[[#This Row],[TDrépartis]]</f>
        <v>0</v>
      </c>
      <c r="R24" s="79" t="str">
        <f>IF(Tab_Base[[#This Row],[TDrépartis]]&gt;Tab_Base[[#This Row],[TOTAL HTD]],"dépassement","")</f>
        <v/>
      </c>
      <c r="S24" s="72">
        <f>SUMPRODUCT((MOD(COLUMN(Tab_Base[[#This Row],[CM1]:[PA31]]),3)=0)*1,Tab_Base[[#This Row],[CM1]:[PA31]])</f>
        <v>0</v>
      </c>
      <c r="T24" s="72">
        <f>Tab_Base[[#This Row],[TOTAL PA]]-Tab_Base[[#This Row],[Parépartis]]</f>
        <v>0</v>
      </c>
      <c r="U24" s="79" t="str">
        <f>IF(Tab_Base[[#This Row],[Parépartis]]&gt;Tab_Base[[#This Row],[TOTAL PA]],"dépassement","")</f>
        <v/>
      </c>
      <c r="V24" s="80"/>
      <c r="W24" s="80"/>
      <c r="X24" s="80"/>
      <c r="Y24" s="74">
        <v>0</v>
      </c>
      <c r="Z24" s="74"/>
      <c r="AA24" s="74"/>
      <c r="AB24" s="74">
        <v>0</v>
      </c>
      <c r="AC24" s="74"/>
      <c r="AD24" s="74"/>
      <c r="AE24" s="74">
        <v>0</v>
      </c>
      <c r="AF24" s="74"/>
      <c r="AG24" s="74"/>
      <c r="AH24" s="74">
        <v>0</v>
      </c>
      <c r="AI24" s="74"/>
      <c r="AJ24" s="74"/>
      <c r="AK24" s="74">
        <v>0</v>
      </c>
      <c r="AL24" s="74"/>
      <c r="AM24" s="74"/>
      <c r="AN24" s="74">
        <v>0</v>
      </c>
      <c r="AO24" s="74"/>
      <c r="AP24" s="74"/>
      <c r="AQ24" s="74">
        <v>0</v>
      </c>
      <c r="AR24" s="74"/>
      <c r="AS24" s="74"/>
      <c r="AT24" s="74">
        <v>0</v>
      </c>
      <c r="AU24" s="74"/>
      <c r="AV24" s="74"/>
      <c r="AW24" s="74">
        <v>0</v>
      </c>
      <c r="AX24" s="74"/>
      <c r="AY24" s="74"/>
      <c r="AZ24" s="74">
        <v>0</v>
      </c>
      <c r="BA24" s="74"/>
      <c r="BB24" s="74"/>
      <c r="BC24" s="74">
        <v>0</v>
      </c>
      <c r="BD24" s="74"/>
      <c r="BE24" s="74"/>
      <c r="BF24" s="74">
        <v>0</v>
      </c>
      <c r="BG24" s="74"/>
      <c r="BH24" s="74"/>
      <c r="BI24" s="74">
        <v>0</v>
      </c>
      <c r="BJ24" s="74"/>
      <c r="BK24" s="74"/>
      <c r="BL24" s="74">
        <v>0</v>
      </c>
      <c r="BM24" s="74"/>
      <c r="BN24" s="74"/>
      <c r="BO24" s="74">
        <v>0</v>
      </c>
      <c r="BP24" s="74"/>
      <c r="BQ24" s="74"/>
      <c r="BR24" s="74">
        <v>0</v>
      </c>
      <c r="BS24" s="74"/>
      <c r="BT24" s="74"/>
      <c r="BU24" s="74">
        <v>0</v>
      </c>
      <c r="BV24" s="74"/>
      <c r="BW24" s="74"/>
      <c r="BX24" s="74">
        <v>0</v>
      </c>
      <c r="BY24" s="74"/>
      <c r="BZ24" s="74"/>
      <c r="CA24" s="74">
        <v>0</v>
      </c>
      <c r="CB24" s="74"/>
      <c r="CC24" s="74"/>
      <c r="CD24" s="74">
        <v>0</v>
      </c>
      <c r="CE24" s="74"/>
      <c r="CF24" s="74"/>
      <c r="CG24" s="74">
        <v>0</v>
      </c>
      <c r="CH24" s="74"/>
      <c r="CI24" s="74"/>
      <c r="CJ24" s="74">
        <v>0</v>
      </c>
      <c r="CK24" s="74"/>
      <c r="CL24" s="74"/>
      <c r="CM24" s="74">
        <v>0</v>
      </c>
      <c r="CN24" s="74"/>
      <c r="CO24" s="74"/>
      <c r="CP24" s="74">
        <v>0</v>
      </c>
      <c r="CQ24" s="74"/>
      <c r="CR24" s="74"/>
      <c r="CS24" s="74">
        <v>0</v>
      </c>
      <c r="CT24" s="74"/>
      <c r="CU24" s="74"/>
      <c r="CV24" s="74">
        <v>0</v>
      </c>
      <c r="CW24" s="74"/>
      <c r="CX24" s="74"/>
      <c r="CY24" s="74">
        <v>0</v>
      </c>
      <c r="CZ24" s="74"/>
      <c r="DA24" s="74"/>
      <c r="DB24" s="74">
        <v>0</v>
      </c>
      <c r="DC24" s="74"/>
      <c r="DD24" s="74"/>
      <c r="DE24" s="74">
        <v>0</v>
      </c>
      <c r="DF24" s="74"/>
      <c r="DG24" s="74"/>
      <c r="DH24" s="74">
        <v>0</v>
      </c>
      <c r="DI24" s="74"/>
      <c r="DJ24" s="74"/>
      <c r="DK24" s="74">
        <v>0</v>
      </c>
      <c r="DL24" s="74"/>
      <c r="DM24" s="74"/>
    </row>
    <row r="25" spans="1:117" s="75" customFormat="1" ht="15" customHeight="1" x14ac:dyDescent="0.3">
      <c r="A25" s="91">
        <v>19</v>
      </c>
      <c r="B25" s="91" t="s">
        <v>281</v>
      </c>
      <c r="C25" s="107" t="s">
        <v>174</v>
      </c>
      <c r="D25" s="115">
        <v>60</v>
      </c>
      <c r="E25" s="92"/>
      <c r="F25" s="92"/>
      <c r="G25" s="92">
        <f>Tab_Base[[#This Row],[HCM]]*Tab_Base[[#This Row],[NB Gp CM]]*1.5</f>
        <v>0</v>
      </c>
      <c r="H25" s="92"/>
      <c r="I25" s="92"/>
      <c r="J25" s="92">
        <f>Tab_Base[[#This Row],[HTD]]*I25</f>
        <v>0</v>
      </c>
      <c r="K25" s="92"/>
      <c r="L25" s="92">
        <f>Tab_Base[[#This Row],[TOTAL HCM converties en HTD (coeff : 1,5)]]+Tab_Base[[#This Row],[TOTAL HTD]]</f>
        <v>0</v>
      </c>
      <c r="M25" s="70">
        <f>SUMPRODUCT((MOD(COLUMN(Tab_Base[[#This Row],[CM1]:[PA31]]),3)=1)*1,Tab_Base[[#This Row],[CM1]:[PA31]])</f>
        <v>0</v>
      </c>
      <c r="N25" s="78">
        <f>Tab_Base[[#This Row],[TOTAL HCM converties en HTD (coeff : 1,5)]]-Tab_Base[[#This Row],[CMrépartis]]</f>
        <v>0</v>
      </c>
      <c r="O25" s="78" t="str">
        <f>IF(Tab_Base[[#This Row],[CMrépartis]]&gt;Tab_Base[[#This Row],[TOTAL HCM converties en HTD (coeff : 1,5)]],"dépassement","")</f>
        <v/>
      </c>
      <c r="P25" s="71">
        <f>SUMPRODUCT((MOD(COLUMN(Tab_Base[[#This Row],[CM1]:[PA31]]),3)=2)*1,Tab_Base[[#This Row],[CM1]:[PA31]])</f>
        <v>0</v>
      </c>
      <c r="Q25" s="78">
        <f>Tab_Base[[#This Row],[TOTAL HTD]]-Tab_Base[[#This Row],[TDrépartis]]</f>
        <v>0</v>
      </c>
      <c r="R25" s="79" t="str">
        <f>IF(Tab_Base[[#This Row],[TDrépartis]]&gt;Tab_Base[[#This Row],[TOTAL HTD]],"dépassement","")</f>
        <v/>
      </c>
      <c r="S25" s="72">
        <f>SUMPRODUCT((MOD(COLUMN(Tab_Base[[#This Row],[CM1]:[PA31]]),3)=0)*1,Tab_Base[[#This Row],[CM1]:[PA31]])</f>
        <v>0</v>
      </c>
      <c r="T25" s="72">
        <f>Tab_Base[[#This Row],[TOTAL PA]]-Tab_Base[[#This Row],[Parépartis]]</f>
        <v>0</v>
      </c>
      <c r="U25" s="79" t="str">
        <f>IF(Tab_Base[[#This Row],[Parépartis]]&gt;Tab_Base[[#This Row],[TOTAL PA]],"dépassement","")</f>
        <v/>
      </c>
      <c r="V25" s="80"/>
      <c r="W25" s="80"/>
      <c r="X25" s="80"/>
      <c r="Y25" s="74">
        <v>0</v>
      </c>
      <c r="Z25" s="74"/>
      <c r="AA25" s="74"/>
      <c r="AB25" s="74">
        <v>0</v>
      </c>
      <c r="AC25" s="74"/>
      <c r="AD25" s="74"/>
      <c r="AE25" s="74">
        <v>0</v>
      </c>
      <c r="AF25" s="74"/>
      <c r="AG25" s="74"/>
      <c r="AH25" s="74">
        <v>0</v>
      </c>
      <c r="AI25" s="74"/>
      <c r="AJ25" s="74"/>
      <c r="AK25" s="74">
        <v>0</v>
      </c>
      <c r="AL25" s="74"/>
      <c r="AM25" s="74"/>
      <c r="AN25" s="74">
        <v>0</v>
      </c>
      <c r="AO25" s="74"/>
      <c r="AP25" s="74"/>
      <c r="AQ25" s="74">
        <v>0</v>
      </c>
      <c r="AR25" s="74"/>
      <c r="AS25" s="74"/>
      <c r="AT25" s="74">
        <v>0</v>
      </c>
      <c r="AU25" s="74"/>
      <c r="AV25" s="74"/>
      <c r="AW25" s="74">
        <v>0</v>
      </c>
      <c r="AX25" s="74"/>
      <c r="AY25" s="74"/>
      <c r="AZ25" s="74">
        <v>0</v>
      </c>
      <c r="BA25" s="74"/>
      <c r="BB25" s="74"/>
      <c r="BC25" s="74">
        <v>0</v>
      </c>
      <c r="BD25" s="74"/>
      <c r="BE25" s="74"/>
      <c r="BF25" s="74">
        <v>0</v>
      </c>
      <c r="BG25" s="74"/>
      <c r="BH25" s="74"/>
      <c r="BI25" s="74">
        <v>0</v>
      </c>
      <c r="BJ25" s="74"/>
      <c r="BK25" s="74"/>
      <c r="BL25" s="74">
        <v>0</v>
      </c>
      <c r="BM25" s="74"/>
      <c r="BN25" s="74"/>
      <c r="BO25" s="74">
        <v>0</v>
      </c>
      <c r="BP25" s="74"/>
      <c r="BQ25" s="74"/>
      <c r="BR25" s="74">
        <v>0</v>
      </c>
      <c r="BS25" s="74"/>
      <c r="BT25" s="74"/>
      <c r="BU25" s="74">
        <v>0</v>
      </c>
      <c r="BV25" s="74"/>
      <c r="BW25" s="74"/>
      <c r="BX25" s="74">
        <v>0</v>
      </c>
      <c r="BY25" s="74"/>
      <c r="BZ25" s="74"/>
      <c r="CA25" s="74">
        <v>0</v>
      </c>
      <c r="CB25" s="74"/>
      <c r="CC25" s="74"/>
      <c r="CD25" s="74">
        <v>0</v>
      </c>
      <c r="CE25" s="74"/>
      <c r="CF25" s="74"/>
      <c r="CG25" s="74">
        <v>0</v>
      </c>
      <c r="CH25" s="74"/>
      <c r="CI25" s="74"/>
      <c r="CJ25" s="74">
        <v>0</v>
      </c>
      <c r="CK25" s="74"/>
      <c r="CL25" s="74"/>
      <c r="CM25" s="74">
        <v>0</v>
      </c>
      <c r="CN25" s="74"/>
      <c r="CO25" s="74"/>
      <c r="CP25" s="74">
        <v>0</v>
      </c>
      <c r="CQ25" s="74"/>
      <c r="CR25" s="74"/>
      <c r="CS25" s="74">
        <v>0</v>
      </c>
      <c r="CT25" s="74"/>
      <c r="CU25" s="74"/>
      <c r="CV25" s="74">
        <v>0</v>
      </c>
      <c r="CW25" s="74"/>
      <c r="CX25" s="74"/>
      <c r="CY25" s="74">
        <v>0</v>
      </c>
      <c r="CZ25" s="74"/>
      <c r="DA25" s="74"/>
      <c r="DB25" s="74">
        <v>0</v>
      </c>
      <c r="DC25" s="74"/>
      <c r="DD25" s="74"/>
      <c r="DE25" s="74">
        <v>0</v>
      </c>
      <c r="DF25" s="74"/>
      <c r="DG25" s="74"/>
      <c r="DH25" s="74">
        <v>0</v>
      </c>
      <c r="DI25" s="74"/>
      <c r="DJ25" s="74"/>
      <c r="DK25" s="74">
        <v>0</v>
      </c>
      <c r="DL25" s="74"/>
      <c r="DM25" s="74"/>
    </row>
    <row r="26" spans="1:117" s="75" customFormat="1" ht="15" customHeight="1" x14ac:dyDescent="0.25">
      <c r="A26" s="104">
        <v>20</v>
      </c>
      <c r="B26" s="94" t="s">
        <v>282</v>
      </c>
      <c r="C26" s="95" t="s">
        <v>175</v>
      </c>
      <c r="D26" s="105">
        <v>30</v>
      </c>
      <c r="E26" s="95"/>
      <c r="F26" s="95"/>
      <c r="G26" s="95">
        <f>Tab_Base[[#This Row],[HCM]]*Tab_Base[[#This Row],[NB Gp CM]]*1.5</f>
        <v>0</v>
      </c>
      <c r="H26" s="95"/>
      <c r="I26" s="95"/>
      <c r="J26" s="95">
        <f>Tab_Base[[#This Row],[HTD]]*I26</f>
        <v>0</v>
      </c>
      <c r="K26" s="95"/>
      <c r="L26" s="95">
        <f>Tab_Base[[#This Row],[TOTAL HCM converties en HTD (coeff : 1,5)]]+Tab_Base[[#This Row],[TOTAL HTD]]</f>
        <v>0</v>
      </c>
      <c r="M26" s="70">
        <f>SUMPRODUCT((MOD(COLUMN(Tab_Base[[#This Row],[CM1]:[PA31]]),3)=1)*1,Tab_Base[[#This Row],[CM1]:[PA31]])</f>
        <v>0</v>
      </c>
      <c r="N26" s="78">
        <f>Tab_Base[[#This Row],[TOTAL HCM converties en HTD (coeff : 1,5)]]-Tab_Base[[#This Row],[CMrépartis]]</f>
        <v>0</v>
      </c>
      <c r="O26" s="78" t="str">
        <f>IF(Tab_Base[[#This Row],[CMrépartis]]&gt;Tab_Base[[#This Row],[TOTAL HCM converties en HTD (coeff : 1,5)]],"dépassement","")</f>
        <v/>
      </c>
      <c r="P26" s="71">
        <f>SUMPRODUCT((MOD(COLUMN(Tab_Base[[#This Row],[CM1]:[PA31]]),3)=2)*1,Tab_Base[[#This Row],[CM1]:[PA31]])</f>
        <v>0</v>
      </c>
      <c r="Q26" s="78">
        <f>Tab_Base[[#This Row],[TOTAL HTD]]-Tab_Base[[#This Row],[TDrépartis]]</f>
        <v>0</v>
      </c>
      <c r="R26" s="79" t="str">
        <f>IF(Tab_Base[[#This Row],[TDrépartis]]&gt;Tab_Base[[#This Row],[TOTAL HTD]],"dépassement","")</f>
        <v/>
      </c>
      <c r="S26" s="72">
        <f>SUMPRODUCT((MOD(COLUMN(Tab_Base[[#This Row],[CM1]:[PA31]]),3)=0)*1,Tab_Base[[#This Row],[CM1]:[PA31]])</f>
        <v>0</v>
      </c>
      <c r="T26" s="72">
        <f>Tab_Base[[#This Row],[TOTAL PA]]-Tab_Base[[#This Row],[Parépartis]]</f>
        <v>0</v>
      </c>
      <c r="U26" s="79" t="str">
        <f>IF(Tab_Base[[#This Row],[Parépartis]]&gt;Tab_Base[[#This Row],[TOTAL PA]],"dépassement","")</f>
        <v/>
      </c>
      <c r="V26" s="80"/>
      <c r="W26" s="80"/>
      <c r="X26" s="80"/>
      <c r="Y26" s="74">
        <v>0</v>
      </c>
      <c r="Z26" s="74"/>
      <c r="AA26" s="74"/>
      <c r="AB26" s="74">
        <v>0</v>
      </c>
      <c r="AC26" s="74"/>
      <c r="AD26" s="74"/>
      <c r="AE26" s="74">
        <v>0</v>
      </c>
      <c r="AF26" s="74"/>
      <c r="AG26" s="74"/>
      <c r="AH26" s="74">
        <v>0</v>
      </c>
      <c r="AI26" s="74"/>
      <c r="AJ26" s="74"/>
      <c r="AK26" s="74">
        <v>0</v>
      </c>
      <c r="AL26" s="74"/>
      <c r="AM26" s="74"/>
      <c r="AN26" s="74">
        <v>0</v>
      </c>
      <c r="AO26" s="74"/>
      <c r="AP26" s="74"/>
      <c r="AQ26" s="74">
        <v>0</v>
      </c>
      <c r="AR26" s="74"/>
      <c r="AS26" s="74"/>
      <c r="AT26" s="74">
        <v>0</v>
      </c>
      <c r="AU26" s="74"/>
      <c r="AV26" s="74"/>
      <c r="AW26" s="74">
        <v>0</v>
      </c>
      <c r="AX26" s="74"/>
      <c r="AY26" s="74"/>
      <c r="AZ26" s="74">
        <v>0</v>
      </c>
      <c r="BA26" s="74"/>
      <c r="BB26" s="74"/>
      <c r="BC26" s="74">
        <v>0</v>
      </c>
      <c r="BD26" s="74"/>
      <c r="BE26" s="74"/>
      <c r="BF26" s="74">
        <v>0</v>
      </c>
      <c r="BG26" s="74"/>
      <c r="BH26" s="74"/>
      <c r="BI26" s="74">
        <v>0</v>
      </c>
      <c r="BJ26" s="74"/>
      <c r="BK26" s="74"/>
      <c r="BL26" s="74">
        <v>0</v>
      </c>
      <c r="BM26" s="74"/>
      <c r="BN26" s="74"/>
      <c r="BO26" s="74">
        <v>0</v>
      </c>
      <c r="BP26" s="74"/>
      <c r="BQ26" s="74"/>
      <c r="BR26" s="74">
        <v>0</v>
      </c>
      <c r="BS26" s="74"/>
      <c r="BT26" s="74"/>
      <c r="BU26" s="74">
        <v>0</v>
      </c>
      <c r="BV26" s="74"/>
      <c r="BW26" s="74"/>
      <c r="BX26" s="74">
        <v>0</v>
      </c>
      <c r="BY26" s="74"/>
      <c r="BZ26" s="74"/>
      <c r="CA26" s="74">
        <v>0</v>
      </c>
      <c r="CB26" s="74"/>
      <c r="CC26" s="74"/>
      <c r="CD26" s="74">
        <v>0</v>
      </c>
      <c r="CE26" s="74"/>
      <c r="CF26" s="74"/>
      <c r="CG26" s="74">
        <v>0</v>
      </c>
      <c r="CH26" s="74"/>
      <c r="CI26" s="74"/>
      <c r="CJ26" s="74">
        <v>0</v>
      </c>
      <c r="CK26" s="74"/>
      <c r="CL26" s="74"/>
      <c r="CM26" s="74">
        <v>0</v>
      </c>
      <c r="CN26" s="74"/>
      <c r="CO26" s="74"/>
      <c r="CP26" s="74">
        <v>0</v>
      </c>
      <c r="CQ26" s="74"/>
      <c r="CR26" s="74"/>
      <c r="CS26" s="74">
        <v>0</v>
      </c>
      <c r="CT26" s="74"/>
      <c r="CU26" s="74"/>
      <c r="CV26" s="74">
        <v>0</v>
      </c>
      <c r="CW26" s="74"/>
      <c r="CX26" s="74"/>
      <c r="CY26" s="74">
        <v>0</v>
      </c>
      <c r="CZ26" s="74"/>
      <c r="DA26" s="74"/>
      <c r="DB26" s="74">
        <v>0</v>
      </c>
      <c r="DC26" s="74"/>
      <c r="DD26" s="74"/>
      <c r="DE26" s="74">
        <v>0</v>
      </c>
      <c r="DF26" s="74"/>
      <c r="DG26" s="74"/>
      <c r="DH26" s="74">
        <v>0</v>
      </c>
      <c r="DI26" s="74"/>
      <c r="DJ26" s="74"/>
      <c r="DK26" s="74">
        <v>0</v>
      </c>
      <c r="DL26" s="74"/>
      <c r="DM26" s="74"/>
    </row>
    <row r="27" spans="1:117" s="75" customFormat="1" ht="15" customHeight="1" x14ac:dyDescent="0.25">
      <c r="A27" s="90">
        <v>21</v>
      </c>
      <c r="B27" s="90" t="s">
        <v>283</v>
      </c>
      <c r="C27" s="90" t="s">
        <v>176</v>
      </c>
      <c r="D27" s="97">
        <v>9</v>
      </c>
      <c r="E27" s="66"/>
      <c r="F27" s="66"/>
      <c r="G27" s="67">
        <f>Tab_Base[[#This Row],[HCM]]*Tab_Base[[#This Row],[NB Gp CM]]*1.5</f>
        <v>0</v>
      </c>
      <c r="H27" s="68"/>
      <c r="I27" s="66"/>
      <c r="J27" s="69">
        <f>Tab_Base[[#This Row],[HTD]]*I27</f>
        <v>0</v>
      </c>
      <c r="K27" s="69"/>
      <c r="L27" s="77">
        <f>Tab_Base[[#This Row],[TOTAL HCM converties en HTD (coeff : 1,5)]]+Tab_Base[[#This Row],[TOTAL HTD]]</f>
        <v>0</v>
      </c>
      <c r="M27" s="70">
        <f>SUMPRODUCT((MOD(COLUMN(Tab_Base[[#This Row],[CM1]:[PA31]]),3)=1)*1,Tab_Base[[#This Row],[CM1]:[PA31]])</f>
        <v>0</v>
      </c>
      <c r="N27" s="78">
        <f>Tab_Base[[#This Row],[TOTAL HCM converties en HTD (coeff : 1,5)]]-Tab_Base[[#This Row],[CMrépartis]]</f>
        <v>0</v>
      </c>
      <c r="O27" s="78" t="str">
        <f>IF(Tab_Base[[#This Row],[CMrépartis]]&gt;Tab_Base[[#This Row],[TOTAL HCM converties en HTD (coeff : 1,5)]],"dépassement","")</f>
        <v/>
      </c>
      <c r="P27" s="71">
        <f>SUMPRODUCT((MOD(COLUMN(Tab_Base[[#This Row],[CM1]:[PA31]]),3)=2)*1,Tab_Base[[#This Row],[CM1]:[PA31]])</f>
        <v>0</v>
      </c>
      <c r="Q27" s="78">
        <f>Tab_Base[[#This Row],[TOTAL HTD]]-Tab_Base[[#This Row],[TDrépartis]]</f>
        <v>0</v>
      </c>
      <c r="R27" s="79" t="str">
        <f>IF(Tab_Base[[#This Row],[TDrépartis]]&gt;Tab_Base[[#This Row],[TOTAL HTD]],"dépassement","")</f>
        <v/>
      </c>
      <c r="S27" s="72">
        <f>SUMPRODUCT((MOD(COLUMN(Tab_Base[[#This Row],[CM1]:[PA31]]),3)=0)*1,Tab_Base[[#This Row],[CM1]:[PA31]])</f>
        <v>0</v>
      </c>
      <c r="T27" s="72">
        <f>Tab_Base[[#This Row],[TOTAL PA]]-Tab_Base[[#This Row],[Parépartis]]</f>
        <v>0</v>
      </c>
      <c r="U27" s="79" t="str">
        <f>IF(Tab_Base[[#This Row],[Parépartis]]&gt;Tab_Base[[#This Row],[TOTAL PA]],"dépassement","")</f>
        <v/>
      </c>
      <c r="V27" s="80"/>
      <c r="W27" s="80"/>
      <c r="X27" s="80"/>
      <c r="Y27" s="74">
        <v>0</v>
      </c>
      <c r="Z27" s="74"/>
      <c r="AA27" s="74"/>
      <c r="AB27" s="74">
        <v>0</v>
      </c>
      <c r="AC27" s="74"/>
      <c r="AD27" s="74"/>
      <c r="AE27" s="74">
        <v>0</v>
      </c>
      <c r="AF27" s="74"/>
      <c r="AG27" s="74"/>
      <c r="AH27" s="74">
        <v>0</v>
      </c>
      <c r="AI27" s="74"/>
      <c r="AJ27" s="74"/>
      <c r="AK27" s="74">
        <v>0</v>
      </c>
      <c r="AL27" s="74"/>
      <c r="AM27" s="74"/>
      <c r="AN27" s="74">
        <v>0</v>
      </c>
      <c r="AO27" s="74"/>
      <c r="AP27" s="74"/>
      <c r="AQ27" s="74">
        <v>0</v>
      </c>
      <c r="AR27" s="74"/>
      <c r="AS27" s="74"/>
      <c r="AT27" s="74">
        <v>0</v>
      </c>
      <c r="AU27" s="74"/>
      <c r="AV27" s="74"/>
      <c r="AW27" s="74">
        <v>0</v>
      </c>
      <c r="AX27" s="74"/>
      <c r="AY27" s="74"/>
      <c r="AZ27" s="74">
        <v>0</v>
      </c>
      <c r="BA27" s="74"/>
      <c r="BB27" s="74"/>
      <c r="BC27" s="74">
        <v>0</v>
      </c>
      <c r="BD27" s="74"/>
      <c r="BE27" s="74"/>
      <c r="BF27" s="74">
        <v>0</v>
      </c>
      <c r="BG27" s="74"/>
      <c r="BH27" s="74"/>
      <c r="BI27" s="74">
        <v>0</v>
      </c>
      <c r="BJ27" s="74"/>
      <c r="BK27" s="74"/>
      <c r="BL27" s="74">
        <v>0</v>
      </c>
      <c r="BM27" s="74"/>
      <c r="BN27" s="74"/>
      <c r="BO27" s="74">
        <v>0</v>
      </c>
      <c r="BP27" s="74"/>
      <c r="BQ27" s="74"/>
      <c r="BR27" s="74">
        <v>0</v>
      </c>
      <c r="BS27" s="74"/>
      <c r="BT27" s="74"/>
      <c r="BU27" s="74">
        <v>0</v>
      </c>
      <c r="BV27" s="74"/>
      <c r="BW27" s="74"/>
      <c r="BX27" s="74">
        <v>0</v>
      </c>
      <c r="BY27" s="74"/>
      <c r="BZ27" s="74"/>
      <c r="CA27" s="74">
        <v>0</v>
      </c>
      <c r="CB27" s="74"/>
      <c r="CC27" s="74"/>
      <c r="CD27" s="74">
        <v>0</v>
      </c>
      <c r="CE27" s="74"/>
      <c r="CF27" s="74"/>
      <c r="CG27" s="74">
        <v>0</v>
      </c>
      <c r="CH27" s="74"/>
      <c r="CI27" s="74"/>
      <c r="CJ27" s="74">
        <v>0</v>
      </c>
      <c r="CK27" s="74"/>
      <c r="CL27" s="74"/>
      <c r="CM27" s="74">
        <v>0</v>
      </c>
      <c r="CN27" s="74"/>
      <c r="CO27" s="74"/>
      <c r="CP27" s="74">
        <v>0</v>
      </c>
      <c r="CQ27" s="74"/>
      <c r="CR27" s="74"/>
      <c r="CS27" s="74">
        <v>0</v>
      </c>
      <c r="CT27" s="74"/>
      <c r="CU27" s="74"/>
      <c r="CV27" s="74">
        <v>0</v>
      </c>
      <c r="CW27" s="74"/>
      <c r="CX27" s="74"/>
      <c r="CY27" s="74">
        <v>0</v>
      </c>
      <c r="CZ27" s="74"/>
      <c r="DA27" s="74"/>
      <c r="DB27" s="74">
        <v>0</v>
      </c>
      <c r="DC27" s="74"/>
      <c r="DD27" s="74"/>
      <c r="DE27" s="74">
        <v>0</v>
      </c>
      <c r="DF27" s="74"/>
      <c r="DG27" s="74"/>
      <c r="DH27" s="74">
        <v>0</v>
      </c>
      <c r="DI27" s="74"/>
      <c r="DJ27" s="74"/>
      <c r="DK27" s="74">
        <v>0</v>
      </c>
      <c r="DL27" s="74"/>
      <c r="DM27" s="74"/>
    </row>
    <row r="28" spans="1:117" s="75" customFormat="1" ht="15" customHeight="1" x14ac:dyDescent="0.25">
      <c r="A28" s="90">
        <v>22</v>
      </c>
      <c r="B28" s="90" t="s">
        <v>284</v>
      </c>
      <c r="C28" s="90" t="s">
        <v>177</v>
      </c>
      <c r="D28" s="97">
        <v>9</v>
      </c>
      <c r="E28" s="66"/>
      <c r="F28" s="66"/>
      <c r="G28" s="67">
        <f>Tab_Base[[#This Row],[HCM]]*Tab_Base[[#This Row],[NB Gp CM]]*1.5</f>
        <v>0</v>
      </c>
      <c r="H28" s="68"/>
      <c r="I28" s="66"/>
      <c r="J28" s="69">
        <f>Tab_Base[[#This Row],[HTD]]*I28</f>
        <v>0</v>
      </c>
      <c r="K28" s="69"/>
      <c r="L28" s="77">
        <f>Tab_Base[[#This Row],[TOTAL HCM converties en HTD (coeff : 1,5)]]+Tab_Base[[#This Row],[TOTAL HTD]]</f>
        <v>0</v>
      </c>
      <c r="M28" s="70">
        <f>SUMPRODUCT((MOD(COLUMN(Tab_Base[[#This Row],[CM1]:[PA31]]),3)=1)*1,Tab_Base[[#This Row],[CM1]:[PA31]])</f>
        <v>0</v>
      </c>
      <c r="N28" s="78">
        <f>Tab_Base[[#This Row],[TOTAL HCM converties en HTD (coeff : 1,5)]]-Tab_Base[[#This Row],[CMrépartis]]</f>
        <v>0</v>
      </c>
      <c r="O28" s="78" t="str">
        <f>IF(Tab_Base[[#This Row],[CMrépartis]]&gt;Tab_Base[[#This Row],[TOTAL HCM converties en HTD (coeff : 1,5)]],"dépassement","")</f>
        <v/>
      </c>
      <c r="P28" s="71">
        <f>SUMPRODUCT((MOD(COLUMN(Tab_Base[[#This Row],[CM1]:[PA31]]),3)=2)*1,Tab_Base[[#This Row],[CM1]:[PA31]])</f>
        <v>0</v>
      </c>
      <c r="Q28" s="78">
        <f>Tab_Base[[#This Row],[TOTAL HTD]]-Tab_Base[[#This Row],[TDrépartis]]</f>
        <v>0</v>
      </c>
      <c r="R28" s="79" t="str">
        <f>IF(Tab_Base[[#This Row],[TDrépartis]]&gt;Tab_Base[[#This Row],[TOTAL HTD]],"dépassement","")</f>
        <v/>
      </c>
      <c r="S28" s="72">
        <f>SUMPRODUCT((MOD(COLUMN(Tab_Base[[#This Row],[CM1]:[PA31]]),3)=0)*1,Tab_Base[[#This Row],[CM1]:[PA31]])</f>
        <v>0</v>
      </c>
      <c r="T28" s="72">
        <f>Tab_Base[[#This Row],[TOTAL PA]]-Tab_Base[[#This Row],[Parépartis]]</f>
        <v>0</v>
      </c>
      <c r="U28" s="79" t="str">
        <f>IF(Tab_Base[[#This Row],[Parépartis]]&gt;Tab_Base[[#This Row],[TOTAL PA]],"dépassement","")</f>
        <v/>
      </c>
      <c r="V28" s="80"/>
      <c r="W28" s="80"/>
      <c r="X28" s="80"/>
      <c r="Y28" s="74">
        <v>0</v>
      </c>
      <c r="Z28" s="74"/>
      <c r="AA28" s="74"/>
      <c r="AB28" s="74">
        <v>0</v>
      </c>
      <c r="AC28" s="74"/>
      <c r="AD28" s="74"/>
      <c r="AE28" s="74">
        <v>0</v>
      </c>
      <c r="AF28" s="74"/>
      <c r="AG28" s="74"/>
      <c r="AH28" s="74">
        <v>0</v>
      </c>
      <c r="AI28" s="74"/>
      <c r="AJ28" s="74"/>
      <c r="AK28" s="74">
        <v>0</v>
      </c>
      <c r="AL28" s="74"/>
      <c r="AM28" s="74"/>
      <c r="AN28" s="74">
        <v>0</v>
      </c>
      <c r="AO28" s="74"/>
      <c r="AP28" s="74"/>
      <c r="AQ28" s="74">
        <v>0</v>
      </c>
      <c r="AR28" s="74"/>
      <c r="AS28" s="74"/>
      <c r="AT28" s="74">
        <v>0</v>
      </c>
      <c r="AU28" s="74"/>
      <c r="AV28" s="74"/>
      <c r="AW28" s="74">
        <v>0</v>
      </c>
      <c r="AX28" s="74"/>
      <c r="AY28" s="74"/>
      <c r="AZ28" s="74">
        <v>0</v>
      </c>
      <c r="BA28" s="74"/>
      <c r="BB28" s="74"/>
      <c r="BC28" s="74">
        <v>0</v>
      </c>
      <c r="BD28" s="74"/>
      <c r="BE28" s="74"/>
      <c r="BF28" s="74">
        <v>0</v>
      </c>
      <c r="BG28" s="74"/>
      <c r="BH28" s="74"/>
      <c r="BI28" s="74">
        <v>0</v>
      </c>
      <c r="BJ28" s="74"/>
      <c r="BK28" s="74"/>
      <c r="BL28" s="74">
        <v>0</v>
      </c>
      <c r="BM28" s="74"/>
      <c r="BN28" s="74"/>
      <c r="BO28" s="74">
        <v>0</v>
      </c>
      <c r="BP28" s="74"/>
      <c r="BQ28" s="74"/>
      <c r="BR28" s="74">
        <v>0</v>
      </c>
      <c r="BS28" s="74"/>
      <c r="BT28" s="74"/>
      <c r="BU28" s="74">
        <v>0</v>
      </c>
      <c r="BV28" s="74"/>
      <c r="BW28" s="74"/>
      <c r="BX28" s="74">
        <v>0</v>
      </c>
      <c r="BY28" s="74"/>
      <c r="BZ28" s="74"/>
      <c r="CA28" s="74">
        <v>0</v>
      </c>
      <c r="CB28" s="74"/>
      <c r="CC28" s="74"/>
      <c r="CD28" s="74">
        <v>0</v>
      </c>
      <c r="CE28" s="74"/>
      <c r="CF28" s="74"/>
      <c r="CG28" s="74">
        <v>0</v>
      </c>
      <c r="CH28" s="74"/>
      <c r="CI28" s="74"/>
      <c r="CJ28" s="74">
        <v>0</v>
      </c>
      <c r="CK28" s="74"/>
      <c r="CL28" s="74"/>
      <c r="CM28" s="74">
        <v>0</v>
      </c>
      <c r="CN28" s="74"/>
      <c r="CO28" s="74"/>
      <c r="CP28" s="74">
        <v>0</v>
      </c>
      <c r="CQ28" s="74"/>
      <c r="CR28" s="74"/>
      <c r="CS28" s="74">
        <v>0</v>
      </c>
      <c r="CT28" s="74"/>
      <c r="CU28" s="74"/>
      <c r="CV28" s="74">
        <v>0</v>
      </c>
      <c r="CW28" s="74"/>
      <c r="CX28" s="74"/>
      <c r="CY28" s="74">
        <v>0</v>
      </c>
      <c r="CZ28" s="74"/>
      <c r="DA28" s="74"/>
      <c r="DB28" s="74">
        <v>0</v>
      </c>
      <c r="DC28" s="74"/>
      <c r="DD28" s="74"/>
      <c r="DE28" s="74">
        <v>0</v>
      </c>
      <c r="DF28" s="74"/>
      <c r="DG28" s="74"/>
      <c r="DH28" s="74">
        <v>0</v>
      </c>
      <c r="DI28" s="74"/>
      <c r="DJ28" s="74"/>
      <c r="DK28" s="74">
        <v>0</v>
      </c>
      <c r="DL28" s="74"/>
      <c r="DM28" s="74"/>
    </row>
    <row r="29" spans="1:117" s="75" customFormat="1" ht="15" customHeight="1" x14ac:dyDescent="0.25">
      <c r="A29" s="90">
        <v>23</v>
      </c>
      <c r="B29" s="90" t="s">
        <v>285</v>
      </c>
      <c r="C29" s="108" t="s">
        <v>178</v>
      </c>
      <c r="D29" s="97">
        <v>3</v>
      </c>
      <c r="E29" s="66"/>
      <c r="F29" s="66"/>
      <c r="G29" s="67">
        <f>Tab_Base[[#This Row],[HCM]]*Tab_Base[[#This Row],[NB Gp CM]]*1.5</f>
        <v>0</v>
      </c>
      <c r="H29" s="68"/>
      <c r="I29" s="66"/>
      <c r="J29" s="69">
        <f>Tab_Base[[#This Row],[HTD]]*I29</f>
        <v>0</v>
      </c>
      <c r="K29" s="69"/>
      <c r="L29" s="77">
        <f>Tab_Base[[#This Row],[TOTAL HCM converties en HTD (coeff : 1,5)]]+Tab_Base[[#This Row],[TOTAL HTD]]</f>
        <v>0</v>
      </c>
      <c r="M29" s="70">
        <f>SUMPRODUCT((MOD(COLUMN(Tab_Base[[#This Row],[CM1]:[PA31]]),3)=1)*1,Tab_Base[[#This Row],[CM1]:[PA31]])</f>
        <v>0</v>
      </c>
      <c r="N29" s="78">
        <f>Tab_Base[[#This Row],[TOTAL HCM converties en HTD (coeff : 1,5)]]-Tab_Base[[#This Row],[CMrépartis]]</f>
        <v>0</v>
      </c>
      <c r="O29" s="78" t="str">
        <f>IF(Tab_Base[[#This Row],[CMrépartis]]&gt;Tab_Base[[#This Row],[TOTAL HCM converties en HTD (coeff : 1,5)]],"dépassement","")</f>
        <v/>
      </c>
      <c r="P29" s="71">
        <f>SUMPRODUCT((MOD(COLUMN(Tab_Base[[#This Row],[CM1]:[PA31]]),3)=2)*1,Tab_Base[[#This Row],[CM1]:[PA31]])</f>
        <v>0</v>
      </c>
      <c r="Q29" s="78">
        <f>Tab_Base[[#This Row],[TOTAL HTD]]-Tab_Base[[#This Row],[TDrépartis]]</f>
        <v>0</v>
      </c>
      <c r="R29" s="79" t="str">
        <f>IF(Tab_Base[[#This Row],[TDrépartis]]&gt;Tab_Base[[#This Row],[TOTAL HTD]],"dépassement","")</f>
        <v/>
      </c>
      <c r="S29" s="72">
        <f>SUMPRODUCT((MOD(COLUMN(Tab_Base[[#This Row],[CM1]:[PA31]]),3)=0)*1,Tab_Base[[#This Row],[CM1]:[PA31]])</f>
        <v>0</v>
      </c>
      <c r="T29" s="72">
        <f>Tab_Base[[#This Row],[TOTAL PA]]-Tab_Base[[#This Row],[Parépartis]]</f>
        <v>0</v>
      </c>
      <c r="U29" s="79" t="str">
        <f>IF(Tab_Base[[#This Row],[Parépartis]]&gt;Tab_Base[[#This Row],[TOTAL PA]],"dépassement","")</f>
        <v/>
      </c>
      <c r="V29" s="80"/>
      <c r="W29" s="80"/>
      <c r="X29" s="80"/>
      <c r="Y29" s="74">
        <v>0</v>
      </c>
      <c r="Z29" s="74"/>
      <c r="AA29" s="74"/>
      <c r="AB29" s="74">
        <v>0</v>
      </c>
      <c r="AC29" s="74"/>
      <c r="AD29" s="74"/>
      <c r="AE29" s="74">
        <v>0</v>
      </c>
      <c r="AF29" s="74"/>
      <c r="AG29" s="74"/>
      <c r="AH29" s="74">
        <v>0</v>
      </c>
      <c r="AI29" s="74"/>
      <c r="AJ29" s="74"/>
      <c r="AK29" s="74">
        <v>0</v>
      </c>
      <c r="AL29" s="74"/>
      <c r="AM29" s="74"/>
      <c r="AN29" s="74">
        <v>0</v>
      </c>
      <c r="AO29" s="74"/>
      <c r="AP29" s="74"/>
      <c r="AQ29" s="74">
        <v>0</v>
      </c>
      <c r="AR29" s="74"/>
      <c r="AS29" s="74"/>
      <c r="AT29" s="74">
        <v>0</v>
      </c>
      <c r="AU29" s="74"/>
      <c r="AV29" s="74"/>
      <c r="AW29" s="74">
        <v>0</v>
      </c>
      <c r="AX29" s="74"/>
      <c r="AY29" s="74"/>
      <c r="AZ29" s="74">
        <v>0</v>
      </c>
      <c r="BA29" s="74"/>
      <c r="BB29" s="74"/>
      <c r="BC29" s="74">
        <v>0</v>
      </c>
      <c r="BD29" s="74"/>
      <c r="BE29" s="74"/>
      <c r="BF29" s="74">
        <v>0</v>
      </c>
      <c r="BG29" s="74"/>
      <c r="BH29" s="74"/>
      <c r="BI29" s="74">
        <v>0</v>
      </c>
      <c r="BJ29" s="74"/>
      <c r="BK29" s="74"/>
      <c r="BL29" s="74">
        <v>0</v>
      </c>
      <c r="BM29" s="74"/>
      <c r="BN29" s="74"/>
      <c r="BO29" s="74">
        <v>0</v>
      </c>
      <c r="BP29" s="74"/>
      <c r="BQ29" s="74"/>
      <c r="BR29" s="74">
        <v>0</v>
      </c>
      <c r="BS29" s="74"/>
      <c r="BT29" s="74"/>
      <c r="BU29" s="74">
        <v>0</v>
      </c>
      <c r="BV29" s="74"/>
      <c r="BW29" s="74"/>
      <c r="BX29" s="74">
        <v>0</v>
      </c>
      <c r="BY29" s="74"/>
      <c r="BZ29" s="74"/>
      <c r="CA29" s="74">
        <v>0</v>
      </c>
      <c r="CB29" s="74"/>
      <c r="CC29" s="74"/>
      <c r="CD29" s="74">
        <v>0</v>
      </c>
      <c r="CE29" s="74"/>
      <c r="CF29" s="74"/>
      <c r="CG29" s="74">
        <v>0</v>
      </c>
      <c r="CH29" s="74"/>
      <c r="CI29" s="74"/>
      <c r="CJ29" s="74">
        <v>0</v>
      </c>
      <c r="CK29" s="74"/>
      <c r="CL29" s="74"/>
      <c r="CM29" s="74">
        <v>0</v>
      </c>
      <c r="CN29" s="74"/>
      <c r="CO29" s="74"/>
      <c r="CP29" s="74">
        <v>0</v>
      </c>
      <c r="CQ29" s="74"/>
      <c r="CR29" s="74"/>
      <c r="CS29" s="74">
        <v>0</v>
      </c>
      <c r="CT29" s="74"/>
      <c r="CU29" s="74"/>
      <c r="CV29" s="74">
        <v>0</v>
      </c>
      <c r="CW29" s="74"/>
      <c r="CX29" s="74"/>
      <c r="CY29" s="74">
        <v>0</v>
      </c>
      <c r="CZ29" s="74"/>
      <c r="DA29" s="74"/>
      <c r="DB29" s="74">
        <v>0</v>
      </c>
      <c r="DC29" s="74"/>
      <c r="DD29" s="74"/>
      <c r="DE29" s="74">
        <v>0</v>
      </c>
      <c r="DF29" s="74"/>
      <c r="DG29" s="74"/>
      <c r="DH29" s="74">
        <v>0</v>
      </c>
      <c r="DI29" s="74"/>
      <c r="DJ29" s="74"/>
      <c r="DK29" s="74">
        <v>0</v>
      </c>
      <c r="DL29" s="74"/>
      <c r="DM29" s="74"/>
    </row>
    <row r="30" spans="1:117" s="75" customFormat="1" ht="15" customHeight="1" x14ac:dyDescent="0.25">
      <c r="A30" s="90">
        <v>24</v>
      </c>
      <c r="B30" s="90" t="s">
        <v>286</v>
      </c>
      <c r="C30" s="109" t="s">
        <v>179</v>
      </c>
      <c r="D30" s="110">
        <v>3</v>
      </c>
      <c r="E30" s="66"/>
      <c r="F30" s="76"/>
      <c r="G30" s="67">
        <f>Tab_Base[[#This Row],[HCM]]*Tab_Base[[#This Row],[NB Gp CM]]*1.5</f>
        <v>0</v>
      </c>
      <c r="H30" s="68"/>
      <c r="I30" s="66"/>
      <c r="J30" s="69">
        <f>Tab_Base[[#This Row],[HTD]]*I30</f>
        <v>0</v>
      </c>
      <c r="K30" s="69"/>
      <c r="L30" s="77">
        <f>Tab_Base[[#This Row],[TOTAL HCM converties en HTD (coeff : 1,5)]]+Tab_Base[[#This Row],[TOTAL HTD]]</f>
        <v>0</v>
      </c>
      <c r="M30" s="70">
        <f>SUMPRODUCT((MOD(COLUMN(Tab_Base[[#This Row],[CM1]:[PA31]]),3)=1)*1,Tab_Base[[#This Row],[CM1]:[PA31]])</f>
        <v>0</v>
      </c>
      <c r="N30" s="78">
        <f>Tab_Base[[#This Row],[TOTAL HCM converties en HTD (coeff : 1,5)]]-Tab_Base[[#This Row],[CMrépartis]]</f>
        <v>0</v>
      </c>
      <c r="O30" s="78" t="str">
        <f>IF(Tab_Base[[#This Row],[CMrépartis]]&gt;Tab_Base[[#This Row],[TOTAL HCM converties en HTD (coeff : 1,5)]],"dépassement","")</f>
        <v/>
      </c>
      <c r="P30" s="71">
        <f>SUMPRODUCT((MOD(COLUMN(Tab_Base[[#This Row],[CM1]:[PA31]]),3)=2)*1,Tab_Base[[#This Row],[CM1]:[PA31]])</f>
        <v>0</v>
      </c>
      <c r="Q30" s="78">
        <f>Tab_Base[[#This Row],[TOTAL HTD]]-Tab_Base[[#This Row],[TDrépartis]]</f>
        <v>0</v>
      </c>
      <c r="R30" s="79" t="str">
        <f>IF(Tab_Base[[#This Row],[TDrépartis]]&gt;Tab_Base[[#This Row],[TOTAL HTD]],"dépassement","")</f>
        <v/>
      </c>
      <c r="S30" s="72">
        <f>SUMPRODUCT((MOD(COLUMN(Tab_Base[[#This Row],[CM1]:[PA31]]),3)=0)*1,Tab_Base[[#This Row],[CM1]:[PA31]])</f>
        <v>0</v>
      </c>
      <c r="T30" s="72">
        <f>Tab_Base[[#This Row],[TOTAL PA]]-Tab_Base[[#This Row],[Parépartis]]</f>
        <v>0</v>
      </c>
      <c r="U30" s="79" t="str">
        <f>IF(Tab_Base[[#This Row],[Parépartis]]&gt;Tab_Base[[#This Row],[TOTAL PA]],"dépassement","")</f>
        <v/>
      </c>
      <c r="V30" s="80"/>
      <c r="W30" s="80"/>
      <c r="X30" s="80"/>
      <c r="Y30" s="74">
        <v>0</v>
      </c>
      <c r="Z30" s="74"/>
      <c r="AA30" s="74"/>
      <c r="AB30" s="74">
        <v>0</v>
      </c>
      <c r="AC30" s="74"/>
      <c r="AD30" s="74"/>
      <c r="AE30" s="74">
        <v>0</v>
      </c>
      <c r="AF30" s="74"/>
      <c r="AG30" s="74"/>
      <c r="AH30" s="74">
        <v>0</v>
      </c>
      <c r="AI30" s="74"/>
      <c r="AJ30" s="74"/>
      <c r="AK30" s="74">
        <v>0</v>
      </c>
      <c r="AL30" s="74"/>
      <c r="AM30" s="74"/>
      <c r="AN30" s="74">
        <v>0</v>
      </c>
      <c r="AO30" s="74"/>
      <c r="AP30" s="74"/>
      <c r="AQ30" s="74">
        <v>0</v>
      </c>
      <c r="AR30" s="74"/>
      <c r="AS30" s="74"/>
      <c r="AT30" s="74">
        <v>0</v>
      </c>
      <c r="AU30" s="74"/>
      <c r="AV30" s="74"/>
      <c r="AW30" s="74">
        <v>0</v>
      </c>
      <c r="AX30" s="74"/>
      <c r="AY30" s="74"/>
      <c r="AZ30" s="74">
        <v>0</v>
      </c>
      <c r="BA30" s="74"/>
      <c r="BB30" s="74"/>
      <c r="BC30" s="74">
        <v>0</v>
      </c>
      <c r="BD30" s="74"/>
      <c r="BE30" s="74"/>
      <c r="BF30" s="74">
        <v>0</v>
      </c>
      <c r="BG30" s="74"/>
      <c r="BH30" s="74"/>
      <c r="BI30" s="74">
        <v>0</v>
      </c>
      <c r="BJ30" s="74"/>
      <c r="BK30" s="74"/>
      <c r="BL30" s="74">
        <v>0</v>
      </c>
      <c r="BM30" s="74"/>
      <c r="BN30" s="74"/>
      <c r="BO30" s="74">
        <v>0</v>
      </c>
      <c r="BP30" s="74"/>
      <c r="BQ30" s="74"/>
      <c r="BR30" s="74">
        <v>0</v>
      </c>
      <c r="BS30" s="74"/>
      <c r="BT30" s="74"/>
      <c r="BU30" s="74">
        <v>0</v>
      </c>
      <c r="BV30" s="74"/>
      <c r="BW30" s="74"/>
      <c r="BX30" s="74">
        <v>0</v>
      </c>
      <c r="BY30" s="74"/>
      <c r="BZ30" s="74"/>
      <c r="CA30" s="74">
        <v>0</v>
      </c>
      <c r="CB30" s="74"/>
      <c r="CC30" s="74"/>
      <c r="CD30" s="74">
        <v>0</v>
      </c>
      <c r="CE30" s="74"/>
      <c r="CF30" s="74"/>
      <c r="CG30" s="74">
        <v>0</v>
      </c>
      <c r="CH30" s="74"/>
      <c r="CI30" s="74"/>
      <c r="CJ30" s="74">
        <v>0</v>
      </c>
      <c r="CK30" s="74"/>
      <c r="CL30" s="74"/>
      <c r="CM30" s="74">
        <v>0</v>
      </c>
      <c r="CN30" s="74"/>
      <c r="CO30" s="74"/>
      <c r="CP30" s="74">
        <v>0</v>
      </c>
      <c r="CQ30" s="74"/>
      <c r="CR30" s="74"/>
      <c r="CS30" s="74">
        <v>0</v>
      </c>
      <c r="CT30" s="74"/>
      <c r="CU30" s="74"/>
      <c r="CV30" s="74">
        <v>0</v>
      </c>
      <c r="CW30" s="74"/>
      <c r="CX30" s="74"/>
      <c r="CY30" s="74">
        <v>0</v>
      </c>
      <c r="CZ30" s="74"/>
      <c r="DA30" s="74"/>
      <c r="DB30" s="74">
        <v>0</v>
      </c>
      <c r="DC30" s="74"/>
      <c r="DD30" s="74"/>
      <c r="DE30" s="74">
        <v>0</v>
      </c>
      <c r="DF30" s="74"/>
      <c r="DG30" s="74"/>
      <c r="DH30" s="74">
        <v>0</v>
      </c>
      <c r="DI30" s="74"/>
      <c r="DJ30" s="74"/>
      <c r="DK30" s="74">
        <v>0</v>
      </c>
      <c r="DL30" s="74"/>
      <c r="DM30" s="74"/>
    </row>
    <row r="31" spans="1:117" s="75" customFormat="1" ht="15" customHeight="1" x14ac:dyDescent="0.25">
      <c r="A31" s="100">
        <v>25</v>
      </c>
      <c r="B31" s="100" t="s">
        <v>287</v>
      </c>
      <c r="C31" s="100" t="s">
        <v>202</v>
      </c>
      <c r="D31" s="101">
        <v>6</v>
      </c>
      <c r="E31" s="101"/>
      <c r="F31" s="101"/>
      <c r="G31" s="101">
        <f>Tab_Base[[#This Row],[HCM]]*Tab_Base[[#This Row],[NB Gp CM]]*1.5</f>
        <v>0</v>
      </c>
      <c r="H31" s="101"/>
      <c r="I31" s="101"/>
      <c r="J31" s="101">
        <f>Tab_Base[[#This Row],[HTD]]*I31</f>
        <v>0</v>
      </c>
      <c r="K31" s="101"/>
      <c r="L31" s="101">
        <f>Tab_Base[[#This Row],[TOTAL HCM converties en HTD (coeff : 1,5)]]+Tab_Base[[#This Row],[TOTAL HTD]]</f>
        <v>0</v>
      </c>
      <c r="M31" s="70">
        <f>SUMPRODUCT((MOD(COLUMN(Tab_Base[[#This Row],[CM1]:[PA31]]),3)=1)*1,Tab_Base[[#This Row],[CM1]:[PA31]])</f>
        <v>0</v>
      </c>
      <c r="N31" s="78">
        <f>Tab_Base[[#This Row],[TOTAL HCM converties en HTD (coeff : 1,5)]]-Tab_Base[[#This Row],[CMrépartis]]</f>
        <v>0</v>
      </c>
      <c r="O31" s="78" t="str">
        <f>IF(Tab_Base[[#This Row],[CMrépartis]]&gt;Tab_Base[[#This Row],[TOTAL HCM converties en HTD (coeff : 1,5)]],"dépassement","")</f>
        <v/>
      </c>
      <c r="P31" s="71">
        <f>SUMPRODUCT((MOD(COLUMN(Tab_Base[[#This Row],[CM1]:[PA31]]),3)=2)*1,Tab_Base[[#This Row],[CM1]:[PA31]])</f>
        <v>0</v>
      </c>
      <c r="Q31" s="78">
        <f>Tab_Base[[#This Row],[TOTAL HTD]]-Tab_Base[[#This Row],[TDrépartis]]</f>
        <v>0</v>
      </c>
      <c r="R31" s="79" t="str">
        <f>IF(Tab_Base[[#This Row],[TDrépartis]]&gt;Tab_Base[[#This Row],[TOTAL HTD]],"dépassement","")</f>
        <v/>
      </c>
      <c r="S31" s="72">
        <f>SUMPRODUCT((MOD(COLUMN(Tab_Base[[#This Row],[CM1]:[PA31]]),3)=0)*1,Tab_Base[[#This Row],[CM1]:[PA31]])</f>
        <v>0</v>
      </c>
      <c r="T31" s="72">
        <f>Tab_Base[[#This Row],[TOTAL PA]]-Tab_Base[[#This Row],[Parépartis]]</f>
        <v>0</v>
      </c>
      <c r="U31" s="79" t="str">
        <f>IF(Tab_Base[[#This Row],[Parépartis]]&gt;Tab_Base[[#This Row],[TOTAL PA]],"dépassement","")</f>
        <v/>
      </c>
      <c r="V31" s="80"/>
      <c r="W31" s="80"/>
      <c r="X31" s="80"/>
      <c r="Y31" s="74">
        <v>0</v>
      </c>
      <c r="Z31" s="74"/>
      <c r="AA31" s="74"/>
      <c r="AB31" s="74">
        <v>0</v>
      </c>
      <c r="AC31" s="74"/>
      <c r="AD31" s="74"/>
      <c r="AE31" s="74">
        <v>0</v>
      </c>
      <c r="AF31" s="74"/>
      <c r="AG31" s="74"/>
      <c r="AH31" s="74">
        <v>0</v>
      </c>
      <c r="AI31" s="74"/>
      <c r="AJ31" s="74"/>
      <c r="AK31" s="74">
        <v>0</v>
      </c>
      <c r="AL31" s="74"/>
      <c r="AM31" s="74"/>
      <c r="AN31" s="74">
        <v>0</v>
      </c>
      <c r="AO31" s="74"/>
      <c r="AP31" s="74"/>
      <c r="AQ31" s="74">
        <v>0</v>
      </c>
      <c r="AR31" s="74"/>
      <c r="AS31" s="74"/>
      <c r="AT31" s="74">
        <v>0</v>
      </c>
      <c r="AU31" s="74"/>
      <c r="AV31" s="74"/>
      <c r="AW31" s="74">
        <v>0</v>
      </c>
      <c r="AX31" s="74"/>
      <c r="AY31" s="74"/>
      <c r="AZ31" s="74">
        <v>0</v>
      </c>
      <c r="BA31" s="74"/>
      <c r="BB31" s="74"/>
      <c r="BC31" s="74">
        <v>0</v>
      </c>
      <c r="BD31" s="74"/>
      <c r="BE31" s="74"/>
      <c r="BF31" s="74">
        <v>0</v>
      </c>
      <c r="BG31" s="74"/>
      <c r="BH31" s="74"/>
      <c r="BI31" s="74">
        <v>0</v>
      </c>
      <c r="BJ31" s="74"/>
      <c r="BK31" s="74"/>
      <c r="BL31" s="74">
        <v>0</v>
      </c>
      <c r="BM31" s="74"/>
      <c r="BN31" s="74"/>
      <c r="BO31" s="74">
        <v>0</v>
      </c>
      <c r="BP31" s="74"/>
      <c r="BQ31" s="74"/>
      <c r="BR31" s="74">
        <v>0</v>
      </c>
      <c r="BS31" s="74"/>
      <c r="BT31" s="74"/>
      <c r="BU31" s="74">
        <v>0</v>
      </c>
      <c r="BV31" s="74"/>
      <c r="BW31" s="74"/>
      <c r="BX31" s="74">
        <v>0</v>
      </c>
      <c r="BY31" s="74"/>
      <c r="BZ31" s="74"/>
      <c r="CA31" s="74">
        <v>0</v>
      </c>
      <c r="CB31" s="74"/>
      <c r="CC31" s="74"/>
      <c r="CD31" s="74">
        <v>0</v>
      </c>
      <c r="CE31" s="74"/>
      <c r="CF31" s="74"/>
      <c r="CG31" s="74">
        <v>0</v>
      </c>
      <c r="CH31" s="74"/>
      <c r="CI31" s="74"/>
      <c r="CJ31" s="74">
        <v>0</v>
      </c>
      <c r="CK31" s="74"/>
      <c r="CL31" s="74"/>
      <c r="CM31" s="74">
        <v>0</v>
      </c>
      <c r="CN31" s="74"/>
      <c r="CO31" s="74"/>
      <c r="CP31" s="74">
        <v>0</v>
      </c>
      <c r="CQ31" s="74"/>
      <c r="CR31" s="74"/>
      <c r="CS31" s="74">
        <v>0</v>
      </c>
      <c r="CT31" s="74"/>
      <c r="CU31" s="74"/>
      <c r="CV31" s="74">
        <v>0</v>
      </c>
      <c r="CW31" s="74"/>
      <c r="CX31" s="74"/>
      <c r="CY31" s="74">
        <v>0</v>
      </c>
      <c r="CZ31" s="74"/>
      <c r="DA31" s="74"/>
      <c r="DB31" s="74">
        <v>0</v>
      </c>
      <c r="DC31" s="74"/>
      <c r="DD31" s="74"/>
      <c r="DE31" s="74">
        <v>0</v>
      </c>
      <c r="DF31" s="74"/>
      <c r="DG31" s="74"/>
      <c r="DH31" s="74">
        <v>0</v>
      </c>
      <c r="DI31" s="74"/>
      <c r="DJ31" s="74"/>
      <c r="DK31" s="74">
        <v>0</v>
      </c>
      <c r="DL31" s="74"/>
      <c r="DM31" s="74"/>
    </row>
    <row r="32" spans="1:117" s="75" customFormat="1" ht="15" customHeight="1" x14ac:dyDescent="0.25">
      <c r="A32" s="90">
        <v>26</v>
      </c>
      <c r="B32" s="88" t="s">
        <v>288</v>
      </c>
      <c r="C32" s="90" t="s">
        <v>180</v>
      </c>
      <c r="D32" s="102">
        <v>3</v>
      </c>
      <c r="E32" s="66"/>
      <c r="F32" s="66"/>
      <c r="G32" s="67">
        <f>Tab_Base[[#This Row],[HCM]]*Tab_Base[[#This Row],[NB Gp CM]]*1.5</f>
        <v>0</v>
      </c>
      <c r="H32" s="68"/>
      <c r="I32" s="66"/>
      <c r="J32" s="69">
        <f>Tab_Base[[#This Row],[HTD]]*I32</f>
        <v>0</v>
      </c>
      <c r="K32" s="69"/>
      <c r="L32" s="77">
        <f>Tab_Base[[#This Row],[TOTAL HCM converties en HTD (coeff : 1,5)]]+Tab_Base[[#This Row],[TOTAL HTD]]</f>
        <v>0</v>
      </c>
      <c r="M32" s="70">
        <f>SUMPRODUCT((MOD(COLUMN(Tab_Base[[#This Row],[CM1]:[PA31]]),3)=1)*1,Tab_Base[[#This Row],[CM1]:[PA31]])</f>
        <v>0</v>
      </c>
      <c r="N32" s="78">
        <f>Tab_Base[[#This Row],[TOTAL HCM converties en HTD (coeff : 1,5)]]-Tab_Base[[#This Row],[CMrépartis]]</f>
        <v>0</v>
      </c>
      <c r="O32" s="78" t="str">
        <f>IF(Tab_Base[[#This Row],[CMrépartis]]&gt;Tab_Base[[#This Row],[TOTAL HCM converties en HTD (coeff : 1,5)]],"dépassement","")</f>
        <v/>
      </c>
      <c r="P32" s="71">
        <f>SUMPRODUCT((MOD(COLUMN(Tab_Base[[#This Row],[CM1]:[PA31]]),3)=2)*1,Tab_Base[[#This Row],[CM1]:[PA31]])</f>
        <v>0</v>
      </c>
      <c r="Q32" s="78">
        <f>Tab_Base[[#This Row],[TOTAL HTD]]-Tab_Base[[#This Row],[TDrépartis]]</f>
        <v>0</v>
      </c>
      <c r="R32" s="79" t="str">
        <f>IF(Tab_Base[[#This Row],[TDrépartis]]&gt;Tab_Base[[#This Row],[TOTAL HTD]],"dépassement","")</f>
        <v/>
      </c>
      <c r="S32" s="72">
        <f>SUMPRODUCT((MOD(COLUMN(Tab_Base[[#This Row],[CM1]:[PA31]]),3)=0)*1,Tab_Base[[#This Row],[CM1]:[PA31]])</f>
        <v>0</v>
      </c>
      <c r="T32" s="72">
        <f>Tab_Base[[#This Row],[TOTAL PA]]-Tab_Base[[#This Row],[Parépartis]]</f>
        <v>0</v>
      </c>
      <c r="U32" s="79" t="str">
        <f>IF(Tab_Base[[#This Row],[Parépartis]]&gt;Tab_Base[[#This Row],[TOTAL PA]],"dépassement","")</f>
        <v/>
      </c>
      <c r="V32" s="80"/>
      <c r="W32" s="80"/>
      <c r="X32" s="80"/>
      <c r="Y32" s="74">
        <v>0</v>
      </c>
      <c r="Z32" s="74"/>
      <c r="AA32" s="74"/>
      <c r="AB32" s="74">
        <v>0</v>
      </c>
      <c r="AC32" s="74"/>
      <c r="AD32" s="74"/>
      <c r="AE32" s="74">
        <v>0</v>
      </c>
      <c r="AF32" s="74"/>
      <c r="AG32" s="74"/>
      <c r="AH32" s="74">
        <v>0</v>
      </c>
      <c r="AI32" s="74"/>
      <c r="AJ32" s="74"/>
      <c r="AK32" s="74">
        <v>0</v>
      </c>
      <c r="AL32" s="74"/>
      <c r="AM32" s="74"/>
      <c r="AN32" s="74">
        <v>0</v>
      </c>
      <c r="AO32" s="74"/>
      <c r="AP32" s="74"/>
      <c r="AQ32" s="74">
        <v>0</v>
      </c>
      <c r="AR32" s="74"/>
      <c r="AS32" s="74"/>
      <c r="AT32" s="74">
        <v>0</v>
      </c>
      <c r="AU32" s="74"/>
      <c r="AV32" s="74"/>
      <c r="AW32" s="74">
        <v>0</v>
      </c>
      <c r="AX32" s="74"/>
      <c r="AY32" s="74"/>
      <c r="AZ32" s="74">
        <v>0</v>
      </c>
      <c r="BA32" s="74"/>
      <c r="BB32" s="74"/>
      <c r="BC32" s="74">
        <v>0</v>
      </c>
      <c r="BD32" s="74"/>
      <c r="BE32" s="74"/>
      <c r="BF32" s="74">
        <v>0</v>
      </c>
      <c r="BG32" s="74"/>
      <c r="BH32" s="74"/>
      <c r="BI32" s="74">
        <v>0</v>
      </c>
      <c r="BJ32" s="74"/>
      <c r="BK32" s="74"/>
      <c r="BL32" s="74">
        <v>0</v>
      </c>
      <c r="BM32" s="74"/>
      <c r="BN32" s="74"/>
      <c r="BO32" s="74">
        <v>0</v>
      </c>
      <c r="BP32" s="74"/>
      <c r="BQ32" s="74"/>
      <c r="BR32" s="74">
        <v>0</v>
      </c>
      <c r="BS32" s="74"/>
      <c r="BT32" s="74"/>
      <c r="BU32" s="74">
        <v>0</v>
      </c>
      <c r="BV32" s="74"/>
      <c r="BW32" s="74"/>
      <c r="BX32" s="74">
        <v>0</v>
      </c>
      <c r="BY32" s="74"/>
      <c r="BZ32" s="74"/>
      <c r="CA32" s="74">
        <v>0</v>
      </c>
      <c r="CB32" s="74"/>
      <c r="CC32" s="74"/>
      <c r="CD32" s="74">
        <v>0</v>
      </c>
      <c r="CE32" s="74"/>
      <c r="CF32" s="74"/>
      <c r="CG32" s="74">
        <v>0</v>
      </c>
      <c r="CH32" s="74"/>
      <c r="CI32" s="74"/>
      <c r="CJ32" s="74">
        <v>0</v>
      </c>
      <c r="CK32" s="74"/>
      <c r="CL32" s="74"/>
      <c r="CM32" s="74">
        <v>0</v>
      </c>
      <c r="CN32" s="74"/>
      <c r="CO32" s="74"/>
      <c r="CP32" s="74">
        <v>0</v>
      </c>
      <c r="CQ32" s="74"/>
      <c r="CR32" s="74"/>
      <c r="CS32" s="74">
        <v>0</v>
      </c>
      <c r="CT32" s="74"/>
      <c r="CU32" s="74"/>
      <c r="CV32" s="74">
        <v>0</v>
      </c>
      <c r="CW32" s="74"/>
      <c r="CX32" s="74"/>
      <c r="CY32" s="74">
        <v>0</v>
      </c>
      <c r="CZ32" s="74"/>
      <c r="DA32" s="74"/>
      <c r="DB32" s="74">
        <v>0</v>
      </c>
      <c r="DC32" s="74"/>
      <c r="DD32" s="74"/>
      <c r="DE32" s="74">
        <v>0</v>
      </c>
      <c r="DF32" s="74"/>
      <c r="DG32" s="74"/>
      <c r="DH32" s="74">
        <v>0</v>
      </c>
      <c r="DI32" s="74"/>
      <c r="DJ32" s="74"/>
      <c r="DK32" s="74">
        <v>0</v>
      </c>
      <c r="DL32" s="74"/>
      <c r="DM32" s="74"/>
    </row>
    <row r="33" spans="1:117" s="75" customFormat="1" ht="15" customHeight="1" x14ac:dyDescent="0.25">
      <c r="A33" s="90">
        <v>27</v>
      </c>
      <c r="B33" s="90" t="s">
        <v>289</v>
      </c>
      <c r="C33" s="111" t="s">
        <v>181</v>
      </c>
      <c r="D33" s="102">
        <v>3</v>
      </c>
      <c r="E33" s="66"/>
      <c r="F33" s="66"/>
      <c r="G33" s="67">
        <f>Tab_Base[[#This Row],[HCM]]*Tab_Base[[#This Row],[NB Gp CM]]*1.5</f>
        <v>0</v>
      </c>
      <c r="H33" s="68"/>
      <c r="I33" s="66"/>
      <c r="J33" s="69">
        <f>Tab_Base[[#This Row],[HTD]]*I33</f>
        <v>0</v>
      </c>
      <c r="K33" s="69"/>
      <c r="L33" s="65">
        <f>Tab_Base[[#This Row],[TOTAL HCM converties en HTD (coeff : 1,5)]]+Tab_Base[[#This Row],[TOTAL HTD]]</f>
        <v>0</v>
      </c>
      <c r="M33" s="70">
        <f>SUMPRODUCT((MOD(COLUMN(Tab_Base[[#This Row],[CM1]:[PA31]]),3)=1)*1,Tab_Base[[#This Row],[CM1]:[PA31]])</f>
        <v>0</v>
      </c>
      <c r="N33" s="70">
        <f>Tab_Base[[#This Row],[TOTAL HCM converties en HTD (coeff : 1,5)]]-Tab_Base[[#This Row],[CMrépartis]]</f>
        <v>0</v>
      </c>
      <c r="O33" s="70" t="str">
        <f>IF(Tab_Base[[#This Row],[CMrépartis]]&gt;Tab_Base[[#This Row],[TOTAL HCM converties en HTD (coeff : 1,5)]],"dépassement","")</f>
        <v/>
      </c>
      <c r="P33" s="71">
        <f>SUMPRODUCT((MOD(COLUMN(Tab_Base[[#This Row],[CM1]:[PA31]]),3)=2)*1,Tab_Base[[#This Row],[CM1]:[PA31]])</f>
        <v>0</v>
      </c>
      <c r="Q33" s="70">
        <f>Tab_Base[[#This Row],[TOTAL HTD]]-Tab_Base[[#This Row],[TDrépartis]]</f>
        <v>0</v>
      </c>
      <c r="R33" s="72" t="str">
        <f>IF(Tab_Base[[#This Row],[TDrépartis]]&gt;Tab_Base[[#This Row],[TOTAL HTD]],"dépassement","")</f>
        <v/>
      </c>
      <c r="S33" s="72">
        <f>SUMPRODUCT((MOD(COLUMN(Tab_Base[[#This Row],[CM1]:[PA31]]),3)=0)*1,Tab_Base[[#This Row],[CM1]:[PA31]])</f>
        <v>0</v>
      </c>
      <c r="T33" s="72">
        <f>Tab_Base[[#This Row],[TOTAL PA]]-Tab_Base[[#This Row],[Parépartis]]</f>
        <v>0</v>
      </c>
      <c r="U33" s="72" t="str">
        <f>IF(Tab_Base[[#This Row],[Parépartis]]&gt;Tab_Base[[#This Row],[TOTAL PA]],"dépassement","")</f>
        <v/>
      </c>
      <c r="V33" s="73"/>
      <c r="W33" s="73"/>
      <c r="X33" s="73"/>
      <c r="Y33" s="74">
        <v>0</v>
      </c>
      <c r="Z33" s="74"/>
      <c r="AA33" s="74"/>
      <c r="AB33" s="74">
        <v>0</v>
      </c>
      <c r="AC33" s="74"/>
      <c r="AD33" s="74"/>
      <c r="AE33" s="74">
        <v>0</v>
      </c>
      <c r="AF33" s="74"/>
      <c r="AG33" s="74"/>
      <c r="AH33" s="74">
        <v>0</v>
      </c>
      <c r="AI33" s="74"/>
      <c r="AJ33" s="74"/>
      <c r="AK33" s="74">
        <v>0</v>
      </c>
      <c r="AL33" s="74"/>
      <c r="AM33" s="74"/>
      <c r="AN33" s="74">
        <v>0</v>
      </c>
      <c r="AO33" s="74"/>
      <c r="AP33" s="74"/>
      <c r="AQ33" s="74">
        <v>0</v>
      </c>
      <c r="AR33" s="74"/>
      <c r="AS33" s="74"/>
      <c r="AT33" s="74">
        <v>0</v>
      </c>
      <c r="AU33" s="74"/>
      <c r="AV33" s="74"/>
      <c r="AW33" s="74">
        <v>0</v>
      </c>
      <c r="AX33" s="74"/>
      <c r="AY33" s="74"/>
      <c r="AZ33" s="74">
        <v>0</v>
      </c>
      <c r="BA33" s="74"/>
      <c r="BB33" s="74"/>
      <c r="BC33" s="74">
        <v>0</v>
      </c>
      <c r="BD33" s="74"/>
      <c r="BE33" s="74"/>
      <c r="BF33" s="74">
        <v>0</v>
      </c>
      <c r="BG33" s="74"/>
      <c r="BH33" s="74"/>
      <c r="BI33" s="74">
        <v>0</v>
      </c>
      <c r="BJ33" s="74"/>
      <c r="BK33" s="74"/>
      <c r="BL33" s="74">
        <v>0</v>
      </c>
      <c r="BM33" s="74"/>
      <c r="BN33" s="74"/>
      <c r="BO33" s="74">
        <v>0</v>
      </c>
      <c r="BP33" s="74"/>
      <c r="BQ33" s="74"/>
      <c r="BR33" s="74">
        <v>0</v>
      </c>
      <c r="BS33" s="74"/>
      <c r="BT33" s="74"/>
      <c r="BU33" s="74">
        <v>0</v>
      </c>
      <c r="BV33" s="74"/>
      <c r="BW33" s="74"/>
      <c r="BX33" s="74">
        <v>0</v>
      </c>
      <c r="BY33" s="74"/>
      <c r="BZ33" s="74"/>
      <c r="CA33" s="74">
        <v>0</v>
      </c>
      <c r="CB33" s="74"/>
      <c r="CC33" s="74"/>
      <c r="CD33" s="74">
        <v>0</v>
      </c>
      <c r="CE33" s="74"/>
      <c r="CF33" s="74"/>
      <c r="CG33" s="74">
        <v>0</v>
      </c>
      <c r="CH33" s="74"/>
      <c r="CI33" s="74"/>
      <c r="CJ33" s="74">
        <v>0</v>
      </c>
      <c r="CK33" s="74"/>
      <c r="CL33" s="74"/>
      <c r="CM33" s="74">
        <v>0</v>
      </c>
      <c r="CN33" s="74"/>
      <c r="CO33" s="74"/>
      <c r="CP33" s="74">
        <v>0</v>
      </c>
      <c r="CQ33" s="74"/>
      <c r="CR33" s="74"/>
      <c r="CS33" s="74">
        <v>0</v>
      </c>
      <c r="CT33" s="74"/>
      <c r="CU33" s="74"/>
      <c r="CV33" s="74">
        <v>0</v>
      </c>
      <c r="CW33" s="74"/>
      <c r="CX33" s="74"/>
      <c r="CY33" s="74">
        <v>0</v>
      </c>
      <c r="CZ33" s="74"/>
      <c r="DA33" s="74"/>
      <c r="DB33" s="74">
        <v>0</v>
      </c>
      <c r="DC33" s="74"/>
      <c r="DD33" s="74"/>
      <c r="DE33" s="74">
        <v>0</v>
      </c>
      <c r="DF33" s="74"/>
      <c r="DG33" s="74"/>
      <c r="DH33" s="74">
        <v>0</v>
      </c>
      <c r="DI33" s="74"/>
      <c r="DJ33" s="74"/>
      <c r="DK33" s="74">
        <v>0</v>
      </c>
      <c r="DL33" s="74"/>
      <c r="DM33" s="74"/>
    </row>
    <row r="34" spans="1:117" s="75" customFormat="1" ht="15" customHeight="1" x14ac:dyDescent="0.25">
      <c r="A34" s="90">
        <v>28</v>
      </c>
      <c r="B34" s="90" t="s">
        <v>273</v>
      </c>
      <c r="C34" s="103" t="s">
        <v>166</v>
      </c>
      <c r="D34" s="89">
        <v>3</v>
      </c>
      <c r="E34" s="66"/>
      <c r="F34" s="66"/>
      <c r="G34" s="67">
        <f>Tab_Base[[#This Row],[HCM]]*Tab_Base[[#This Row],[NB Gp CM]]*1.5</f>
        <v>0</v>
      </c>
      <c r="H34" s="68"/>
      <c r="I34" s="66"/>
      <c r="J34" s="69">
        <f>Tab_Base[[#This Row],[HTD]]*I34</f>
        <v>0</v>
      </c>
      <c r="K34" s="69"/>
      <c r="L34" s="65">
        <f>Tab_Base[[#This Row],[TOTAL HCM converties en HTD (coeff : 1,5)]]+Tab_Base[[#This Row],[TOTAL HTD]]</f>
        <v>0</v>
      </c>
      <c r="M34" s="70">
        <f>SUMPRODUCT((MOD(COLUMN(Tab_Base[[#This Row],[CM1]:[PA31]]),3)=1)*1,Tab_Base[[#This Row],[CM1]:[PA31]])</f>
        <v>0</v>
      </c>
      <c r="N34" s="70">
        <f>Tab_Base[[#This Row],[TOTAL HCM converties en HTD (coeff : 1,5)]]-Tab_Base[[#This Row],[CMrépartis]]</f>
        <v>0</v>
      </c>
      <c r="O34" s="70" t="str">
        <f>IF(Tab_Base[[#This Row],[CMrépartis]]&gt;Tab_Base[[#This Row],[TOTAL HCM converties en HTD (coeff : 1,5)]],"dépassement","")</f>
        <v/>
      </c>
      <c r="P34" s="71">
        <f>SUMPRODUCT((MOD(COLUMN(Tab_Base[[#This Row],[CM1]:[PA31]]),3)=2)*1,Tab_Base[[#This Row],[CM1]:[PA31]])</f>
        <v>0</v>
      </c>
      <c r="Q34" s="70">
        <f>Tab_Base[[#This Row],[TOTAL HTD]]-Tab_Base[[#This Row],[TDrépartis]]</f>
        <v>0</v>
      </c>
      <c r="R34" s="72" t="str">
        <f>IF(Tab_Base[[#This Row],[TDrépartis]]&gt;Tab_Base[[#This Row],[TOTAL HTD]],"dépassement","")</f>
        <v/>
      </c>
      <c r="S34" s="72">
        <f>SUMPRODUCT((MOD(COLUMN(Tab_Base[[#This Row],[CM1]:[PA31]]),3)=0)*1,Tab_Base[[#This Row],[CM1]:[PA31]])</f>
        <v>0</v>
      </c>
      <c r="T34" s="72">
        <f>Tab_Base[[#This Row],[TOTAL PA]]-Tab_Base[[#This Row],[Parépartis]]</f>
        <v>0</v>
      </c>
      <c r="U34" s="72" t="str">
        <f>IF(Tab_Base[[#This Row],[Parépartis]]&gt;Tab_Base[[#This Row],[TOTAL PA]],"dépassement","")</f>
        <v/>
      </c>
      <c r="V34" s="73"/>
      <c r="W34" s="73"/>
      <c r="X34" s="73"/>
      <c r="Y34" s="74">
        <v>0</v>
      </c>
      <c r="Z34" s="74"/>
      <c r="AA34" s="74"/>
      <c r="AB34" s="74">
        <v>0</v>
      </c>
      <c r="AC34" s="74"/>
      <c r="AD34" s="74"/>
      <c r="AE34" s="74">
        <v>0</v>
      </c>
      <c r="AF34" s="74"/>
      <c r="AG34" s="74"/>
      <c r="AH34" s="74">
        <v>0</v>
      </c>
      <c r="AI34" s="74"/>
      <c r="AJ34" s="74"/>
      <c r="AK34" s="74">
        <v>0</v>
      </c>
      <c r="AL34" s="74"/>
      <c r="AM34" s="74"/>
      <c r="AN34" s="74">
        <v>0</v>
      </c>
      <c r="AO34" s="74"/>
      <c r="AP34" s="74"/>
      <c r="AQ34" s="74">
        <v>0</v>
      </c>
      <c r="AR34" s="74"/>
      <c r="AS34" s="74"/>
      <c r="AT34" s="74">
        <v>0</v>
      </c>
      <c r="AU34" s="74"/>
      <c r="AV34" s="74"/>
      <c r="AW34" s="74">
        <v>0</v>
      </c>
      <c r="AX34" s="74"/>
      <c r="AY34" s="74"/>
      <c r="AZ34" s="74">
        <v>0</v>
      </c>
      <c r="BA34" s="74"/>
      <c r="BB34" s="74"/>
      <c r="BC34" s="74">
        <v>0</v>
      </c>
      <c r="BD34" s="74"/>
      <c r="BE34" s="74"/>
      <c r="BF34" s="74">
        <v>0</v>
      </c>
      <c r="BG34" s="74"/>
      <c r="BH34" s="74"/>
      <c r="BI34" s="74">
        <v>0</v>
      </c>
      <c r="BJ34" s="74"/>
      <c r="BK34" s="74"/>
      <c r="BL34" s="74">
        <v>0</v>
      </c>
      <c r="BM34" s="74"/>
      <c r="BN34" s="74"/>
      <c r="BO34" s="74">
        <v>0</v>
      </c>
      <c r="BP34" s="74"/>
      <c r="BQ34" s="74"/>
      <c r="BR34" s="74">
        <v>0</v>
      </c>
      <c r="BS34" s="74"/>
      <c r="BT34" s="74"/>
      <c r="BU34" s="74">
        <v>0</v>
      </c>
      <c r="BV34" s="74"/>
      <c r="BW34" s="74"/>
      <c r="BX34" s="74">
        <v>0</v>
      </c>
      <c r="BY34" s="74"/>
      <c r="BZ34" s="74"/>
      <c r="CA34" s="74">
        <v>0</v>
      </c>
      <c r="CB34" s="74"/>
      <c r="CC34" s="74"/>
      <c r="CD34" s="74">
        <v>0</v>
      </c>
      <c r="CE34" s="74"/>
      <c r="CF34" s="74"/>
      <c r="CG34" s="74">
        <v>0</v>
      </c>
      <c r="CH34" s="74"/>
      <c r="CI34" s="74"/>
      <c r="CJ34" s="74">
        <v>0</v>
      </c>
      <c r="CK34" s="74"/>
      <c r="CL34" s="74"/>
      <c r="CM34" s="74">
        <v>0</v>
      </c>
      <c r="CN34" s="74"/>
      <c r="CO34" s="74"/>
      <c r="CP34" s="74">
        <v>0</v>
      </c>
      <c r="CQ34" s="74"/>
      <c r="CR34" s="74"/>
      <c r="CS34" s="74">
        <v>0</v>
      </c>
      <c r="CT34" s="74"/>
      <c r="CU34" s="74"/>
      <c r="CV34" s="74">
        <v>0</v>
      </c>
      <c r="CW34" s="74"/>
      <c r="CX34" s="74"/>
      <c r="CY34" s="74">
        <v>0</v>
      </c>
      <c r="CZ34" s="74"/>
      <c r="DA34" s="74"/>
      <c r="DB34" s="74">
        <v>0</v>
      </c>
      <c r="DC34" s="74"/>
      <c r="DD34" s="74"/>
      <c r="DE34" s="74">
        <v>0</v>
      </c>
      <c r="DF34" s="74"/>
      <c r="DG34" s="74"/>
      <c r="DH34" s="74">
        <v>0</v>
      </c>
      <c r="DI34" s="74"/>
      <c r="DJ34" s="74"/>
      <c r="DK34" s="74">
        <v>0</v>
      </c>
      <c r="DL34" s="74"/>
      <c r="DM34" s="74"/>
    </row>
    <row r="35" spans="1:117" s="75" customFormat="1" ht="15" customHeight="1" x14ac:dyDescent="0.25">
      <c r="A35" s="90">
        <v>29</v>
      </c>
      <c r="B35" s="90" t="s">
        <v>290</v>
      </c>
      <c r="C35" s="90" t="s">
        <v>167</v>
      </c>
      <c r="D35" s="89">
        <v>3</v>
      </c>
      <c r="E35" s="66"/>
      <c r="F35" s="66"/>
      <c r="G35" s="67">
        <f>Tab_Base[[#This Row],[HCM]]*Tab_Base[[#This Row],[NB Gp CM]]*1.5</f>
        <v>0</v>
      </c>
      <c r="H35" s="68"/>
      <c r="I35" s="66"/>
      <c r="J35" s="69">
        <f>Tab_Base[[#This Row],[HTD]]*I35</f>
        <v>0</v>
      </c>
      <c r="K35" s="69"/>
      <c r="L35" s="65">
        <f>Tab_Base[[#This Row],[TOTAL HCM converties en HTD (coeff : 1,5)]]+Tab_Base[[#This Row],[TOTAL HTD]]</f>
        <v>0</v>
      </c>
      <c r="M35" s="70">
        <f>SUMPRODUCT((MOD(COLUMN(Tab_Base[[#This Row],[CM1]:[PA31]]),3)=1)*1,Tab_Base[[#This Row],[CM1]:[PA31]])</f>
        <v>0</v>
      </c>
      <c r="N35" s="70">
        <f>Tab_Base[[#This Row],[TOTAL HCM converties en HTD (coeff : 1,5)]]-Tab_Base[[#This Row],[CMrépartis]]</f>
        <v>0</v>
      </c>
      <c r="O35" s="70" t="str">
        <f>IF(Tab_Base[[#This Row],[CMrépartis]]&gt;Tab_Base[[#This Row],[TOTAL HCM converties en HTD (coeff : 1,5)]],"dépassement","")</f>
        <v/>
      </c>
      <c r="P35" s="71">
        <f>SUMPRODUCT((MOD(COLUMN(Tab_Base[[#This Row],[CM1]:[PA31]]),3)=2)*1,Tab_Base[[#This Row],[CM1]:[PA31]])</f>
        <v>0</v>
      </c>
      <c r="Q35" s="70">
        <f>Tab_Base[[#This Row],[TOTAL HTD]]-Tab_Base[[#This Row],[TDrépartis]]</f>
        <v>0</v>
      </c>
      <c r="R35" s="72" t="str">
        <f>IF(Tab_Base[[#This Row],[TDrépartis]]&gt;Tab_Base[[#This Row],[TOTAL HTD]],"dépassement","")</f>
        <v/>
      </c>
      <c r="S35" s="72">
        <f>SUMPRODUCT((MOD(COLUMN(Tab_Base[[#This Row],[CM1]:[PA31]]),3)=0)*1,Tab_Base[[#This Row],[CM1]:[PA31]])</f>
        <v>0</v>
      </c>
      <c r="T35" s="72">
        <f>Tab_Base[[#This Row],[TOTAL PA]]-Tab_Base[[#This Row],[Parépartis]]</f>
        <v>0</v>
      </c>
      <c r="U35" s="72" t="str">
        <f>IF(Tab_Base[[#This Row],[Parépartis]]&gt;Tab_Base[[#This Row],[TOTAL PA]],"dépassement","")</f>
        <v/>
      </c>
      <c r="V35" s="73"/>
      <c r="W35" s="73"/>
      <c r="X35" s="73"/>
      <c r="Y35" s="74">
        <v>0</v>
      </c>
      <c r="Z35" s="74"/>
      <c r="AA35" s="74"/>
      <c r="AB35" s="74">
        <v>0</v>
      </c>
      <c r="AC35" s="74"/>
      <c r="AD35" s="74"/>
      <c r="AE35" s="74">
        <v>0</v>
      </c>
      <c r="AF35" s="74"/>
      <c r="AG35" s="74"/>
      <c r="AH35" s="74">
        <v>0</v>
      </c>
      <c r="AI35" s="74"/>
      <c r="AJ35" s="74"/>
      <c r="AK35" s="74">
        <v>0</v>
      </c>
      <c r="AL35" s="74"/>
      <c r="AM35" s="74"/>
      <c r="AN35" s="74">
        <v>0</v>
      </c>
      <c r="AO35" s="74"/>
      <c r="AP35" s="74"/>
      <c r="AQ35" s="74">
        <v>0</v>
      </c>
      <c r="AR35" s="74"/>
      <c r="AS35" s="74"/>
      <c r="AT35" s="74">
        <v>0</v>
      </c>
      <c r="AU35" s="74"/>
      <c r="AV35" s="74"/>
      <c r="AW35" s="74">
        <v>0</v>
      </c>
      <c r="AX35" s="74"/>
      <c r="AY35" s="74"/>
      <c r="AZ35" s="74">
        <v>0</v>
      </c>
      <c r="BA35" s="74"/>
      <c r="BB35" s="74"/>
      <c r="BC35" s="74">
        <v>0</v>
      </c>
      <c r="BD35" s="74"/>
      <c r="BE35" s="74"/>
      <c r="BF35" s="74">
        <v>0</v>
      </c>
      <c r="BG35" s="74"/>
      <c r="BH35" s="74"/>
      <c r="BI35" s="74">
        <v>0</v>
      </c>
      <c r="BJ35" s="74"/>
      <c r="BK35" s="74"/>
      <c r="BL35" s="74">
        <v>0</v>
      </c>
      <c r="BM35" s="74"/>
      <c r="BN35" s="74"/>
      <c r="BO35" s="74">
        <v>0</v>
      </c>
      <c r="BP35" s="74"/>
      <c r="BQ35" s="74"/>
      <c r="BR35" s="74">
        <v>0</v>
      </c>
      <c r="BS35" s="74"/>
      <c r="BT35" s="74"/>
      <c r="BU35" s="74">
        <v>0</v>
      </c>
      <c r="BV35" s="74"/>
      <c r="BW35" s="74"/>
      <c r="BX35" s="74">
        <v>0</v>
      </c>
      <c r="BY35" s="74"/>
      <c r="BZ35" s="74"/>
      <c r="CA35" s="74">
        <v>0</v>
      </c>
      <c r="CB35" s="74"/>
      <c r="CC35" s="74"/>
      <c r="CD35" s="74">
        <v>0</v>
      </c>
      <c r="CE35" s="74"/>
      <c r="CF35" s="74"/>
      <c r="CG35" s="74">
        <v>0</v>
      </c>
      <c r="CH35" s="74"/>
      <c r="CI35" s="74"/>
      <c r="CJ35" s="74">
        <v>0</v>
      </c>
      <c r="CK35" s="74"/>
      <c r="CL35" s="74"/>
      <c r="CM35" s="74">
        <v>0</v>
      </c>
      <c r="CN35" s="74"/>
      <c r="CO35" s="74"/>
      <c r="CP35" s="74">
        <v>0</v>
      </c>
      <c r="CQ35" s="74"/>
      <c r="CR35" s="74"/>
      <c r="CS35" s="74">
        <v>0</v>
      </c>
      <c r="CT35" s="74"/>
      <c r="CU35" s="74"/>
      <c r="CV35" s="74">
        <v>0</v>
      </c>
      <c r="CW35" s="74"/>
      <c r="CX35" s="74"/>
      <c r="CY35" s="74">
        <v>0</v>
      </c>
      <c r="CZ35" s="74"/>
      <c r="DA35" s="74"/>
      <c r="DB35" s="74">
        <v>0</v>
      </c>
      <c r="DC35" s="74"/>
      <c r="DD35" s="74"/>
      <c r="DE35" s="74">
        <v>0</v>
      </c>
      <c r="DF35" s="74"/>
      <c r="DG35" s="74"/>
      <c r="DH35" s="74">
        <v>0</v>
      </c>
      <c r="DI35" s="74"/>
      <c r="DJ35" s="74"/>
      <c r="DK35" s="74">
        <v>0</v>
      </c>
      <c r="DL35" s="74"/>
      <c r="DM35" s="74"/>
    </row>
    <row r="36" spans="1:117" s="75" customFormat="1" ht="15" customHeight="1" x14ac:dyDescent="0.25">
      <c r="A36" s="90">
        <v>30</v>
      </c>
      <c r="B36" s="90" t="s">
        <v>291</v>
      </c>
      <c r="C36" s="90" t="s">
        <v>168</v>
      </c>
      <c r="D36" s="89">
        <v>3</v>
      </c>
      <c r="E36" s="66"/>
      <c r="F36" s="66"/>
      <c r="G36" s="67">
        <f>Tab_Base[[#This Row],[HCM]]*Tab_Base[[#This Row],[NB Gp CM]]*1.5</f>
        <v>0</v>
      </c>
      <c r="H36" s="68"/>
      <c r="I36" s="66"/>
      <c r="J36" s="69">
        <f>Tab_Base[[#This Row],[HTD]]*I36</f>
        <v>0</v>
      </c>
      <c r="K36" s="69"/>
      <c r="L36" s="65">
        <f>Tab_Base[[#This Row],[TOTAL HCM converties en HTD (coeff : 1,5)]]+Tab_Base[[#This Row],[TOTAL HTD]]</f>
        <v>0</v>
      </c>
      <c r="M36" s="70">
        <f>SUMPRODUCT((MOD(COLUMN(Tab_Base[[#This Row],[CM1]:[PA31]]),3)=1)*1,Tab_Base[[#This Row],[CM1]:[PA31]])</f>
        <v>0</v>
      </c>
      <c r="N36" s="70">
        <f>Tab_Base[[#This Row],[TOTAL HCM converties en HTD (coeff : 1,5)]]-Tab_Base[[#This Row],[CMrépartis]]</f>
        <v>0</v>
      </c>
      <c r="O36" s="70" t="str">
        <f>IF(Tab_Base[[#This Row],[CMrépartis]]&gt;Tab_Base[[#This Row],[TOTAL HCM converties en HTD (coeff : 1,5)]],"dépassement","")</f>
        <v/>
      </c>
      <c r="P36" s="71">
        <f>SUMPRODUCT((MOD(COLUMN(Tab_Base[[#This Row],[CM1]:[PA31]]),3)=2)*1,Tab_Base[[#This Row],[CM1]:[PA31]])</f>
        <v>0</v>
      </c>
      <c r="Q36" s="70">
        <f>Tab_Base[[#This Row],[TOTAL HTD]]-Tab_Base[[#This Row],[TDrépartis]]</f>
        <v>0</v>
      </c>
      <c r="R36" s="72" t="str">
        <f>IF(Tab_Base[[#This Row],[TDrépartis]]&gt;Tab_Base[[#This Row],[TOTAL HTD]],"dépassement","")</f>
        <v/>
      </c>
      <c r="S36" s="72">
        <f>SUMPRODUCT((MOD(COLUMN(Tab_Base[[#This Row],[CM1]:[PA31]]),3)=0)*1,Tab_Base[[#This Row],[CM1]:[PA31]])</f>
        <v>0</v>
      </c>
      <c r="T36" s="72">
        <f>Tab_Base[[#This Row],[TOTAL PA]]-Tab_Base[[#This Row],[Parépartis]]</f>
        <v>0</v>
      </c>
      <c r="U36" s="72" t="str">
        <f>IF(Tab_Base[[#This Row],[Parépartis]]&gt;Tab_Base[[#This Row],[TOTAL PA]],"dépassement","")</f>
        <v/>
      </c>
      <c r="V36" s="73"/>
      <c r="W36" s="73"/>
      <c r="X36" s="73"/>
      <c r="Y36" s="74">
        <v>0</v>
      </c>
      <c r="Z36" s="74"/>
      <c r="AA36" s="74"/>
      <c r="AB36" s="74">
        <v>0</v>
      </c>
      <c r="AC36" s="74"/>
      <c r="AD36" s="74"/>
      <c r="AE36" s="74">
        <v>0</v>
      </c>
      <c r="AF36" s="74"/>
      <c r="AG36" s="74"/>
      <c r="AH36" s="74">
        <v>0</v>
      </c>
      <c r="AI36" s="74"/>
      <c r="AJ36" s="74"/>
      <c r="AK36" s="74">
        <v>0</v>
      </c>
      <c r="AL36" s="74"/>
      <c r="AM36" s="74"/>
      <c r="AN36" s="74">
        <v>0</v>
      </c>
      <c r="AO36" s="74"/>
      <c r="AP36" s="74"/>
      <c r="AQ36" s="74">
        <v>0</v>
      </c>
      <c r="AR36" s="74"/>
      <c r="AS36" s="74"/>
      <c r="AT36" s="74">
        <v>0</v>
      </c>
      <c r="AU36" s="74"/>
      <c r="AV36" s="74"/>
      <c r="AW36" s="74">
        <v>0</v>
      </c>
      <c r="AX36" s="74"/>
      <c r="AY36" s="74"/>
      <c r="AZ36" s="74">
        <v>0</v>
      </c>
      <c r="BA36" s="74"/>
      <c r="BB36" s="74"/>
      <c r="BC36" s="74">
        <v>0</v>
      </c>
      <c r="BD36" s="74"/>
      <c r="BE36" s="74"/>
      <c r="BF36" s="74">
        <v>0</v>
      </c>
      <c r="BG36" s="74"/>
      <c r="BH36" s="74"/>
      <c r="BI36" s="74">
        <v>0</v>
      </c>
      <c r="BJ36" s="74"/>
      <c r="BK36" s="74"/>
      <c r="BL36" s="74">
        <v>0</v>
      </c>
      <c r="BM36" s="74"/>
      <c r="BN36" s="74"/>
      <c r="BO36" s="74">
        <v>0</v>
      </c>
      <c r="BP36" s="74"/>
      <c r="BQ36" s="74"/>
      <c r="BR36" s="74">
        <v>0</v>
      </c>
      <c r="BS36" s="74"/>
      <c r="BT36" s="74"/>
      <c r="BU36" s="74">
        <v>0</v>
      </c>
      <c r="BV36" s="74"/>
      <c r="BW36" s="74"/>
      <c r="BX36" s="74">
        <v>0</v>
      </c>
      <c r="BY36" s="74"/>
      <c r="BZ36" s="74"/>
      <c r="CA36" s="74">
        <v>0</v>
      </c>
      <c r="CB36" s="74"/>
      <c r="CC36" s="74"/>
      <c r="CD36" s="74">
        <v>0</v>
      </c>
      <c r="CE36" s="74"/>
      <c r="CF36" s="74"/>
      <c r="CG36" s="74">
        <v>0</v>
      </c>
      <c r="CH36" s="74"/>
      <c r="CI36" s="74"/>
      <c r="CJ36" s="74">
        <v>0</v>
      </c>
      <c r="CK36" s="74"/>
      <c r="CL36" s="74"/>
      <c r="CM36" s="74">
        <v>0</v>
      </c>
      <c r="CN36" s="74"/>
      <c r="CO36" s="74"/>
      <c r="CP36" s="74">
        <v>0</v>
      </c>
      <c r="CQ36" s="74"/>
      <c r="CR36" s="74"/>
      <c r="CS36" s="74">
        <v>0</v>
      </c>
      <c r="CT36" s="74"/>
      <c r="CU36" s="74"/>
      <c r="CV36" s="74">
        <v>0</v>
      </c>
      <c r="CW36" s="74"/>
      <c r="CX36" s="74"/>
      <c r="CY36" s="74">
        <v>0</v>
      </c>
      <c r="CZ36" s="74"/>
      <c r="DA36" s="74"/>
      <c r="DB36" s="74">
        <v>0</v>
      </c>
      <c r="DC36" s="74"/>
      <c r="DD36" s="74"/>
      <c r="DE36" s="74">
        <v>0</v>
      </c>
      <c r="DF36" s="74"/>
      <c r="DG36" s="74"/>
      <c r="DH36" s="74">
        <v>0</v>
      </c>
      <c r="DI36" s="74"/>
      <c r="DJ36" s="74"/>
      <c r="DK36" s="74">
        <v>0</v>
      </c>
      <c r="DL36" s="74"/>
      <c r="DM36" s="74"/>
    </row>
    <row r="37" spans="1:117" s="75" customFormat="1" ht="15" customHeight="1" x14ac:dyDescent="0.25">
      <c r="A37" s="104">
        <v>31</v>
      </c>
      <c r="B37" s="94" t="s">
        <v>292</v>
      </c>
      <c r="C37" s="95" t="s">
        <v>182</v>
      </c>
      <c r="D37" s="96">
        <v>30</v>
      </c>
      <c r="E37" s="95"/>
      <c r="F37" s="95"/>
      <c r="G37" s="95">
        <f>Tab_Base[[#This Row],[HCM]]*Tab_Base[[#This Row],[NB Gp CM]]*1.5</f>
        <v>0</v>
      </c>
      <c r="H37" s="95"/>
      <c r="I37" s="95"/>
      <c r="J37" s="95">
        <f>Tab_Base[[#This Row],[HTD]]*I37</f>
        <v>0</v>
      </c>
      <c r="K37" s="95"/>
      <c r="L37" s="95">
        <f>Tab_Base[[#This Row],[TOTAL HCM converties en HTD (coeff : 1,5)]]+Tab_Base[[#This Row],[TOTAL HTD]]</f>
        <v>0</v>
      </c>
      <c r="M37" s="70">
        <f>SUMPRODUCT((MOD(COLUMN(Tab_Base[[#This Row],[CM1]:[PA31]]),3)=1)*1,Tab_Base[[#This Row],[CM1]:[PA31]])</f>
        <v>0</v>
      </c>
      <c r="N37" s="70">
        <f>Tab_Base[[#This Row],[TOTAL HCM converties en HTD (coeff : 1,5)]]-Tab_Base[[#This Row],[CMrépartis]]</f>
        <v>0</v>
      </c>
      <c r="O37" s="70" t="str">
        <f>IF(Tab_Base[[#This Row],[CMrépartis]]&gt;Tab_Base[[#This Row],[TOTAL HCM converties en HTD (coeff : 1,5)]],"dépassement","")</f>
        <v/>
      </c>
      <c r="P37" s="71">
        <f>SUMPRODUCT((MOD(COLUMN(Tab_Base[[#This Row],[CM1]:[PA31]]),3)=2)*1,Tab_Base[[#This Row],[CM1]:[PA31]])</f>
        <v>0</v>
      </c>
      <c r="Q37" s="70">
        <f>Tab_Base[[#This Row],[TOTAL HTD]]-Tab_Base[[#This Row],[TDrépartis]]</f>
        <v>0</v>
      </c>
      <c r="R37" s="72" t="str">
        <f>IF(Tab_Base[[#This Row],[TDrépartis]]&gt;Tab_Base[[#This Row],[TOTAL HTD]],"dépassement","")</f>
        <v/>
      </c>
      <c r="S37" s="72">
        <f>SUMPRODUCT((MOD(COLUMN(Tab_Base[[#This Row],[CM1]:[PA31]]),3)=0)*1,Tab_Base[[#This Row],[CM1]:[PA31]])</f>
        <v>0</v>
      </c>
      <c r="T37" s="72">
        <f>Tab_Base[[#This Row],[TOTAL PA]]-Tab_Base[[#This Row],[Parépartis]]</f>
        <v>0</v>
      </c>
      <c r="U37" s="72" t="str">
        <f>IF(Tab_Base[[#This Row],[Parépartis]]&gt;Tab_Base[[#This Row],[TOTAL PA]],"dépassement","")</f>
        <v/>
      </c>
      <c r="V37" s="73"/>
      <c r="W37" s="73"/>
      <c r="X37" s="73"/>
      <c r="Y37" s="74">
        <v>0</v>
      </c>
      <c r="Z37" s="74"/>
      <c r="AA37" s="74"/>
      <c r="AB37" s="74">
        <v>0</v>
      </c>
      <c r="AC37" s="74"/>
      <c r="AD37" s="74"/>
      <c r="AE37" s="74">
        <v>0</v>
      </c>
      <c r="AF37" s="74"/>
      <c r="AG37" s="74"/>
      <c r="AH37" s="74">
        <v>0</v>
      </c>
      <c r="AI37" s="74"/>
      <c r="AJ37" s="74"/>
      <c r="AK37" s="74">
        <v>0</v>
      </c>
      <c r="AL37" s="74"/>
      <c r="AM37" s="74"/>
      <c r="AN37" s="74">
        <v>0</v>
      </c>
      <c r="AO37" s="74"/>
      <c r="AP37" s="74"/>
      <c r="AQ37" s="74">
        <v>0</v>
      </c>
      <c r="AR37" s="74"/>
      <c r="AS37" s="74"/>
      <c r="AT37" s="74">
        <v>0</v>
      </c>
      <c r="AU37" s="74"/>
      <c r="AV37" s="74"/>
      <c r="AW37" s="74">
        <v>0</v>
      </c>
      <c r="AX37" s="74"/>
      <c r="AY37" s="74"/>
      <c r="AZ37" s="74">
        <v>0</v>
      </c>
      <c r="BA37" s="74"/>
      <c r="BB37" s="74"/>
      <c r="BC37" s="74">
        <v>0</v>
      </c>
      <c r="BD37" s="74"/>
      <c r="BE37" s="74"/>
      <c r="BF37" s="74">
        <v>0</v>
      </c>
      <c r="BG37" s="74"/>
      <c r="BH37" s="74"/>
      <c r="BI37" s="74">
        <v>0</v>
      </c>
      <c r="BJ37" s="74"/>
      <c r="BK37" s="74"/>
      <c r="BL37" s="74">
        <v>0</v>
      </c>
      <c r="BM37" s="74"/>
      <c r="BN37" s="74"/>
      <c r="BO37" s="74">
        <v>0</v>
      </c>
      <c r="BP37" s="74"/>
      <c r="BQ37" s="74"/>
      <c r="BR37" s="74">
        <v>0</v>
      </c>
      <c r="BS37" s="74"/>
      <c r="BT37" s="74"/>
      <c r="BU37" s="74">
        <v>0</v>
      </c>
      <c r="BV37" s="74"/>
      <c r="BW37" s="74"/>
      <c r="BX37" s="74">
        <v>0</v>
      </c>
      <c r="BY37" s="74"/>
      <c r="BZ37" s="74"/>
      <c r="CA37" s="74">
        <v>0</v>
      </c>
      <c r="CB37" s="74"/>
      <c r="CC37" s="74"/>
      <c r="CD37" s="74">
        <v>0</v>
      </c>
      <c r="CE37" s="74"/>
      <c r="CF37" s="74"/>
      <c r="CG37" s="74">
        <v>0</v>
      </c>
      <c r="CH37" s="74"/>
      <c r="CI37" s="74"/>
      <c r="CJ37" s="74">
        <v>0</v>
      </c>
      <c r="CK37" s="74"/>
      <c r="CL37" s="74"/>
      <c r="CM37" s="74">
        <v>0</v>
      </c>
      <c r="CN37" s="74"/>
      <c r="CO37" s="74"/>
      <c r="CP37" s="74">
        <v>0</v>
      </c>
      <c r="CQ37" s="74"/>
      <c r="CR37" s="74"/>
      <c r="CS37" s="74">
        <v>0</v>
      </c>
      <c r="CT37" s="74"/>
      <c r="CU37" s="74"/>
      <c r="CV37" s="74">
        <v>0</v>
      </c>
      <c r="CW37" s="74"/>
      <c r="CX37" s="74"/>
      <c r="CY37" s="74">
        <v>0</v>
      </c>
      <c r="CZ37" s="74"/>
      <c r="DA37" s="74"/>
      <c r="DB37" s="74">
        <v>0</v>
      </c>
      <c r="DC37" s="74"/>
      <c r="DD37" s="74"/>
      <c r="DE37" s="74">
        <v>0</v>
      </c>
      <c r="DF37" s="74"/>
      <c r="DG37" s="74"/>
      <c r="DH37" s="74">
        <v>0</v>
      </c>
      <c r="DI37" s="74"/>
      <c r="DJ37" s="74"/>
      <c r="DK37" s="74">
        <v>0</v>
      </c>
      <c r="DL37" s="74"/>
      <c r="DM37" s="74"/>
    </row>
    <row r="38" spans="1:117" s="75" customFormat="1" ht="15" customHeight="1" x14ac:dyDescent="0.25">
      <c r="A38" s="90">
        <v>32</v>
      </c>
      <c r="B38" s="90" t="s">
        <v>293</v>
      </c>
      <c r="C38" s="90" t="s">
        <v>183</v>
      </c>
      <c r="D38" s="97">
        <v>6</v>
      </c>
      <c r="E38" s="66"/>
      <c r="F38" s="76"/>
      <c r="G38" s="67">
        <f>Tab_Base[[#This Row],[HCM]]*Tab_Base[[#This Row],[NB Gp CM]]*1.5</f>
        <v>0</v>
      </c>
      <c r="H38" s="68"/>
      <c r="I38" s="66"/>
      <c r="J38" s="69">
        <f>Tab_Base[[#This Row],[HTD]]*I38</f>
        <v>0</v>
      </c>
      <c r="K38" s="69"/>
      <c r="L38" s="65">
        <f>Tab_Base[[#This Row],[TOTAL HCM converties en HTD (coeff : 1,5)]]+Tab_Base[[#This Row],[TOTAL HTD]]</f>
        <v>0</v>
      </c>
      <c r="M38" s="70">
        <f>SUMPRODUCT((MOD(COLUMN(Tab_Base[[#This Row],[CM1]:[PA31]]),3)=1)*1,Tab_Base[[#This Row],[CM1]:[PA31]])</f>
        <v>0</v>
      </c>
      <c r="N38" s="70">
        <f>Tab_Base[[#This Row],[TOTAL HCM converties en HTD (coeff : 1,5)]]-Tab_Base[[#This Row],[CMrépartis]]</f>
        <v>0</v>
      </c>
      <c r="O38" s="70" t="str">
        <f>IF(Tab_Base[[#This Row],[CMrépartis]]&gt;Tab_Base[[#This Row],[TOTAL HCM converties en HTD (coeff : 1,5)]],"dépassement","")</f>
        <v/>
      </c>
      <c r="P38" s="71">
        <f>SUMPRODUCT((MOD(COLUMN(Tab_Base[[#This Row],[CM1]:[PA31]]),3)=2)*1,Tab_Base[[#This Row],[CM1]:[PA31]])</f>
        <v>0</v>
      </c>
      <c r="Q38" s="70">
        <f>Tab_Base[[#This Row],[TOTAL HTD]]-Tab_Base[[#This Row],[TDrépartis]]</f>
        <v>0</v>
      </c>
      <c r="R38" s="72" t="str">
        <f>IF(Tab_Base[[#This Row],[TDrépartis]]&gt;Tab_Base[[#This Row],[TOTAL HTD]],"dépassement","")</f>
        <v/>
      </c>
      <c r="S38" s="72">
        <f>SUMPRODUCT((MOD(COLUMN(Tab_Base[[#This Row],[CM1]:[PA31]]),3)=0)*1,Tab_Base[[#This Row],[CM1]:[PA31]])</f>
        <v>0</v>
      </c>
      <c r="T38" s="72">
        <f>Tab_Base[[#This Row],[TOTAL PA]]-Tab_Base[[#This Row],[Parépartis]]</f>
        <v>0</v>
      </c>
      <c r="U38" s="72" t="str">
        <f>IF(Tab_Base[[#This Row],[Parépartis]]&gt;Tab_Base[[#This Row],[TOTAL PA]],"dépassement","")</f>
        <v/>
      </c>
      <c r="V38" s="73"/>
      <c r="W38" s="73"/>
      <c r="X38" s="73"/>
      <c r="Y38" s="74">
        <v>0</v>
      </c>
      <c r="Z38" s="74"/>
      <c r="AA38" s="74"/>
      <c r="AB38" s="74">
        <v>0</v>
      </c>
      <c r="AC38" s="74"/>
      <c r="AD38" s="74"/>
      <c r="AE38" s="74">
        <v>0</v>
      </c>
      <c r="AF38" s="74"/>
      <c r="AG38" s="74"/>
      <c r="AH38" s="74">
        <v>0</v>
      </c>
      <c r="AI38" s="74"/>
      <c r="AJ38" s="74"/>
      <c r="AK38" s="74">
        <v>0</v>
      </c>
      <c r="AL38" s="74"/>
      <c r="AM38" s="74"/>
      <c r="AN38" s="74">
        <v>0</v>
      </c>
      <c r="AO38" s="74"/>
      <c r="AP38" s="74"/>
      <c r="AQ38" s="74">
        <v>0</v>
      </c>
      <c r="AR38" s="74"/>
      <c r="AS38" s="74"/>
      <c r="AT38" s="74">
        <v>0</v>
      </c>
      <c r="AU38" s="74"/>
      <c r="AV38" s="74"/>
      <c r="AW38" s="74">
        <v>0</v>
      </c>
      <c r="AX38" s="74"/>
      <c r="AY38" s="74"/>
      <c r="AZ38" s="74">
        <v>0</v>
      </c>
      <c r="BA38" s="74"/>
      <c r="BB38" s="74"/>
      <c r="BC38" s="74">
        <v>0</v>
      </c>
      <c r="BD38" s="74"/>
      <c r="BE38" s="74"/>
      <c r="BF38" s="74">
        <v>0</v>
      </c>
      <c r="BG38" s="74"/>
      <c r="BH38" s="74"/>
      <c r="BI38" s="74">
        <v>0</v>
      </c>
      <c r="BJ38" s="74"/>
      <c r="BK38" s="74"/>
      <c r="BL38" s="74">
        <v>0</v>
      </c>
      <c r="BM38" s="74"/>
      <c r="BN38" s="74"/>
      <c r="BO38" s="74">
        <v>0</v>
      </c>
      <c r="BP38" s="74"/>
      <c r="BQ38" s="74"/>
      <c r="BR38" s="74">
        <v>0</v>
      </c>
      <c r="BS38" s="74"/>
      <c r="BT38" s="74"/>
      <c r="BU38" s="74">
        <v>0</v>
      </c>
      <c r="BV38" s="74"/>
      <c r="BW38" s="74"/>
      <c r="BX38" s="74">
        <v>0</v>
      </c>
      <c r="BY38" s="74"/>
      <c r="BZ38" s="74"/>
      <c r="CA38" s="74">
        <v>0</v>
      </c>
      <c r="CB38" s="74"/>
      <c r="CC38" s="74"/>
      <c r="CD38" s="74">
        <v>0</v>
      </c>
      <c r="CE38" s="74"/>
      <c r="CF38" s="74"/>
      <c r="CG38" s="74">
        <v>0</v>
      </c>
      <c r="CH38" s="74"/>
      <c r="CI38" s="74"/>
      <c r="CJ38" s="74">
        <v>0</v>
      </c>
      <c r="CK38" s="74"/>
      <c r="CL38" s="74"/>
      <c r="CM38" s="74">
        <v>0</v>
      </c>
      <c r="CN38" s="74"/>
      <c r="CO38" s="74"/>
      <c r="CP38" s="74">
        <v>0</v>
      </c>
      <c r="CQ38" s="74"/>
      <c r="CR38" s="74"/>
      <c r="CS38" s="74">
        <v>0</v>
      </c>
      <c r="CT38" s="74"/>
      <c r="CU38" s="74"/>
      <c r="CV38" s="74">
        <v>0</v>
      </c>
      <c r="CW38" s="74"/>
      <c r="CX38" s="74"/>
      <c r="CY38" s="74">
        <v>0</v>
      </c>
      <c r="CZ38" s="74"/>
      <c r="DA38" s="74"/>
      <c r="DB38" s="74">
        <v>0</v>
      </c>
      <c r="DC38" s="74"/>
      <c r="DD38" s="74"/>
      <c r="DE38" s="74">
        <v>0</v>
      </c>
      <c r="DF38" s="74"/>
      <c r="DG38" s="74"/>
      <c r="DH38" s="74">
        <v>0</v>
      </c>
      <c r="DI38" s="74"/>
      <c r="DJ38" s="74"/>
      <c r="DK38" s="74">
        <v>0</v>
      </c>
      <c r="DL38" s="74"/>
      <c r="DM38" s="74"/>
    </row>
    <row r="39" spans="1:117" s="75" customFormat="1" ht="15" customHeight="1" x14ac:dyDescent="0.25">
      <c r="A39" s="90">
        <v>33</v>
      </c>
      <c r="B39" s="90" t="s">
        <v>294</v>
      </c>
      <c r="C39" s="90" t="s">
        <v>184</v>
      </c>
      <c r="D39" s="97">
        <v>3</v>
      </c>
      <c r="E39" s="66"/>
      <c r="F39" s="66"/>
      <c r="G39" s="67">
        <f>Tab_Base[[#This Row],[HCM]]*Tab_Base[[#This Row],[NB Gp CM]]*1.5</f>
        <v>0</v>
      </c>
      <c r="H39" s="81"/>
      <c r="I39" s="66"/>
      <c r="J39" s="69">
        <f>Tab_Base[[#This Row],[HTD]]*I39</f>
        <v>0</v>
      </c>
      <c r="K39" s="69"/>
      <c r="L39" s="65">
        <f>Tab_Base[[#This Row],[TOTAL HCM converties en HTD (coeff : 1,5)]]+Tab_Base[[#This Row],[TOTAL HTD]]</f>
        <v>0</v>
      </c>
      <c r="M39" s="70">
        <f>SUMPRODUCT((MOD(COLUMN(Tab_Base[[#This Row],[CM1]:[PA31]]),3)=1)*1,Tab_Base[[#This Row],[CM1]:[PA31]])</f>
        <v>0</v>
      </c>
      <c r="N39" s="70">
        <f>Tab_Base[[#This Row],[TOTAL HCM converties en HTD (coeff : 1,5)]]-Tab_Base[[#This Row],[CMrépartis]]</f>
        <v>0</v>
      </c>
      <c r="O39" s="70" t="str">
        <f>IF(Tab_Base[[#This Row],[CMrépartis]]&gt;Tab_Base[[#This Row],[TOTAL HCM converties en HTD (coeff : 1,5)]],"dépassement","")</f>
        <v/>
      </c>
      <c r="P39" s="71">
        <f>SUMPRODUCT((MOD(COLUMN(Tab_Base[[#This Row],[CM1]:[PA31]]),3)=2)*1,Tab_Base[[#This Row],[CM1]:[PA31]])</f>
        <v>0</v>
      </c>
      <c r="Q39" s="70">
        <f>Tab_Base[[#This Row],[TOTAL HTD]]-Tab_Base[[#This Row],[TDrépartis]]</f>
        <v>0</v>
      </c>
      <c r="R39" s="72" t="str">
        <f>IF(Tab_Base[[#This Row],[TDrépartis]]&gt;Tab_Base[[#This Row],[TOTAL HTD]],"dépassement","")</f>
        <v/>
      </c>
      <c r="S39" s="72">
        <f>SUMPRODUCT((MOD(COLUMN(Tab_Base[[#This Row],[CM1]:[PA31]]),3)=0)*1,Tab_Base[[#This Row],[CM1]:[PA31]])</f>
        <v>0</v>
      </c>
      <c r="T39" s="72">
        <f>Tab_Base[[#This Row],[TOTAL PA]]-Tab_Base[[#This Row],[Parépartis]]</f>
        <v>0</v>
      </c>
      <c r="U39" s="72" t="str">
        <f>IF(Tab_Base[[#This Row],[Parépartis]]&gt;Tab_Base[[#This Row],[TOTAL PA]],"dépassement","")</f>
        <v/>
      </c>
      <c r="V39" s="73"/>
      <c r="W39" s="73"/>
      <c r="X39" s="73"/>
      <c r="Y39" s="74">
        <v>0</v>
      </c>
      <c r="Z39" s="74"/>
      <c r="AA39" s="74"/>
      <c r="AB39" s="74">
        <v>0</v>
      </c>
      <c r="AC39" s="74"/>
      <c r="AD39" s="74"/>
      <c r="AE39" s="74">
        <v>0</v>
      </c>
      <c r="AF39" s="74"/>
      <c r="AG39" s="74"/>
      <c r="AH39" s="74">
        <v>0</v>
      </c>
      <c r="AI39" s="74"/>
      <c r="AJ39" s="74"/>
      <c r="AK39" s="74">
        <v>0</v>
      </c>
      <c r="AL39" s="74"/>
      <c r="AM39" s="74"/>
      <c r="AN39" s="74">
        <v>0</v>
      </c>
      <c r="AO39" s="74"/>
      <c r="AP39" s="74"/>
      <c r="AQ39" s="74">
        <v>0</v>
      </c>
      <c r="AR39" s="74"/>
      <c r="AS39" s="74"/>
      <c r="AT39" s="74">
        <v>0</v>
      </c>
      <c r="AU39" s="74"/>
      <c r="AV39" s="74"/>
      <c r="AW39" s="74">
        <v>0</v>
      </c>
      <c r="AX39" s="74"/>
      <c r="AY39" s="74"/>
      <c r="AZ39" s="74">
        <v>0</v>
      </c>
      <c r="BA39" s="74"/>
      <c r="BB39" s="74"/>
      <c r="BC39" s="74">
        <v>0</v>
      </c>
      <c r="BD39" s="74"/>
      <c r="BE39" s="74"/>
      <c r="BF39" s="74">
        <v>0</v>
      </c>
      <c r="BG39" s="74"/>
      <c r="BH39" s="74"/>
      <c r="BI39" s="74">
        <v>0</v>
      </c>
      <c r="BJ39" s="74"/>
      <c r="BK39" s="74"/>
      <c r="BL39" s="74">
        <v>0</v>
      </c>
      <c r="BM39" s="74"/>
      <c r="BN39" s="74"/>
      <c r="BO39" s="74">
        <v>0</v>
      </c>
      <c r="BP39" s="74"/>
      <c r="BQ39" s="74"/>
      <c r="BR39" s="74">
        <v>0</v>
      </c>
      <c r="BS39" s="74"/>
      <c r="BT39" s="74"/>
      <c r="BU39" s="74">
        <v>0</v>
      </c>
      <c r="BV39" s="74"/>
      <c r="BW39" s="74"/>
      <c r="BX39" s="74">
        <v>0</v>
      </c>
      <c r="BY39" s="74"/>
      <c r="BZ39" s="74"/>
      <c r="CA39" s="74">
        <v>0</v>
      </c>
      <c r="CB39" s="74"/>
      <c r="CC39" s="74"/>
      <c r="CD39" s="74">
        <v>0</v>
      </c>
      <c r="CE39" s="74"/>
      <c r="CF39" s="74"/>
      <c r="CG39" s="74">
        <v>0</v>
      </c>
      <c r="CH39" s="74"/>
      <c r="CI39" s="74"/>
      <c r="CJ39" s="74">
        <v>0</v>
      </c>
      <c r="CK39" s="74"/>
      <c r="CL39" s="74"/>
      <c r="CM39" s="74">
        <v>0</v>
      </c>
      <c r="CN39" s="74"/>
      <c r="CO39" s="74"/>
      <c r="CP39" s="74">
        <v>0</v>
      </c>
      <c r="CQ39" s="74"/>
      <c r="CR39" s="74"/>
      <c r="CS39" s="74">
        <v>0</v>
      </c>
      <c r="CT39" s="74"/>
      <c r="CU39" s="74"/>
      <c r="CV39" s="74">
        <v>0</v>
      </c>
      <c r="CW39" s="74"/>
      <c r="CX39" s="74"/>
      <c r="CY39" s="74">
        <v>0</v>
      </c>
      <c r="CZ39" s="74"/>
      <c r="DA39" s="74"/>
      <c r="DB39" s="74">
        <v>0</v>
      </c>
      <c r="DC39" s="74"/>
      <c r="DD39" s="74"/>
      <c r="DE39" s="74">
        <v>0</v>
      </c>
      <c r="DF39" s="74"/>
      <c r="DG39" s="74"/>
      <c r="DH39" s="74">
        <v>0</v>
      </c>
      <c r="DI39" s="74"/>
      <c r="DJ39" s="74"/>
      <c r="DK39" s="74">
        <v>0</v>
      </c>
      <c r="DL39" s="74"/>
      <c r="DM39" s="74"/>
    </row>
    <row r="40" spans="1:117" s="75" customFormat="1" ht="15" customHeight="1" x14ac:dyDescent="0.25">
      <c r="A40" s="90">
        <v>34</v>
      </c>
      <c r="B40" s="90" t="s">
        <v>295</v>
      </c>
      <c r="C40" s="90" t="s">
        <v>173</v>
      </c>
      <c r="D40" s="97">
        <v>21</v>
      </c>
      <c r="E40" s="66"/>
      <c r="F40" s="66"/>
      <c r="G40" s="67">
        <f>Tab_Base[[#This Row],[HCM]]*Tab_Base[[#This Row],[NB Gp CM]]*1.5</f>
        <v>0</v>
      </c>
      <c r="H40" s="68"/>
      <c r="I40" s="66"/>
      <c r="J40" s="69">
        <f>Tab_Base[[#This Row],[HTD]]*I40</f>
        <v>0</v>
      </c>
      <c r="K40" s="69"/>
      <c r="L40" s="65">
        <f>Tab_Base[[#This Row],[TOTAL HCM converties en HTD (coeff : 1,5)]]+Tab_Base[[#This Row],[TOTAL HTD]]</f>
        <v>0</v>
      </c>
      <c r="M40" s="70">
        <f>SUMPRODUCT((MOD(COLUMN(Tab_Base[[#This Row],[CM1]:[PA31]]),3)=1)*1,Tab_Base[[#This Row],[CM1]:[PA31]])</f>
        <v>0</v>
      </c>
      <c r="N40" s="70">
        <f>Tab_Base[[#This Row],[TOTAL HCM converties en HTD (coeff : 1,5)]]-Tab_Base[[#This Row],[CMrépartis]]</f>
        <v>0</v>
      </c>
      <c r="O40" s="70" t="str">
        <f>IF(Tab_Base[[#This Row],[CMrépartis]]&gt;Tab_Base[[#This Row],[TOTAL HCM converties en HTD (coeff : 1,5)]],"dépassement","")</f>
        <v/>
      </c>
      <c r="P40" s="71">
        <f>SUMPRODUCT((MOD(COLUMN(Tab_Base[[#This Row],[CM1]:[PA31]]),3)=2)*1,Tab_Base[[#This Row],[CM1]:[PA31]])</f>
        <v>0</v>
      </c>
      <c r="Q40" s="70">
        <f>Tab_Base[[#This Row],[TOTAL HTD]]-Tab_Base[[#This Row],[TDrépartis]]</f>
        <v>0</v>
      </c>
      <c r="R40" s="72" t="str">
        <f>IF(Tab_Base[[#This Row],[TDrépartis]]&gt;Tab_Base[[#This Row],[TOTAL HTD]],"dépassement","")</f>
        <v/>
      </c>
      <c r="S40" s="72">
        <f>SUMPRODUCT((MOD(COLUMN(Tab_Base[[#This Row],[CM1]:[PA31]]),3)=0)*1,Tab_Base[[#This Row],[CM1]:[PA31]])</f>
        <v>0</v>
      </c>
      <c r="T40" s="72">
        <f>Tab_Base[[#This Row],[TOTAL PA]]-Tab_Base[[#This Row],[Parépartis]]</f>
        <v>0</v>
      </c>
      <c r="U40" s="72" t="str">
        <f>IF(Tab_Base[[#This Row],[Parépartis]]&gt;Tab_Base[[#This Row],[TOTAL PA]],"dépassement","")</f>
        <v/>
      </c>
      <c r="V40" s="73"/>
      <c r="W40" s="73"/>
      <c r="X40" s="73"/>
      <c r="Y40" s="74">
        <v>0</v>
      </c>
      <c r="Z40" s="74"/>
      <c r="AA40" s="74"/>
      <c r="AB40" s="74">
        <v>0</v>
      </c>
      <c r="AC40" s="74"/>
      <c r="AD40" s="74"/>
      <c r="AE40" s="74">
        <v>0</v>
      </c>
      <c r="AF40" s="74"/>
      <c r="AG40" s="74"/>
      <c r="AH40" s="74">
        <v>0</v>
      </c>
      <c r="AI40" s="74"/>
      <c r="AJ40" s="74"/>
      <c r="AK40" s="74">
        <v>0</v>
      </c>
      <c r="AL40" s="74"/>
      <c r="AM40" s="74"/>
      <c r="AN40" s="74">
        <v>0</v>
      </c>
      <c r="AO40" s="74"/>
      <c r="AP40" s="74"/>
      <c r="AQ40" s="74">
        <v>0</v>
      </c>
      <c r="AR40" s="74"/>
      <c r="AS40" s="74"/>
      <c r="AT40" s="74">
        <v>0</v>
      </c>
      <c r="AU40" s="74"/>
      <c r="AV40" s="74"/>
      <c r="AW40" s="74">
        <v>0</v>
      </c>
      <c r="AX40" s="74"/>
      <c r="AY40" s="74"/>
      <c r="AZ40" s="74">
        <v>0</v>
      </c>
      <c r="BA40" s="74"/>
      <c r="BB40" s="74"/>
      <c r="BC40" s="74">
        <v>0</v>
      </c>
      <c r="BD40" s="74"/>
      <c r="BE40" s="74"/>
      <c r="BF40" s="74">
        <v>0</v>
      </c>
      <c r="BG40" s="74"/>
      <c r="BH40" s="74"/>
      <c r="BI40" s="74">
        <v>0</v>
      </c>
      <c r="BJ40" s="74"/>
      <c r="BK40" s="74"/>
      <c r="BL40" s="74">
        <v>0</v>
      </c>
      <c r="BM40" s="74"/>
      <c r="BN40" s="74"/>
      <c r="BO40" s="74">
        <v>0</v>
      </c>
      <c r="BP40" s="74"/>
      <c r="BQ40" s="74"/>
      <c r="BR40" s="74">
        <v>0</v>
      </c>
      <c r="BS40" s="74"/>
      <c r="BT40" s="74"/>
      <c r="BU40" s="74">
        <v>0</v>
      </c>
      <c r="BV40" s="74"/>
      <c r="BW40" s="74"/>
      <c r="BX40" s="74">
        <v>0</v>
      </c>
      <c r="BY40" s="74"/>
      <c r="BZ40" s="74"/>
      <c r="CA40" s="74">
        <v>0</v>
      </c>
      <c r="CB40" s="74"/>
      <c r="CC40" s="74"/>
      <c r="CD40" s="74">
        <v>0</v>
      </c>
      <c r="CE40" s="74"/>
      <c r="CF40" s="74"/>
      <c r="CG40" s="74">
        <v>0</v>
      </c>
      <c r="CH40" s="74"/>
      <c r="CI40" s="74"/>
      <c r="CJ40" s="74">
        <v>0</v>
      </c>
      <c r="CK40" s="74"/>
      <c r="CL40" s="74"/>
      <c r="CM40" s="74">
        <v>0</v>
      </c>
      <c r="CN40" s="74"/>
      <c r="CO40" s="74"/>
      <c r="CP40" s="74">
        <v>0</v>
      </c>
      <c r="CQ40" s="74"/>
      <c r="CR40" s="74"/>
      <c r="CS40" s="74">
        <v>0</v>
      </c>
      <c r="CT40" s="74"/>
      <c r="CU40" s="74"/>
      <c r="CV40" s="74">
        <v>0</v>
      </c>
      <c r="CW40" s="74"/>
      <c r="CX40" s="74"/>
      <c r="CY40" s="74">
        <v>0</v>
      </c>
      <c r="CZ40" s="74"/>
      <c r="DA40" s="74"/>
      <c r="DB40" s="74">
        <v>0</v>
      </c>
      <c r="DC40" s="74"/>
      <c r="DD40" s="74"/>
      <c r="DE40" s="74">
        <v>0</v>
      </c>
      <c r="DF40" s="74"/>
      <c r="DG40" s="74"/>
      <c r="DH40" s="74">
        <v>0</v>
      </c>
      <c r="DI40" s="74"/>
      <c r="DJ40" s="74"/>
      <c r="DK40" s="74">
        <v>0</v>
      </c>
      <c r="DL40" s="74"/>
      <c r="DM40" s="74"/>
    </row>
    <row r="41" spans="1:117" s="75" customFormat="1" ht="15" customHeight="1" x14ac:dyDescent="0.25">
      <c r="A41" s="91">
        <v>35</v>
      </c>
      <c r="B41" s="91" t="s">
        <v>296</v>
      </c>
      <c r="C41" s="92" t="s">
        <v>185</v>
      </c>
      <c r="D41" s="66">
        <v>60</v>
      </c>
      <c r="E41" s="66"/>
      <c r="F41" s="76"/>
      <c r="G41" s="67">
        <f>Tab_Base[[#This Row],[HCM]]*Tab_Base[[#This Row],[NB Gp CM]]*1.5</f>
        <v>0</v>
      </c>
      <c r="H41" s="68"/>
      <c r="I41" s="66"/>
      <c r="J41" s="69">
        <f>Tab_Base[[#This Row],[HTD]]*I41</f>
        <v>0</v>
      </c>
      <c r="K41" s="69"/>
      <c r="L41" s="65">
        <f>Tab_Base[[#This Row],[TOTAL HCM converties en HTD (coeff : 1,5)]]+Tab_Base[[#This Row],[TOTAL HTD]]</f>
        <v>0</v>
      </c>
      <c r="M41" s="70">
        <f>SUMPRODUCT((MOD(COLUMN(Tab_Base[[#This Row],[CM1]:[PA31]]),3)=1)*1,Tab_Base[[#This Row],[CM1]:[PA31]])</f>
        <v>0</v>
      </c>
      <c r="N41" s="70">
        <f>Tab_Base[[#This Row],[TOTAL HCM converties en HTD (coeff : 1,5)]]-Tab_Base[[#This Row],[CMrépartis]]</f>
        <v>0</v>
      </c>
      <c r="O41" s="70" t="str">
        <f>IF(Tab_Base[[#This Row],[CMrépartis]]&gt;Tab_Base[[#This Row],[TOTAL HCM converties en HTD (coeff : 1,5)]],"dépassement","")</f>
        <v/>
      </c>
      <c r="P41" s="71">
        <f>SUMPRODUCT((MOD(COLUMN(Tab_Base[[#This Row],[CM1]:[PA31]]),3)=2)*1,Tab_Base[[#This Row],[CM1]:[PA31]])</f>
        <v>0</v>
      </c>
      <c r="Q41" s="70">
        <f>Tab_Base[[#This Row],[TOTAL HTD]]-Tab_Base[[#This Row],[TDrépartis]]</f>
        <v>0</v>
      </c>
      <c r="R41" s="72" t="str">
        <f>IF(Tab_Base[[#This Row],[TDrépartis]]&gt;Tab_Base[[#This Row],[TOTAL HTD]],"dépassement","")</f>
        <v/>
      </c>
      <c r="S41" s="72">
        <f>SUMPRODUCT((MOD(COLUMN(Tab_Base[[#This Row],[CM1]:[PA31]]),3)=0)*1,Tab_Base[[#This Row],[CM1]:[PA31]])</f>
        <v>0</v>
      </c>
      <c r="T41" s="72">
        <f>Tab_Base[[#This Row],[TOTAL PA]]-Tab_Base[[#This Row],[Parépartis]]</f>
        <v>0</v>
      </c>
      <c r="U41" s="72" t="str">
        <f>IF(Tab_Base[[#This Row],[Parépartis]]&gt;Tab_Base[[#This Row],[TOTAL PA]],"dépassement","")</f>
        <v/>
      </c>
      <c r="V41" s="73"/>
      <c r="W41" s="73"/>
      <c r="X41" s="73"/>
      <c r="Y41" s="74">
        <v>0</v>
      </c>
      <c r="Z41" s="74"/>
      <c r="AA41" s="74"/>
      <c r="AB41" s="74">
        <v>0</v>
      </c>
      <c r="AC41" s="74"/>
      <c r="AD41" s="74"/>
      <c r="AE41" s="74">
        <v>0</v>
      </c>
      <c r="AF41" s="74"/>
      <c r="AG41" s="74"/>
      <c r="AH41" s="74">
        <v>0</v>
      </c>
      <c r="AI41" s="74"/>
      <c r="AJ41" s="74"/>
      <c r="AK41" s="74">
        <v>0</v>
      </c>
      <c r="AL41" s="74"/>
      <c r="AM41" s="74"/>
      <c r="AN41" s="74">
        <v>0</v>
      </c>
      <c r="AO41" s="74"/>
      <c r="AP41" s="74"/>
      <c r="AQ41" s="74">
        <v>0</v>
      </c>
      <c r="AR41" s="74"/>
      <c r="AS41" s="74"/>
      <c r="AT41" s="74">
        <v>0</v>
      </c>
      <c r="AU41" s="74"/>
      <c r="AV41" s="74"/>
      <c r="AW41" s="74">
        <v>0</v>
      </c>
      <c r="AX41" s="74"/>
      <c r="AY41" s="74"/>
      <c r="AZ41" s="74">
        <v>0</v>
      </c>
      <c r="BA41" s="74"/>
      <c r="BB41" s="74"/>
      <c r="BC41" s="74">
        <v>0</v>
      </c>
      <c r="BD41" s="74"/>
      <c r="BE41" s="74"/>
      <c r="BF41" s="74">
        <v>0</v>
      </c>
      <c r="BG41" s="74"/>
      <c r="BH41" s="74"/>
      <c r="BI41" s="74">
        <v>0</v>
      </c>
      <c r="BJ41" s="74"/>
      <c r="BK41" s="74"/>
      <c r="BL41" s="74">
        <v>0</v>
      </c>
      <c r="BM41" s="74"/>
      <c r="BN41" s="74"/>
      <c r="BO41" s="74">
        <v>0</v>
      </c>
      <c r="BP41" s="74"/>
      <c r="BQ41" s="74"/>
      <c r="BR41" s="74">
        <v>0</v>
      </c>
      <c r="BS41" s="74"/>
      <c r="BT41" s="74"/>
      <c r="BU41" s="74">
        <v>0</v>
      </c>
      <c r="BV41" s="74"/>
      <c r="BW41" s="74"/>
      <c r="BX41" s="74">
        <v>0</v>
      </c>
      <c r="BY41" s="74"/>
      <c r="BZ41" s="74"/>
      <c r="CA41" s="74">
        <v>0</v>
      </c>
      <c r="CB41" s="74"/>
      <c r="CC41" s="74"/>
      <c r="CD41" s="74">
        <v>0</v>
      </c>
      <c r="CE41" s="74"/>
      <c r="CF41" s="74"/>
      <c r="CG41" s="74">
        <v>0</v>
      </c>
      <c r="CH41" s="74"/>
      <c r="CI41" s="74"/>
      <c r="CJ41" s="74">
        <v>0</v>
      </c>
      <c r="CK41" s="74"/>
      <c r="CL41" s="74"/>
      <c r="CM41" s="74">
        <v>0</v>
      </c>
      <c r="CN41" s="74"/>
      <c r="CO41" s="74"/>
      <c r="CP41" s="74">
        <v>0</v>
      </c>
      <c r="CQ41" s="74"/>
      <c r="CR41" s="74"/>
      <c r="CS41" s="74">
        <v>0</v>
      </c>
      <c r="CT41" s="74"/>
      <c r="CU41" s="74"/>
      <c r="CV41" s="74">
        <v>0</v>
      </c>
      <c r="CW41" s="74"/>
      <c r="CX41" s="74"/>
      <c r="CY41" s="74">
        <v>0</v>
      </c>
      <c r="CZ41" s="74"/>
      <c r="DA41" s="74"/>
      <c r="DB41" s="74">
        <v>0</v>
      </c>
      <c r="DC41" s="74"/>
      <c r="DD41" s="74"/>
      <c r="DE41" s="74">
        <v>0</v>
      </c>
      <c r="DF41" s="74"/>
      <c r="DG41" s="74"/>
      <c r="DH41" s="74">
        <v>0</v>
      </c>
      <c r="DI41" s="74"/>
      <c r="DJ41" s="74"/>
      <c r="DK41" s="74">
        <v>0</v>
      </c>
      <c r="DL41" s="74"/>
      <c r="DM41" s="74"/>
    </row>
    <row r="42" spans="1:117" s="75" customFormat="1" ht="15" customHeight="1" x14ac:dyDescent="0.25">
      <c r="A42" s="93">
        <v>36</v>
      </c>
      <c r="B42" s="94" t="s">
        <v>297</v>
      </c>
      <c r="C42" s="95" t="s">
        <v>158</v>
      </c>
      <c r="D42" s="96">
        <v>30</v>
      </c>
      <c r="E42" s="95"/>
      <c r="F42" s="95"/>
      <c r="G42" s="95">
        <f>Tab_Base[[#This Row],[HCM]]*Tab_Base[[#This Row],[NB Gp CM]]*1.5</f>
        <v>0</v>
      </c>
      <c r="H42" s="95"/>
      <c r="I42" s="95"/>
      <c r="J42" s="95">
        <f>Tab_Base[[#This Row],[HTD]]*I42</f>
        <v>0</v>
      </c>
      <c r="K42" s="95"/>
      <c r="L42" s="95">
        <f>Tab_Base[[#This Row],[TOTAL HCM converties en HTD (coeff : 1,5)]]+Tab_Base[[#This Row],[TOTAL HTD]]</f>
        <v>0</v>
      </c>
      <c r="M42" s="70">
        <f>SUMPRODUCT((MOD(COLUMN(Tab_Base[[#This Row],[CM1]:[PA31]]),3)=1)*1,Tab_Base[[#This Row],[CM1]:[PA31]])</f>
        <v>0</v>
      </c>
      <c r="N42" s="70">
        <f>Tab_Base[[#This Row],[TOTAL HCM converties en HTD (coeff : 1,5)]]-Tab_Base[[#This Row],[CMrépartis]]</f>
        <v>0</v>
      </c>
      <c r="O42" s="70" t="str">
        <f>IF(Tab_Base[[#This Row],[CMrépartis]]&gt;Tab_Base[[#This Row],[TOTAL HCM converties en HTD (coeff : 1,5)]],"dépassement","")</f>
        <v/>
      </c>
      <c r="P42" s="71">
        <f>SUMPRODUCT((MOD(COLUMN(Tab_Base[[#This Row],[CM1]:[PA31]]),3)=2)*1,Tab_Base[[#This Row],[CM1]:[PA31]])</f>
        <v>0</v>
      </c>
      <c r="Q42" s="70">
        <f>Tab_Base[[#This Row],[TOTAL HTD]]-Tab_Base[[#This Row],[TDrépartis]]</f>
        <v>0</v>
      </c>
      <c r="R42" s="72" t="str">
        <f>IF(Tab_Base[[#This Row],[TDrépartis]]&gt;Tab_Base[[#This Row],[TOTAL HTD]],"dépassement","")</f>
        <v/>
      </c>
      <c r="S42" s="72">
        <f>SUMPRODUCT((MOD(COLUMN(Tab_Base[[#This Row],[CM1]:[PA31]]),3)=0)*1,Tab_Base[[#This Row],[CM1]:[PA31]])</f>
        <v>0</v>
      </c>
      <c r="T42" s="72">
        <f>Tab_Base[[#This Row],[TOTAL PA]]-Tab_Base[[#This Row],[Parépartis]]</f>
        <v>0</v>
      </c>
      <c r="U42" s="72" t="str">
        <f>IF(Tab_Base[[#This Row],[Parépartis]]&gt;Tab_Base[[#This Row],[TOTAL PA]],"dépassement","")</f>
        <v/>
      </c>
      <c r="V42" s="73"/>
      <c r="W42" s="73"/>
      <c r="X42" s="73"/>
      <c r="Y42" s="74">
        <v>0</v>
      </c>
      <c r="Z42" s="74"/>
      <c r="AA42" s="74"/>
      <c r="AB42" s="74">
        <v>0</v>
      </c>
      <c r="AC42" s="74"/>
      <c r="AD42" s="74"/>
      <c r="AE42" s="74">
        <v>0</v>
      </c>
      <c r="AF42" s="74"/>
      <c r="AG42" s="74"/>
      <c r="AH42" s="74">
        <v>0</v>
      </c>
      <c r="AI42" s="74"/>
      <c r="AJ42" s="74"/>
      <c r="AK42" s="74">
        <v>0</v>
      </c>
      <c r="AL42" s="74"/>
      <c r="AM42" s="74"/>
      <c r="AN42" s="74">
        <v>0</v>
      </c>
      <c r="AO42" s="74"/>
      <c r="AP42" s="74"/>
      <c r="AQ42" s="74">
        <v>0</v>
      </c>
      <c r="AR42" s="74"/>
      <c r="AS42" s="74"/>
      <c r="AT42" s="74">
        <v>0</v>
      </c>
      <c r="AU42" s="74"/>
      <c r="AV42" s="74"/>
      <c r="AW42" s="74">
        <v>0</v>
      </c>
      <c r="AX42" s="74"/>
      <c r="AY42" s="74"/>
      <c r="AZ42" s="74">
        <v>0</v>
      </c>
      <c r="BA42" s="74"/>
      <c r="BB42" s="74"/>
      <c r="BC42" s="74">
        <v>0</v>
      </c>
      <c r="BD42" s="74"/>
      <c r="BE42" s="74"/>
      <c r="BF42" s="74">
        <v>0</v>
      </c>
      <c r="BG42" s="74"/>
      <c r="BH42" s="74"/>
      <c r="BI42" s="74">
        <v>0</v>
      </c>
      <c r="BJ42" s="74"/>
      <c r="BK42" s="74"/>
      <c r="BL42" s="74">
        <v>0</v>
      </c>
      <c r="BM42" s="74"/>
      <c r="BN42" s="74"/>
      <c r="BO42" s="74">
        <v>0</v>
      </c>
      <c r="BP42" s="74"/>
      <c r="BQ42" s="74"/>
      <c r="BR42" s="74">
        <v>0</v>
      </c>
      <c r="BS42" s="74"/>
      <c r="BT42" s="74"/>
      <c r="BU42" s="74">
        <v>0</v>
      </c>
      <c r="BV42" s="74"/>
      <c r="BW42" s="74"/>
      <c r="BX42" s="74">
        <v>0</v>
      </c>
      <c r="BY42" s="74"/>
      <c r="BZ42" s="74"/>
      <c r="CA42" s="74">
        <v>0</v>
      </c>
      <c r="CB42" s="74"/>
      <c r="CC42" s="74"/>
      <c r="CD42" s="74">
        <v>0</v>
      </c>
      <c r="CE42" s="74"/>
      <c r="CF42" s="74"/>
      <c r="CG42" s="74">
        <v>0</v>
      </c>
      <c r="CH42" s="74"/>
      <c r="CI42" s="74"/>
      <c r="CJ42" s="74">
        <v>0</v>
      </c>
      <c r="CK42" s="74"/>
      <c r="CL42" s="74"/>
      <c r="CM42" s="74">
        <v>0</v>
      </c>
      <c r="CN42" s="74"/>
      <c r="CO42" s="74"/>
      <c r="CP42" s="74">
        <v>0</v>
      </c>
      <c r="CQ42" s="74"/>
      <c r="CR42" s="74"/>
      <c r="CS42" s="74">
        <v>0</v>
      </c>
      <c r="CT42" s="74"/>
      <c r="CU42" s="74"/>
      <c r="CV42" s="74">
        <v>0</v>
      </c>
      <c r="CW42" s="74"/>
      <c r="CX42" s="74"/>
      <c r="CY42" s="74">
        <v>0</v>
      </c>
      <c r="CZ42" s="74"/>
      <c r="DA42" s="74"/>
      <c r="DB42" s="74">
        <v>0</v>
      </c>
      <c r="DC42" s="74"/>
      <c r="DD42" s="74"/>
      <c r="DE42" s="74">
        <v>0</v>
      </c>
      <c r="DF42" s="74"/>
      <c r="DG42" s="74"/>
      <c r="DH42" s="74">
        <v>0</v>
      </c>
      <c r="DI42" s="74"/>
      <c r="DJ42" s="74"/>
      <c r="DK42" s="74">
        <v>0</v>
      </c>
      <c r="DL42" s="74"/>
      <c r="DM42" s="74"/>
    </row>
    <row r="43" spans="1:117" s="75" customFormat="1" ht="15" customHeight="1" x14ac:dyDescent="0.25">
      <c r="A43" s="90">
        <v>37</v>
      </c>
      <c r="B43" s="90" t="s">
        <v>298</v>
      </c>
      <c r="C43" s="90" t="s">
        <v>186</v>
      </c>
      <c r="D43" s="97">
        <v>6</v>
      </c>
      <c r="E43" s="116">
        <v>36</v>
      </c>
      <c r="F43" s="116">
        <v>1</v>
      </c>
      <c r="G43" s="67">
        <f>Tab_Base[[#This Row],[HCM]]*Tab_Base[[#This Row],[NB Gp CM]]*1.5</f>
        <v>54</v>
      </c>
      <c r="H43" s="118">
        <v>0</v>
      </c>
      <c r="I43" s="118"/>
      <c r="J43" s="69">
        <f>Tab_Base[[#This Row],[HTD]]*I43</f>
        <v>0</v>
      </c>
      <c r="K43" s="69"/>
      <c r="L43" s="65">
        <f>Tab_Base[[#This Row],[TOTAL HCM converties en HTD (coeff : 1,5)]]+Tab_Base[[#This Row],[TOTAL HTD]]</f>
        <v>54</v>
      </c>
      <c r="M43" s="70">
        <f>SUMPRODUCT((MOD(COLUMN(Tab_Base[[#This Row],[CM1]:[PA31]]),3)=1)*1,Tab_Base[[#This Row],[CM1]:[PA31]])</f>
        <v>54</v>
      </c>
      <c r="N43" s="70">
        <f>Tab_Base[[#This Row],[TOTAL HCM converties en HTD (coeff : 1,5)]]-Tab_Base[[#This Row],[CMrépartis]]</f>
        <v>0</v>
      </c>
      <c r="O43" s="70" t="str">
        <f>IF(Tab_Base[[#This Row],[CMrépartis]]&gt;Tab_Base[[#This Row],[TOTAL HCM converties en HTD (coeff : 1,5)]],"dépassement","")</f>
        <v/>
      </c>
      <c r="P43" s="71">
        <f>SUMPRODUCT((MOD(COLUMN(Tab_Base[[#This Row],[CM1]:[PA31]]),3)=2)*1,Tab_Base[[#This Row],[CM1]:[PA31]])</f>
        <v>0</v>
      </c>
      <c r="Q43" s="70">
        <f>Tab_Base[[#This Row],[TOTAL HTD]]-Tab_Base[[#This Row],[TDrépartis]]</f>
        <v>0</v>
      </c>
      <c r="R43" s="72" t="str">
        <f>IF(Tab_Base[[#This Row],[TDrépartis]]&gt;Tab_Base[[#This Row],[TOTAL HTD]],"dépassement","")</f>
        <v/>
      </c>
      <c r="S43" s="72">
        <f>SUMPRODUCT((MOD(COLUMN(Tab_Base[[#This Row],[CM1]:[PA31]]),3)=0)*1,Tab_Base[[#This Row],[CM1]:[PA31]])</f>
        <v>0</v>
      </c>
      <c r="T43" s="72">
        <f>Tab_Base[[#This Row],[TOTAL PA]]-Tab_Base[[#This Row],[Parépartis]]</f>
        <v>0</v>
      </c>
      <c r="U43" s="72" t="str">
        <f>IF(Tab_Base[[#This Row],[Parépartis]]&gt;Tab_Base[[#This Row],[TOTAL PA]],"dépassement","")</f>
        <v/>
      </c>
      <c r="V43" s="73"/>
      <c r="W43" s="73"/>
      <c r="X43" s="73"/>
      <c r="Y43" s="74">
        <v>54</v>
      </c>
      <c r="Z43" s="74"/>
      <c r="AA43" s="74"/>
      <c r="AB43" s="74">
        <v>0</v>
      </c>
      <c r="AC43" s="74"/>
      <c r="AD43" s="74"/>
      <c r="AE43" s="74">
        <v>0</v>
      </c>
      <c r="AF43" s="74"/>
      <c r="AG43" s="74"/>
      <c r="AH43" s="74">
        <v>0</v>
      </c>
      <c r="AI43" s="74"/>
      <c r="AJ43" s="74"/>
      <c r="AK43" s="74">
        <v>0</v>
      </c>
      <c r="AL43" s="74"/>
      <c r="AM43" s="74"/>
      <c r="AN43" s="74">
        <v>0</v>
      </c>
      <c r="AO43" s="74"/>
      <c r="AP43" s="74"/>
      <c r="AQ43" s="74">
        <v>0</v>
      </c>
      <c r="AR43" s="74"/>
      <c r="AS43" s="74"/>
      <c r="AT43" s="74">
        <v>0</v>
      </c>
      <c r="AU43" s="74"/>
      <c r="AV43" s="74"/>
      <c r="AW43" s="74">
        <v>0</v>
      </c>
      <c r="AX43" s="74"/>
      <c r="AY43" s="74"/>
      <c r="AZ43" s="74">
        <v>0</v>
      </c>
      <c r="BA43" s="74"/>
      <c r="BB43" s="74"/>
      <c r="BC43" s="74">
        <v>0</v>
      </c>
      <c r="BD43" s="74"/>
      <c r="BE43" s="74"/>
      <c r="BF43" s="74">
        <v>0</v>
      </c>
      <c r="BG43" s="74"/>
      <c r="BH43" s="74"/>
      <c r="BI43" s="74">
        <v>0</v>
      </c>
      <c r="BJ43" s="74"/>
      <c r="BK43" s="74"/>
      <c r="BL43" s="74">
        <v>0</v>
      </c>
      <c r="BM43" s="74"/>
      <c r="BN43" s="74"/>
      <c r="BO43" s="74">
        <v>0</v>
      </c>
      <c r="BP43" s="74"/>
      <c r="BQ43" s="74"/>
      <c r="BR43" s="74">
        <v>0</v>
      </c>
      <c r="BS43" s="74"/>
      <c r="BT43" s="74"/>
      <c r="BU43" s="74">
        <v>0</v>
      </c>
      <c r="BV43" s="74"/>
      <c r="BW43" s="74"/>
      <c r="BX43" s="74">
        <v>0</v>
      </c>
      <c r="BY43" s="74"/>
      <c r="BZ43" s="74"/>
      <c r="CA43" s="74">
        <v>0</v>
      </c>
      <c r="CB43" s="74"/>
      <c r="CC43" s="74"/>
      <c r="CD43" s="74">
        <v>0</v>
      </c>
      <c r="CE43" s="74"/>
      <c r="CF43" s="74"/>
      <c r="CG43" s="74">
        <v>0</v>
      </c>
      <c r="CH43" s="74"/>
      <c r="CI43" s="74"/>
      <c r="CJ43" s="74">
        <v>0</v>
      </c>
      <c r="CK43" s="74"/>
      <c r="CL43" s="74"/>
      <c r="CM43" s="74">
        <v>0</v>
      </c>
      <c r="CN43" s="74"/>
      <c r="CO43" s="74"/>
      <c r="CP43" s="74">
        <v>0</v>
      </c>
      <c r="CQ43" s="74"/>
      <c r="CR43" s="74"/>
      <c r="CS43" s="74">
        <v>0</v>
      </c>
      <c r="CT43" s="74"/>
      <c r="CU43" s="74"/>
      <c r="CV43" s="74">
        <v>0</v>
      </c>
      <c r="CW43" s="74"/>
      <c r="CX43" s="74"/>
      <c r="CY43" s="74">
        <v>0</v>
      </c>
      <c r="CZ43" s="74"/>
      <c r="DA43" s="74"/>
      <c r="DB43" s="74">
        <v>0</v>
      </c>
      <c r="DC43" s="74"/>
      <c r="DD43" s="74"/>
      <c r="DE43" s="74">
        <v>0</v>
      </c>
      <c r="DF43" s="74"/>
      <c r="DG43" s="74"/>
      <c r="DH43" s="74">
        <v>0</v>
      </c>
      <c r="DI43" s="74"/>
      <c r="DJ43" s="74"/>
      <c r="DK43" s="74">
        <v>0</v>
      </c>
      <c r="DL43" s="74"/>
      <c r="DM43" s="74"/>
    </row>
    <row r="44" spans="1:117" s="75" customFormat="1" ht="15" customHeight="1" x14ac:dyDescent="0.25">
      <c r="A44" s="90">
        <v>38</v>
      </c>
      <c r="B44" s="90" t="s">
        <v>299</v>
      </c>
      <c r="C44" s="90" t="s">
        <v>187</v>
      </c>
      <c r="D44" s="97">
        <v>9</v>
      </c>
      <c r="E44" s="116">
        <v>0</v>
      </c>
      <c r="F44" s="117"/>
      <c r="G44" s="67">
        <f>Tab_Base[[#This Row],[HCM]]*Tab_Base[[#This Row],[NB Gp CM]]*1.5</f>
        <v>0</v>
      </c>
      <c r="H44" s="118">
        <v>54</v>
      </c>
      <c r="I44" s="118">
        <v>1</v>
      </c>
      <c r="J44" s="69">
        <f>Tab_Base[[#This Row],[HTD]]*I44</f>
        <v>54</v>
      </c>
      <c r="K44" s="69"/>
      <c r="L44" s="65">
        <f>Tab_Base[[#This Row],[TOTAL HCM converties en HTD (coeff : 1,5)]]+Tab_Base[[#This Row],[TOTAL HTD]]</f>
        <v>54</v>
      </c>
      <c r="M44" s="70">
        <f>SUMPRODUCT((MOD(COLUMN(Tab_Base[[#This Row],[CM1]:[PA31]]),3)=1)*1,Tab_Base[[#This Row],[CM1]:[PA31]])</f>
        <v>0</v>
      </c>
      <c r="N44" s="70">
        <f>Tab_Base[[#This Row],[TOTAL HCM converties en HTD (coeff : 1,5)]]-Tab_Base[[#This Row],[CMrépartis]]</f>
        <v>0</v>
      </c>
      <c r="O44" s="70" t="str">
        <f>IF(Tab_Base[[#This Row],[CMrépartis]]&gt;Tab_Base[[#This Row],[TOTAL HCM converties en HTD (coeff : 1,5)]],"dépassement","")</f>
        <v/>
      </c>
      <c r="P44" s="71">
        <f>SUMPRODUCT((MOD(COLUMN(Tab_Base[[#This Row],[CM1]:[PA31]]),3)=2)*1,Tab_Base[[#This Row],[CM1]:[PA31]])</f>
        <v>54</v>
      </c>
      <c r="Q44" s="70">
        <f>Tab_Base[[#This Row],[TOTAL HTD]]-Tab_Base[[#This Row],[TDrépartis]]</f>
        <v>0</v>
      </c>
      <c r="R44" s="72" t="str">
        <f>IF(Tab_Base[[#This Row],[TDrépartis]]&gt;Tab_Base[[#This Row],[TOTAL HTD]],"dépassement","")</f>
        <v/>
      </c>
      <c r="S44" s="72">
        <f>SUMPRODUCT((MOD(COLUMN(Tab_Base[[#This Row],[CM1]:[PA31]]),3)=0)*1,Tab_Base[[#This Row],[CM1]:[PA31]])</f>
        <v>0</v>
      </c>
      <c r="T44" s="72">
        <f>Tab_Base[[#This Row],[TOTAL PA]]-Tab_Base[[#This Row],[Parépartis]]</f>
        <v>0</v>
      </c>
      <c r="U44" s="72" t="str">
        <f>IF(Tab_Base[[#This Row],[Parépartis]]&gt;Tab_Base[[#This Row],[TOTAL PA]],"dépassement","")</f>
        <v/>
      </c>
      <c r="V44" s="73"/>
      <c r="W44" s="73"/>
      <c r="X44" s="73"/>
      <c r="Y44" s="74">
        <v>0</v>
      </c>
      <c r="Z44" s="74">
        <v>3</v>
      </c>
      <c r="AA44" s="74"/>
      <c r="AB44" s="74">
        <v>0</v>
      </c>
      <c r="AC44" s="74">
        <v>3</v>
      </c>
      <c r="AD44" s="74"/>
      <c r="AE44" s="74">
        <v>0</v>
      </c>
      <c r="AF44" s="74">
        <v>9</v>
      </c>
      <c r="AG44" s="74"/>
      <c r="AH44" s="74">
        <v>0</v>
      </c>
      <c r="AI44" s="74">
        <v>12</v>
      </c>
      <c r="AJ44" s="74"/>
      <c r="AK44" s="74">
        <v>0</v>
      </c>
      <c r="AL44" s="74"/>
      <c r="AM44" s="74"/>
      <c r="AN44" s="74">
        <v>0</v>
      </c>
      <c r="AO44" s="74"/>
      <c r="AP44" s="74"/>
      <c r="AQ44" s="74">
        <v>0</v>
      </c>
      <c r="AR44" s="74">
        <v>6</v>
      </c>
      <c r="AS44" s="74"/>
      <c r="AT44" s="74">
        <v>0</v>
      </c>
      <c r="AU44" s="74"/>
      <c r="AV44" s="74"/>
      <c r="AW44" s="74">
        <v>0</v>
      </c>
      <c r="AX44" s="74"/>
      <c r="AY44" s="74"/>
      <c r="AZ44" s="74">
        <v>0</v>
      </c>
      <c r="BA44" s="74"/>
      <c r="BB44" s="74"/>
      <c r="BC44" s="74">
        <v>0</v>
      </c>
      <c r="BD44" s="74"/>
      <c r="BE44" s="74"/>
      <c r="BF44" s="74">
        <v>0</v>
      </c>
      <c r="BG44" s="74">
        <v>21</v>
      </c>
      <c r="BH44" s="74"/>
      <c r="BI44" s="74">
        <v>0</v>
      </c>
      <c r="BJ44" s="74"/>
      <c r="BK44" s="74"/>
      <c r="BL44" s="74">
        <v>0</v>
      </c>
      <c r="BM44" s="74"/>
      <c r="BN44" s="74"/>
      <c r="BO44" s="74">
        <v>0</v>
      </c>
      <c r="BP44" s="74"/>
      <c r="BQ44" s="74"/>
      <c r="BR44" s="74">
        <v>0</v>
      </c>
      <c r="BS44" s="74"/>
      <c r="BT44" s="74"/>
      <c r="BU44" s="74">
        <v>0</v>
      </c>
      <c r="BV44" s="74"/>
      <c r="BW44" s="74"/>
      <c r="BX44" s="74">
        <v>0</v>
      </c>
      <c r="BY44" s="74"/>
      <c r="BZ44" s="74"/>
      <c r="CA44" s="74">
        <v>0</v>
      </c>
      <c r="CB44" s="74"/>
      <c r="CC44" s="74"/>
      <c r="CD44" s="74">
        <v>0</v>
      </c>
      <c r="CE44" s="74"/>
      <c r="CF44" s="74"/>
      <c r="CG44" s="74">
        <v>0</v>
      </c>
      <c r="CH44" s="74"/>
      <c r="CI44" s="74"/>
      <c r="CJ44" s="74">
        <v>0</v>
      </c>
      <c r="CK44" s="74"/>
      <c r="CL44" s="74"/>
      <c r="CM44" s="74">
        <v>0</v>
      </c>
      <c r="CN44" s="74"/>
      <c r="CO44" s="74"/>
      <c r="CP44" s="74">
        <v>0</v>
      </c>
      <c r="CQ44" s="74"/>
      <c r="CR44" s="74"/>
      <c r="CS44" s="74">
        <v>0</v>
      </c>
      <c r="CT44" s="74"/>
      <c r="CU44" s="74"/>
      <c r="CV44" s="74">
        <v>0</v>
      </c>
      <c r="CW44" s="74"/>
      <c r="CX44" s="74"/>
      <c r="CY44" s="74">
        <v>0</v>
      </c>
      <c r="CZ44" s="74"/>
      <c r="DA44" s="74"/>
      <c r="DB44" s="74">
        <v>0</v>
      </c>
      <c r="DC44" s="74"/>
      <c r="DD44" s="74"/>
      <c r="DE44" s="74">
        <v>0</v>
      </c>
      <c r="DF44" s="74"/>
      <c r="DG44" s="74"/>
      <c r="DH44" s="74">
        <v>0</v>
      </c>
      <c r="DI44" s="74"/>
      <c r="DJ44" s="74"/>
      <c r="DK44" s="74">
        <v>0</v>
      </c>
      <c r="DL44" s="74"/>
      <c r="DM44" s="74"/>
    </row>
    <row r="45" spans="1:117" s="75" customFormat="1" ht="15" customHeight="1" x14ac:dyDescent="0.25">
      <c r="A45" s="90">
        <v>39</v>
      </c>
      <c r="B45" s="98" t="s">
        <v>268</v>
      </c>
      <c r="C45" s="98" t="s">
        <v>162</v>
      </c>
      <c r="D45" s="99">
        <v>6</v>
      </c>
      <c r="E45" s="116">
        <v>36</v>
      </c>
      <c r="F45" s="116">
        <v>1</v>
      </c>
      <c r="G45" s="67">
        <f>Tab_Base[[#This Row],[HCM]]*Tab_Base[[#This Row],[NB Gp CM]]*1.5</f>
        <v>54</v>
      </c>
      <c r="H45" s="118"/>
      <c r="I45" s="118"/>
      <c r="J45" s="69">
        <f>Tab_Base[[#This Row],[HTD]]*I45</f>
        <v>0</v>
      </c>
      <c r="K45" s="69"/>
      <c r="L45" s="65">
        <f>Tab_Base[[#This Row],[TOTAL HCM converties en HTD (coeff : 1,5)]]+Tab_Base[[#This Row],[TOTAL HTD]]</f>
        <v>54</v>
      </c>
      <c r="M45" s="70">
        <f>SUMPRODUCT((MOD(COLUMN(Tab_Base[[#This Row],[CM1]:[PA31]]),3)=1)*1,Tab_Base[[#This Row],[CM1]:[PA31]])</f>
        <v>43.5</v>
      </c>
      <c r="N45" s="70">
        <f>Tab_Base[[#This Row],[TOTAL HCM converties en HTD (coeff : 1,5)]]-Tab_Base[[#This Row],[CMrépartis]]</f>
        <v>10.5</v>
      </c>
      <c r="O45" s="70" t="str">
        <f>IF(Tab_Base[[#This Row],[CMrépartis]]&gt;Tab_Base[[#This Row],[TOTAL HCM converties en HTD (coeff : 1,5)]],"dépassement","")</f>
        <v/>
      </c>
      <c r="P45" s="71">
        <f>SUMPRODUCT((MOD(COLUMN(Tab_Base[[#This Row],[CM1]:[PA31]]),3)=2)*1,Tab_Base[[#This Row],[CM1]:[PA31]])</f>
        <v>0</v>
      </c>
      <c r="Q45" s="70">
        <f>Tab_Base[[#This Row],[TOTAL HTD]]-Tab_Base[[#This Row],[TDrépartis]]</f>
        <v>0</v>
      </c>
      <c r="R45" s="72" t="str">
        <f>IF(Tab_Base[[#This Row],[TDrépartis]]&gt;Tab_Base[[#This Row],[TOTAL HTD]],"dépassement","")</f>
        <v/>
      </c>
      <c r="S45" s="72">
        <f>SUMPRODUCT((MOD(COLUMN(Tab_Base[[#This Row],[CM1]:[PA31]]),3)=0)*1,Tab_Base[[#This Row],[CM1]:[PA31]])</f>
        <v>0</v>
      </c>
      <c r="T45" s="72">
        <f>Tab_Base[[#This Row],[TOTAL PA]]-Tab_Base[[#This Row],[Parépartis]]</f>
        <v>0</v>
      </c>
      <c r="U45" s="72" t="str">
        <f>IF(Tab_Base[[#This Row],[Parépartis]]&gt;Tab_Base[[#This Row],[TOTAL PA]],"dépassement","")</f>
        <v/>
      </c>
      <c r="V45" s="73"/>
      <c r="W45" s="73"/>
      <c r="X45" s="73"/>
      <c r="Y45" s="74">
        <v>0</v>
      </c>
      <c r="Z45" s="74"/>
      <c r="AA45" s="74"/>
      <c r="AB45" s="74">
        <v>0</v>
      </c>
      <c r="AC45" s="74"/>
      <c r="AD45" s="74"/>
      <c r="AE45" s="74">
        <v>9</v>
      </c>
      <c r="AF45" s="74"/>
      <c r="AG45" s="74"/>
      <c r="AH45" s="74">
        <v>12</v>
      </c>
      <c r="AI45" s="74"/>
      <c r="AJ45" s="74"/>
      <c r="AK45" s="74">
        <v>0</v>
      </c>
      <c r="AL45" s="74"/>
      <c r="AM45" s="74"/>
      <c r="AN45" s="74">
        <v>0</v>
      </c>
      <c r="AO45" s="74"/>
      <c r="AP45" s="74"/>
      <c r="AQ45" s="74">
        <v>0</v>
      </c>
      <c r="AR45" s="74"/>
      <c r="AS45" s="74"/>
      <c r="AT45" s="74">
        <v>0</v>
      </c>
      <c r="AU45" s="74"/>
      <c r="AV45" s="74"/>
      <c r="AW45" s="74">
        <v>0</v>
      </c>
      <c r="AX45" s="74"/>
      <c r="AY45" s="74"/>
      <c r="AZ45" s="74">
        <v>0</v>
      </c>
      <c r="BA45" s="74"/>
      <c r="BB45" s="74"/>
      <c r="BC45" s="74">
        <v>0</v>
      </c>
      <c r="BD45" s="74"/>
      <c r="BE45" s="74"/>
      <c r="BF45" s="74">
        <v>0</v>
      </c>
      <c r="BG45" s="74"/>
      <c r="BH45" s="74"/>
      <c r="BI45" s="74">
        <v>0</v>
      </c>
      <c r="BJ45" s="74"/>
      <c r="BK45" s="74"/>
      <c r="BL45" s="74">
        <v>0</v>
      </c>
      <c r="BM45" s="74"/>
      <c r="BN45" s="74"/>
      <c r="BO45" s="74">
        <v>0</v>
      </c>
      <c r="BP45" s="74"/>
      <c r="BQ45" s="74"/>
      <c r="BR45" s="74">
        <v>0</v>
      </c>
      <c r="BS45" s="74"/>
      <c r="BT45" s="74"/>
      <c r="BU45" s="74">
        <v>0</v>
      </c>
      <c r="BV45" s="74"/>
      <c r="BW45" s="74"/>
      <c r="BX45" s="74">
        <v>0</v>
      </c>
      <c r="BY45" s="74"/>
      <c r="BZ45" s="74"/>
      <c r="CA45" s="74">
        <v>0</v>
      </c>
      <c r="CB45" s="74"/>
      <c r="CC45" s="74"/>
      <c r="CD45" s="74">
        <v>0</v>
      </c>
      <c r="CE45" s="74"/>
      <c r="CF45" s="74"/>
      <c r="CG45" s="74">
        <v>0</v>
      </c>
      <c r="CH45" s="74"/>
      <c r="CI45" s="74"/>
      <c r="CJ45" s="74">
        <v>0</v>
      </c>
      <c r="CK45" s="74"/>
      <c r="CL45" s="74"/>
      <c r="CM45" s="74">
        <v>0</v>
      </c>
      <c r="CN45" s="74"/>
      <c r="CO45" s="74"/>
      <c r="CP45" s="74">
        <v>0</v>
      </c>
      <c r="CQ45" s="74"/>
      <c r="CR45" s="74"/>
      <c r="CS45" s="74">
        <v>0</v>
      </c>
      <c r="CT45" s="74"/>
      <c r="CU45" s="74"/>
      <c r="CV45" s="74">
        <v>0</v>
      </c>
      <c r="CW45" s="74"/>
      <c r="CX45" s="74"/>
      <c r="CY45" s="74">
        <v>22.5</v>
      </c>
      <c r="CZ45" s="74"/>
      <c r="DA45" s="74"/>
      <c r="DB45" s="74">
        <v>0</v>
      </c>
      <c r="DC45" s="74"/>
      <c r="DD45" s="74"/>
      <c r="DE45" s="74">
        <v>0</v>
      </c>
      <c r="DF45" s="74"/>
      <c r="DG45" s="74"/>
      <c r="DH45" s="74">
        <v>0</v>
      </c>
      <c r="DI45" s="74"/>
      <c r="DJ45" s="74"/>
      <c r="DK45" s="74">
        <v>0</v>
      </c>
      <c r="DL45" s="74"/>
      <c r="DM45" s="74"/>
    </row>
    <row r="46" spans="1:117" s="75" customFormat="1" ht="15" customHeight="1" x14ac:dyDescent="0.25">
      <c r="A46" s="90">
        <v>40</v>
      </c>
      <c r="B46" s="90" t="s">
        <v>300</v>
      </c>
      <c r="C46" s="98" t="s">
        <v>188</v>
      </c>
      <c r="D46" s="99">
        <v>6</v>
      </c>
      <c r="E46" s="116">
        <v>36</v>
      </c>
      <c r="F46" s="117">
        <v>1</v>
      </c>
      <c r="G46" s="67">
        <f>Tab_Base[[#This Row],[HCM]]*Tab_Base[[#This Row],[NB Gp CM]]*1.5</f>
        <v>54</v>
      </c>
      <c r="H46" s="118">
        <v>0</v>
      </c>
      <c r="I46" s="118"/>
      <c r="J46" s="69">
        <f>Tab_Base[[#This Row],[HTD]]*I46</f>
        <v>0</v>
      </c>
      <c r="K46" s="69"/>
      <c r="L46" s="65">
        <f>Tab_Base[[#This Row],[TOTAL HCM converties en HTD (coeff : 1,5)]]+Tab_Base[[#This Row],[TOTAL HTD]]</f>
        <v>54</v>
      </c>
      <c r="M46" s="70">
        <f>SUMPRODUCT((MOD(COLUMN(Tab_Base[[#This Row],[CM1]:[PA31]]),3)=1)*1,Tab_Base[[#This Row],[CM1]:[PA31]])</f>
        <v>54</v>
      </c>
      <c r="N46" s="70">
        <f>Tab_Base[[#This Row],[TOTAL HCM converties en HTD (coeff : 1,5)]]-Tab_Base[[#This Row],[CMrépartis]]</f>
        <v>0</v>
      </c>
      <c r="O46" s="70" t="str">
        <f>IF(Tab_Base[[#This Row],[CMrépartis]]&gt;Tab_Base[[#This Row],[TOTAL HCM converties en HTD (coeff : 1,5)]],"dépassement","")</f>
        <v/>
      </c>
      <c r="P46" s="71">
        <f>SUMPRODUCT((MOD(COLUMN(Tab_Base[[#This Row],[CM1]:[PA31]]),3)=2)*1,Tab_Base[[#This Row],[CM1]:[PA31]])</f>
        <v>0</v>
      </c>
      <c r="Q46" s="70">
        <f>Tab_Base[[#This Row],[TOTAL HTD]]-Tab_Base[[#This Row],[TDrépartis]]</f>
        <v>0</v>
      </c>
      <c r="R46" s="72" t="str">
        <f>IF(Tab_Base[[#This Row],[TDrépartis]]&gt;Tab_Base[[#This Row],[TOTAL HTD]],"dépassement","")</f>
        <v/>
      </c>
      <c r="S46" s="72">
        <f>SUMPRODUCT((MOD(COLUMN(Tab_Base[[#This Row],[CM1]:[PA31]]),3)=0)*1,Tab_Base[[#This Row],[CM1]:[PA31]])</f>
        <v>0</v>
      </c>
      <c r="T46" s="72">
        <f>Tab_Base[[#This Row],[TOTAL PA]]-Tab_Base[[#This Row],[Parépartis]]</f>
        <v>0</v>
      </c>
      <c r="U46" s="72" t="str">
        <f>IF(Tab_Base[[#This Row],[Parépartis]]&gt;Tab_Base[[#This Row],[TOTAL PA]],"dépassement","")</f>
        <v/>
      </c>
      <c r="V46" s="73"/>
      <c r="W46" s="73"/>
      <c r="X46" s="73"/>
      <c r="Y46" s="74">
        <v>0</v>
      </c>
      <c r="Z46" s="74"/>
      <c r="AA46" s="74"/>
      <c r="AB46" s="74">
        <v>0</v>
      </c>
      <c r="AC46" s="74"/>
      <c r="AD46" s="74"/>
      <c r="AE46" s="74">
        <v>18</v>
      </c>
      <c r="AF46" s="74"/>
      <c r="AG46" s="74"/>
      <c r="AH46" s="74">
        <v>0</v>
      </c>
      <c r="AI46" s="74"/>
      <c r="AJ46" s="74"/>
      <c r="AK46" s="74">
        <v>0</v>
      </c>
      <c r="AL46" s="74"/>
      <c r="AM46" s="74"/>
      <c r="AN46" s="74">
        <v>0</v>
      </c>
      <c r="AO46" s="74"/>
      <c r="AP46" s="74"/>
      <c r="AQ46" s="74">
        <v>0</v>
      </c>
      <c r="AR46" s="74"/>
      <c r="AS46" s="74"/>
      <c r="AT46" s="74">
        <v>0</v>
      </c>
      <c r="AU46" s="74"/>
      <c r="AV46" s="74"/>
      <c r="AW46" s="74">
        <v>0</v>
      </c>
      <c r="AX46" s="74"/>
      <c r="AY46" s="74"/>
      <c r="AZ46" s="74">
        <v>0</v>
      </c>
      <c r="BA46" s="74"/>
      <c r="BB46" s="74"/>
      <c r="BC46" s="74">
        <v>0</v>
      </c>
      <c r="BD46" s="74"/>
      <c r="BE46" s="74"/>
      <c r="BF46" s="74">
        <v>0</v>
      </c>
      <c r="BG46" s="74"/>
      <c r="BH46" s="74"/>
      <c r="BI46" s="74">
        <v>0</v>
      </c>
      <c r="BJ46" s="74"/>
      <c r="BK46" s="74"/>
      <c r="BL46" s="74">
        <v>0</v>
      </c>
      <c r="BM46" s="74"/>
      <c r="BN46" s="74"/>
      <c r="BO46" s="74">
        <v>0</v>
      </c>
      <c r="BP46" s="74"/>
      <c r="BQ46" s="74"/>
      <c r="BR46" s="74">
        <v>0</v>
      </c>
      <c r="BS46" s="74"/>
      <c r="BT46" s="74"/>
      <c r="BU46" s="74">
        <v>0</v>
      </c>
      <c r="BV46" s="74"/>
      <c r="BW46" s="74"/>
      <c r="BX46" s="74">
        <v>0</v>
      </c>
      <c r="BY46" s="74"/>
      <c r="BZ46" s="74"/>
      <c r="CA46" s="74">
        <v>18</v>
      </c>
      <c r="CB46" s="74"/>
      <c r="CC46" s="74"/>
      <c r="CD46" s="74">
        <v>0</v>
      </c>
      <c r="CE46" s="74"/>
      <c r="CF46" s="74"/>
      <c r="CG46" s="74">
        <v>0</v>
      </c>
      <c r="CH46" s="74"/>
      <c r="CI46" s="74"/>
      <c r="CJ46" s="74">
        <v>0</v>
      </c>
      <c r="CK46" s="74"/>
      <c r="CL46" s="74"/>
      <c r="CM46" s="74">
        <v>0</v>
      </c>
      <c r="CN46" s="74"/>
      <c r="CO46" s="74"/>
      <c r="CP46" s="74">
        <v>0</v>
      </c>
      <c r="CQ46" s="74"/>
      <c r="CR46" s="74"/>
      <c r="CS46" s="74">
        <v>0</v>
      </c>
      <c r="CT46" s="74"/>
      <c r="CU46" s="74"/>
      <c r="CV46" s="74">
        <v>0</v>
      </c>
      <c r="CW46" s="74"/>
      <c r="CX46" s="74"/>
      <c r="CY46" s="74">
        <v>0</v>
      </c>
      <c r="CZ46" s="74"/>
      <c r="DA46" s="74"/>
      <c r="DB46" s="74">
        <v>0</v>
      </c>
      <c r="DC46" s="74"/>
      <c r="DD46" s="74"/>
      <c r="DE46" s="74">
        <v>0</v>
      </c>
      <c r="DF46" s="74"/>
      <c r="DG46" s="74"/>
      <c r="DH46" s="74">
        <v>0</v>
      </c>
      <c r="DI46" s="74"/>
      <c r="DJ46" s="74"/>
      <c r="DK46" s="74">
        <v>18</v>
      </c>
      <c r="DL46" s="74"/>
      <c r="DM46" s="74"/>
    </row>
    <row r="47" spans="1:117" s="75" customFormat="1" ht="15" customHeight="1" x14ac:dyDescent="0.25">
      <c r="A47" s="90">
        <v>41</v>
      </c>
      <c r="B47" s="90" t="s">
        <v>301</v>
      </c>
      <c r="C47" s="90" t="s">
        <v>189</v>
      </c>
      <c r="D47" s="97">
        <v>3</v>
      </c>
      <c r="E47" s="116">
        <v>0</v>
      </c>
      <c r="F47" s="116"/>
      <c r="G47" s="67">
        <f>Tab_Base[[#This Row],[HCM]]*Tab_Base[[#This Row],[NB Gp CM]]*1.5</f>
        <v>0</v>
      </c>
      <c r="H47" s="118">
        <v>18</v>
      </c>
      <c r="I47" s="118">
        <v>1</v>
      </c>
      <c r="J47" s="69">
        <f>Tab_Base[[#This Row],[HTD]]*I47</f>
        <v>18</v>
      </c>
      <c r="K47" s="69"/>
      <c r="L47" s="65">
        <f>Tab_Base[[#This Row],[TOTAL HCM converties en HTD (coeff : 1,5)]]+Tab_Base[[#This Row],[TOTAL HTD]]</f>
        <v>18</v>
      </c>
      <c r="M47" s="70">
        <f>SUMPRODUCT((MOD(COLUMN(Tab_Base[[#This Row],[CM1]:[PA31]]),3)=1)*1,Tab_Base[[#This Row],[CM1]:[PA31]])</f>
        <v>0</v>
      </c>
      <c r="N47" s="70">
        <f>Tab_Base[[#This Row],[TOTAL HCM converties en HTD (coeff : 1,5)]]-Tab_Base[[#This Row],[CMrépartis]]</f>
        <v>0</v>
      </c>
      <c r="O47" s="70" t="str">
        <f>IF(Tab_Base[[#This Row],[CMrépartis]]&gt;Tab_Base[[#This Row],[TOTAL HCM converties en HTD (coeff : 1,5)]],"dépassement","")</f>
        <v/>
      </c>
      <c r="P47" s="71">
        <f>SUMPRODUCT((MOD(COLUMN(Tab_Base[[#This Row],[CM1]:[PA31]]),3)=2)*1,Tab_Base[[#This Row],[CM1]:[PA31]])</f>
        <v>18</v>
      </c>
      <c r="Q47" s="70">
        <f>Tab_Base[[#This Row],[TOTAL HTD]]-Tab_Base[[#This Row],[TDrépartis]]</f>
        <v>0</v>
      </c>
      <c r="R47" s="72" t="str">
        <f>IF(Tab_Base[[#This Row],[TDrépartis]]&gt;Tab_Base[[#This Row],[TOTAL HTD]],"dépassement","")</f>
        <v/>
      </c>
      <c r="S47" s="72">
        <f>SUMPRODUCT((MOD(COLUMN(Tab_Base[[#This Row],[CM1]:[PA31]]),3)=0)*1,Tab_Base[[#This Row],[CM1]:[PA31]])</f>
        <v>0</v>
      </c>
      <c r="T47" s="72">
        <f>Tab_Base[[#This Row],[TOTAL PA]]-Tab_Base[[#This Row],[Parépartis]]</f>
        <v>0</v>
      </c>
      <c r="U47" s="72" t="str">
        <f>IF(Tab_Base[[#This Row],[Parépartis]]&gt;Tab_Base[[#This Row],[TOTAL PA]],"dépassement","")</f>
        <v/>
      </c>
      <c r="V47" s="73"/>
      <c r="W47" s="73"/>
      <c r="X47" s="73"/>
      <c r="Y47" s="74">
        <v>0</v>
      </c>
      <c r="Z47" s="74"/>
      <c r="AA47" s="74"/>
      <c r="AB47" s="74">
        <v>0</v>
      </c>
      <c r="AC47" s="74"/>
      <c r="AD47" s="74"/>
      <c r="AE47" s="74">
        <v>0</v>
      </c>
      <c r="AF47" s="74"/>
      <c r="AG47" s="74"/>
      <c r="AH47" s="74">
        <v>0</v>
      </c>
      <c r="AI47" s="74"/>
      <c r="AJ47" s="74"/>
      <c r="AK47" s="74">
        <v>0</v>
      </c>
      <c r="AL47" s="74"/>
      <c r="AM47" s="74"/>
      <c r="AN47" s="74">
        <v>0</v>
      </c>
      <c r="AO47" s="74"/>
      <c r="AP47" s="74"/>
      <c r="AQ47" s="74">
        <v>0</v>
      </c>
      <c r="AR47" s="74"/>
      <c r="AS47" s="74"/>
      <c r="AT47" s="74">
        <v>0</v>
      </c>
      <c r="AU47" s="74"/>
      <c r="AV47" s="74"/>
      <c r="AW47" s="74">
        <v>0</v>
      </c>
      <c r="AX47" s="74"/>
      <c r="AY47" s="74"/>
      <c r="AZ47" s="74">
        <v>0</v>
      </c>
      <c r="BA47" s="74"/>
      <c r="BB47" s="74"/>
      <c r="BC47" s="74">
        <v>0</v>
      </c>
      <c r="BD47" s="74"/>
      <c r="BE47" s="74"/>
      <c r="BF47" s="74">
        <v>0</v>
      </c>
      <c r="BG47" s="74"/>
      <c r="BH47" s="74"/>
      <c r="BI47" s="74">
        <v>0</v>
      </c>
      <c r="BJ47" s="74"/>
      <c r="BK47" s="74"/>
      <c r="BL47" s="74">
        <v>0</v>
      </c>
      <c r="BM47" s="74"/>
      <c r="BN47" s="74"/>
      <c r="BO47" s="74">
        <v>0</v>
      </c>
      <c r="BP47" s="74"/>
      <c r="BQ47" s="74"/>
      <c r="BR47" s="74">
        <v>0</v>
      </c>
      <c r="BS47" s="74"/>
      <c r="BT47" s="74"/>
      <c r="BU47" s="74">
        <v>0</v>
      </c>
      <c r="BV47" s="74"/>
      <c r="BW47" s="74"/>
      <c r="BX47" s="74">
        <v>0</v>
      </c>
      <c r="BY47" s="74"/>
      <c r="BZ47" s="74"/>
      <c r="CA47" s="74">
        <v>0</v>
      </c>
      <c r="CB47" s="74"/>
      <c r="CC47" s="74"/>
      <c r="CD47" s="74">
        <v>0</v>
      </c>
      <c r="CE47" s="74">
        <v>18</v>
      </c>
      <c r="CF47" s="74"/>
      <c r="CG47" s="74">
        <v>0</v>
      </c>
      <c r="CH47" s="74"/>
      <c r="CI47" s="74"/>
      <c r="CJ47" s="74">
        <v>0</v>
      </c>
      <c r="CK47" s="74"/>
      <c r="CL47" s="74"/>
      <c r="CM47" s="74">
        <v>0</v>
      </c>
      <c r="CN47" s="74"/>
      <c r="CO47" s="74"/>
      <c r="CP47" s="74">
        <v>0</v>
      </c>
      <c r="CQ47" s="74"/>
      <c r="CR47" s="74"/>
      <c r="CS47" s="74">
        <v>0</v>
      </c>
      <c r="CT47" s="74"/>
      <c r="CU47" s="74"/>
      <c r="CV47" s="74">
        <v>0</v>
      </c>
      <c r="CW47" s="74"/>
      <c r="CX47" s="74"/>
      <c r="CY47" s="74">
        <v>0</v>
      </c>
      <c r="CZ47" s="74"/>
      <c r="DA47" s="74"/>
      <c r="DB47" s="74">
        <v>0</v>
      </c>
      <c r="DC47" s="74"/>
      <c r="DD47" s="74"/>
      <c r="DE47" s="74">
        <v>0</v>
      </c>
      <c r="DF47" s="74"/>
      <c r="DG47" s="74"/>
      <c r="DH47" s="74">
        <v>0</v>
      </c>
      <c r="DI47" s="74"/>
      <c r="DJ47" s="74"/>
      <c r="DK47" s="74">
        <v>0</v>
      </c>
      <c r="DL47" s="74"/>
      <c r="DM47" s="74"/>
    </row>
    <row r="48" spans="1:117" s="75" customFormat="1" ht="15" customHeight="1" x14ac:dyDescent="0.25">
      <c r="A48" s="104">
        <v>42</v>
      </c>
      <c r="B48" s="94" t="s">
        <v>302</v>
      </c>
      <c r="C48" s="95" t="s">
        <v>169</v>
      </c>
      <c r="D48" s="96">
        <v>30</v>
      </c>
      <c r="E48" s="95">
        <v>0</v>
      </c>
      <c r="F48" s="95"/>
      <c r="G48" s="95">
        <f>Tab_Base[[#This Row],[HCM]]*Tab_Base[[#This Row],[NB Gp CM]]*1.5</f>
        <v>0</v>
      </c>
      <c r="H48" s="95"/>
      <c r="I48" s="95"/>
      <c r="J48" s="95">
        <f>Tab_Base[[#This Row],[HTD]]*I48</f>
        <v>0</v>
      </c>
      <c r="K48" s="95"/>
      <c r="L48" s="95">
        <f>Tab_Base[[#This Row],[TOTAL HCM converties en HTD (coeff : 1,5)]]+Tab_Base[[#This Row],[TOTAL HTD]]</f>
        <v>0</v>
      </c>
      <c r="M48" s="70">
        <f>SUMPRODUCT((MOD(COLUMN(Tab_Base[[#This Row],[CM1]:[PA31]]),3)=1)*1,Tab_Base[[#This Row],[CM1]:[PA31]])</f>
        <v>0</v>
      </c>
      <c r="N48" s="70">
        <f>Tab_Base[[#This Row],[TOTAL HCM converties en HTD (coeff : 1,5)]]-Tab_Base[[#This Row],[CMrépartis]]</f>
        <v>0</v>
      </c>
      <c r="O48" s="70" t="str">
        <f>IF(Tab_Base[[#This Row],[CMrépartis]]&gt;Tab_Base[[#This Row],[TOTAL HCM converties en HTD (coeff : 1,5)]],"dépassement","")</f>
        <v/>
      </c>
      <c r="P48" s="71">
        <f>SUMPRODUCT((MOD(COLUMN(Tab_Base[[#This Row],[CM1]:[PA31]]),3)=2)*1,Tab_Base[[#This Row],[CM1]:[PA31]])</f>
        <v>0</v>
      </c>
      <c r="Q48" s="70">
        <f>Tab_Base[[#This Row],[TOTAL HTD]]-Tab_Base[[#This Row],[TDrépartis]]</f>
        <v>0</v>
      </c>
      <c r="R48" s="72" t="str">
        <f>IF(Tab_Base[[#This Row],[TDrépartis]]&gt;Tab_Base[[#This Row],[TOTAL HTD]],"dépassement","")</f>
        <v/>
      </c>
      <c r="S48" s="72">
        <f>SUMPRODUCT((MOD(COLUMN(Tab_Base[[#This Row],[CM1]:[PA31]]),3)=0)*1,Tab_Base[[#This Row],[CM1]:[PA31]])</f>
        <v>0</v>
      </c>
      <c r="T48" s="72">
        <f>Tab_Base[[#This Row],[TOTAL PA]]-Tab_Base[[#This Row],[Parépartis]]</f>
        <v>0</v>
      </c>
      <c r="U48" s="72" t="str">
        <f>IF(Tab_Base[[#This Row],[Parépartis]]&gt;Tab_Base[[#This Row],[TOTAL PA]],"dépassement","")</f>
        <v/>
      </c>
      <c r="V48" s="73"/>
      <c r="W48" s="73"/>
      <c r="X48" s="73"/>
      <c r="Y48" s="74">
        <v>0</v>
      </c>
      <c r="Z48" s="74"/>
      <c r="AA48" s="74"/>
      <c r="AB48" s="74">
        <v>0</v>
      </c>
      <c r="AC48" s="74"/>
      <c r="AD48" s="74"/>
      <c r="AE48" s="74">
        <v>0</v>
      </c>
      <c r="AF48" s="74"/>
      <c r="AG48" s="74"/>
      <c r="AH48" s="74">
        <v>0</v>
      </c>
      <c r="AI48" s="74"/>
      <c r="AJ48" s="74"/>
      <c r="AK48" s="74">
        <v>0</v>
      </c>
      <c r="AL48" s="74"/>
      <c r="AM48" s="74"/>
      <c r="AN48" s="74">
        <v>0</v>
      </c>
      <c r="AO48" s="74"/>
      <c r="AP48" s="74"/>
      <c r="AQ48" s="74">
        <v>0</v>
      </c>
      <c r="AR48" s="74"/>
      <c r="AS48" s="74"/>
      <c r="AT48" s="74">
        <v>0</v>
      </c>
      <c r="AU48" s="74"/>
      <c r="AV48" s="74"/>
      <c r="AW48" s="74">
        <v>0</v>
      </c>
      <c r="AX48" s="74"/>
      <c r="AY48" s="74"/>
      <c r="AZ48" s="74">
        <v>0</v>
      </c>
      <c r="BA48" s="74"/>
      <c r="BB48" s="74"/>
      <c r="BC48" s="74">
        <v>0</v>
      </c>
      <c r="BD48" s="74"/>
      <c r="BE48" s="74"/>
      <c r="BF48" s="74">
        <v>0</v>
      </c>
      <c r="BG48" s="74"/>
      <c r="BH48" s="74"/>
      <c r="BI48" s="74">
        <v>0</v>
      </c>
      <c r="BJ48" s="74"/>
      <c r="BK48" s="74"/>
      <c r="BL48" s="74">
        <v>0</v>
      </c>
      <c r="BM48" s="74"/>
      <c r="BN48" s="74"/>
      <c r="BO48" s="74">
        <v>0</v>
      </c>
      <c r="BP48" s="74"/>
      <c r="BQ48" s="74"/>
      <c r="BR48" s="74">
        <v>0</v>
      </c>
      <c r="BS48" s="74"/>
      <c r="BT48" s="74"/>
      <c r="BU48" s="74">
        <v>0</v>
      </c>
      <c r="BV48" s="74"/>
      <c r="BW48" s="74"/>
      <c r="BX48" s="74">
        <v>0</v>
      </c>
      <c r="BY48" s="74"/>
      <c r="BZ48" s="74"/>
      <c r="CA48" s="74">
        <v>0</v>
      </c>
      <c r="CB48" s="74"/>
      <c r="CC48" s="74"/>
      <c r="CD48" s="74">
        <v>0</v>
      </c>
      <c r="CE48" s="74"/>
      <c r="CF48" s="74"/>
      <c r="CG48" s="74">
        <v>0</v>
      </c>
      <c r="CH48" s="74"/>
      <c r="CI48" s="74"/>
      <c r="CJ48" s="74">
        <v>0</v>
      </c>
      <c r="CK48" s="74"/>
      <c r="CL48" s="74"/>
      <c r="CM48" s="74">
        <v>0</v>
      </c>
      <c r="CN48" s="74"/>
      <c r="CO48" s="74"/>
      <c r="CP48" s="74">
        <v>0</v>
      </c>
      <c r="CQ48" s="74"/>
      <c r="CR48" s="74"/>
      <c r="CS48" s="74">
        <v>0</v>
      </c>
      <c r="CT48" s="74"/>
      <c r="CU48" s="74"/>
      <c r="CV48" s="74">
        <v>0</v>
      </c>
      <c r="CW48" s="74"/>
      <c r="CX48" s="74"/>
      <c r="CY48" s="74">
        <v>0</v>
      </c>
      <c r="CZ48" s="74"/>
      <c r="DA48" s="74"/>
      <c r="DB48" s="74">
        <v>0</v>
      </c>
      <c r="DC48" s="74"/>
      <c r="DD48" s="74"/>
      <c r="DE48" s="74">
        <v>0</v>
      </c>
      <c r="DF48" s="74"/>
      <c r="DG48" s="74"/>
      <c r="DH48" s="74">
        <v>0</v>
      </c>
      <c r="DI48" s="74"/>
      <c r="DJ48" s="74"/>
      <c r="DK48" s="74">
        <v>0</v>
      </c>
      <c r="DL48" s="74"/>
      <c r="DM48" s="74"/>
    </row>
    <row r="49" spans="1:117" s="75" customFormat="1" ht="15" customHeight="1" x14ac:dyDescent="0.25">
      <c r="A49" s="90">
        <v>43</v>
      </c>
      <c r="B49" s="90" t="s">
        <v>303</v>
      </c>
      <c r="C49" s="106" t="s">
        <v>190</v>
      </c>
      <c r="D49" s="112">
        <v>6</v>
      </c>
      <c r="E49" s="116">
        <v>24</v>
      </c>
      <c r="F49" s="116">
        <v>1</v>
      </c>
      <c r="G49" s="67">
        <f>Tab_Base[[#This Row],[HCM]]*Tab_Base[[#This Row],[NB Gp CM]]*1.5</f>
        <v>36</v>
      </c>
      <c r="H49" s="118">
        <v>12</v>
      </c>
      <c r="I49" s="118">
        <v>1</v>
      </c>
      <c r="J49" s="69">
        <f>Tab_Base[[#This Row],[HTD]]*I49</f>
        <v>12</v>
      </c>
      <c r="K49" s="69"/>
      <c r="L49" s="65">
        <f>Tab_Base[[#This Row],[TOTAL HCM converties en HTD (coeff : 1,5)]]+Tab_Base[[#This Row],[TOTAL HTD]]</f>
        <v>48</v>
      </c>
      <c r="M49" s="70">
        <f>SUMPRODUCT((MOD(COLUMN(Tab_Base[[#This Row],[CM1]:[PA31]]),3)=1)*1,Tab_Base[[#This Row],[CM1]:[PA31]])</f>
        <v>36</v>
      </c>
      <c r="N49" s="70">
        <f>Tab_Base[[#This Row],[TOTAL HCM converties en HTD (coeff : 1,5)]]-Tab_Base[[#This Row],[CMrépartis]]</f>
        <v>0</v>
      </c>
      <c r="O49" s="70" t="str">
        <f>IF(Tab_Base[[#This Row],[CMrépartis]]&gt;Tab_Base[[#This Row],[TOTAL HCM converties en HTD (coeff : 1,5)]],"dépassement","")</f>
        <v/>
      </c>
      <c r="P49" s="71">
        <f>SUMPRODUCT((MOD(COLUMN(Tab_Base[[#This Row],[CM1]:[PA31]]),3)=2)*1,Tab_Base[[#This Row],[CM1]:[PA31]])</f>
        <v>12</v>
      </c>
      <c r="Q49" s="70">
        <f>Tab_Base[[#This Row],[TOTAL HTD]]-Tab_Base[[#This Row],[TDrépartis]]</f>
        <v>0</v>
      </c>
      <c r="R49" s="72" t="str">
        <f>IF(Tab_Base[[#This Row],[TDrépartis]]&gt;Tab_Base[[#This Row],[TOTAL HTD]],"dépassement","")</f>
        <v/>
      </c>
      <c r="S49" s="72">
        <f>SUMPRODUCT((MOD(COLUMN(Tab_Base[[#This Row],[CM1]:[PA31]]),3)=0)*1,Tab_Base[[#This Row],[CM1]:[PA31]])</f>
        <v>0</v>
      </c>
      <c r="T49" s="72">
        <f>Tab_Base[[#This Row],[TOTAL PA]]-Tab_Base[[#This Row],[Parépartis]]</f>
        <v>0</v>
      </c>
      <c r="U49" s="72" t="str">
        <f>IF(Tab_Base[[#This Row],[Parépartis]]&gt;Tab_Base[[#This Row],[TOTAL PA]],"dépassement","")</f>
        <v/>
      </c>
      <c r="V49" s="73"/>
      <c r="W49" s="73"/>
      <c r="X49" s="73"/>
      <c r="Y49" s="74">
        <v>0</v>
      </c>
      <c r="Z49" s="74"/>
      <c r="AA49" s="74"/>
      <c r="AB49" s="74">
        <v>0</v>
      </c>
      <c r="AC49" s="74"/>
      <c r="AD49" s="74"/>
      <c r="AE49" s="74">
        <v>0</v>
      </c>
      <c r="AF49" s="74"/>
      <c r="AG49" s="74"/>
      <c r="AH49" s="74">
        <v>0</v>
      </c>
      <c r="AI49" s="74"/>
      <c r="AJ49" s="74"/>
      <c r="AK49" s="74">
        <v>0</v>
      </c>
      <c r="AL49" s="74"/>
      <c r="AM49" s="74"/>
      <c r="AN49" s="74">
        <v>36</v>
      </c>
      <c r="AO49" s="74">
        <v>12</v>
      </c>
      <c r="AP49" s="74"/>
      <c r="AQ49" s="74">
        <v>0</v>
      </c>
      <c r="AR49" s="74"/>
      <c r="AS49" s="74"/>
      <c r="AT49" s="74">
        <v>0</v>
      </c>
      <c r="AU49" s="74"/>
      <c r="AV49" s="74"/>
      <c r="AW49" s="74">
        <v>0</v>
      </c>
      <c r="AX49" s="74"/>
      <c r="AY49" s="74"/>
      <c r="AZ49" s="74">
        <v>0</v>
      </c>
      <c r="BA49" s="74"/>
      <c r="BB49" s="74"/>
      <c r="BC49" s="74">
        <v>0</v>
      </c>
      <c r="BD49" s="74"/>
      <c r="BE49" s="74"/>
      <c r="BF49" s="74">
        <v>0</v>
      </c>
      <c r="BG49" s="74"/>
      <c r="BH49" s="74"/>
      <c r="BI49" s="74">
        <v>0</v>
      </c>
      <c r="BJ49" s="74"/>
      <c r="BK49" s="74"/>
      <c r="BL49" s="74">
        <v>0</v>
      </c>
      <c r="BM49" s="74"/>
      <c r="BN49" s="74"/>
      <c r="BO49" s="74">
        <v>0</v>
      </c>
      <c r="BP49" s="74"/>
      <c r="BQ49" s="74"/>
      <c r="BR49" s="74">
        <v>0</v>
      </c>
      <c r="BS49" s="74"/>
      <c r="BT49" s="74"/>
      <c r="BU49" s="74">
        <v>0</v>
      </c>
      <c r="BV49" s="74"/>
      <c r="BW49" s="74"/>
      <c r="BX49" s="74">
        <v>0</v>
      </c>
      <c r="BY49" s="74"/>
      <c r="BZ49" s="74"/>
      <c r="CA49" s="74">
        <v>0</v>
      </c>
      <c r="CB49" s="74"/>
      <c r="CC49" s="74"/>
      <c r="CD49" s="74">
        <v>0</v>
      </c>
      <c r="CE49" s="74"/>
      <c r="CF49" s="74"/>
      <c r="CG49" s="74">
        <v>0</v>
      </c>
      <c r="CH49" s="74"/>
      <c r="CI49" s="74"/>
      <c r="CJ49" s="74">
        <v>0</v>
      </c>
      <c r="CK49" s="74"/>
      <c r="CL49" s="74"/>
      <c r="CM49" s="74">
        <v>0</v>
      </c>
      <c r="CN49" s="74"/>
      <c r="CO49" s="74"/>
      <c r="CP49" s="74">
        <v>0</v>
      </c>
      <c r="CQ49" s="74"/>
      <c r="CR49" s="74"/>
      <c r="CS49" s="74">
        <v>0</v>
      </c>
      <c r="CT49" s="74"/>
      <c r="CU49" s="74"/>
      <c r="CV49" s="74">
        <v>0</v>
      </c>
      <c r="CW49" s="74"/>
      <c r="CX49" s="74"/>
      <c r="CY49" s="74">
        <v>0</v>
      </c>
      <c r="CZ49" s="74"/>
      <c r="DA49" s="74"/>
      <c r="DB49" s="74">
        <v>0</v>
      </c>
      <c r="DC49" s="74"/>
      <c r="DD49" s="74"/>
      <c r="DE49" s="74">
        <v>0</v>
      </c>
      <c r="DF49" s="74"/>
      <c r="DG49" s="74"/>
      <c r="DH49" s="74">
        <v>0</v>
      </c>
      <c r="DI49" s="74"/>
      <c r="DJ49" s="74"/>
      <c r="DK49" s="74">
        <v>0</v>
      </c>
      <c r="DL49" s="74"/>
      <c r="DM49" s="74"/>
    </row>
    <row r="50" spans="1:117" s="75" customFormat="1" ht="15" customHeight="1" x14ac:dyDescent="0.25">
      <c r="A50" s="90">
        <v>44</v>
      </c>
      <c r="B50" s="90" t="s">
        <v>304</v>
      </c>
      <c r="C50" s="106" t="s">
        <v>191</v>
      </c>
      <c r="D50" s="112">
        <v>3</v>
      </c>
      <c r="E50" s="116">
        <v>18</v>
      </c>
      <c r="F50" s="116">
        <v>1</v>
      </c>
      <c r="G50" s="67">
        <f>Tab_Base[[#This Row],[HCM]]*Tab_Base[[#This Row],[NB Gp CM]]*1.5</f>
        <v>27</v>
      </c>
      <c r="H50" s="118">
        <v>0</v>
      </c>
      <c r="I50" s="118"/>
      <c r="J50" s="69">
        <f>Tab_Base[[#This Row],[HTD]]*I50</f>
        <v>0</v>
      </c>
      <c r="K50" s="69"/>
      <c r="L50" s="65">
        <f>Tab_Base[[#This Row],[TOTAL HCM converties en HTD (coeff : 1,5)]]+Tab_Base[[#This Row],[TOTAL HTD]]</f>
        <v>27</v>
      </c>
      <c r="M50" s="70">
        <f>SUMPRODUCT((MOD(COLUMN(Tab_Base[[#This Row],[CM1]:[PA31]]),3)=1)*1,Tab_Base[[#This Row],[CM1]:[PA31]])</f>
        <v>27</v>
      </c>
      <c r="N50" s="70">
        <f>Tab_Base[[#This Row],[TOTAL HCM converties en HTD (coeff : 1,5)]]-Tab_Base[[#This Row],[CMrépartis]]</f>
        <v>0</v>
      </c>
      <c r="O50" s="70" t="str">
        <f>IF(Tab_Base[[#This Row],[CMrépartis]]&gt;Tab_Base[[#This Row],[TOTAL HCM converties en HTD (coeff : 1,5)]],"dépassement","")</f>
        <v/>
      </c>
      <c r="P50" s="71">
        <f>SUMPRODUCT((MOD(COLUMN(Tab_Base[[#This Row],[CM1]:[PA31]]),3)=2)*1,Tab_Base[[#This Row],[CM1]:[PA31]])</f>
        <v>0</v>
      </c>
      <c r="Q50" s="70">
        <f>Tab_Base[[#This Row],[TOTAL HTD]]-Tab_Base[[#This Row],[TDrépartis]]</f>
        <v>0</v>
      </c>
      <c r="R50" s="72" t="str">
        <f>IF(Tab_Base[[#This Row],[TDrépartis]]&gt;Tab_Base[[#This Row],[TOTAL HTD]],"dépassement","")</f>
        <v/>
      </c>
      <c r="S50" s="72">
        <f>SUMPRODUCT((MOD(COLUMN(Tab_Base[[#This Row],[CM1]:[PA31]]),3)=0)*1,Tab_Base[[#This Row],[CM1]:[PA31]])</f>
        <v>0</v>
      </c>
      <c r="T50" s="72">
        <f>Tab_Base[[#This Row],[TOTAL PA]]-Tab_Base[[#This Row],[Parépartis]]</f>
        <v>0</v>
      </c>
      <c r="U50" s="72" t="str">
        <f>IF(Tab_Base[[#This Row],[Parépartis]]&gt;Tab_Base[[#This Row],[TOTAL PA]],"dépassement","")</f>
        <v/>
      </c>
      <c r="V50" s="73"/>
      <c r="W50" s="73"/>
      <c r="X50" s="73"/>
      <c r="Y50" s="74">
        <v>0</v>
      </c>
      <c r="Z50" s="74"/>
      <c r="AA50" s="74"/>
      <c r="AB50" s="74">
        <v>0</v>
      </c>
      <c r="AC50" s="74"/>
      <c r="AD50" s="74"/>
      <c r="AE50" s="74">
        <v>0</v>
      </c>
      <c r="AF50" s="74"/>
      <c r="AG50" s="74"/>
      <c r="AH50" s="74">
        <v>0</v>
      </c>
      <c r="AI50" s="74"/>
      <c r="AJ50" s="74"/>
      <c r="AK50" s="74">
        <v>0</v>
      </c>
      <c r="AL50" s="74"/>
      <c r="AM50" s="74"/>
      <c r="AN50" s="74">
        <v>0</v>
      </c>
      <c r="AO50" s="74"/>
      <c r="AP50" s="74"/>
      <c r="AQ50" s="74">
        <v>0</v>
      </c>
      <c r="AR50" s="74"/>
      <c r="AS50" s="74"/>
      <c r="AT50" s="74">
        <v>0</v>
      </c>
      <c r="AU50" s="74"/>
      <c r="AV50" s="74"/>
      <c r="AW50" s="74">
        <v>27</v>
      </c>
      <c r="AX50" s="74"/>
      <c r="AY50" s="74"/>
      <c r="AZ50" s="74">
        <v>0</v>
      </c>
      <c r="BA50" s="74"/>
      <c r="BB50" s="74"/>
      <c r="BC50" s="74">
        <v>0</v>
      </c>
      <c r="BD50" s="74"/>
      <c r="BE50" s="74"/>
      <c r="BF50" s="74">
        <v>0</v>
      </c>
      <c r="BG50" s="74"/>
      <c r="BH50" s="74"/>
      <c r="BI50" s="74">
        <v>0</v>
      </c>
      <c r="BJ50" s="74"/>
      <c r="BK50" s="74"/>
      <c r="BL50" s="74">
        <v>0</v>
      </c>
      <c r="BM50" s="74"/>
      <c r="BN50" s="74"/>
      <c r="BO50" s="74">
        <v>0</v>
      </c>
      <c r="BP50" s="74"/>
      <c r="BQ50" s="74"/>
      <c r="BR50" s="74">
        <v>0</v>
      </c>
      <c r="BS50" s="74"/>
      <c r="BT50" s="74"/>
      <c r="BU50" s="74">
        <v>0</v>
      </c>
      <c r="BV50" s="74"/>
      <c r="BW50" s="74"/>
      <c r="BX50" s="74">
        <v>0</v>
      </c>
      <c r="BY50" s="74"/>
      <c r="BZ50" s="74"/>
      <c r="CA50" s="74">
        <v>0</v>
      </c>
      <c r="CB50" s="74"/>
      <c r="CC50" s="74"/>
      <c r="CD50" s="74">
        <v>0</v>
      </c>
      <c r="CE50" s="74"/>
      <c r="CF50" s="74"/>
      <c r="CG50" s="74">
        <v>0</v>
      </c>
      <c r="CH50" s="74"/>
      <c r="CI50" s="74"/>
      <c r="CJ50" s="74">
        <v>0</v>
      </c>
      <c r="CK50" s="74"/>
      <c r="CL50" s="74"/>
      <c r="CM50" s="74">
        <v>0</v>
      </c>
      <c r="CN50" s="74"/>
      <c r="CO50" s="74"/>
      <c r="CP50" s="74">
        <v>0</v>
      </c>
      <c r="CQ50" s="74"/>
      <c r="CR50" s="74"/>
      <c r="CS50" s="74">
        <v>0</v>
      </c>
      <c r="CT50" s="74"/>
      <c r="CU50" s="74"/>
      <c r="CV50" s="74">
        <v>0</v>
      </c>
      <c r="CW50" s="74"/>
      <c r="CX50" s="74"/>
      <c r="CY50" s="74">
        <v>0</v>
      </c>
      <c r="CZ50" s="74"/>
      <c r="DA50" s="74"/>
      <c r="DB50" s="74">
        <v>0</v>
      </c>
      <c r="DC50" s="74"/>
      <c r="DD50" s="74"/>
      <c r="DE50" s="74">
        <v>0</v>
      </c>
      <c r="DF50" s="74"/>
      <c r="DG50" s="74"/>
      <c r="DH50" s="74">
        <v>0</v>
      </c>
      <c r="DI50" s="74"/>
      <c r="DJ50" s="74"/>
      <c r="DK50" s="74">
        <v>0</v>
      </c>
      <c r="DL50" s="74"/>
      <c r="DM50" s="74"/>
    </row>
    <row r="51" spans="1:117" s="75" customFormat="1" ht="15" customHeight="1" x14ac:dyDescent="0.25">
      <c r="A51" s="90">
        <v>45</v>
      </c>
      <c r="B51" s="90" t="s">
        <v>305</v>
      </c>
      <c r="C51" s="106" t="s">
        <v>192</v>
      </c>
      <c r="D51" s="112">
        <v>6</v>
      </c>
      <c r="E51" s="116">
        <v>0</v>
      </c>
      <c r="F51" s="116"/>
      <c r="G51" s="67">
        <f>Tab_Base[[#This Row],[HCM]]*Tab_Base[[#This Row],[NB Gp CM]]*1.5</f>
        <v>0</v>
      </c>
      <c r="H51" s="118">
        <v>36</v>
      </c>
      <c r="I51" s="118">
        <v>1</v>
      </c>
      <c r="J51" s="69">
        <f>Tab_Base[[#This Row],[HTD]]*I51</f>
        <v>36</v>
      </c>
      <c r="K51" s="69"/>
      <c r="L51" s="65">
        <f>Tab_Base[[#This Row],[TOTAL HCM converties en HTD (coeff : 1,5)]]+Tab_Base[[#This Row],[TOTAL HTD]]</f>
        <v>36</v>
      </c>
      <c r="M51" s="70">
        <f>SUMPRODUCT((MOD(COLUMN(Tab_Base[[#This Row],[CM1]:[PA31]]),3)=1)*1,Tab_Base[[#This Row],[CM1]:[PA31]])</f>
        <v>0</v>
      </c>
      <c r="N51" s="70">
        <f>Tab_Base[[#This Row],[TOTAL HCM converties en HTD (coeff : 1,5)]]-Tab_Base[[#This Row],[CMrépartis]]</f>
        <v>0</v>
      </c>
      <c r="O51" s="70" t="str">
        <f>IF(Tab_Base[[#This Row],[CMrépartis]]&gt;Tab_Base[[#This Row],[TOTAL HCM converties en HTD (coeff : 1,5)]],"dépassement","")</f>
        <v/>
      </c>
      <c r="P51" s="71">
        <f>SUMPRODUCT((MOD(COLUMN(Tab_Base[[#This Row],[CM1]:[PA31]]),3)=2)*1,Tab_Base[[#This Row],[CM1]:[PA31]])</f>
        <v>36</v>
      </c>
      <c r="Q51" s="70">
        <f>Tab_Base[[#This Row],[TOTAL HTD]]-Tab_Base[[#This Row],[TDrépartis]]</f>
        <v>0</v>
      </c>
      <c r="R51" s="72" t="str">
        <f>IF(Tab_Base[[#This Row],[TDrépartis]]&gt;Tab_Base[[#This Row],[TOTAL HTD]],"dépassement","")</f>
        <v/>
      </c>
      <c r="S51" s="72">
        <f>SUMPRODUCT((MOD(COLUMN(Tab_Base[[#This Row],[CM1]:[PA31]]),3)=0)*1,Tab_Base[[#This Row],[CM1]:[PA31]])</f>
        <v>0</v>
      </c>
      <c r="T51" s="72">
        <f>Tab_Base[[#This Row],[TOTAL PA]]-Tab_Base[[#This Row],[Parépartis]]</f>
        <v>0</v>
      </c>
      <c r="U51" s="72" t="str">
        <f>IF(Tab_Base[[#This Row],[Parépartis]]&gt;Tab_Base[[#This Row],[TOTAL PA]],"dépassement","")</f>
        <v/>
      </c>
      <c r="V51" s="73"/>
      <c r="W51" s="73"/>
      <c r="X51" s="73"/>
      <c r="Y51" s="74">
        <v>0</v>
      </c>
      <c r="Z51" s="74"/>
      <c r="AA51" s="74"/>
      <c r="AB51" s="74">
        <v>0</v>
      </c>
      <c r="AC51" s="74"/>
      <c r="AD51" s="74"/>
      <c r="AE51" s="74">
        <v>0</v>
      </c>
      <c r="AF51" s="74"/>
      <c r="AG51" s="74"/>
      <c r="AH51" s="74">
        <v>0</v>
      </c>
      <c r="AI51" s="74"/>
      <c r="AJ51" s="74"/>
      <c r="AK51" s="74">
        <v>0</v>
      </c>
      <c r="AL51" s="74">
        <v>12</v>
      </c>
      <c r="AM51" s="74"/>
      <c r="AN51" s="74">
        <v>0</v>
      </c>
      <c r="AO51" s="74"/>
      <c r="AP51" s="74"/>
      <c r="AQ51" s="74">
        <v>0</v>
      </c>
      <c r="AR51" s="74"/>
      <c r="AS51" s="74"/>
      <c r="AT51" s="74">
        <v>0</v>
      </c>
      <c r="AU51" s="74"/>
      <c r="AV51" s="74"/>
      <c r="AW51" s="74">
        <v>0</v>
      </c>
      <c r="AX51" s="74"/>
      <c r="AY51" s="74"/>
      <c r="AZ51" s="74">
        <v>0</v>
      </c>
      <c r="BA51" s="74"/>
      <c r="BB51" s="74"/>
      <c r="BC51" s="74">
        <v>0</v>
      </c>
      <c r="BD51" s="74">
        <v>18</v>
      </c>
      <c r="BE51" s="74"/>
      <c r="BF51" s="74">
        <v>0</v>
      </c>
      <c r="BG51" s="74"/>
      <c r="BH51" s="74"/>
      <c r="BI51" s="74">
        <v>0</v>
      </c>
      <c r="BJ51" s="74"/>
      <c r="BK51" s="74"/>
      <c r="BL51" s="74">
        <v>0</v>
      </c>
      <c r="BM51" s="74"/>
      <c r="BN51" s="74"/>
      <c r="BO51" s="74">
        <v>0</v>
      </c>
      <c r="BP51" s="74"/>
      <c r="BQ51" s="74"/>
      <c r="BR51" s="74">
        <v>0</v>
      </c>
      <c r="BS51" s="74"/>
      <c r="BT51" s="74"/>
      <c r="BU51" s="74">
        <v>0</v>
      </c>
      <c r="BV51" s="74"/>
      <c r="BW51" s="74"/>
      <c r="BX51" s="74">
        <v>0</v>
      </c>
      <c r="BY51" s="74"/>
      <c r="BZ51" s="74"/>
      <c r="CA51" s="74">
        <v>0</v>
      </c>
      <c r="CB51" s="74"/>
      <c r="CC51" s="74"/>
      <c r="CD51" s="74">
        <v>0</v>
      </c>
      <c r="CE51" s="74"/>
      <c r="CF51" s="74"/>
      <c r="CG51" s="74">
        <v>0</v>
      </c>
      <c r="CH51" s="74"/>
      <c r="CI51" s="74"/>
      <c r="CJ51" s="74">
        <v>0</v>
      </c>
      <c r="CK51" s="74"/>
      <c r="CL51" s="74"/>
      <c r="CM51" s="74">
        <v>0</v>
      </c>
      <c r="CN51" s="74"/>
      <c r="CO51" s="74"/>
      <c r="CP51" s="74">
        <v>0</v>
      </c>
      <c r="CQ51" s="74"/>
      <c r="CR51" s="74"/>
      <c r="CS51" s="74">
        <v>0</v>
      </c>
      <c r="CT51" s="74"/>
      <c r="CU51" s="74"/>
      <c r="CV51" s="74">
        <v>0</v>
      </c>
      <c r="CW51" s="74"/>
      <c r="CX51" s="74"/>
      <c r="CY51" s="74">
        <v>0</v>
      </c>
      <c r="CZ51" s="74"/>
      <c r="DA51" s="74"/>
      <c r="DB51" s="74">
        <v>0</v>
      </c>
      <c r="DC51" s="74"/>
      <c r="DD51" s="74"/>
      <c r="DE51" s="74">
        <v>0</v>
      </c>
      <c r="DF51" s="74"/>
      <c r="DG51" s="74"/>
      <c r="DH51" s="74">
        <v>0</v>
      </c>
      <c r="DI51" s="74"/>
      <c r="DJ51" s="74"/>
      <c r="DK51" s="74">
        <v>0</v>
      </c>
      <c r="DL51" s="74">
        <v>6</v>
      </c>
      <c r="DM51" s="74"/>
    </row>
    <row r="52" spans="1:117" s="75" customFormat="1" ht="15" customHeight="1" x14ac:dyDescent="0.25">
      <c r="A52" s="90">
        <v>46</v>
      </c>
      <c r="B52" s="90" t="s">
        <v>306</v>
      </c>
      <c r="C52" s="106" t="s">
        <v>193</v>
      </c>
      <c r="D52" s="112">
        <v>12</v>
      </c>
      <c r="E52" s="116">
        <v>0</v>
      </c>
      <c r="F52" s="116"/>
      <c r="G52" s="67">
        <f>Tab_Base[[#This Row],[HCM]]*Tab_Base[[#This Row],[NB Gp CM]]*1.5</f>
        <v>0</v>
      </c>
      <c r="H52" s="118">
        <v>24</v>
      </c>
      <c r="I52" s="118">
        <v>1</v>
      </c>
      <c r="J52" s="69">
        <f>Tab_Base[[#This Row],[HTD]]*I52</f>
        <v>24</v>
      </c>
      <c r="K52" s="69"/>
      <c r="L52" s="65">
        <f>Tab_Base[[#This Row],[TOTAL HCM converties en HTD (coeff : 1,5)]]+Tab_Base[[#This Row],[TOTAL HTD]]</f>
        <v>24</v>
      </c>
      <c r="M52" s="70">
        <f>SUMPRODUCT((MOD(COLUMN(Tab_Base[[#This Row],[CM1]:[PA31]]),3)=1)*1,Tab_Base[[#This Row],[CM1]:[PA31]])</f>
        <v>0</v>
      </c>
      <c r="N52" s="70">
        <f>Tab_Base[[#This Row],[TOTAL HCM converties en HTD (coeff : 1,5)]]-Tab_Base[[#This Row],[CMrépartis]]</f>
        <v>0</v>
      </c>
      <c r="O52" s="70" t="str">
        <f>IF(Tab_Base[[#This Row],[CMrépartis]]&gt;Tab_Base[[#This Row],[TOTAL HCM converties en HTD (coeff : 1,5)]],"dépassement","")</f>
        <v/>
      </c>
      <c r="P52" s="71">
        <f>SUMPRODUCT((MOD(COLUMN(Tab_Base[[#This Row],[CM1]:[PA31]]),3)=2)*1,Tab_Base[[#This Row],[CM1]:[PA31]])</f>
        <v>24</v>
      </c>
      <c r="Q52" s="70">
        <f>Tab_Base[[#This Row],[TOTAL HTD]]-Tab_Base[[#This Row],[TDrépartis]]</f>
        <v>0</v>
      </c>
      <c r="R52" s="72" t="str">
        <f>IF(Tab_Base[[#This Row],[TDrépartis]]&gt;Tab_Base[[#This Row],[TOTAL HTD]],"dépassement","")</f>
        <v/>
      </c>
      <c r="S52" s="72">
        <f>SUMPRODUCT((MOD(COLUMN(Tab_Base[[#This Row],[CM1]:[PA31]]),3)=0)*1,Tab_Base[[#This Row],[CM1]:[PA31]])</f>
        <v>0</v>
      </c>
      <c r="T52" s="72">
        <f>Tab_Base[[#This Row],[TOTAL PA]]-Tab_Base[[#This Row],[Parépartis]]</f>
        <v>0</v>
      </c>
      <c r="U52" s="72" t="str">
        <f>IF(Tab_Base[[#This Row],[Parépartis]]&gt;Tab_Base[[#This Row],[TOTAL PA]],"dépassement","")</f>
        <v/>
      </c>
      <c r="V52" s="73"/>
      <c r="W52" s="73"/>
      <c r="X52" s="73"/>
      <c r="Y52" s="74">
        <v>0</v>
      </c>
      <c r="Z52" s="74"/>
      <c r="AA52" s="74"/>
      <c r="AB52" s="74">
        <v>0</v>
      </c>
      <c r="AC52" s="74"/>
      <c r="AD52" s="74"/>
      <c r="AE52" s="74">
        <v>0</v>
      </c>
      <c r="AF52" s="74">
        <v>12</v>
      </c>
      <c r="AG52" s="74"/>
      <c r="AH52" s="74">
        <v>0</v>
      </c>
      <c r="AI52" s="74"/>
      <c r="AJ52" s="74"/>
      <c r="AK52" s="74">
        <v>0</v>
      </c>
      <c r="AL52" s="74"/>
      <c r="AM52" s="74"/>
      <c r="AN52" s="74">
        <v>0</v>
      </c>
      <c r="AO52" s="74"/>
      <c r="AP52" s="74"/>
      <c r="AQ52" s="74">
        <v>0</v>
      </c>
      <c r="AR52" s="74"/>
      <c r="AS52" s="74"/>
      <c r="AT52" s="74">
        <v>0</v>
      </c>
      <c r="AU52" s="74"/>
      <c r="AV52" s="74"/>
      <c r="AW52" s="74">
        <v>0</v>
      </c>
      <c r="AX52" s="74"/>
      <c r="AY52" s="74"/>
      <c r="AZ52" s="74">
        <v>0</v>
      </c>
      <c r="BA52" s="74"/>
      <c r="BB52" s="74"/>
      <c r="BC52" s="74">
        <v>0</v>
      </c>
      <c r="BD52" s="74"/>
      <c r="BE52" s="74"/>
      <c r="BF52" s="74">
        <v>0</v>
      </c>
      <c r="BG52" s="74"/>
      <c r="BH52" s="74"/>
      <c r="BI52" s="74">
        <v>0</v>
      </c>
      <c r="BJ52" s="74"/>
      <c r="BK52" s="74"/>
      <c r="BL52" s="74">
        <v>0</v>
      </c>
      <c r="BM52" s="74"/>
      <c r="BN52" s="74"/>
      <c r="BO52" s="74">
        <v>0</v>
      </c>
      <c r="BP52" s="74"/>
      <c r="BQ52" s="74"/>
      <c r="BR52" s="74">
        <v>0</v>
      </c>
      <c r="BS52" s="74">
        <v>12</v>
      </c>
      <c r="BT52" s="74"/>
      <c r="BU52" s="74">
        <v>0</v>
      </c>
      <c r="BV52" s="74"/>
      <c r="BW52" s="74"/>
      <c r="BX52" s="74">
        <v>0</v>
      </c>
      <c r="BY52" s="74"/>
      <c r="BZ52" s="74"/>
      <c r="CA52" s="74">
        <v>0</v>
      </c>
      <c r="CB52" s="74"/>
      <c r="CC52" s="74"/>
      <c r="CD52" s="74">
        <v>0</v>
      </c>
      <c r="CE52" s="74"/>
      <c r="CF52" s="74"/>
      <c r="CG52" s="74">
        <v>0</v>
      </c>
      <c r="CH52" s="74"/>
      <c r="CI52" s="74"/>
      <c r="CJ52" s="74">
        <v>0</v>
      </c>
      <c r="CK52" s="74"/>
      <c r="CL52" s="74"/>
      <c r="CM52" s="74">
        <v>0</v>
      </c>
      <c r="CN52" s="74"/>
      <c r="CO52" s="74"/>
      <c r="CP52" s="74">
        <v>0</v>
      </c>
      <c r="CQ52" s="74"/>
      <c r="CR52" s="74"/>
      <c r="CS52" s="74">
        <v>0</v>
      </c>
      <c r="CT52" s="74"/>
      <c r="CU52" s="74"/>
      <c r="CV52" s="74">
        <v>0</v>
      </c>
      <c r="CW52" s="74"/>
      <c r="CX52" s="74"/>
      <c r="CY52" s="74">
        <v>0</v>
      </c>
      <c r="CZ52" s="74"/>
      <c r="DA52" s="74"/>
      <c r="DB52" s="74">
        <v>0</v>
      </c>
      <c r="DC52" s="74"/>
      <c r="DD52" s="74"/>
      <c r="DE52" s="74">
        <v>0</v>
      </c>
      <c r="DF52" s="74"/>
      <c r="DG52" s="74"/>
      <c r="DH52" s="74">
        <v>0</v>
      </c>
      <c r="DI52" s="74"/>
      <c r="DJ52" s="74"/>
      <c r="DK52" s="74">
        <v>0</v>
      </c>
      <c r="DL52" s="74"/>
      <c r="DM52" s="74"/>
    </row>
    <row r="53" spans="1:117" s="75" customFormat="1" ht="15" customHeight="1" x14ac:dyDescent="0.25">
      <c r="A53" s="90">
        <v>47</v>
      </c>
      <c r="B53" s="90" t="s">
        <v>277</v>
      </c>
      <c r="C53" s="106" t="s">
        <v>170</v>
      </c>
      <c r="D53" s="97">
        <v>3</v>
      </c>
      <c r="E53" s="66"/>
      <c r="F53" s="66"/>
      <c r="G53" s="67">
        <f>Tab_Base[[#This Row],[HCM]]*Tab_Base[[#This Row],[NB Gp CM]]*1.5</f>
        <v>0</v>
      </c>
      <c r="H53" s="68"/>
      <c r="I53" s="66"/>
      <c r="J53" s="69">
        <f>Tab_Base[[#This Row],[HTD]]*I53</f>
        <v>0</v>
      </c>
      <c r="K53" s="69"/>
      <c r="L53" s="65">
        <f>Tab_Base[[#This Row],[TOTAL HCM converties en HTD (coeff : 1,5)]]+Tab_Base[[#This Row],[TOTAL HTD]]</f>
        <v>0</v>
      </c>
      <c r="M53" s="70">
        <f>SUMPRODUCT((MOD(COLUMN(Tab_Base[[#This Row],[CM1]:[PA31]]),3)=1)*1,Tab_Base[[#This Row],[CM1]:[PA31]])</f>
        <v>0</v>
      </c>
      <c r="N53" s="70">
        <f>Tab_Base[[#This Row],[TOTAL HCM converties en HTD (coeff : 1,5)]]-Tab_Base[[#This Row],[CMrépartis]]</f>
        <v>0</v>
      </c>
      <c r="O53" s="70" t="str">
        <f>IF(Tab_Base[[#This Row],[CMrépartis]]&gt;Tab_Base[[#This Row],[TOTAL HCM converties en HTD (coeff : 1,5)]],"dépassement","")</f>
        <v/>
      </c>
      <c r="P53" s="71">
        <f>SUMPRODUCT((MOD(COLUMN(Tab_Base[[#This Row],[CM1]:[PA31]]),3)=2)*1,Tab_Base[[#This Row],[CM1]:[PA31]])</f>
        <v>0</v>
      </c>
      <c r="Q53" s="70">
        <f>Tab_Base[[#This Row],[TOTAL HTD]]-Tab_Base[[#This Row],[TDrépartis]]</f>
        <v>0</v>
      </c>
      <c r="R53" s="72" t="str">
        <f>IF(Tab_Base[[#This Row],[TDrépartis]]&gt;Tab_Base[[#This Row],[TOTAL HTD]],"dépassement","")</f>
        <v/>
      </c>
      <c r="S53" s="72">
        <f>SUMPRODUCT((MOD(COLUMN(Tab_Base[[#This Row],[CM1]:[PA31]]),3)=0)*1,Tab_Base[[#This Row],[CM1]:[PA31]])</f>
        <v>0</v>
      </c>
      <c r="T53" s="72">
        <f>Tab_Base[[#This Row],[TOTAL PA]]-Tab_Base[[#This Row],[Parépartis]]</f>
        <v>0</v>
      </c>
      <c r="U53" s="72" t="str">
        <f>IF(Tab_Base[[#This Row],[Parépartis]]&gt;Tab_Base[[#This Row],[TOTAL PA]],"dépassement","")</f>
        <v/>
      </c>
      <c r="V53" s="73"/>
      <c r="W53" s="73"/>
      <c r="X53" s="73"/>
      <c r="Y53" s="74">
        <v>0</v>
      </c>
      <c r="Z53" s="74"/>
      <c r="AA53" s="74"/>
      <c r="AB53" s="74">
        <v>0</v>
      </c>
      <c r="AC53" s="74"/>
      <c r="AD53" s="74"/>
      <c r="AE53" s="74">
        <v>0</v>
      </c>
      <c r="AF53" s="74"/>
      <c r="AG53" s="74"/>
      <c r="AH53" s="74">
        <v>0</v>
      </c>
      <c r="AI53" s="74"/>
      <c r="AJ53" s="74"/>
      <c r="AK53" s="74">
        <v>0</v>
      </c>
      <c r="AL53" s="74"/>
      <c r="AM53" s="74"/>
      <c r="AN53" s="74">
        <v>0</v>
      </c>
      <c r="AO53" s="74"/>
      <c r="AP53" s="74"/>
      <c r="AQ53" s="74">
        <v>0</v>
      </c>
      <c r="AR53" s="74"/>
      <c r="AS53" s="74"/>
      <c r="AT53" s="74">
        <v>0</v>
      </c>
      <c r="AU53" s="74"/>
      <c r="AV53" s="74"/>
      <c r="AW53" s="74">
        <v>0</v>
      </c>
      <c r="AX53" s="74"/>
      <c r="AY53" s="74"/>
      <c r="AZ53" s="74">
        <v>0</v>
      </c>
      <c r="BA53" s="74"/>
      <c r="BB53" s="74"/>
      <c r="BC53" s="74">
        <v>0</v>
      </c>
      <c r="BD53" s="74"/>
      <c r="BE53" s="74"/>
      <c r="BF53" s="74">
        <v>0</v>
      </c>
      <c r="BG53" s="74"/>
      <c r="BH53" s="74"/>
      <c r="BI53" s="74">
        <v>0</v>
      </c>
      <c r="BJ53" s="74"/>
      <c r="BK53" s="74"/>
      <c r="BL53" s="74">
        <v>0</v>
      </c>
      <c r="BM53" s="74"/>
      <c r="BN53" s="74"/>
      <c r="BO53" s="74">
        <v>0</v>
      </c>
      <c r="BP53" s="74"/>
      <c r="BQ53" s="74"/>
      <c r="BR53" s="74">
        <v>0</v>
      </c>
      <c r="BS53" s="74"/>
      <c r="BT53" s="74"/>
      <c r="BU53" s="74">
        <v>0</v>
      </c>
      <c r="BV53" s="74"/>
      <c r="BW53" s="74"/>
      <c r="BX53" s="74">
        <v>0</v>
      </c>
      <c r="BY53" s="74"/>
      <c r="BZ53" s="74"/>
      <c r="CA53" s="74">
        <v>0</v>
      </c>
      <c r="CB53" s="74"/>
      <c r="CC53" s="74"/>
      <c r="CD53" s="74">
        <v>0</v>
      </c>
      <c r="CE53" s="74"/>
      <c r="CF53" s="74"/>
      <c r="CG53" s="74">
        <v>0</v>
      </c>
      <c r="CH53" s="74"/>
      <c r="CI53" s="74"/>
      <c r="CJ53" s="74">
        <v>0</v>
      </c>
      <c r="CK53" s="74"/>
      <c r="CL53" s="74"/>
      <c r="CM53" s="74">
        <v>0</v>
      </c>
      <c r="CN53" s="74"/>
      <c r="CO53" s="74"/>
      <c r="CP53" s="74">
        <v>0</v>
      </c>
      <c r="CQ53" s="74"/>
      <c r="CR53" s="74"/>
      <c r="CS53" s="74">
        <v>0</v>
      </c>
      <c r="CT53" s="74"/>
      <c r="CU53" s="74"/>
      <c r="CV53" s="74">
        <v>0</v>
      </c>
      <c r="CW53" s="74"/>
      <c r="CX53" s="74"/>
      <c r="CY53" s="74">
        <v>0</v>
      </c>
      <c r="CZ53" s="74"/>
      <c r="DA53" s="74"/>
      <c r="DB53" s="74">
        <v>0</v>
      </c>
      <c r="DC53" s="74"/>
      <c r="DD53" s="74"/>
      <c r="DE53" s="74">
        <v>0</v>
      </c>
      <c r="DF53" s="74"/>
      <c r="DG53" s="74"/>
      <c r="DH53" s="74">
        <v>0</v>
      </c>
      <c r="DI53" s="74"/>
      <c r="DJ53" s="74"/>
      <c r="DK53" s="74">
        <v>0</v>
      </c>
      <c r="DL53" s="74"/>
      <c r="DM53" s="74"/>
    </row>
    <row r="54" spans="1:117" s="75" customFormat="1" ht="15" customHeight="1" x14ac:dyDescent="0.25">
      <c r="A54" s="91">
        <v>48</v>
      </c>
      <c r="B54" s="91" t="s">
        <v>307</v>
      </c>
      <c r="C54" s="92" t="s">
        <v>194</v>
      </c>
      <c r="D54" s="66">
        <v>60</v>
      </c>
      <c r="E54" s="66"/>
      <c r="F54" s="66"/>
      <c r="G54" s="67">
        <f>Tab_Base[[#This Row],[HCM]]*Tab_Base[[#This Row],[NB Gp CM]]*1.5</f>
        <v>0</v>
      </c>
      <c r="H54" s="68"/>
      <c r="I54" s="66"/>
      <c r="J54" s="69">
        <f>Tab_Base[[#This Row],[HTD]]*I54</f>
        <v>0</v>
      </c>
      <c r="K54" s="69"/>
      <c r="L54" s="65">
        <f>Tab_Base[[#This Row],[TOTAL HCM converties en HTD (coeff : 1,5)]]+Tab_Base[[#This Row],[TOTAL HTD]]</f>
        <v>0</v>
      </c>
      <c r="M54" s="70">
        <f>SUMPRODUCT((MOD(COLUMN(Tab_Base[[#This Row],[CM1]:[PA31]]),3)=1)*1,Tab_Base[[#This Row],[CM1]:[PA31]])</f>
        <v>0</v>
      </c>
      <c r="N54" s="70">
        <f>Tab_Base[[#This Row],[TOTAL HCM converties en HTD (coeff : 1,5)]]-Tab_Base[[#This Row],[CMrépartis]]</f>
        <v>0</v>
      </c>
      <c r="O54" s="70" t="str">
        <f>IF(Tab_Base[[#This Row],[CMrépartis]]&gt;Tab_Base[[#This Row],[TOTAL HCM converties en HTD (coeff : 1,5)]],"dépassement","")</f>
        <v/>
      </c>
      <c r="P54" s="71">
        <f>SUMPRODUCT((MOD(COLUMN(Tab_Base[[#This Row],[CM1]:[PA31]]),3)=2)*1,Tab_Base[[#This Row],[CM1]:[PA31]])</f>
        <v>0</v>
      </c>
      <c r="Q54" s="70">
        <f>Tab_Base[[#This Row],[TOTAL HTD]]-Tab_Base[[#This Row],[TDrépartis]]</f>
        <v>0</v>
      </c>
      <c r="R54" s="72" t="str">
        <f>IF(Tab_Base[[#This Row],[TDrépartis]]&gt;Tab_Base[[#This Row],[TOTAL HTD]],"dépassement","")</f>
        <v/>
      </c>
      <c r="S54" s="72">
        <f>SUMPRODUCT((MOD(COLUMN(Tab_Base[[#This Row],[CM1]:[PA31]]),3)=0)*1,Tab_Base[[#This Row],[CM1]:[PA31]])</f>
        <v>0</v>
      </c>
      <c r="T54" s="72">
        <f>Tab_Base[[#This Row],[TOTAL PA]]-Tab_Base[[#This Row],[Parépartis]]</f>
        <v>0</v>
      </c>
      <c r="U54" s="72" t="str">
        <f>IF(Tab_Base[[#This Row],[Parépartis]]&gt;Tab_Base[[#This Row],[TOTAL PA]],"dépassement","")</f>
        <v/>
      </c>
      <c r="V54" s="73"/>
      <c r="W54" s="73"/>
      <c r="X54" s="73"/>
      <c r="Y54" s="74">
        <v>0</v>
      </c>
      <c r="Z54" s="74"/>
      <c r="AA54" s="74"/>
      <c r="AB54" s="74">
        <v>0</v>
      </c>
      <c r="AC54" s="74"/>
      <c r="AD54" s="74"/>
      <c r="AE54" s="74">
        <v>0</v>
      </c>
      <c r="AF54" s="74"/>
      <c r="AG54" s="74"/>
      <c r="AH54" s="74">
        <v>0</v>
      </c>
      <c r="AI54" s="74"/>
      <c r="AJ54" s="74"/>
      <c r="AK54" s="74">
        <v>0</v>
      </c>
      <c r="AL54" s="74"/>
      <c r="AM54" s="74"/>
      <c r="AN54" s="74">
        <v>0</v>
      </c>
      <c r="AO54" s="74"/>
      <c r="AP54" s="74"/>
      <c r="AQ54" s="74">
        <v>0</v>
      </c>
      <c r="AR54" s="74"/>
      <c r="AS54" s="74"/>
      <c r="AT54" s="74">
        <v>0</v>
      </c>
      <c r="AU54" s="74"/>
      <c r="AV54" s="74"/>
      <c r="AW54" s="74">
        <v>0</v>
      </c>
      <c r="AX54" s="74"/>
      <c r="AY54" s="74"/>
      <c r="AZ54" s="74">
        <v>0</v>
      </c>
      <c r="BA54" s="74"/>
      <c r="BB54" s="74"/>
      <c r="BC54" s="74">
        <v>0</v>
      </c>
      <c r="BD54" s="74"/>
      <c r="BE54" s="74"/>
      <c r="BF54" s="74">
        <v>0</v>
      </c>
      <c r="BG54" s="74"/>
      <c r="BH54" s="74"/>
      <c r="BI54" s="74">
        <v>0</v>
      </c>
      <c r="BJ54" s="74"/>
      <c r="BK54" s="74"/>
      <c r="BL54" s="74">
        <v>0</v>
      </c>
      <c r="BM54" s="74"/>
      <c r="BN54" s="74"/>
      <c r="BO54" s="74">
        <v>0</v>
      </c>
      <c r="BP54" s="74"/>
      <c r="BQ54" s="74"/>
      <c r="BR54" s="74">
        <v>0</v>
      </c>
      <c r="BS54" s="74"/>
      <c r="BT54" s="74"/>
      <c r="BU54" s="74">
        <v>0</v>
      </c>
      <c r="BV54" s="74"/>
      <c r="BW54" s="74"/>
      <c r="BX54" s="74">
        <v>0</v>
      </c>
      <c r="BY54" s="74"/>
      <c r="BZ54" s="74"/>
      <c r="CA54" s="74">
        <v>0</v>
      </c>
      <c r="CB54" s="74"/>
      <c r="CC54" s="74"/>
      <c r="CD54" s="74">
        <v>0</v>
      </c>
      <c r="CE54" s="74"/>
      <c r="CF54" s="74"/>
      <c r="CG54" s="74">
        <v>0</v>
      </c>
      <c r="CH54" s="74"/>
      <c r="CI54" s="74"/>
      <c r="CJ54" s="74">
        <v>0</v>
      </c>
      <c r="CK54" s="74"/>
      <c r="CL54" s="74"/>
      <c r="CM54" s="74">
        <v>0</v>
      </c>
      <c r="CN54" s="74"/>
      <c r="CO54" s="74"/>
      <c r="CP54" s="74">
        <v>0</v>
      </c>
      <c r="CQ54" s="74"/>
      <c r="CR54" s="74"/>
      <c r="CS54" s="74">
        <v>0</v>
      </c>
      <c r="CT54" s="74"/>
      <c r="CU54" s="74"/>
      <c r="CV54" s="74">
        <v>0</v>
      </c>
      <c r="CW54" s="74"/>
      <c r="CX54" s="74"/>
      <c r="CY54" s="74">
        <v>0</v>
      </c>
      <c r="CZ54" s="74"/>
      <c r="DA54" s="74"/>
      <c r="DB54" s="74">
        <v>0</v>
      </c>
      <c r="DC54" s="74"/>
      <c r="DD54" s="74"/>
      <c r="DE54" s="74">
        <v>0</v>
      </c>
      <c r="DF54" s="74"/>
      <c r="DG54" s="74"/>
      <c r="DH54" s="74">
        <v>0</v>
      </c>
      <c r="DI54" s="74"/>
      <c r="DJ54" s="74"/>
      <c r="DK54" s="74">
        <v>0</v>
      </c>
      <c r="DL54" s="74"/>
      <c r="DM54" s="74"/>
    </row>
    <row r="55" spans="1:117" s="75" customFormat="1" ht="15" customHeight="1" x14ac:dyDescent="0.25">
      <c r="A55" s="104">
        <v>49</v>
      </c>
      <c r="B55" s="113" t="s">
        <v>308</v>
      </c>
      <c r="C55" s="95" t="s">
        <v>175</v>
      </c>
      <c r="D55" s="96">
        <v>30</v>
      </c>
      <c r="E55" s="95"/>
      <c r="F55" s="95"/>
      <c r="G55" s="95">
        <f>Tab_Base[[#This Row],[HCM]]*Tab_Base[[#This Row],[NB Gp CM]]*1.5</f>
        <v>0</v>
      </c>
      <c r="H55" s="95"/>
      <c r="I55" s="95"/>
      <c r="J55" s="95">
        <f>Tab_Base[[#This Row],[HTD]]*I55</f>
        <v>0</v>
      </c>
      <c r="K55" s="95"/>
      <c r="L55" s="95">
        <f>Tab_Base[[#This Row],[TOTAL HCM converties en HTD (coeff : 1,5)]]+Tab_Base[[#This Row],[TOTAL HTD]]</f>
        <v>0</v>
      </c>
      <c r="M55" s="70">
        <f>SUMPRODUCT((MOD(COLUMN(Tab_Base[[#This Row],[CM1]:[PA31]]),3)=1)*1,Tab_Base[[#This Row],[CM1]:[PA31]])</f>
        <v>0</v>
      </c>
      <c r="N55" s="70">
        <f>Tab_Base[[#This Row],[TOTAL HCM converties en HTD (coeff : 1,5)]]-Tab_Base[[#This Row],[CMrépartis]]</f>
        <v>0</v>
      </c>
      <c r="O55" s="70" t="str">
        <f>IF(Tab_Base[[#This Row],[CMrépartis]]&gt;Tab_Base[[#This Row],[TOTAL HCM converties en HTD (coeff : 1,5)]],"dépassement","")</f>
        <v/>
      </c>
      <c r="P55" s="71">
        <f>SUMPRODUCT((MOD(COLUMN(Tab_Base[[#This Row],[CM1]:[PA31]]),3)=2)*1,Tab_Base[[#This Row],[CM1]:[PA31]])</f>
        <v>0</v>
      </c>
      <c r="Q55" s="70">
        <f>Tab_Base[[#This Row],[TOTAL HTD]]-Tab_Base[[#This Row],[TDrépartis]]</f>
        <v>0</v>
      </c>
      <c r="R55" s="72" t="str">
        <f>IF(Tab_Base[[#This Row],[TDrépartis]]&gt;Tab_Base[[#This Row],[TOTAL HTD]],"dépassement","")</f>
        <v/>
      </c>
      <c r="S55" s="72">
        <f>SUMPRODUCT((MOD(COLUMN(Tab_Base[[#This Row],[CM1]:[PA31]]),3)=0)*1,Tab_Base[[#This Row],[CM1]:[PA31]])</f>
        <v>0</v>
      </c>
      <c r="T55" s="72">
        <f>Tab_Base[[#This Row],[TOTAL PA]]-Tab_Base[[#This Row],[Parépartis]]</f>
        <v>0</v>
      </c>
      <c r="U55" s="72" t="str">
        <f>IF(Tab_Base[[#This Row],[Parépartis]]&gt;Tab_Base[[#This Row],[TOTAL PA]],"dépassement","")</f>
        <v/>
      </c>
      <c r="V55" s="73"/>
      <c r="W55" s="73"/>
      <c r="X55" s="73"/>
      <c r="Y55" s="74">
        <v>0</v>
      </c>
      <c r="Z55" s="74"/>
      <c r="AA55" s="74"/>
      <c r="AB55" s="74">
        <v>0</v>
      </c>
      <c r="AC55" s="74"/>
      <c r="AD55" s="74"/>
      <c r="AE55" s="74">
        <v>0</v>
      </c>
      <c r="AF55" s="74"/>
      <c r="AG55" s="74"/>
      <c r="AH55" s="74">
        <v>0</v>
      </c>
      <c r="AI55" s="74"/>
      <c r="AJ55" s="74"/>
      <c r="AK55" s="74">
        <v>0</v>
      </c>
      <c r="AL55" s="74"/>
      <c r="AM55" s="74"/>
      <c r="AN55" s="74">
        <v>0</v>
      </c>
      <c r="AO55" s="74"/>
      <c r="AP55" s="74"/>
      <c r="AQ55" s="74">
        <v>0</v>
      </c>
      <c r="AR55" s="74"/>
      <c r="AS55" s="74"/>
      <c r="AT55" s="74">
        <v>0</v>
      </c>
      <c r="AU55" s="74"/>
      <c r="AV55" s="74"/>
      <c r="AW55" s="74">
        <v>0</v>
      </c>
      <c r="AX55" s="74"/>
      <c r="AY55" s="74"/>
      <c r="AZ55" s="74">
        <v>0</v>
      </c>
      <c r="BA55" s="74"/>
      <c r="BB55" s="74"/>
      <c r="BC55" s="74">
        <v>0</v>
      </c>
      <c r="BD55" s="74"/>
      <c r="BE55" s="74"/>
      <c r="BF55" s="74">
        <v>0</v>
      </c>
      <c r="BG55" s="74"/>
      <c r="BH55" s="74"/>
      <c r="BI55" s="74">
        <v>0</v>
      </c>
      <c r="BJ55" s="74"/>
      <c r="BK55" s="74"/>
      <c r="BL55" s="74">
        <v>0</v>
      </c>
      <c r="BM55" s="74"/>
      <c r="BN55" s="74"/>
      <c r="BO55" s="74">
        <v>0</v>
      </c>
      <c r="BP55" s="74"/>
      <c r="BQ55" s="74"/>
      <c r="BR55" s="74">
        <v>0</v>
      </c>
      <c r="BS55" s="74"/>
      <c r="BT55" s="74"/>
      <c r="BU55" s="74">
        <v>0</v>
      </c>
      <c r="BV55" s="74"/>
      <c r="BW55" s="74"/>
      <c r="BX55" s="74">
        <v>0</v>
      </c>
      <c r="BY55" s="74"/>
      <c r="BZ55" s="74"/>
      <c r="CA55" s="74">
        <v>0</v>
      </c>
      <c r="CB55" s="74"/>
      <c r="CC55" s="74"/>
      <c r="CD55" s="74">
        <v>0</v>
      </c>
      <c r="CE55" s="74"/>
      <c r="CF55" s="74"/>
      <c r="CG55" s="74">
        <v>0</v>
      </c>
      <c r="CH55" s="74"/>
      <c r="CI55" s="74"/>
      <c r="CJ55" s="74">
        <v>0</v>
      </c>
      <c r="CK55" s="74"/>
      <c r="CL55" s="74"/>
      <c r="CM55" s="74">
        <v>0</v>
      </c>
      <c r="CN55" s="74"/>
      <c r="CO55" s="74"/>
      <c r="CP55" s="74">
        <v>0</v>
      </c>
      <c r="CQ55" s="74"/>
      <c r="CR55" s="74"/>
      <c r="CS55" s="74">
        <v>0</v>
      </c>
      <c r="CT55" s="74"/>
      <c r="CU55" s="74"/>
      <c r="CV55" s="74">
        <v>0</v>
      </c>
      <c r="CW55" s="74"/>
      <c r="CX55" s="74"/>
      <c r="CY55" s="74">
        <v>0</v>
      </c>
      <c r="CZ55" s="74"/>
      <c r="DA55" s="74"/>
      <c r="DB55" s="74">
        <v>0</v>
      </c>
      <c r="DC55" s="74"/>
      <c r="DD55" s="74"/>
      <c r="DE55" s="74">
        <v>0</v>
      </c>
      <c r="DF55" s="74"/>
      <c r="DG55" s="74"/>
      <c r="DH55" s="74">
        <v>0</v>
      </c>
      <c r="DI55" s="74"/>
      <c r="DJ55" s="74"/>
      <c r="DK55" s="74">
        <v>0</v>
      </c>
      <c r="DL55" s="74"/>
      <c r="DM55" s="74"/>
    </row>
    <row r="56" spans="1:117" s="75" customFormat="1" ht="15" customHeight="1" x14ac:dyDescent="0.25">
      <c r="A56" s="90">
        <v>50</v>
      </c>
      <c r="B56" s="90" t="s">
        <v>288</v>
      </c>
      <c r="C56" s="90" t="s">
        <v>195</v>
      </c>
      <c r="D56" s="97">
        <v>3</v>
      </c>
      <c r="E56" s="66"/>
      <c r="F56" s="66"/>
      <c r="G56" s="67">
        <f>Tab_Base[[#This Row],[HCM]]*Tab_Base[[#This Row],[NB Gp CM]]*1.5</f>
        <v>0</v>
      </c>
      <c r="H56" s="118">
        <v>18</v>
      </c>
      <c r="I56" s="118">
        <v>1</v>
      </c>
      <c r="J56" s="69">
        <f>Tab_Base[[#This Row],[HTD]]*I56</f>
        <v>18</v>
      </c>
      <c r="K56" s="69"/>
      <c r="L56" s="65">
        <f>Tab_Base[[#This Row],[TOTAL HCM converties en HTD (coeff : 1,5)]]+Tab_Base[[#This Row],[TOTAL HTD]]</f>
        <v>18</v>
      </c>
      <c r="M56" s="70">
        <f>SUMPRODUCT((MOD(COLUMN(Tab_Base[[#This Row],[CM1]:[PA31]]),3)=1)*1,Tab_Base[[#This Row],[CM1]:[PA31]])</f>
        <v>0</v>
      </c>
      <c r="N56" s="70">
        <f>Tab_Base[[#This Row],[TOTAL HCM converties en HTD (coeff : 1,5)]]-Tab_Base[[#This Row],[CMrépartis]]</f>
        <v>0</v>
      </c>
      <c r="O56" s="70" t="str">
        <f>IF(Tab_Base[[#This Row],[CMrépartis]]&gt;Tab_Base[[#This Row],[TOTAL HCM converties en HTD (coeff : 1,5)]],"dépassement","")</f>
        <v/>
      </c>
      <c r="P56" s="71">
        <f>SUMPRODUCT((MOD(COLUMN(Tab_Base[[#This Row],[CM1]:[PA31]]),3)=2)*1,Tab_Base[[#This Row],[CM1]:[PA31]])</f>
        <v>18</v>
      </c>
      <c r="Q56" s="70">
        <f>Tab_Base[[#This Row],[TOTAL HTD]]-Tab_Base[[#This Row],[TDrépartis]]</f>
        <v>0</v>
      </c>
      <c r="R56" s="72" t="str">
        <f>IF(Tab_Base[[#This Row],[TDrépartis]]&gt;Tab_Base[[#This Row],[TOTAL HTD]],"dépassement","")</f>
        <v/>
      </c>
      <c r="S56" s="72">
        <f>SUMPRODUCT((MOD(COLUMN(Tab_Base[[#This Row],[CM1]:[PA31]]),3)=0)*1,Tab_Base[[#This Row],[CM1]:[PA31]])</f>
        <v>0</v>
      </c>
      <c r="T56" s="72">
        <f>Tab_Base[[#This Row],[TOTAL PA]]-Tab_Base[[#This Row],[Parépartis]]</f>
        <v>0</v>
      </c>
      <c r="U56" s="72" t="str">
        <f>IF(Tab_Base[[#This Row],[Parépartis]]&gt;Tab_Base[[#This Row],[TOTAL PA]],"dépassement","")</f>
        <v/>
      </c>
      <c r="V56" s="73"/>
      <c r="W56" s="73"/>
      <c r="X56" s="73"/>
      <c r="Y56" s="74">
        <v>0</v>
      </c>
      <c r="Z56" s="74"/>
      <c r="AA56" s="74"/>
      <c r="AB56" s="74">
        <v>0</v>
      </c>
      <c r="AC56" s="74"/>
      <c r="AD56" s="74"/>
      <c r="AE56" s="74">
        <v>0</v>
      </c>
      <c r="AF56" s="74"/>
      <c r="AG56" s="74"/>
      <c r="AH56" s="74">
        <v>0</v>
      </c>
      <c r="AI56" s="74"/>
      <c r="AJ56" s="74"/>
      <c r="AK56" s="74">
        <v>0</v>
      </c>
      <c r="AL56" s="74"/>
      <c r="AM56" s="74"/>
      <c r="AN56" s="74">
        <v>0</v>
      </c>
      <c r="AO56" s="74"/>
      <c r="AP56" s="74"/>
      <c r="AQ56" s="74">
        <v>0</v>
      </c>
      <c r="AR56" s="74"/>
      <c r="AS56" s="74"/>
      <c r="AT56" s="74">
        <v>0</v>
      </c>
      <c r="AU56" s="74">
        <v>16</v>
      </c>
      <c r="AV56" s="74"/>
      <c r="AW56" s="74">
        <v>0</v>
      </c>
      <c r="AX56" s="74"/>
      <c r="AY56" s="74"/>
      <c r="AZ56" s="74">
        <v>0</v>
      </c>
      <c r="BA56" s="74"/>
      <c r="BB56" s="74"/>
      <c r="BC56" s="74">
        <v>0</v>
      </c>
      <c r="BD56" s="74"/>
      <c r="BE56" s="74"/>
      <c r="BF56" s="74">
        <v>0</v>
      </c>
      <c r="BG56" s="74"/>
      <c r="BH56" s="74"/>
      <c r="BI56" s="74">
        <v>0</v>
      </c>
      <c r="BJ56" s="74"/>
      <c r="BK56" s="74"/>
      <c r="BL56" s="74">
        <v>0</v>
      </c>
      <c r="BM56" s="74"/>
      <c r="BN56" s="74"/>
      <c r="BO56" s="74">
        <v>0</v>
      </c>
      <c r="BP56" s="74"/>
      <c r="BQ56" s="74"/>
      <c r="BR56" s="74">
        <v>0</v>
      </c>
      <c r="BS56" s="74"/>
      <c r="BT56" s="74"/>
      <c r="BU56" s="74">
        <v>0</v>
      </c>
      <c r="BV56" s="74"/>
      <c r="BW56" s="74"/>
      <c r="BX56" s="74">
        <v>0</v>
      </c>
      <c r="BY56" s="74"/>
      <c r="BZ56" s="74"/>
      <c r="CA56" s="74">
        <v>0</v>
      </c>
      <c r="CB56" s="74"/>
      <c r="CC56" s="74"/>
      <c r="CD56" s="74">
        <v>0</v>
      </c>
      <c r="CE56" s="74"/>
      <c r="CF56" s="74"/>
      <c r="CG56" s="74">
        <v>0</v>
      </c>
      <c r="CH56" s="74"/>
      <c r="CI56" s="74"/>
      <c r="CJ56" s="74">
        <v>0</v>
      </c>
      <c r="CK56" s="74"/>
      <c r="CL56" s="74"/>
      <c r="CM56" s="74">
        <v>0</v>
      </c>
      <c r="CN56" s="74">
        <v>2</v>
      </c>
      <c r="CO56" s="74"/>
      <c r="CP56" s="74">
        <v>0</v>
      </c>
      <c r="CQ56" s="74"/>
      <c r="CR56" s="74"/>
      <c r="CS56" s="74">
        <v>0</v>
      </c>
      <c r="CT56" s="74"/>
      <c r="CU56" s="74"/>
      <c r="CV56" s="74">
        <v>0</v>
      </c>
      <c r="CW56" s="74"/>
      <c r="CX56" s="74"/>
      <c r="CY56" s="74">
        <v>0</v>
      </c>
      <c r="CZ56" s="74"/>
      <c r="DA56" s="74"/>
      <c r="DB56" s="74">
        <v>0</v>
      </c>
      <c r="DC56" s="74"/>
      <c r="DD56" s="74"/>
      <c r="DE56" s="74">
        <v>0</v>
      </c>
      <c r="DF56" s="74"/>
      <c r="DG56" s="74"/>
      <c r="DH56" s="74">
        <v>0</v>
      </c>
      <c r="DI56" s="74"/>
      <c r="DJ56" s="74"/>
      <c r="DK56" s="74">
        <v>0</v>
      </c>
      <c r="DL56" s="74"/>
      <c r="DM56" s="74"/>
    </row>
    <row r="57" spans="1:117" s="75" customFormat="1" ht="15" customHeight="1" x14ac:dyDescent="0.25">
      <c r="A57" s="90">
        <v>51</v>
      </c>
      <c r="B57" s="90" t="s">
        <v>309</v>
      </c>
      <c r="C57" s="90" t="s">
        <v>196</v>
      </c>
      <c r="D57" s="97">
        <v>9</v>
      </c>
      <c r="E57" s="66"/>
      <c r="F57" s="66"/>
      <c r="G57" s="67">
        <f>Tab_Base[[#This Row],[HCM]]*Tab_Base[[#This Row],[NB Gp CM]]*1.5</f>
        <v>0</v>
      </c>
      <c r="H57" s="118">
        <v>36</v>
      </c>
      <c r="I57" s="118">
        <v>1</v>
      </c>
      <c r="J57" s="69">
        <f>Tab_Base[[#This Row],[HTD]]*I57</f>
        <v>36</v>
      </c>
      <c r="K57" s="69"/>
      <c r="L57" s="65">
        <f>Tab_Base[[#This Row],[TOTAL HCM converties en HTD (coeff : 1,5)]]+Tab_Base[[#This Row],[TOTAL HTD]]</f>
        <v>36</v>
      </c>
      <c r="M57" s="70">
        <f>SUMPRODUCT((MOD(COLUMN(Tab_Base[[#This Row],[CM1]:[PA31]]),3)=1)*1,Tab_Base[[#This Row],[CM1]:[PA31]])</f>
        <v>0</v>
      </c>
      <c r="N57" s="70">
        <f>Tab_Base[[#This Row],[TOTAL HCM converties en HTD (coeff : 1,5)]]-Tab_Base[[#This Row],[CMrépartis]]</f>
        <v>0</v>
      </c>
      <c r="O57" s="70" t="str">
        <f>IF(Tab_Base[[#This Row],[CMrépartis]]&gt;Tab_Base[[#This Row],[TOTAL HCM converties en HTD (coeff : 1,5)]],"dépassement","")</f>
        <v/>
      </c>
      <c r="P57" s="71">
        <f>SUMPRODUCT((MOD(COLUMN(Tab_Base[[#This Row],[CM1]:[PA31]]),3)=2)*1,Tab_Base[[#This Row],[CM1]:[PA31]])</f>
        <v>36</v>
      </c>
      <c r="Q57" s="70">
        <f>Tab_Base[[#This Row],[TOTAL HTD]]-Tab_Base[[#This Row],[TDrépartis]]</f>
        <v>0</v>
      </c>
      <c r="R57" s="72" t="str">
        <f>IF(Tab_Base[[#This Row],[TDrépartis]]&gt;Tab_Base[[#This Row],[TOTAL HTD]],"dépassement","")</f>
        <v/>
      </c>
      <c r="S57" s="72">
        <f>SUMPRODUCT((MOD(COLUMN(Tab_Base[[#This Row],[CM1]:[PA31]]),3)=0)*1,Tab_Base[[#This Row],[CM1]:[PA31]])</f>
        <v>0</v>
      </c>
      <c r="T57" s="72">
        <f>Tab_Base[[#This Row],[TOTAL PA]]-Tab_Base[[#This Row],[Parépartis]]</f>
        <v>0</v>
      </c>
      <c r="U57" s="72" t="str">
        <f>IF(Tab_Base[[#This Row],[Parépartis]]&gt;Tab_Base[[#This Row],[TOTAL PA]],"dépassement","")</f>
        <v/>
      </c>
      <c r="V57" s="73"/>
      <c r="W57" s="73"/>
      <c r="X57" s="73"/>
      <c r="Y57" s="74">
        <v>0</v>
      </c>
      <c r="Z57" s="74"/>
      <c r="AA57" s="74"/>
      <c r="AB57" s="74">
        <v>0</v>
      </c>
      <c r="AC57" s="74"/>
      <c r="AD57" s="74"/>
      <c r="AE57" s="74">
        <v>0</v>
      </c>
      <c r="AF57" s="74">
        <v>10</v>
      </c>
      <c r="AG57" s="74"/>
      <c r="AH57" s="74">
        <v>0</v>
      </c>
      <c r="AI57" s="74"/>
      <c r="AJ57" s="74"/>
      <c r="AK57" s="74">
        <v>0</v>
      </c>
      <c r="AL57" s="74">
        <v>8</v>
      </c>
      <c r="AM57" s="74"/>
      <c r="AN57" s="74">
        <v>0</v>
      </c>
      <c r="AO57" s="74"/>
      <c r="AP57" s="74"/>
      <c r="AQ57" s="74">
        <v>0</v>
      </c>
      <c r="AR57" s="74"/>
      <c r="AS57" s="74"/>
      <c r="AT57" s="74">
        <v>0</v>
      </c>
      <c r="AU57" s="74"/>
      <c r="AV57" s="74"/>
      <c r="AW57" s="74">
        <v>0</v>
      </c>
      <c r="AX57" s="74"/>
      <c r="AY57" s="74"/>
      <c r="AZ57" s="74">
        <v>0</v>
      </c>
      <c r="BA57" s="74"/>
      <c r="BB57" s="74"/>
      <c r="BC57" s="74">
        <v>0</v>
      </c>
      <c r="BD57" s="74"/>
      <c r="BE57" s="74"/>
      <c r="BF57" s="74">
        <v>0</v>
      </c>
      <c r="BG57" s="74"/>
      <c r="BH57" s="74"/>
      <c r="BI57" s="74">
        <v>0</v>
      </c>
      <c r="BJ57" s="74">
        <v>6</v>
      </c>
      <c r="BK57" s="74"/>
      <c r="BL57" s="74">
        <v>0</v>
      </c>
      <c r="BM57" s="74"/>
      <c r="BN57" s="74"/>
      <c r="BO57" s="74">
        <v>0</v>
      </c>
      <c r="BP57" s="74"/>
      <c r="BQ57" s="74"/>
      <c r="BR57" s="74">
        <v>0</v>
      </c>
      <c r="BS57" s="74"/>
      <c r="BT57" s="74"/>
      <c r="BU57" s="74">
        <v>0</v>
      </c>
      <c r="BV57" s="74"/>
      <c r="BW57" s="74"/>
      <c r="BX57" s="74">
        <v>0</v>
      </c>
      <c r="BY57" s="74"/>
      <c r="BZ57" s="74"/>
      <c r="CA57" s="74">
        <v>0</v>
      </c>
      <c r="CB57" s="74"/>
      <c r="CC57" s="74"/>
      <c r="CD57" s="74">
        <v>0</v>
      </c>
      <c r="CE57" s="74"/>
      <c r="CF57" s="74"/>
      <c r="CG57" s="74">
        <v>0</v>
      </c>
      <c r="CH57" s="74"/>
      <c r="CI57" s="74"/>
      <c r="CJ57" s="74">
        <v>0</v>
      </c>
      <c r="CK57" s="74"/>
      <c r="CL57" s="74"/>
      <c r="CM57" s="74">
        <v>0</v>
      </c>
      <c r="CN57" s="74">
        <v>12</v>
      </c>
      <c r="CO57" s="74"/>
      <c r="CP57" s="74">
        <v>0</v>
      </c>
      <c r="CQ57" s="74"/>
      <c r="CR57" s="74"/>
      <c r="CS57" s="74">
        <v>0</v>
      </c>
      <c r="CT57" s="74"/>
      <c r="CU57" s="74"/>
      <c r="CV57" s="74">
        <v>0</v>
      </c>
      <c r="CW57" s="74"/>
      <c r="CX57" s="74"/>
      <c r="CY57" s="74">
        <v>0</v>
      </c>
      <c r="CZ57" s="74"/>
      <c r="DA57" s="74"/>
      <c r="DB57" s="74">
        <v>0</v>
      </c>
      <c r="DC57" s="74"/>
      <c r="DD57" s="74"/>
      <c r="DE57" s="74">
        <v>0</v>
      </c>
      <c r="DF57" s="74"/>
      <c r="DG57" s="74"/>
      <c r="DH57" s="74">
        <v>0</v>
      </c>
      <c r="DI57" s="74"/>
      <c r="DJ57" s="74"/>
      <c r="DK57" s="74">
        <v>0</v>
      </c>
      <c r="DL57" s="74"/>
      <c r="DM57" s="74"/>
    </row>
    <row r="58" spans="1:117" s="75" customFormat="1" ht="15" customHeight="1" x14ac:dyDescent="0.25">
      <c r="A58" s="90">
        <v>52</v>
      </c>
      <c r="B58" s="90" t="s">
        <v>310</v>
      </c>
      <c r="C58" s="114" t="s">
        <v>197</v>
      </c>
      <c r="D58" s="97">
        <v>12</v>
      </c>
      <c r="E58" s="66"/>
      <c r="F58" s="66"/>
      <c r="G58" s="67">
        <f>Tab_Base[[#This Row],[HCM]]*Tab_Base[[#This Row],[NB Gp CM]]*1.5</f>
        <v>0</v>
      </c>
      <c r="H58" s="118">
        <v>72</v>
      </c>
      <c r="I58" s="118">
        <v>1</v>
      </c>
      <c r="J58" s="69">
        <f>Tab_Base[[#This Row],[HTD]]*I58</f>
        <v>72</v>
      </c>
      <c r="K58" s="69"/>
      <c r="L58" s="65">
        <f>Tab_Base[[#This Row],[TOTAL HCM converties en HTD (coeff : 1,5)]]+Tab_Base[[#This Row],[TOTAL HTD]]</f>
        <v>72</v>
      </c>
      <c r="M58" s="70">
        <f>SUMPRODUCT((MOD(COLUMN(Tab_Base[[#This Row],[CM1]:[PA31]]),3)=1)*1,Tab_Base[[#This Row],[CM1]:[PA31]])</f>
        <v>0</v>
      </c>
      <c r="N58" s="70">
        <f>Tab_Base[[#This Row],[TOTAL HCM converties en HTD (coeff : 1,5)]]-Tab_Base[[#This Row],[CMrépartis]]</f>
        <v>0</v>
      </c>
      <c r="O58" s="70" t="str">
        <f>IF(Tab_Base[[#This Row],[CMrépartis]]&gt;Tab_Base[[#This Row],[TOTAL HCM converties en HTD (coeff : 1,5)]],"dépassement","")</f>
        <v/>
      </c>
      <c r="P58" s="71">
        <f>SUMPRODUCT((MOD(COLUMN(Tab_Base[[#This Row],[CM1]:[PA31]]),3)=2)*1,Tab_Base[[#This Row],[CM1]:[PA31]])</f>
        <v>72</v>
      </c>
      <c r="Q58" s="70">
        <f>Tab_Base[[#This Row],[TOTAL HTD]]-Tab_Base[[#This Row],[TDrépartis]]</f>
        <v>0</v>
      </c>
      <c r="R58" s="72" t="str">
        <f>IF(Tab_Base[[#This Row],[TDrépartis]]&gt;Tab_Base[[#This Row],[TOTAL HTD]],"dépassement","")</f>
        <v/>
      </c>
      <c r="S58" s="72">
        <f>SUMPRODUCT((MOD(COLUMN(Tab_Base[[#This Row],[CM1]:[PA31]]),3)=0)*1,Tab_Base[[#This Row],[CM1]:[PA31]])</f>
        <v>0</v>
      </c>
      <c r="T58" s="72">
        <f>Tab_Base[[#This Row],[TOTAL PA]]-Tab_Base[[#This Row],[Parépartis]]</f>
        <v>0</v>
      </c>
      <c r="U58" s="72" t="str">
        <f>IF(Tab_Base[[#This Row],[Parépartis]]&gt;Tab_Base[[#This Row],[TOTAL PA]],"dépassement","")</f>
        <v/>
      </c>
      <c r="V58" s="73"/>
      <c r="W58" s="73"/>
      <c r="X58" s="73"/>
      <c r="Y58" s="74">
        <v>0</v>
      </c>
      <c r="Z58" s="74"/>
      <c r="AA58" s="74"/>
      <c r="AB58" s="74">
        <v>0</v>
      </c>
      <c r="AC58" s="74"/>
      <c r="AD58" s="74"/>
      <c r="AE58" s="74">
        <v>0</v>
      </c>
      <c r="AF58" s="74"/>
      <c r="AG58" s="74"/>
      <c r="AH58" s="74">
        <v>0</v>
      </c>
      <c r="AI58" s="74"/>
      <c r="AJ58" s="74"/>
      <c r="AK58" s="74">
        <v>0</v>
      </c>
      <c r="AL58" s="74"/>
      <c r="AM58" s="74"/>
      <c r="AN58" s="74">
        <v>0</v>
      </c>
      <c r="AO58" s="74"/>
      <c r="AP58" s="74"/>
      <c r="AQ58" s="74">
        <v>0</v>
      </c>
      <c r="AR58" s="74"/>
      <c r="AS58" s="74"/>
      <c r="AT58" s="74">
        <v>0</v>
      </c>
      <c r="AU58" s="74"/>
      <c r="AV58" s="74"/>
      <c r="AW58" s="74">
        <v>0</v>
      </c>
      <c r="AX58" s="74"/>
      <c r="AY58" s="74"/>
      <c r="AZ58" s="74">
        <v>0</v>
      </c>
      <c r="BA58" s="74">
        <v>6</v>
      </c>
      <c r="BB58" s="74"/>
      <c r="BC58" s="74">
        <v>0</v>
      </c>
      <c r="BD58" s="74"/>
      <c r="BE58" s="74"/>
      <c r="BF58" s="74">
        <v>0</v>
      </c>
      <c r="BG58" s="74"/>
      <c r="BH58" s="74"/>
      <c r="BI58" s="74">
        <v>0</v>
      </c>
      <c r="BJ58" s="74"/>
      <c r="BK58" s="74"/>
      <c r="BL58" s="74">
        <v>0</v>
      </c>
      <c r="BM58" s="74"/>
      <c r="BN58" s="74"/>
      <c r="BO58" s="74">
        <v>0</v>
      </c>
      <c r="BP58" s="74">
        <v>37</v>
      </c>
      <c r="BQ58" s="74"/>
      <c r="BR58" s="74">
        <v>0</v>
      </c>
      <c r="BS58" s="74"/>
      <c r="BT58" s="74"/>
      <c r="BU58" s="74">
        <v>0</v>
      </c>
      <c r="BV58" s="74">
        <v>6</v>
      </c>
      <c r="BW58" s="74"/>
      <c r="BX58" s="74">
        <v>0</v>
      </c>
      <c r="BY58" s="74">
        <v>6</v>
      </c>
      <c r="BZ58" s="74"/>
      <c r="CA58" s="74">
        <v>0</v>
      </c>
      <c r="CB58" s="74"/>
      <c r="CC58" s="74"/>
      <c r="CD58" s="74">
        <v>0</v>
      </c>
      <c r="CE58" s="74"/>
      <c r="CF58" s="74"/>
      <c r="CG58" s="74">
        <v>0</v>
      </c>
      <c r="CH58" s="74"/>
      <c r="CI58" s="74"/>
      <c r="CJ58" s="74">
        <v>0</v>
      </c>
      <c r="CK58" s="74"/>
      <c r="CL58" s="74"/>
      <c r="CM58" s="74">
        <v>0</v>
      </c>
      <c r="CN58" s="74"/>
      <c r="CO58" s="74"/>
      <c r="CP58" s="74">
        <v>0</v>
      </c>
      <c r="CQ58" s="74">
        <v>6</v>
      </c>
      <c r="CR58" s="74"/>
      <c r="CS58" s="74">
        <v>0</v>
      </c>
      <c r="CT58" s="74"/>
      <c r="CU58" s="74"/>
      <c r="CV58" s="74">
        <v>0</v>
      </c>
      <c r="CW58" s="74">
        <v>5</v>
      </c>
      <c r="CX58" s="74"/>
      <c r="CY58" s="74">
        <v>0</v>
      </c>
      <c r="CZ58" s="74"/>
      <c r="DA58" s="74"/>
      <c r="DB58" s="74">
        <v>0</v>
      </c>
      <c r="DC58" s="74"/>
      <c r="DD58" s="74"/>
      <c r="DE58" s="74">
        <v>0</v>
      </c>
      <c r="DF58" s="74">
        <v>6</v>
      </c>
      <c r="DG58" s="74"/>
      <c r="DH58" s="74">
        <v>0</v>
      </c>
      <c r="DI58" s="74"/>
      <c r="DJ58" s="74"/>
      <c r="DK58" s="74">
        <v>0</v>
      </c>
      <c r="DL58" s="74"/>
      <c r="DM58" s="74"/>
    </row>
    <row r="59" spans="1:117" s="75" customFormat="1" ht="15" customHeight="1" x14ac:dyDescent="0.25">
      <c r="A59" s="90">
        <v>53</v>
      </c>
      <c r="B59" s="90" t="s">
        <v>311</v>
      </c>
      <c r="C59" s="109" t="s">
        <v>198</v>
      </c>
      <c r="D59" s="110">
        <v>6</v>
      </c>
      <c r="E59" s="66"/>
      <c r="F59" s="66"/>
      <c r="G59" s="67">
        <f>Tab_Base[[#This Row],[HCM]]*Tab_Base[[#This Row],[NB Gp CM]]*1.5</f>
        <v>0</v>
      </c>
      <c r="H59" s="118">
        <v>36</v>
      </c>
      <c r="I59" s="118">
        <v>1</v>
      </c>
      <c r="J59" s="69">
        <f>Tab_Base[[#This Row],[HTD]]*I59</f>
        <v>36</v>
      </c>
      <c r="K59" s="69"/>
      <c r="L59" s="65">
        <f>Tab_Base[[#This Row],[TOTAL HCM converties en HTD (coeff : 1,5)]]+Tab_Base[[#This Row],[TOTAL HTD]]</f>
        <v>36</v>
      </c>
      <c r="M59" s="70">
        <f>SUMPRODUCT((MOD(COLUMN(Tab_Base[[#This Row],[CM1]:[PA31]]),3)=1)*1,Tab_Base[[#This Row],[CM1]:[PA31]])</f>
        <v>0</v>
      </c>
      <c r="N59" s="70">
        <f>Tab_Base[[#This Row],[TOTAL HCM converties en HTD (coeff : 1,5)]]-Tab_Base[[#This Row],[CMrépartis]]</f>
        <v>0</v>
      </c>
      <c r="O59" s="70" t="str">
        <f>IF(Tab_Base[[#This Row],[CMrépartis]]&gt;Tab_Base[[#This Row],[TOTAL HCM converties en HTD (coeff : 1,5)]],"dépassement","")</f>
        <v/>
      </c>
      <c r="P59" s="71">
        <f>SUMPRODUCT((MOD(COLUMN(Tab_Base[[#This Row],[CM1]:[PA31]]),3)=2)*1,Tab_Base[[#This Row],[CM1]:[PA31]])</f>
        <v>36</v>
      </c>
      <c r="Q59" s="70">
        <f>Tab_Base[[#This Row],[TOTAL HTD]]-Tab_Base[[#This Row],[TDrépartis]]</f>
        <v>0</v>
      </c>
      <c r="R59" s="72" t="str">
        <f>IF(Tab_Base[[#This Row],[TDrépartis]]&gt;Tab_Base[[#This Row],[TOTAL HTD]],"dépassement","")</f>
        <v/>
      </c>
      <c r="S59" s="72">
        <f>SUMPRODUCT((MOD(COLUMN(Tab_Base[[#This Row],[CM1]:[PA31]]),3)=0)*1,Tab_Base[[#This Row],[CM1]:[PA31]])</f>
        <v>0</v>
      </c>
      <c r="T59" s="72">
        <f>Tab_Base[[#This Row],[TOTAL PA]]-Tab_Base[[#This Row],[Parépartis]]</f>
        <v>0</v>
      </c>
      <c r="U59" s="72" t="str">
        <f>IF(Tab_Base[[#This Row],[Parépartis]]&gt;Tab_Base[[#This Row],[TOTAL PA]],"dépassement","")</f>
        <v/>
      </c>
      <c r="V59" s="73"/>
      <c r="W59" s="73"/>
      <c r="X59" s="73"/>
      <c r="Y59" s="74">
        <v>0</v>
      </c>
      <c r="Z59" s="74"/>
      <c r="AA59" s="74"/>
      <c r="AB59" s="74">
        <v>0</v>
      </c>
      <c r="AC59" s="74"/>
      <c r="AD59" s="74"/>
      <c r="AE59" s="74">
        <v>0</v>
      </c>
      <c r="AF59" s="74"/>
      <c r="AG59" s="74"/>
      <c r="AH59" s="74">
        <v>0</v>
      </c>
      <c r="AI59" s="74"/>
      <c r="AJ59" s="74"/>
      <c r="AK59" s="74">
        <v>0</v>
      </c>
      <c r="AL59" s="74"/>
      <c r="AM59" s="74"/>
      <c r="AN59" s="74">
        <v>0</v>
      </c>
      <c r="AO59" s="74"/>
      <c r="AP59" s="74"/>
      <c r="AQ59" s="74">
        <v>0</v>
      </c>
      <c r="AR59" s="74"/>
      <c r="AS59" s="74"/>
      <c r="AT59" s="74">
        <v>0</v>
      </c>
      <c r="AU59" s="74"/>
      <c r="AV59" s="74"/>
      <c r="AW59" s="74">
        <v>0</v>
      </c>
      <c r="AX59" s="74"/>
      <c r="AY59" s="74"/>
      <c r="AZ59" s="74">
        <v>0</v>
      </c>
      <c r="BA59" s="74"/>
      <c r="BB59" s="74"/>
      <c r="BC59" s="74">
        <v>0</v>
      </c>
      <c r="BD59" s="74"/>
      <c r="BE59" s="74"/>
      <c r="BF59" s="74">
        <v>0</v>
      </c>
      <c r="BG59" s="74"/>
      <c r="BH59" s="74"/>
      <c r="BI59" s="74">
        <v>0</v>
      </c>
      <c r="BJ59" s="74">
        <v>6</v>
      </c>
      <c r="BK59" s="74"/>
      <c r="BL59" s="74">
        <v>0</v>
      </c>
      <c r="BM59" s="74">
        <v>2</v>
      </c>
      <c r="BN59" s="74"/>
      <c r="BO59" s="74">
        <v>0</v>
      </c>
      <c r="BP59" s="74"/>
      <c r="BQ59" s="74"/>
      <c r="BR59" s="74">
        <v>0</v>
      </c>
      <c r="BS59" s="74"/>
      <c r="BT59" s="74"/>
      <c r="BU59" s="74">
        <v>0</v>
      </c>
      <c r="BV59" s="74"/>
      <c r="BW59" s="74"/>
      <c r="BX59" s="74">
        <v>0</v>
      </c>
      <c r="BY59" s="74"/>
      <c r="BZ59" s="74"/>
      <c r="CA59" s="74">
        <v>0</v>
      </c>
      <c r="CB59" s="74"/>
      <c r="CC59" s="74"/>
      <c r="CD59" s="74">
        <v>0</v>
      </c>
      <c r="CE59" s="74"/>
      <c r="CF59" s="74"/>
      <c r="CG59" s="74">
        <v>0</v>
      </c>
      <c r="CH59" s="74">
        <v>24</v>
      </c>
      <c r="CI59" s="74"/>
      <c r="CJ59" s="74">
        <v>0</v>
      </c>
      <c r="CK59" s="74">
        <v>2</v>
      </c>
      <c r="CL59" s="74"/>
      <c r="CM59" s="74">
        <v>0</v>
      </c>
      <c r="CN59" s="74"/>
      <c r="CO59" s="74"/>
      <c r="CP59" s="74">
        <v>0</v>
      </c>
      <c r="CQ59" s="74"/>
      <c r="CR59" s="74"/>
      <c r="CS59" s="74">
        <v>0</v>
      </c>
      <c r="CT59" s="74"/>
      <c r="CU59" s="74"/>
      <c r="CV59" s="74">
        <v>0</v>
      </c>
      <c r="CW59" s="74"/>
      <c r="CX59" s="74"/>
      <c r="CY59" s="74">
        <v>0</v>
      </c>
      <c r="CZ59" s="74"/>
      <c r="DA59" s="74"/>
      <c r="DB59" s="74">
        <v>0</v>
      </c>
      <c r="DC59" s="74"/>
      <c r="DD59" s="74"/>
      <c r="DE59" s="74">
        <v>0</v>
      </c>
      <c r="DF59" s="74"/>
      <c r="DG59" s="74"/>
      <c r="DH59" s="74">
        <v>0</v>
      </c>
      <c r="DI59" s="74">
        <v>2</v>
      </c>
      <c r="DJ59" s="74"/>
      <c r="DK59" s="74">
        <v>0</v>
      </c>
      <c r="DL59" s="74"/>
      <c r="DM59" s="74"/>
    </row>
    <row r="60" spans="1:117" s="75" customFormat="1" ht="15" customHeight="1" x14ac:dyDescent="0.25">
      <c r="A60" s="104">
        <v>54</v>
      </c>
      <c r="B60" s="113" t="s">
        <v>312</v>
      </c>
      <c r="C60" s="95" t="s">
        <v>175</v>
      </c>
      <c r="D60" s="96">
        <v>30</v>
      </c>
      <c r="E60" s="95"/>
      <c r="F60" s="95"/>
      <c r="G60" s="95">
        <f>Tab_Base[[#This Row],[HCM]]*Tab_Base[[#This Row],[NB Gp CM]]*1.5</f>
        <v>0</v>
      </c>
      <c r="H60" s="95"/>
      <c r="I60" s="95"/>
      <c r="J60" s="95">
        <f>Tab_Base[[#This Row],[HTD]]*I60</f>
        <v>0</v>
      </c>
      <c r="K60" s="95"/>
      <c r="L60" s="95">
        <f>Tab_Base[[#This Row],[TOTAL HCM converties en HTD (coeff : 1,5)]]+Tab_Base[[#This Row],[TOTAL HTD]]</f>
        <v>0</v>
      </c>
      <c r="M60" s="70">
        <f>SUMPRODUCT((MOD(COLUMN(Tab_Base[[#This Row],[CM1]:[PA31]]),3)=1)*1,Tab_Base[[#This Row],[CM1]:[PA31]])</f>
        <v>0</v>
      </c>
      <c r="N60" s="70">
        <f>Tab_Base[[#This Row],[TOTAL HCM converties en HTD (coeff : 1,5)]]-Tab_Base[[#This Row],[CMrépartis]]</f>
        <v>0</v>
      </c>
      <c r="O60" s="70" t="str">
        <f>IF(Tab_Base[[#This Row],[CMrépartis]]&gt;Tab_Base[[#This Row],[TOTAL HCM converties en HTD (coeff : 1,5)]],"dépassement","")</f>
        <v/>
      </c>
      <c r="P60" s="71">
        <f>SUMPRODUCT((MOD(COLUMN(Tab_Base[[#This Row],[CM1]:[PA31]]),3)=2)*1,Tab_Base[[#This Row],[CM1]:[PA31]])</f>
        <v>0</v>
      </c>
      <c r="Q60" s="70">
        <f>Tab_Base[[#This Row],[TOTAL HTD]]-Tab_Base[[#This Row],[TDrépartis]]</f>
        <v>0</v>
      </c>
      <c r="R60" s="72" t="str">
        <f>IF(Tab_Base[[#This Row],[TDrépartis]]&gt;Tab_Base[[#This Row],[TOTAL HTD]],"dépassement","")</f>
        <v/>
      </c>
      <c r="S60" s="72">
        <f>SUMPRODUCT((MOD(COLUMN(Tab_Base[[#This Row],[CM1]:[PA31]]),3)=0)*1,Tab_Base[[#This Row],[CM1]:[PA31]])</f>
        <v>0</v>
      </c>
      <c r="T60" s="72">
        <f>Tab_Base[[#This Row],[TOTAL PA]]-Tab_Base[[#This Row],[Parépartis]]</f>
        <v>0</v>
      </c>
      <c r="U60" s="72" t="str">
        <f>IF(Tab_Base[[#This Row],[Parépartis]]&gt;Tab_Base[[#This Row],[TOTAL PA]],"dépassement","")</f>
        <v/>
      </c>
      <c r="V60" s="73"/>
      <c r="W60" s="73"/>
      <c r="X60" s="73"/>
      <c r="Y60" s="74">
        <v>0</v>
      </c>
      <c r="Z60" s="74"/>
      <c r="AA60" s="74"/>
      <c r="AB60" s="74">
        <v>0</v>
      </c>
      <c r="AC60" s="74"/>
      <c r="AD60" s="74"/>
      <c r="AE60" s="74">
        <v>0</v>
      </c>
      <c r="AF60" s="74"/>
      <c r="AG60" s="74"/>
      <c r="AH60" s="74">
        <v>0</v>
      </c>
      <c r="AI60" s="74"/>
      <c r="AJ60" s="74"/>
      <c r="AK60" s="74">
        <v>0</v>
      </c>
      <c r="AL60" s="74"/>
      <c r="AM60" s="74"/>
      <c r="AN60" s="74">
        <v>0</v>
      </c>
      <c r="AO60" s="74"/>
      <c r="AP60" s="74"/>
      <c r="AQ60" s="74">
        <v>0</v>
      </c>
      <c r="AR60" s="74"/>
      <c r="AS60" s="74"/>
      <c r="AT60" s="74">
        <v>0</v>
      </c>
      <c r="AU60" s="74"/>
      <c r="AV60" s="74"/>
      <c r="AW60" s="74">
        <v>0</v>
      </c>
      <c r="AX60" s="74"/>
      <c r="AY60" s="74"/>
      <c r="AZ60" s="74">
        <v>0</v>
      </c>
      <c r="BA60" s="74"/>
      <c r="BB60" s="74"/>
      <c r="BC60" s="74">
        <v>0</v>
      </c>
      <c r="BD60" s="74"/>
      <c r="BE60" s="74"/>
      <c r="BF60" s="74">
        <v>0</v>
      </c>
      <c r="BG60" s="74"/>
      <c r="BH60" s="74"/>
      <c r="BI60" s="74">
        <v>0</v>
      </c>
      <c r="BJ60" s="74"/>
      <c r="BK60" s="74"/>
      <c r="BL60" s="74">
        <v>0</v>
      </c>
      <c r="BM60" s="74"/>
      <c r="BN60" s="74"/>
      <c r="BO60" s="74">
        <v>0</v>
      </c>
      <c r="BP60" s="74"/>
      <c r="BQ60" s="74"/>
      <c r="BR60" s="74">
        <v>0</v>
      </c>
      <c r="BS60" s="74"/>
      <c r="BT60" s="74"/>
      <c r="BU60" s="74">
        <v>0</v>
      </c>
      <c r="BV60" s="74"/>
      <c r="BW60" s="74"/>
      <c r="BX60" s="74">
        <v>0</v>
      </c>
      <c r="BY60" s="74"/>
      <c r="BZ60" s="74"/>
      <c r="CA60" s="74">
        <v>0</v>
      </c>
      <c r="CB60" s="74"/>
      <c r="CC60" s="74"/>
      <c r="CD60" s="74">
        <v>0</v>
      </c>
      <c r="CE60" s="74"/>
      <c r="CF60" s="74"/>
      <c r="CG60" s="74">
        <v>0</v>
      </c>
      <c r="CH60" s="74"/>
      <c r="CI60" s="74"/>
      <c r="CJ60" s="74">
        <v>0</v>
      </c>
      <c r="CK60" s="74"/>
      <c r="CL60" s="74"/>
      <c r="CM60" s="74">
        <v>0</v>
      </c>
      <c r="CN60" s="74"/>
      <c r="CO60" s="74"/>
      <c r="CP60" s="74">
        <v>0</v>
      </c>
      <c r="CQ60" s="74"/>
      <c r="CR60" s="74"/>
      <c r="CS60" s="74">
        <v>0</v>
      </c>
      <c r="CT60" s="74"/>
      <c r="CU60" s="74"/>
      <c r="CV60" s="74">
        <v>0</v>
      </c>
      <c r="CW60" s="74"/>
      <c r="CX60" s="74"/>
      <c r="CY60" s="74">
        <v>0</v>
      </c>
      <c r="CZ60" s="74"/>
      <c r="DA60" s="74"/>
      <c r="DB60" s="74">
        <v>0</v>
      </c>
      <c r="DC60" s="74"/>
      <c r="DD60" s="74"/>
      <c r="DE60" s="74">
        <v>0</v>
      </c>
      <c r="DF60" s="74"/>
      <c r="DG60" s="74"/>
      <c r="DH60" s="74">
        <v>0</v>
      </c>
      <c r="DI60" s="74"/>
      <c r="DJ60" s="74"/>
      <c r="DK60" s="74">
        <v>0</v>
      </c>
      <c r="DL60" s="74"/>
      <c r="DM60" s="74"/>
    </row>
    <row r="61" spans="1:117" s="75" customFormat="1" ht="15" customHeight="1" x14ac:dyDescent="0.25">
      <c r="A61" s="90">
        <v>55</v>
      </c>
      <c r="B61" s="90" t="s">
        <v>313</v>
      </c>
      <c r="C61" s="90" t="s">
        <v>199</v>
      </c>
      <c r="D61" s="97">
        <v>6</v>
      </c>
      <c r="E61" s="66"/>
      <c r="F61" s="66"/>
      <c r="G61" s="67">
        <f>Tab_Base[[#This Row],[HCM]]*Tab_Base[[#This Row],[NB Gp CM]]*1.5</f>
        <v>0</v>
      </c>
      <c r="H61" s="118">
        <v>36</v>
      </c>
      <c r="I61" s="118">
        <v>1</v>
      </c>
      <c r="J61" s="69">
        <f>Tab_Base[[#This Row],[HTD]]*I61</f>
        <v>36</v>
      </c>
      <c r="K61" s="69"/>
      <c r="L61" s="65">
        <f>Tab_Base[[#This Row],[TOTAL HCM converties en HTD (coeff : 1,5)]]+Tab_Base[[#This Row],[TOTAL HTD]]</f>
        <v>36</v>
      </c>
      <c r="M61" s="70">
        <f>SUMPRODUCT((MOD(COLUMN(Tab_Base[[#This Row],[CM1]:[PA31]]),3)=1)*1,Tab_Base[[#This Row],[CM1]:[PA31]])</f>
        <v>0</v>
      </c>
      <c r="N61" s="70">
        <f>Tab_Base[[#This Row],[TOTAL HCM converties en HTD (coeff : 1,5)]]-Tab_Base[[#This Row],[CMrépartis]]</f>
        <v>0</v>
      </c>
      <c r="O61" s="70" t="str">
        <f>IF(Tab_Base[[#This Row],[CMrépartis]]&gt;Tab_Base[[#This Row],[TOTAL HCM converties en HTD (coeff : 1,5)]],"dépassement","")</f>
        <v/>
      </c>
      <c r="P61" s="71">
        <f>SUMPRODUCT((MOD(COLUMN(Tab_Base[[#This Row],[CM1]:[PA31]]),3)=2)*1,Tab_Base[[#This Row],[CM1]:[PA31]])</f>
        <v>36</v>
      </c>
      <c r="Q61" s="70">
        <f>Tab_Base[[#This Row],[TOTAL HTD]]-Tab_Base[[#This Row],[TDrépartis]]</f>
        <v>0</v>
      </c>
      <c r="R61" s="72" t="str">
        <f>IF(Tab_Base[[#This Row],[TDrépartis]]&gt;Tab_Base[[#This Row],[TOTAL HTD]],"dépassement","")</f>
        <v/>
      </c>
      <c r="S61" s="72">
        <f>SUMPRODUCT((MOD(COLUMN(Tab_Base[[#This Row],[CM1]:[PA31]]),3)=0)*1,Tab_Base[[#This Row],[CM1]:[PA31]])</f>
        <v>0</v>
      </c>
      <c r="T61" s="72">
        <f>Tab_Base[[#This Row],[TOTAL PA]]-Tab_Base[[#This Row],[Parépartis]]</f>
        <v>0</v>
      </c>
      <c r="U61" s="72" t="str">
        <f>IF(Tab_Base[[#This Row],[Parépartis]]&gt;Tab_Base[[#This Row],[TOTAL PA]],"dépassement","")</f>
        <v/>
      </c>
      <c r="V61" s="73"/>
      <c r="W61" s="73"/>
      <c r="X61" s="73"/>
      <c r="Y61" s="74">
        <v>0</v>
      </c>
      <c r="Z61" s="74"/>
      <c r="AA61" s="74"/>
      <c r="AB61" s="74">
        <v>0</v>
      </c>
      <c r="AC61" s="74"/>
      <c r="AD61" s="74"/>
      <c r="AE61" s="74">
        <v>0</v>
      </c>
      <c r="AF61" s="74">
        <v>16</v>
      </c>
      <c r="AG61" s="74"/>
      <c r="AH61" s="74">
        <v>0</v>
      </c>
      <c r="AI61" s="74"/>
      <c r="AJ61" s="74"/>
      <c r="AK61" s="74">
        <v>0</v>
      </c>
      <c r="AL61" s="74">
        <v>20</v>
      </c>
      <c r="AM61" s="74"/>
      <c r="AN61" s="74">
        <v>0</v>
      </c>
      <c r="AO61" s="74"/>
      <c r="AP61" s="74"/>
      <c r="AQ61" s="74">
        <v>0</v>
      </c>
      <c r="AR61" s="74"/>
      <c r="AS61" s="74"/>
      <c r="AT61" s="74">
        <v>0</v>
      </c>
      <c r="AU61" s="74"/>
      <c r="AV61" s="74"/>
      <c r="AW61" s="74">
        <v>0</v>
      </c>
      <c r="AX61" s="74"/>
      <c r="AY61" s="74"/>
      <c r="AZ61" s="74">
        <v>0</v>
      </c>
      <c r="BA61" s="74"/>
      <c r="BB61" s="74"/>
      <c r="BC61" s="74">
        <v>0</v>
      </c>
      <c r="BD61" s="74"/>
      <c r="BE61" s="74"/>
      <c r="BF61" s="74">
        <v>0</v>
      </c>
      <c r="BG61" s="74"/>
      <c r="BH61" s="74"/>
      <c r="BI61" s="74">
        <v>0</v>
      </c>
      <c r="BJ61" s="74"/>
      <c r="BK61" s="74"/>
      <c r="BL61" s="74">
        <v>0</v>
      </c>
      <c r="BM61" s="74"/>
      <c r="BN61" s="74"/>
      <c r="BO61" s="74">
        <v>0</v>
      </c>
      <c r="BP61" s="74"/>
      <c r="BQ61" s="74"/>
      <c r="BR61" s="74">
        <v>0</v>
      </c>
      <c r="BS61" s="74"/>
      <c r="BT61" s="74"/>
      <c r="BU61" s="74">
        <v>0</v>
      </c>
      <c r="BV61" s="74"/>
      <c r="BW61" s="74"/>
      <c r="BX61" s="74">
        <v>0</v>
      </c>
      <c r="BY61" s="74"/>
      <c r="BZ61" s="74"/>
      <c r="CA61" s="74">
        <v>0</v>
      </c>
      <c r="CB61" s="74"/>
      <c r="CC61" s="74"/>
      <c r="CD61" s="74">
        <v>0</v>
      </c>
      <c r="CE61" s="74"/>
      <c r="CF61" s="74"/>
      <c r="CG61" s="74">
        <v>0</v>
      </c>
      <c r="CH61" s="74"/>
      <c r="CI61" s="74"/>
      <c r="CJ61" s="74">
        <v>0</v>
      </c>
      <c r="CK61" s="74"/>
      <c r="CL61" s="74"/>
      <c r="CM61" s="74">
        <v>0</v>
      </c>
      <c r="CN61" s="74"/>
      <c r="CO61" s="74"/>
      <c r="CP61" s="74">
        <v>0</v>
      </c>
      <c r="CQ61" s="74"/>
      <c r="CR61" s="74"/>
      <c r="CS61" s="74">
        <v>0</v>
      </c>
      <c r="CT61" s="74"/>
      <c r="CU61" s="74"/>
      <c r="CV61" s="74">
        <v>0</v>
      </c>
      <c r="CW61" s="74"/>
      <c r="CX61" s="74"/>
      <c r="CY61" s="74">
        <v>0</v>
      </c>
      <c r="CZ61" s="74"/>
      <c r="DA61" s="74"/>
      <c r="DB61" s="74">
        <v>0</v>
      </c>
      <c r="DC61" s="74"/>
      <c r="DD61" s="74"/>
      <c r="DE61" s="74">
        <v>0</v>
      </c>
      <c r="DF61" s="74"/>
      <c r="DG61" s="74"/>
      <c r="DH61" s="74">
        <v>0</v>
      </c>
      <c r="DI61" s="74"/>
      <c r="DJ61" s="74"/>
      <c r="DK61" s="74">
        <v>0</v>
      </c>
      <c r="DL61" s="74"/>
      <c r="DM61" s="74"/>
    </row>
    <row r="62" spans="1:117" s="75" customFormat="1" ht="15" customHeight="1" x14ac:dyDescent="0.25">
      <c r="A62" s="90">
        <v>56</v>
      </c>
      <c r="B62" s="90" t="s">
        <v>314</v>
      </c>
      <c r="C62" s="90" t="s">
        <v>200</v>
      </c>
      <c r="D62" s="97">
        <v>6</v>
      </c>
      <c r="E62" s="66"/>
      <c r="F62" s="66"/>
      <c r="G62" s="67">
        <f>Tab_Base[[#This Row],[HCM]]*Tab_Base[[#This Row],[NB Gp CM]]*1.5</f>
        <v>0</v>
      </c>
      <c r="H62" s="118">
        <v>36</v>
      </c>
      <c r="I62" s="118">
        <v>1</v>
      </c>
      <c r="J62" s="69">
        <f>Tab_Base[[#This Row],[HTD]]*I62</f>
        <v>36</v>
      </c>
      <c r="K62" s="69"/>
      <c r="L62" s="65">
        <f>Tab_Base[[#This Row],[TOTAL HCM converties en HTD (coeff : 1,5)]]+Tab_Base[[#This Row],[TOTAL HTD]]</f>
        <v>36</v>
      </c>
      <c r="M62" s="70">
        <f>SUMPRODUCT((MOD(COLUMN(Tab_Base[[#This Row],[CM1]:[PA31]]),3)=1)*1,Tab_Base[[#This Row],[CM1]:[PA31]])</f>
        <v>0</v>
      </c>
      <c r="N62" s="70">
        <f>Tab_Base[[#This Row],[TOTAL HCM converties en HTD (coeff : 1,5)]]-Tab_Base[[#This Row],[CMrépartis]]</f>
        <v>0</v>
      </c>
      <c r="O62" s="70" t="str">
        <f>IF(Tab_Base[[#This Row],[CMrépartis]]&gt;Tab_Base[[#This Row],[TOTAL HCM converties en HTD (coeff : 1,5)]],"dépassement","")</f>
        <v/>
      </c>
      <c r="P62" s="71">
        <f>SUMPRODUCT((MOD(COLUMN(Tab_Base[[#This Row],[CM1]:[PA31]]),3)=2)*1,Tab_Base[[#This Row],[CM1]:[PA31]])</f>
        <v>36</v>
      </c>
      <c r="Q62" s="70">
        <f>Tab_Base[[#This Row],[TOTAL HTD]]-Tab_Base[[#This Row],[TDrépartis]]</f>
        <v>0</v>
      </c>
      <c r="R62" s="72" t="str">
        <f>IF(Tab_Base[[#This Row],[TDrépartis]]&gt;Tab_Base[[#This Row],[TOTAL HTD]],"dépassement","")</f>
        <v/>
      </c>
      <c r="S62" s="72">
        <f>SUMPRODUCT((MOD(COLUMN(Tab_Base[[#This Row],[CM1]:[PA31]]),3)=0)*1,Tab_Base[[#This Row],[CM1]:[PA31]])</f>
        <v>0</v>
      </c>
      <c r="T62" s="72">
        <f>Tab_Base[[#This Row],[TOTAL PA]]-Tab_Base[[#This Row],[Parépartis]]</f>
        <v>0</v>
      </c>
      <c r="U62" s="72" t="str">
        <f>IF(Tab_Base[[#This Row],[Parépartis]]&gt;Tab_Base[[#This Row],[TOTAL PA]],"dépassement","")</f>
        <v/>
      </c>
      <c r="V62" s="73"/>
      <c r="W62" s="73"/>
      <c r="X62" s="73"/>
      <c r="Y62" s="74">
        <v>0</v>
      </c>
      <c r="Z62" s="74"/>
      <c r="AA62" s="74"/>
      <c r="AB62" s="74">
        <v>0</v>
      </c>
      <c r="AC62" s="74"/>
      <c r="AD62" s="74"/>
      <c r="AE62" s="74">
        <v>0</v>
      </c>
      <c r="AF62" s="74"/>
      <c r="AG62" s="74"/>
      <c r="AH62" s="74">
        <v>0</v>
      </c>
      <c r="AI62" s="74"/>
      <c r="AJ62" s="74"/>
      <c r="AK62" s="74">
        <v>0</v>
      </c>
      <c r="AL62" s="74"/>
      <c r="AM62" s="74"/>
      <c r="AN62" s="74">
        <v>0</v>
      </c>
      <c r="AO62" s="74"/>
      <c r="AP62" s="74"/>
      <c r="AQ62" s="74">
        <v>0</v>
      </c>
      <c r="AR62" s="74"/>
      <c r="AS62" s="74"/>
      <c r="AT62" s="74">
        <v>0</v>
      </c>
      <c r="AU62" s="74"/>
      <c r="AV62" s="74"/>
      <c r="AW62" s="74">
        <v>0</v>
      </c>
      <c r="AX62" s="74"/>
      <c r="AY62" s="74"/>
      <c r="AZ62" s="74">
        <v>0</v>
      </c>
      <c r="BA62" s="74"/>
      <c r="BB62" s="74"/>
      <c r="BC62" s="74">
        <v>0</v>
      </c>
      <c r="BD62" s="74"/>
      <c r="BE62" s="74"/>
      <c r="BF62" s="74">
        <v>0</v>
      </c>
      <c r="BG62" s="74"/>
      <c r="BH62" s="74"/>
      <c r="BI62" s="74">
        <v>0</v>
      </c>
      <c r="BJ62" s="74"/>
      <c r="BK62" s="74"/>
      <c r="BL62" s="74">
        <v>0</v>
      </c>
      <c r="BM62" s="74"/>
      <c r="BN62" s="74"/>
      <c r="BO62" s="74">
        <v>0</v>
      </c>
      <c r="BP62" s="74"/>
      <c r="BQ62" s="74"/>
      <c r="BR62" s="74">
        <v>0</v>
      </c>
      <c r="BS62" s="74"/>
      <c r="BT62" s="74"/>
      <c r="BU62" s="74">
        <v>0</v>
      </c>
      <c r="BV62" s="74"/>
      <c r="BW62" s="74"/>
      <c r="BX62" s="74">
        <v>0</v>
      </c>
      <c r="BY62" s="74"/>
      <c r="BZ62" s="74"/>
      <c r="CA62" s="74">
        <v>0</v>
      </c>
      <c r="CB62" s="74"/>
      <c r="CC62" s="74"/>
      <c r="CD62" s="74">
        <v>0</v>
      </c>
      <c r="CE62" s="74"/>
      <c r="CF62" s="74"/>
      <c r="CG62" s="74">
        <v>0</v>
      </c>
      <c r="CH62" s="74"/>
      <c r="CI62" s="74"/>
      <c r="CJ62" s="74">
        <v>0</v>
      </c>
      <c r="CK62" s="74"/>
      <c r="CL62" s="74"/>
      <c r="CM62" s="74">
        <v>0</v>
      </c>
      <c r="CN62" s="74"/>
      <c r="CO62" s="74"/>
      <c r="CP62" s="74">
        <v>0</v>
      </c>
      <c r="CQ62" s="74"/>
      <c r="CR62" s="74"/>
      <c r="CS62" s="74">
        <v>0</v>
      </c>
      <c r="CT62" s="74"/>
      <c r="CU62" s="74"/>
      <c r="CV62" s="74">
        <v>0</v>
      </c>
      <c r="CW62" s="74"/>
      <c r="CX62" s="74"/>
      <c r="CY62" s="74">
        <v>0</v>
      </c>
      <c r="CZ62" s="74"/>
      <c r="DA62" s="74"/>
      <c r="DB62" s="74">
        <v>0</v>
      </c>
      <c r="DC62" s="74">
        <v>36</v>
      </c>
      <c r="DD62" s="74"/>
      <c r="DE62" s="74">
        <v>0</v>
      </c>
      <c r="DF62" s="74"/>
      <c r="DG62" s="74"/>
      <c r="DH62" s="74">
        <v>0</v>
      </c>
      <c r="DI62" s="74"/>
      <c r="DJ62" s="74"/>
      <c r="DK62" s="74">
        <v>0</v>
      </c>
      <c r="DL62" s="74"/>
      <c r="DM62" s="74"/>
    </row>
    <row r="63" spans="1:117" s="75" customFormat="1" ht="15" customHeight="1" x14ac:dyDescent="0.25">
      <c r="A63" s="90">
        <v>57</v>
      </c>
      <c r="B63" s="90" t="s">
        <v>315</v>
      </c>
      <c r="C63" s="90" t="s">
        <v>201</v>
      </c>
      <c r="D63" s="97">
        <v>6</v>
      </c>
      <c r="E63" s="66"/>
      <c r="F63" s="66"/>
      <c r="G63" s="67">
        <f>Tab_Base[[#This Row],[HCM]]*Tab_Base[[#This Row],[NB Gp CM]]*1.5</f>
        <v>0</v>
      </c>
      <c r="H63" s="118">
        <v>36</v>
      </c>
      <c r="I63" s="118">
        <v>1</v>
      </c>
      <c r="J63" s="69">
        <f>Tab_Base[[#This Row],[HTD]]*I63</f>
        <v>36</v>
      </c>
      <c r="K63" s="69"/>
      <c r="L63" s="65">
        <f>Tab_Base[[#This Row],[TOTAL HCM converties en HTD (coeff : 1,5)]]+Tab_Base[[#This Row],[TOTAL HTD]]</f>
        <v>36</v>
      </c>
      <c r="M63" s="70">
        <f>SUMPRODUCT((MOD(COLUMN(Tab_Base[[#This Row],[CM1]:[PA31]]),3)=1)*1,Tab_Base[[#This Row],[CM1]:[PA31]])</f>
        <v>0</v>
      </c>
      <c r="N63" s="70">
        <f>Tab_Base[[#This Row],[TOTAL HCM converties en HTD (coeff : 1,5)]]-Tab_Base[[#This Row],[CMrépartis]]</f>
        <v>0</v>
      </c>
      <c r="O63" s="70" t="str">
        <f>IF(Tab_Base[[#This Row],[CMrépartis]]&gt;Tab_Base[[#This Row],[TOTAL HCM converties en HTD (coeff : 1,5)]],"dépassement","")</f>
        <v/>
      </c>
      <c r="P63" s="71">
        <f>SUMPRODUCT((MOD(COLUMN(Tab_Base[[#This Row],[CM1]:[PA31]]),3)=2)*1,Tab_Base[[#This Row],[CM1]:[PA31]])</f>
        <v>36</v>
      </c>
      <c r="Q63" s="70">
        <f>Tab_Base[[#This Row],[TOTAL HTD]]-Tab_Base[[#This Row],[TDrépartis]]</f>
        <v>0</v>
      </c>
      <c r="R63" s="72" t="str">
        <f>IF(Tab_Base[[#This Row],[TDrépartis]]&gt;Tab_Base[[#This Row],[TOTAL HTD]],"dépassement","")</f>
        <v/>
      </c>
      <c r="S63" s="72">
        <f>SUMPRODUCT((MOD(COLUMN(Tab_Base[[#This Row],[CM1]:[PA31]]),3)=0)*1,Tab_Base[[#This Row],[CM1]:[PA31]])</f>
        <v>0</v>
      </c>
      <c r="T63" s="72">
        <f>Tab_Base[[#This Row],[TOTAL PA]]-Tab_Base[[#This Row],[Parépartis]]</f>
        <v>0</v>
      </c>
      <c r="U63" s="72" t="str">
        <f>IF(Tab_Base[[#This Row],[Parépartis]]&gt;Tab_Base[[#This Row],[TOTAL PA]],"dépassement","")</f>
        <v/>
      </c>
      <c r="V63" s="73"/>
      <c r="W63" s="73"/>
      <c r="X63" s="73"/>
      <c r="Y63" s="74">
        <v>0</v>
      </c>
      <c r="Z63" s="74"/>
      <c r="AA63" s="74"/>
      <c r="AB63" s="74">
        <v>0</v>
      </c>
      <c r="AC63" s="74"/>
      <c r="AD63" s="74"/>
      <c r="AE63" s="74">
        <v>0</v>
      </c>
      <c r="AF63" s="74"/>
      <c r="AG63" s="74"/>
      <c r="AH63" s="74">
        <v>0</v>
      </c>
      <c r="AI63" s="74"/>
      <c r="AJ63" s="74"/>
      <c r="AK63" s="74">
        <v>0</v>
      </c>
      <c r="AL63" s="74"/>
      <c r="AM63" s="74"/>
      <c r="AN63" s="74">
        <v>0</v>
      </c>
      <c r="AO63" s="74"/>
      <c r="AP63" s="74"/>
      <c r="AQ63" s="74">
        <v>0</v>
      </c>
      <c r="AR63" s="74"/>
      <c r="AS63" s="74"/>
      <c r="AT63" s="74">
        <v>0</v>
      </c>
      <c r="AU63" s="74"/>
      <c r="AV63" s="74"/>
      <c r="AW63" s="74">
        <v>0</v>
      </c>
      <c r="AX63" s="74">
        <v>26</v>
      </c>
      <c r="AY63" s="74"/>
      <c r="AZ63" s="74">
        <v>0</v>
      </c>
      <c r="BA63" s="74"/>
      <c r="BB63" s="74"/>
      <c r="BC63" s="74">
        <v>0</v>
      </c>
      <c r="BD63" s="74"/>
      <c r="BE63" s="74"/>
      <c r="BF63" s="74">
        <v>0</v>
      </c>
      <c r="BG63" s="74"/>
      <c r="BH63" s="74"/>
      <c r="BI63" s="74">
        <v>0</v>
      </c>
      <c r="BJ63" s="74"/>
      <c r="BK63" s="74"/>
      <c r="BL63" s="74">
        <v>0</v>
      </c>
      <c r="BM63" s="74"/>
      <c r="BN63" s="74"/>
      <c r="BO63" s="74">
        <v>0</v>
      </c>
      <c r="BP63" s="74">
        <v>7</v>
      </c>
      <c r="BQ63" s="74"/>
      <c r="BR63" s="74">
        <v>0</v>
      </c>
      <c r="BS63" s="74"/>
      <c r="BT63" s="74"/>
      <c r="BU63" s="74">
        <v>0</v>
      </c>
      <c r="BV63" s="74"/>
      <c r="BW63" s="74"/>
      <c r="BX63" s="74">
        <v>0</v>
      </c>
      <c r="BY63" s="74"/>
      <c r="BZ63" s="74"/>
      <c r="CA63" s="74">
        <v>0</v>
      </c>
      <c r="CB63" s="74"/>
      <c r="CC63" s="74"/>
      <c r="CD63" s="74">
        <v>0</v>
      </c>
      <c r="CE63" s="74"/>
      <c r="CF63" s="74"/>
      <c r="CG63" s="74">
        <v>0</v>
      </c>
      <c r="CH63" s="74"/>
      <c r="CI63" s="74"/>
      <c r="CJ63" s="74">
        <v>0</v>
      </c>
      <c r="CK63" s="74"/>
      <c r="CL63" s="74"/>
      <c r="CM63" s="74">
        <v>0</v>
      </c>
      <c r="CN63" s="74"/>
      <c r="CO63" s="74"/>
      <c r="CP63" s="74">
        <v>0</v>
      </c>
      <c r="CQ63" s="74"/>
      <c r="CR63" s="74"/>
      <c r="CS63" s="74">
        <v>0</v>
      </c>
      <c r="CT63" s="74">
        <v>3</v>
      </c>
      <c r="CU63" s="74"/>
      <c r="CV63" s="74">
        <v>0</v>
      </c>
      <c r="CW63" s="74"/>
      <c r="CX63" s="74"/>
      <c r="CY63" s="74">
        <v>0</v>
      </c>
      <c r="CZ63" s="74"/>
      <c r="DA63" s="74"/>
      <c r="DB63" s="74">
        <v>0</v>
      </c>
      <c r="DC63" s="74"/>
      <c r="DD63" s="74"/>
      <c r="DE63" s="74">
        <v>0</v>
      </c>
      <c r="DF63" s="74"/>
      <c r="DG63" s="74"/>
      <c r="DH63" s="74">
        <v>0</v>
      </c>
      <c r="DI63" s="74"/>
      <c r="DJ63" s="74"/>
      <c r="DK63" s="74">
        <v>0</v>
      </c>
      <c r="DL63" s="74"/>
      <c r="DM63" s="74"/>
    </row>
    <row r="64" spans="1:117" s="75" customFormat="1" ht="15" customHeight="1" x14ac:dyDescent="0.25">
      <c r="A64" s="90">
        <v>58</v>
      </c>
      <c r="B64" s="90" t="s">
        <v>316</v>
      </c>
      <c r="C64" s="90" t="s">
        <v>193</v>
      </c>
      <c r="D64" s="97">
        <v>12</v>
      </c>
      <c r="E64" s="66"/>
      <c r="F64" s="66"/>
      <c r="G64" s="67">
        <f>Tab_Base[[#This Row],[HCM]]*Tab_Base[[#This Row],[NB Gp CM]]*1.5</f>
        <v>0</v>
      </c>
      <c r="H64" s="118">
        <v>24</v>
      </c>
      <c r="I64" s="118">
        <v>1</v>
      </c>
      <c r="J64" s="69">
        <f>Tab_Base[[#This Row],[HTD]]*I64</f>
        <v>24</v>
      </c>
      <c r="K64" s="69"/>
      <c r="L64" s="65">
        <f>Tab_Base[[#This Row],[TOTAL HCM converties en HTD (coeff : 1,5)]]+Tab_Base[[#This Row],[TOTAL HTD]]</f>
        <v>24</v>
      </c>
      <c r="M64" s="70">
        <f>SUMPRODUCT((MOD(COLUMN(Tab_Base[[#This Row],[CM1]:[PA31]]),3)=1)*1,Tab_Base[[#This Row],[CM1]:[PA31]])</f>
        <v>0</v>
      </c>
      <c r="N64" s="70">
        <f>Tab_Base[[#This Row],[TOTAL HCM converties en HTD (coeff : 1,5)]]-Tab_Base[[#This Row],[CMrépartis]]</f>
        <v>0</v>
      </c>
      <c r="O64" s="70" t="str">
        <f>IF(Tab_Base[[#This Row],[CMrépartis]]&gt;Tab_Base[[#This Row],[TOTAL HCM converties en HTD (coeff : 1,5)]],"dépassement","")</f>
        <v/>
      </c>
      <c r="P64" s="71">
        <f>SUMPRODUCT((MOD(COLUMN(Tab_Base[[#This Row],[CM1]:[PA31]]),3)=2)*1,Tab_Base[[#This Row],[CM1]:[PA31]])</f>
        <v>24</v>
      </c>
      <c r="Q64" s="70">
        <f>Tab_Base[[#This Row],[TOTAL HTD]]-Tab_Base[[#This Row],[TDrépartis]]</f>
        <v>0</v>
      </c>
      <c r="R64" s="72" t="str">
        <f>IF(Tab_Base[[#This Row],[TDrépartis]]&gt;Tab_Base[[#This Row],[TOTAL HTD]],"dépassement","")</f>
        <v/>
      </c>
      <c r="S64" s="72">
        <f>SUMPRODUCT((MOD(COLUMN(Tab_Base[[#This Row],[CM1]:[PA31]]),3)=0)*1,Tab_Base[[#This Row],[CM1]:[PA31]])</f>
        <v>0</v>
      </c>
      <c r="T64" s="72">
        <f>Tab_Base[[#This Row],[TOTAL PA]]-Tab_Base[[#This Row],[Parépartis]]</f>
        <v>0</v>
      </c>
      <c r="U64" s="72" t="str">
        <f>IF(Tab_Base[[#This Row],[Parépartis]]&gt;Tab_Base[[#This Row],[TOTAL PA]],"dépassement","")</f>
        <v/>
      </c>
      <c r="V64" s="73"/>
      <c r="W64" s="73"/>
      <c r="X64" s="73"/>
      <c r="Y64" s="74">
        <v>0</v>
      </c>
      <c r="Z64" s="74"/>
      <c r="AA64" s="74"/>
      <c r="AB64" s="74">
        <v>0</v>
      </c>
      <c r="AC64" s="74"/>
      <c r="AD64" s="74"/>
      <c r="AE64" s="74">
        <v>0</v>
      </c>
      <c r="AF64" s="74">
        <v>12</v>
      </c>
      <c r="AG64" s="74"/>
      <c r="AH64" s="74">
        <v>0</v>
      </c>
      <c r="AI64" s="74"/>
      <c r="AJ64" s="74"/>
      <c r="AK64" s="74">
        <v>0</v>
      </c>
      <c r="AL64" s="74"/>
      <c r="AM64" s="74"/>
      <c r="AN64" s="74">
        <v>0</v>
      </c>
      <c r="AO64" s="74"/>
      <c r="AP64" s="74"/>
      <c r="AQ64" s="74">
        <v>0</v>
      </c>
      <c r="AR64" s="74"/>
      <c r="AS64" s="74"/>
      <c r="AT64" s="74">
        <v>0</v>
      </c>
      <c r="AU64" s="74"/>
      <c r="AV64" s="74"/>
      <c r="AW64" s="74">
        <v>0</v>
      </c>
      <c r="AX64" s="74"/>
      <c r="AY64" s="74"/>
      <c r="AZ64" s="74">
        <v>0</v>
      </c>
      <c r="BA64" s="74"/>
      <c r="BB64" s="74"/>
      <c r="BC64" s="74">
        <v>0</v>
      </c>
      <c r="BD64" s="74"/>
      <c r="BE64" s="74"/>
      <c r="BF64" s="74">
        <v>0</v>
      </c>
      <c r="BG64" s="74"/>
      <c r="BH64" s="74"/>
      <c r="BI64" s="74">
        <v>0</v>
      </c>
      <c r="BJ64" s="74"/>
      <c r="BK64" s="74"/>
      <c r="BL64" s="74">
        <v>0</v>
      </c>
      <c r="BM64" s="74"/>
      <c r="BN64" s="74"/>
      <c r="BO64" s="74">
        <v>0</v>
      </c>
      <c r="BP64" s="74"/>
      <c r="BQ64" s="74"/>
      <c r="BR64" s="74">
        <v>0</v>
      </c>
      <c r="BS64" s="74">
        <v>12</v>
      </c>
      <c r="BT64" s="74"/>
      <c r="BU64" s="74">
        <v>0</v>
      </c>
      <c r="BV64" s="74"/>
      <c r="BW64" s="74"/>
      <c r="BX64" s="74">
        <v>0</v>
      </c>
      <c r="BY64" s="74"/>
      <c r="BZ64" s="74"/>
      <c r="CA64" s="74">
        <v>0</v>
      </c>
      <c r="CB64" s="74"/>
      <c r="CC64" s="74"/>
      <c r="CD64" s="74">
        <v>0</v>
      </c>
      <c r="CE64" s="74"/>
      <c r="CF64" s="74"/>
      <c r="CG64" s="74">
        <v>0</v>
      </c>
      <c r="CH64" s="74"/>
      <c r="CI64" s="74"/>
      <c r="CJ64" s="74">
        <v>0</v>
      </c>
      <c r="CK64" s="74"/>
      <c r="CL64" s="74"/>
      <c r="CM64" s="74">
        <v>0</v>
      </c>
      <c r="CN64" s="74"/>
      <c r="CO64" s="74"/>
      <c r="CP64" s="74">
        <v>0</v>
      </c>
      <c r="CQ64" s="74"/>
      <c r="CR64" s="74"/>
      <c r="CS64" s="74">
        <v>0</v>
      </c>
      <c r="CT64" s="74"/>
      <c r="CU64" s="74"/>
      <c r="CV64" s="74">
        <v>0</v>
      </c>
      <c r="CW64" s="74"/>
      <c r="CX64" s="74"/>
      <c r="CY64" s="74">
        <v>0</v>
      </c>
      <c r="CZ64" s="74"/>
      <c r="DA64" s="74"/>
      <c r="DB64" s="74">
        <v>0</v>
      </c>
      <c r="DC64" s="74"/>
      <c r="DD64" s="74"/>
      <c r="DE64" s="74">
        <v>0</v>
      </c>
      <c r="DF64" s="74"/>
      <c r="DG64" s="74"/>
      <c r="DH64" s="74">
        <v>0</v>
      </c>
      <c r="DI64" s="74"/>
      <c r="DJ64" s="74"/>
      <c r="DK64" s="74">
        <v>0</v>
      </c>
      <c r="DL64" s="74"/>
      <c r="DM64" s="74"/>
    </row>
    <row r="65" spans="1:117" ht="30" customHeight="1" x14ac:dyDescent="0.25">
      <c r="A65" s="82"/>
      <c r="B65" s="82"/>
      <c r="C65" s="82"/>
      <c r="D65" s="82"/>
      <c r="E65" s="82"/>
      <c r="F65" s="82"/>
      <c r="G65" s="82"/>
      <c r="H65" s="82"/>
      <c r="I65" s="82"/>
      <c r="J65" s="82"/>
      <c r="K65" s="82"/>
      <c r="L65" s="83">
        <f>SUM(Tab_Base[[#Data],[#Totals],[            
Solde
          HTD
            (CM+TD)]])</f>
        <v>663</v>
      </c>
      <c r="M65" s="82"/>
      <c r="N65" s="82"/>
      <c r="O65" s="82"/>
      <c r="P65" s="82"/>
      <c r="Q65" s="82"/>
      <c r="R65" s="82"/>
      <c r="S65" s="82"/>
      <c r="T65" s="82"/>
      <c r="U65" s="82"/>
      <c r="V65" s="82"/>
      <c r="W65" s="82"/>
      <c r="X65" s="82"/>
      <c r="Y65" s="84">
        <f t="shared" ref="Y65:BD65" si="0">SUM(Y7:Y64)</f>
        <v>54</v>
      </c>
      <c r="Z65" s="84">
        <f t="shared" si="0"/>
        <v>3</v>
      </c>
      <c r="AA65" s="84">
        <f t="shared" si="0"/>
        <v>0</v>
      </c>
      <c r="AB65" s="84">
        <f t="shared" si="0"/>
        <v>0</v>
      </c>
      <c r="AC65" s="84">
        <f t="shared" si="0"/>
        <v>3</v>
      </c>
      <c r="AD65" s="84">
        <f t="shared" si="0"/>
        <v>0</v>
      </c>
      <c r="AE65" s="84">
        <f t="shared" si="0"/>
        <v>27</v>
      </c>
      <c r="AF65" s="84">
        <f t="shared" si="0"/>
        <v>59</v>
      </c>
      <c r="AG65" s="84">
        <f t="shared" si="0"/>
        <v>0</v>
      </c>
      <c r="AH65" s="84">
        <f t="shared" si="0"/>
        <v>12</v>
      </c>
      <c r="AI65" s="84">
        <f t="shared" si="0"/>
        <v>12</v>
      </c>
      <c r="AJ65" s="84">
        <f t="shared" si="0"/>
        <v>0</v>
      </c>
      <c r="AK65" s="84">
        <f t="shared" si="0"/>
        <v>0</v>
      </c>
      <c r="AL65" s="84">
        <f t="shared" si="0"/>
        <v>40</v>
      </c>
      <c r="AM65" s="84">
        <f t="shared" si="0"/>
        <v>0</v>
      </c>
      <c r="AN65" s="84">
        <f t="shared" si="0"/>
        <v>36</v>
      </c>
      <c r="AO65" s="84">
        <f t="shared" si="0"/>
        <v>12</v>
      </c>
      <c r="AP65" s="84">
        <f t="shared" si="0"/>
        <v>0</v>
      </c>
      <c r="AQ65" s="84">
        <f t="shared" si="0"/>
        <v>0</v>
      </c>
      <c r="AR65" s="84">
        <f t="shared" si="0"/>
        <v>6</v>
      </c>
      <c r="AS65" s="84">
        <f t="shared" si="0"/>
        <v>0</v>
      </c>
      <c r="AT65" s="84">
        <f t="shared" si="0"/>
        <v>0</v>
      </c>
      <c r="AU65" s="84">
        <f t="shared" si="0"/>
        <v>16</v>
      </c>
      <c r="AV65" s="84">
        <f t="shared" si="0"/>
        <v>0</v>
      </c>
      <c r="AW65" s="84">
        <f t="shared" si="0"/>
        <v>27</v>
      </c>
      <c r="AX65" s="84">
        <f t="shared" si="0"/>
        <v>26</v>
      </c>
      <c r="AY65" s="84">
        <f t="shared" si="0"/>
        <v>0</v>
      </c>
      <c r="AZ65" s="84">
        <f t="shared" si="0"/>
        <v>0</v>
      </c>
      <c r="BA65" s="84">
        <f t="shared" si="0"/>
        <v>6</v>
      </c>
      <c r="BB65" s="84">
        <f t="shared" si="0"/>
        <v>0</v>
      </c>
      <c r="BC65" s="84">
        <f t="shared" si="0"/>
        <v>0</v>
      </c>
      <c r="BD65" s="84">
        <f t="shared" si="0"/>
        <v>18</v>
      </c>
      <c r="BE65" s="84">
        <f t="shared" ref="BE65:CJ65" si="1">SUM(BE7:BE64)</f>
        <v>0</v>
      </c>
      <c r="BF65" s="84">
        <f t="shared" si="1"/>
        <v>0</v>
      </c>
      <c r="BG65" s="84">
        <f t="shared" si="1"/>
        <v>21</v>
      </c>
      <c r="BH65" s="84">
        <f t="shared" si="1"/>
        <v>0</v>
      </c>
      <c r="BI65" s="84">
        <f t="shared" si="1"/>
        <v>0</v>
      </c>
      <c r="BJ65" s="84">
        <f t="shared" si="1"/>
        <v>12</v>
      </c>
      <c r="BK65" s="84">
        <f t="shared" si="1"/>
        <v>0</v>
      </c>
      <c r="BL65" s="84">
        <f t="shared" si="1"/>
        <v>0</v>
      </c>
      <c r="BM65" s="84">
        <f t="shared" si="1"/>
        <v>2</v>
      </c>
      <c r="BN65" s="84">
        <f t="shared" si="1"/>
        <v>0</v>
      </c>
      <c r="BO65" s="84">
        <f t="shared" si="1"/>
        <v>0</v>
      </c>
      <c r="BP65" s="84">
        <f t="shared" si="1"/>
        <v>44</v>
      </c>
      <c r="BQ65" s="84">
        <f t="shared" si="1"/>
        <v>0</v>
      </c>
      <c r="BR65" s="84">
        <f t="shared" si="1"/>
        <v>0</v>
      </c>
      <c r="BS65" s="84">
        <f t="shared" si="1"/>
        <v>24</v>
      </c>
      <c r="BT65" s="84">
        <f t="shared" si="1"/>
        <v>0</v>
      </c>
      <c r="BU65" s="84">
        <f t="shared" si="1"/>
        <v>0</v>
      </c>
      <c r="BV65" s="84">
        <f t="shared" si="1"/>
        <v>6</v>
      </c>
      <c r="BW65" s="84">
        <f t="shared" si="1"/>
        <v>0</v>
      </c>
      <c r="BX65" s="84">
        <f t="shared" si="1"/>
        <v>0</v>
      </c>
      <c r="BY65" s="84">
        <f t="shared" si="1"/>
        <v>6</v>
      </c>
      <c r="BZ65" s="84">
        <f t="shared" si="1"/>
        <v>0</v>
      </c>
      <c r="CA65" s="84">
        <f t="shared" si="1"/>
        <v>18</v>
      </c>
      <c r="CB65" s="84">
        <f t="shared" si="1"/>
        <v>0</v>
      </c>
      <c r="CC65" s="84">
        <f t="shared" si="1"/>
        <v>0</v>
      </c>
      <c r="CD65" s="84">
        <f t="shared" si="1"/>
        <v>0</v>
      </c>
      <c r="CE65" s="84">
        <f t="shared" si="1"/>
        <v>18</v>
      </c>
      <c r="CF65" s="84">
        <f t="shared" si="1"/>
        <v>0</v>
      </c>
      <c r="CG65" s="84">
        <f t="shared" si="1"/>
        <v>0</v>
      </c>
      <c r="CH65" s="84">
        <f t="shared" si="1"/>
        <v>24</v>
      </c>
      <c r="CI65" s="84">
        <f t="shared" si="1"/>
        <v>0</v>
      </c>
      <c r="CJ65" s="84">
        <f t="shared" si="1"/>
        <v>0</v>
      </c>
      <c r="CK65" s="84">
        <f t="shared" ref="CK65:DM65" si="2">SUM(CK7:CK64)</f>
        <v>2</v>
      </c>
      <c r="CL65" s="84">
        <f t="shared" si="2"/>
        <v>0</v>
      </c>
      <c r="CM65" s="84">
        <f t="shared" si="2"/>
        <v>0</v>
      </c>
      <c r="CN65" s="84">
        <f t="shared" si="2"/>
        <v>14</v>
      </c>
      <c r="CO65" s="84">
        <f t="shared" si="2"/>
        <v>0</v>
      </c>
      <c r="CP65" s="84">
        <f t="shared" si="2"/>
        <v>0</v>
      </c>
      <c r="CQ65" s="84">
        <f t="shared" si="2"/>
        <v>6</v>
      </c>
      <c r="CR65" s="84">
        <f t="shared" si="2"/>
        <v>0</v>
      </c>
      <c r="CS65" s="84">
        <f t="shared" si="2"/>
        <v>0</v>
      </c>
      <c r="CT65" s="84">
        <f t="shared" si="2"/>
        <v>3</v>
      </c>
      <c r="CU65" s="84">
        <f t="shared" si="2"/>
        <v>0</v>
      </c>
      <c r="CV65" s="84">
        <f t="shared" si="2"/>
        <v>0</v>
      </c>
      <c r="CW65" s="84">
        <f t="shared" si="2"/>
        <v>5</v>
      </c>
      <c r="CX65" s="84">
        <f t="shared" si="2"/>
        <v>0</v>
      </c>
      <c r="CY65" s="84">
        <f t="shared" si="2"/>
        <v>22.5</v>
      </c>
      <c r="CZ65" s="84">
        <f t="shared" si="2"/>
        <v>0</v>
      </c>
      <c r="DA65" s="84">
        <f t="shared" si="2"/>
        <v>0</v>
      </c>
      <c r="DB65" s="84">
        <f t="shared" si="2"/>
        <v>0</v>
      </c>
      <c r="DC65" s="84">
        <f t="shared" si="2"/>
        <v>36</v>
      </c>
      <c r="DD65" s="84">
        <f t="shared" si="2"/>
        <v>0</v>
      </c>
      <c r="DE65" s="84">
        <f t="shared" si="2"/>
        <v>0</v>
      </c>
      <c r="DF65" s="84">
        <f t="shared" si="2"/>
        <v>6</v>
      </c>
      <c r="DG65" s="84">
        <f t="shared" si="2"/>
        <v>0</v>
      </c>
      <c r="DH65" s="84">
        <f t="shared" si="2"/>
        <v>0</v>
      </c>
      <c r="DI65" s="84">
        <f t="shared" si="2"/>
        <v>2</v>
      </c>
      <c r="DJ65" s="84">
        <f t="shared" si="2"/>
        <v>0</v>
      </c>
      <c r="DK65" s="84">
        <f t="shared" si="2"/>
        <v>18</v>
      </c>
      <c r="DL65" s="84">
        <f t="shared" si="2"/>
        <v>6</v>
      </c>
      <c r="DM65" s="84">
        <f t="shared" si="2"/>
        <v>0</v>
      </c>
    </row>
    <row r="66" spans="1:117" ht="30" customHeight="1" x14ac:dyDescent="0.25">
      <c r="A66" s="82"/>
      <c r="B66" s="82"/>
      <c r="C66" s="82"/>
      <c r="D66" s="82"/>
      <c r="E66" s="82"/>
      <c r="F66" s="82"/>
      <c r="G66" s="137" t="s">
        <v>45</v>
      </c>
      <c r="H66" s="138"/>
      <c r="I66" s="138"/>
      <c r="J66" s="139"/>
      <c r="K66" s="85"/>
      <c r="L66" s="82"/>
      <c r="M66" s="82"/>
      <c r="N66" s="82"/>
      <c r="O66" s="82"/>
      <c r="P66" s="82"/>
      <c r="Q66" s="82"/>
      <c r="R66" s="82"/>
      <c r="S66" s="82"/>
      <c r="T66" s="82"/>
      <c r="U66" s="82"/>
      <c r="V66" s="82"/>
      <c r="W66" s="82"/>
      <c r="X66" s="82"/>
      <c r="Y66" s="140">
        <f>Y65+Z65+AA65</f>
        <v>57</v>
      </c>
      <c r="Z66" s="140"/>
      <c r="AA66" s="140"/>
      <c r="AB66" s="140">
        <f>AB65+AC65+AD65</f>
        <v>3</v>
      </c>
      <c r="AC66" s="140"/>
      <c r="AD66" s="140"/>
      <c r="AE66" s="140">
        <f>AE65+AF65+AG65</f>
        <v>86</v>
      </c>
      <c r="AF66" s="140"/>
      <c r="AG66" s="140"/>
      <c r="AH66" s="140">
        <f t="shared" ref="AH66" si="3">AH65+AI65+AJ65</f>
        <v>24</v>
      </c>
      <c r="AI66" s="140"/>
      <c r="AJ66" s="140"/>
      <c r="AK66" s="140">
        <f t="shared" ref="AK66" si="4">AK65+AL65+AM65</f>
        <v>40</v>
      </c>
      <c r="AL66" s="140"/>
      <c r="AM66" s="140"/>
      <c r="AN66" s="140">
        <f t="shared" ref="AN66" si="5">AN65+AO65+AP65</f>
        <v>48</v>
      </c>
      <c r="AO66" s="140"/>
      <c r="AP66" s="140"/>
      <c r="AQ66" s="140">
        <f t="shared" ref="AQ66" si="6">AQ65+AR65+AS65</f>
        <v>6</v>
      </c>
      <c r="AR66" s="140"/>
      <c r="AS66" s="140"/>
      <c r="AT66" s="140">
        <f t="shared" ref="AT66" si="7">AT65+AU65+AV65</f>
        <v>16</v>
      </c>
      <c r="AU66" s="140"/>
      <c r="AV66" s="140"/>
      <c r="AW66" s="140">
        <f t="shared" ref="AW66" si="8">AW65+AX65+AY65</f>
        <v>53</v>
      </c>
      <c r="AX66" s="140"/>
      <c r="AY66" s="140"/>
      <c r="AZ66" s="140">
        <f t="shared" ref="AZ66" si="9">AZ65+BA65+BB65</f>
        <v>6</v>
      </c>
      <c r="BA66" s="140"/>
      <c r="BB66" s="140"/>
      <c r="BC66" s="140">
        <f t="shared" ref="BC66" si="10">BC65+BD65+BE65</f>
        <v>18</v>
      </c>
      <c r="BD66" s="140"/>
      <c r="BE66" s="140"/>
      <c r="BF66" s="140">
        <f t="shared" ref="BF66" si="11">BF65+BG65+BH65</f>
        <v>21</v>
      </c>
      <c r="BG66" s="140"/>
      <c r="BH66" s="140"/>
      <c r="BI66" s="140">
        <f t="shared" ref="BI66" si="12">BI65+BJ65+BK65</f>
        <v>12</v>
      </c>
      <c r="BJ66" s="140"/>
      <c r="BK66" s="140"/>
      <c r="BL66" s="140">
        <f t="shared" ref="BL66" si="13">BL65+BM65+BN65</f>
        <v>2</v>
      </c>
      <c r="BM66" s="140"/>
      <c r="BN66" s="140"/>
      <c r="BO66" s="140">
        <f t="shared" ref="BO66" si="14">BO65+BP65+BQ65</f>
        <v>44</v>
      </c>
      <c r="BP66" s="140"/>
      <c r="BQ66" s="140"/>
      <c r="BR66" s="140">
        <f t="shared" ref="BR66" si="15">BR65+BS65+BT65</f>
        <v>24</v>
      </c>
      <c r="BS66" s="140"/>
      <c r="BT66" s="140"/>
      <c r="BU66" s="140">
        <f t="shared" ref="BU66" si="16">BU65+BV65+BW65</f>
        <v>6</v>
      </c>
      <c r="BV66" s="140"/>
      <c r="BW66" s="140"/>
      <c r="BX66" s="140">
        <f t="shared" ref="BX66" si="17">BX65+BY65+BZ65</f>
        <v>6</v>
      </c>
      <c r="BY66" s="140"/>
      <c r="BZ66" s="140"/>
      <c r="CA66" s="140">
        <f t="shared" ref="CA66" si="18">CA65+CB65+CC65</f>
        <v>18</v>
      </c>
      <c r="CB66" s="140"/>
      <c r="CC66" s="140"/>
      <c r="CD66" s="140">
        <f t="shared" ref="CD66" si="19">CD65+CE65+CF65</f>
        <v>18</v>
      </c>
      <c r="CE66" s="140"/>
      <c r="CF66" s="140"/>
      <c r="CG66" s="140">
        <f t="shared" ref="CG66" si="20">CG65+CH65+CI65</f>
        <v>24</v>
      </c>
      <c r="CH66" s="140"/>
      <c r="CI66" s="140"/>
      <c r="CJ66" s="140">
        <f t="shared" ref="CJ66" si="21">CJ65+CK65+CL65</f>
        <v>2</v>
      </c>
      <c r="CK66" s="140"/>
      <c r="CL66" s="140"/>
      <c r="CM66" s="140">
        <f t="shared" ref="CM66" si="22">CM65+CN65+CO65</f>
        <v>14</v>
      </c>
      <c r="CN66" s="140"/>
      <c r="CO66" s="140"/>
      <c r="CP66" s="140">
        <f t="shared" ref="CP66" si="23">CP65+CQ65+CR65</f>
        <v>6</v>
      </c>
      <c r="CQ66" s="140"/>
      <c r="CR66" s="140"/>
      <c r="CS66" s="140">
        <f t="shared" ref="CS66" si="24">CS65+CT65+CU65</f>
        <v>3</v>
      </c>
      <c r="CT66" s="140"/>
      <c r="CU66" s="140"/>
      <c r="CV66" s="140">
        <f t="shared" ref="CV66" si="25">CV65+CW65+CX65</f>
        <v>5</v>
      </c>
      <c r="CW66" s="140"/>
      <c r="CX66" s="140"/>
      <c r="CY66" s="140">
        <f t="shared" ref="CY66" si="26">CY65+CZ65+DA65</f>
        <v>22.5</v>
      </c>
      <c r="CZ66" s="140"/>
      <c r="DA66" s="140"/>
      <c r="DB66" s="140">
        <f t="shared" ref="DB66" si="27">DB65+DC65+DD65</f>
        <v>36</v>
      </c>
      <c r="DC66" s="140"/>
      <c r="DD66" s="140"/>
      <c r="DE66" s="140">
        <f t="shared" ref="DE66" si="28">DE65+DF65+DG65</f>
        <v>6</v>
      </c>
      <c r="DF66" s="140"/>
      <c r="DG66" s="140"/>
      <c r="DH66" s="140">
        <f t="shared" ref="DH66" si="29">DH65+DI65+DJ65</f>
        <v>2</v>
      </c>
      <c r="DI66" s="140"/>
      <c r="DJ66" s="140"/>
      <c r="DK66" s="140">
        <f t="shared" ref="DK66" si="30">DK65+DL65+DM65</f>
        <v>24</v>
      </c>
      <c r="DL66" s="140"/>
      <c r="DM66" s="140"/>
    </row>
    <row r="67" spans="1:117" ht="30" customHeight="1" x14ac:dyDescent="0.25">
      <c r="A67" s="82"/>
      <c r="B67" s="82"/>
      <c r="C67" s="82"/>
      <c r="D67" s="131" t="s">
        <v>46</v>
      </c>
      <c r="E67" s="132"/>
      <c r="F67" s="133"/>
      <c r="G67" s="134">
        <f>L65</f>
        <v>663</v>
      </c>
      <c r="H67" s="135"/>
      <c r="I67" s="135"/>
      <c r="J67" s="136"/>
      <c r="K67" s="86"/>
      <c r="L67" s="82"/>
      <c r="M67" s="82"/>
      <c r="N67" s="82"/>
      <c r="O67" s="82"/>
      <c r="P67" s="82"/>
      <c r="Q67" s="82"/>
      <c r="R67" s="82"/>
      <c r="S67" s="82"/>
      <c r="T67" s="82"/>
      <c r="U67" s="82"/>
      <c r="V67" s="82"/>
      <c r="W67" s="82"/>
      <c r="X67" s="82"/>
      <c r="Y67" s="87"/>
      <c r="Z67" s="87"/>
    </row>
    <row r="68" spans="1:117" ht="30" customHeight="1" x14ac:dyDescent="0.25">
      <c r="A68" s="82"/>
      <c r="B68" s="82"/>
      <c r="C68" s="82"/>
      <c r="D68" s="131" t="s">
        <v>48</v>
      </c>
      <c r="E68" s="132"/>
      <c r="F68" s="133"/>
      <c r="G68" s="134">
        <f>SUM(Y66:DM66)</f>
        <v>652.5</v>
      </c>
      <c r="H68" s="135"/>
      <c r="I68" s="135"/>
      <c r="J68" s="136"/>
      <c r="K68" s="86"/>
      <c r="L68" s="82"/>
      <c r="M68" s="82"/>
      <c r="N68" s="82"/>
      <c r="O68" s="82"/>
      <c r="P68" s="82"/>
      <c r="Q68" s="82"/>
      <c r="R68" s="82"/>
      <c r="S68" s="82"/>
      <c r="T68" s="82"/>
      <c r="U68" s="82"/>
      <c r="V68" s="82"/>
      <c r="W68" s="82"/>
      <c r="X68" s="82"/>
      <c r="Y68" s="87"/>
      <c r="Z68" s="87"/>
    </row>
    <row r="69" spans="1:117" ht="30" customHeight="1" x14ac:dyDescent="0.25">
      <c r="A69" s="82"/>
      <c r="B69" s="82"/>
      <c r="C69" s="82"/>
      <c r="D69" s="131" t="s">
        <v>47</v>
      </c>
      <c r="E69" s="132"/>
      <c r="F69" s="133"/>
      <c r="G69" s="134">
        <f>G67-G68</f>
        <v>10.5</v>
      </c>
      <c r="H69" s="135"/>
      <c r="I69" s="135"/>
      <c r="J69" s="136"/>
      <c r="K69" s="86"/>
      <c r="L69" s="82"/>
      <c r="M69" s="82"/>
      <c r="N69" s="82"/>
      <c r="O69" s="82"/>
      <c r="P69" s="82"/>
      <c r="Q69" s="82"/>
      <c r="R69" s="82"/>
      <c r="S69" s="82"/>
      <c r="T69" s="82"/>
      <c r="U69" s="82"/>
      <c r="V69" s="82"/>
      <c r="W69" s="82"/>
      <c r="X69" s="82"/>
      <c r="Y69" s="87"/>
      <c r="Z69" s="87"/>
    </row>
    <row r="70" spans="1:117" ht="30" customHeight="1" x14ac:dyDescent="0.25">
      <c r="A70" s="82"/>
      <c r="B70" s="82"/>
      <c r="C70" s="82"/>
      <c r="D70" s="82"/>
      <c r="E70" s="82"/>
      <c r="F70" s="82"/>
      <c r="G70" s="82"/>
      <c r="H70" s="82"/>
      <c r="I70" s="82"/>
      <c r="J70" s="82"/>
      <c r="K70" s="82"/>
      <c r="L70" s="82"/>
      <c r="M70" s="82"/>
      <c r="N70" s="82"/>
      <c r="O70" s="82"/>
      <c r="P70" s="82"/>
      <c r="Q70" s="82"/>
      <c r="R70" s="82"/>
      <c r="S70" s="82"/>
      <c r="T70" s="82"/>
      <c r="U70" s="82"/>
      <c r="V70" s="82"/>
      <c r="W70" s="82"/>
      <c r="X70" s="82"/>
      <c r="Y70" s="87"/>
      <c r="Z70" s="87"/>
    </row>
    <row r="71" spans="1:117" ht="30" customHeight="1" x14ac:dyDescent="0.25">
      <c r="A71" s="82"/>
      <c r="B71" s="82"/>
      <c r="C71" s="82"/>
      <c r="D71" s="82"/>
      <c r="E71" s="82"/>
      <c r="F71" s="82"/>
      <c r="G71" s="82"/>
      <c r="H71" s="82"/>
      <c r="I71" s="82"/>
      <c r="J71" s="82"/>
      <c r="K71" s="82"/>
      <c r="L71" s="82"/>
      <c r="M71" s="82"/>
      <c r="N71" s="82"/>
      <c r="O71" s="82"/>
      <c r="P71" s="82"/>
      <c r="Q71" s="82"/>
      <c r="R71" s="82"/>
      <c r="S71" s="82"/>
      <c r="T71" s="82"/>
      <c r="U71" s="82"/>
      <c r="V71" s="82"/>
      <c r="W71" s="82"/>
      <c r="X71" s="82"/>
      <c r="Y71" s="87"/>
      <c r="Z71" s="87"/>
    </row>
    <row r="72" spans="1:117" ht="30" customHeight="1" x14ac:dyDescent="0.25">
      <c r="A72" s="82"/>
      <c r="B72" s="82"/>
      <c r="C72" s="82"/>
      <c r="D72" s="82"/>
      <c r="E72" s="82"/>
      <c r="F72" s="82"/>
      <c r="G72" s="82"/>
      <c r="H72" s="82"/>
      <c r="I72" s="82"/>
      <c r="J72" s="82"/>
      <c r="K72" s="82"/>
      <c r="L72" s="82"/>
      <c r="M72" s="82"/>
      <c r="N72" s="82"/>
      <c r="O72" s="82"/>
      <c r="P72" s="82"/>
      <c r="Q72" s="82"/>
      <c r="R72" s="82"/>
      <c r="S72" s="82"/>
      <c r="T72" s="82"/>
      <c r="U72" s="82"/>
      <c r="V72" s="82"/>
      <c r="W72" s="82"/>
      <c r="X72" s="82"/>
      <c r="Y72" s="87"/>
      <c r="Z72" s="87"/>
    </row>
    <row r="73" spans="1:117" ht="30" customHeight="1" x14ac:dyDescent="0.25">
      <c r="A73" s="82"/>
      <c r="B73" s="82"/>
      <c r="C73" s="82"/>
      <c r="D73" s="82"/>
      <c r="E73" s="82"/>
      <c r="F73" s="82"/>
      <c r="G73" s="82"/>
      <c r="H73" s="82"/>
      <c r="I73" s="82"/>
      <c r="J73" s="82"/>
      <c r="K73" s="82"/>
      <c r="L73" s="82"/>
      <c r="M73" s="82"/>
      <c r="N73" s="82"/>
      <c r="O73" s="82"/>
      <c r="P73" s="82"/>
      <c r="Q73" s="82"/>
      <c r="R73" s="82"/>
      <c r="S73" s="82"/>
      <c r="T73" s="82"/>
      <c r="U73" s="82"/>
      <c r="V73" s="82"/>
      <c r="W73" s="82"/>
      <c r="X73" s="82"/>
      <c r="Y73" s="87"/>
      <c r="Z73" s="87"/>
    </row>
    <row r="74" spans="1:117" ht="30" customHeight="1" x14ac:dyDescent="0.25">
      <c r="A74" s="82"/>
      <c r="B74" s="82"/>
      <c r="C74" s="82"/>
      <c r="D74" s="82"/>
      <c r="E74" s="82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  <c r="T74" s="82"/>
      <c r="U74" s="82"/>
      <c r="V74" s="82"/>
      <c r="W74" s="82"/>
      <c r="X74" s="82"/>
      <c r="Y74" s="87"/>
      <c r="Z74" s="87"/>
    </row>
    <row r="75" spans="1:117" ht="30" customHeight="1" x14ac:dyDescent="0.25">
      <c r="A75" s="82"/>
      <c r="B75" s="82"/>
      <c r="C75" s="82"/>
      <c r="D75" s="82"/>
      <c r="E75" s="82"/>
      <c r="F75" s="82"/>
      <c r="G75" s="82"/>
      <c r="H75" s="82"/>
      <c r="I75" s="82"/>
      <c r="J75" s="82"/>
      <c r="K75" s="82"/>
      <c r="L75" s="82"/>
      <c r="M75" s="82"/>
      <c r="N75" s="82"/>
      <c r="O75" s="82"/>
      <c r="P75" s="82"/>
      <c r="Q75" s="82"/>
      <c r="R75" s="82"/>
      <c r="S75" s="82"/>
      <c r="T75" s="82"/>
      <c r="U75" s="82"/>
      <c r="V75" s="82"/>
      <c r="W75" s="82"/>
      <c r="X75" s="82"/>
      <c r="Y75" s="87"/>
      <c r="Z75" s="87"/>
    </row>
    <row r="76" spans="1:117" ht="30" customHeight="1" x14ac:dyDescent="0.25">
      <c r="A76" s="82"/>
      <c r="B76" s="82"/>
      <c r="C76" s="82"/>
      <c r="D76" s="82"/>
      <c r="E76" s="82"/>
      <c r="F76" s="82"/>
      <c r="G76" s="82"/>
      <c r="H76" s="82"/>
      <c r="I76" s="82"/>
      <c r="J76" s="82"/>
      <c r="K76" s="82"/>
      <c r="L76" s="82"/>
      <c r="M76" s="82"/>
      <c r="N76" s="82"/>
      <c r="O76" s="82"/>
      <c r="P76" s="82"/>
      <c r="Q76" s="82"/>
      <c r="R76" s="82"/>
      <c r="S76" s="82"/>
      <c r="T76" s="82"/>
      <c r="U76" s="82"/>
      <c r="V76" s="82"/>
      <c r="W76" s="82"/>
      <c r="X76" s="82"/>
      <c r="Y76" s="87"/>
      <c r="Z76" s="87"/>
    </row>
    <row r="77" spans="1:117" ht="30" customHeight="1" x14ac:dyDescent="0.25">
      <c r="A77" s="82"/>
      <c r="B77" s="82"/>
      <c r="C77" s="82"/>
      <c r="D77" s="82"/>
      <c r="E77" s="82"/>
      <c r="F77" s="82"/>
      <c r="G77" s="82"/>
      <c r="H77" s="82"/>
      <c r="I77" s="82"/>
      <c r="J77" s="82"/>
      <c r="K77" s="82"/>
      <c r="L77" s="82"/>
      <c r="M77" s="82"/>
      <c r="N77" s="82"/>
      <c r="O77" s="82"/>
      <c r="P77" s="82"/>
      <c r="Q77" s="82"/>
      <c r="R77" s="82"/>
      <c r="S77" s="82"/>
      <c r="T77" s="82"/>
      <c r="U77" s="82"/>
      <c r="V77" s="82"/>
      <c r="W77" s="82"/>
      <c r="X77" s="82"/>
      <c r="Y77" s="87"/>
      <c r="Z77" s="87"/>
    </row>
    <row r="78" spans="1:117" ht="30" customHeight="1" x14ac:dyDescent="0.25">
      <c r="A78" s="82"/>
      <c r="B78" s="82"/>
      <c r="C78" s="82"/>
      <c r="D78" s="82"/>
      <c r="E78" s="82"/>
      <c r="F78" s="82"/>
      <c r="G78" s="82"/>
      <c r="H78" s="82"/>
      <c r="I78" s="82"/>
      <c r="J78" s="82"/>
      <c r="K78" s="82"/>
      <c r="L78" s="82"/>
      <c r="M78" s="82"/>
      <c r="N78" s="82"/>
      <c r="O78" s="82"/>
      <c r="P78" s="82"/>
      <c r="Q78" s="82"/>
      <c r="R78" s="82"/>
      <c r="S78" s="82"/>
      <c r="T78" s="82"/>
      <c r="U78" s="82"/>
      <c r="V78" s="82"/>
      <c r="W78" s="82"/>
      <c r="X78" s="82"/>
      <c r="Y78" s="87"/>
      <c r="Z78" s="87"/>
    </row>
    <row r="79" spans="1:117" ht="30" customHeight="1" x14ac:dyDescent="0.25">
      <c r="A79" s="82"/>
      <c r="B79" s="82"/>
      <c r="C79" s="82"/>
      <c r="D79" s="82"/>
      <c r="E79" s="82"/>
      <c r="F79" s="82"/>
      <c r="G79" s="82"/>
      <c r="H79" s="82"/>
      <c r="I79" s="82"/>
      <c r="J79" s="82"/>
      <c r="K79" s="82"/>
      <c r="L79" s="82"/>
      <c r="M79" s="82"/>
      <c r="N79" s="82"/>
      <c r="O79" s="82"/>
      <c r="P79" s="82"/>
      <c r="Q79" s="82"/>
      <c r="R79" s="82"/>
      <c r="S79" s="82"/>
      <c r="T79" s="82"/>
      <c r="U79" s="82"/>
      <c r="V79" s="82"/>
      <c r="W79" s="82"/>
      <c r="X79" s="82"/>
      <c r="Y79" s="87"/>
      <c r="Z79" s="87"/>
    </row>
    <row r="80" spans="1:117" ht="30" customHeight="1" x14ac:dyDescent="0.25">
      <c r="A80" s="82"/>
      <c r="B80" s="82"/>
      <c r="C80" s="82"/>
      <c r="D80" s="82"/>
      <c r="E80" s="82"/>
      <c r="F80" s="82"/>
      <c r="G80" s="82"/>
      <c r="H80" s="82"/>
      <c r="I80" s="82"/>
      <c r="J80" s="82"/>
      <c r="K80" s="82"/>
      <c r="L80" s="82"/>
      <c r="M80" s="82"/>
      <c r="N80" s="82"/>
      <c r="O80" s="82"/>
      <c r="P80" s="82"/>
      <c r="Q80" s="82"/>
      <c r="R80" s="82"/>
      <c r="S80" s="82"/>
      <c r="T80" s="82"/>
      <c r="U80" s="82"/>
      <c r="V80" s="82"/>
      <c r="W80" s="82"/>
      <c r="X80" s="82"/>
      <c r="Y80" s="87"/>
      <c r="Z80" s="87"/>
    </row>
    <row r="81" spans="1:26" ht="30" customHeight="1" x14ac:dyDescent="0.25">
      <c r="A81" s="82"/>
      <c r="B81" s="82"/>
      <c r="C81" s="82"/>
      <c r="D81" s="82"/>
      <c r="E81" s="82"/>
      <c r="F81" s="82"/>
      <c r="G81" s="82"/>
      <c r="H81" s="82"/>
      <c r="I81" s="82"/>
      <c r="J81" s="82"/>
      <c r="K81" s="82"/>
      <c r="L81" s="82"/>
      <c r="M81" s="82"/>
      <c r="N81" s="82"/>
      <c r="O81" s="82"/>
      <c r="P81" s="82"/>
      <c r="Q81" s="82"/>
      <c r="R81" s="82"/>
      <c r="S81" s="82"/>
      <c r="T81" s="82"/>
      <c r="U81" s="82"/>
      <c r="V81" s="82"/>
      <c r="W81" s="82"/>
      <c r="X81" s="82"/>
      <c r="Y81" s="87"/>
      <c r="Z81" s="87"/>
    </row>
    <row r="82" spans="1:26" ht="30" customHeight="1" x14ac:dyDescent="0.25">
      <c r="A82" s="82"/>
      <c r="B82" s="82"/>
      <c r="C82" s="82"/>
      <c r="D82" s="82"/>
      <c r="E82" s="82"/>
      <c r="F82" s="82"/>
      <c r="G82" s="82"/>
      <c r="H82" s="82"/>
      <c r="I82" s="82"/>
      <c r="J82" s="82"/>
      <c r="K82" s="82"/>
      <c r="L82" s="82"/>
      <c r="M82" s="82"/>
      <c r="N82" s="82"/>
      <c r="O82" s="82"/>
      <c r="P82" s="82"/>
      <c r="Q82" s="82"/>
      <c r="R82" s="82"/>
      <c r="S82" s="82"/>
      <c r="T82" s="82"/>
      <c r="U82" s="82"/>
      <c r="V82" s="82"/>
      <c r="W82" s="82"/>
      <c r="X82" s="82"/>
      <c r="Y82" s="87"/>
      <c r="Z82" s="87"/>
    </row>
    <row r="83" spans="1:26" ht="30" customHeight="1" x14ac:dyDescent="0.25">
      <c r="A83" s="82"/>
      <c r="B83" s="82"/>
      <c r="C83" s="82"/>
      <c r="D83" s="82"/>
      <c r="E83" s="82"/>
      <c r="F83" s="82"/>
      <c r="G83" s="82"/>
      <c r="H83" s="82"/>
      <c r="I83" s="82"/>
      <c r="J83" s="82"/>
      <c r="K83" s="82"/>
      <c r="L83" s="82"/>
      <c r="M83" s="82"/>
      <c r="N83" s="82"/>
      <c r="O83" s="82"/>
      <c r="P83" s="82"/>
      <c r="Q83" s="82"/>
      <c r="R83" s="82"/>
      <c r="S83" s="82"/>
      <c r="T83" s="82"/>
      <c r="U83" s="82"/>
      <c r="V83" s="82"/>
      <c r="W83" s="82"/>
      <c r="X83" s="82"/>
      <c r="Y83" s="87"/>
      <c r="Z83" s="87"/>
    </row>
    <row r="84" spans="1:26" ht="30" customHeight="1" x14ac:dyDescent="0.25">
      <c r="A84" s="82"/>
      <c r="B84" s="82"/>
      <c r="C84" s="82"/>
      <c r="D84" s="82"/>
      <c r="E84" s="82"/>
      <c r="F84" s="82"/>
      <c r="G84" s="82"/>
      <c r="H84" s="82"/>
      <c r="I84" s="82"/>
      <c r="J84" s="82"/>
      <c r="K84" s="82"/>
      <c r="L84" s="82"/>
      <c r="M84" s="82"/>
      <c r="N84" s="82"/>
      <c r="O84" s="82"/>
      <c r="P84" s="82"/>
      <c r="Q84" s="82"/>
      <c r="R84" s="82"/>
      <c r="S84" s="82"/>
      <c r="T84" s="82"/>
      <c r="U84" s="82"/>
      <c r="V84" s="82"/>
      <c r="W84" s="82"/>
      <c r="X84" s="82"/>
      <c r="Y84" s="87"/>
      <c r="Z84" s="87"/>
    </row>
    <row r="85" spans="1:26" ht="30" customHeight="1" x14ac:dyDescent="0.25">
      <c r="A85" s="82"/>
      <c r="B85" s="82"/>
      <c r="C85" s="82"/>
      <c r="D85" s="82"/>
      <c r="E85" s="82"/>
      <c r="F85" s="82"/>
      <c r="G85" s="82"/>
      <c r="H85" s="82"/>
      <c r="I85" s="82"/>
      <c r="J85" s="82"/>
      <c r="K85" s="82"/>
      <c r="L85" s="82"/>
      <c r="M85" s="82"/>
      <c r="N85" s="82"/>
      <c r="O85" s="82"/>
      <c r="P85" s="82"/>
      <c r="Q85" s="82"/>
      <c r="R85" s="82"/>
      <c r="S85" s="82"/>
      <c r="T85" s="82"/>
      <c r="U85" s="82"/>
      <c r="V85" s="82"/>
      <c r="W85" s="82"/>
      <c r="X85" s="82"/>
      <c r="Y85" s="87"/>
      <c r="Z85" s="87"/>
    </row>
    <row r="86" spans="1:26" ht="30" customHeight="1" x14ac:dyDescent="0.25">
      <c r="A86" s="82"/>
      <c r="B86" s="82"/>
      <c r="C86" s="82"/>
      <c r="D86" s="82"/>
      <c r="E86" s="82"/>
      <c r="F86" s="82"/>
      <c r="G86" s="82"/>
      <c r="H86" s="82"/>
      <c r="I86" s="82"/>
      <c r="J86" s="82"/>
      <c r="K86" s="82"/>
      <c r="L86" s="82"/>
      <c r="M86" s="82"/>
      <c r="N86" s="82"/>
      <c r="O86" s="82"/>
      <c r="P86" s="82"/>
      <c r="Q86" s="82"/>
      <c r="R86" s="82"/>
      <c r="S86" s="82"/>
      <c r="T86" s="82"/>
      <c r="U86" s="82"/>
      <c r="V86" s="82"/>
      <c r="W86" s="82"/>
      <c r="X86" s="82"/>
      <c r="Y86" s="87"/>
      <c r="Z86" s="87"/>
    </row>
    <row r="87" spans="1:26" ht="30" customHeight="1" x14ac:dyDescent="0.25">
      <c r="A87" s="82"/>
      <c r="B87" s="82"/>
      <c r="C87" s="82"/>
      <c r="D87" s="82"/>
      <c r="E87" s="82"/>
      <c r="F87" s="82"/>
      <c r="G87" s="82"/>
      <c r="H87" s="82"/>
      <c r="I87" s="82"/>
      <c r="J87" s="82"/>
      <c r="K87" s="82"/>
      <c r="L87" s="82"/>
      <c r="M87" s="82"/>
      <c r="N87" s="82"/>
      <c r="O87" s="82"/>
      <c r="P87" s="82"/>
      <c r="Q87" s="82"/>
      <c r="R87" s="82"/>
      <c r="S87" s="82"/>
      <c r="T87" s="82"/>
      <c r="U87" s="82"/>
      <c r="V87" s="82"/>
      <c r="W87" s="82"/>
      <c r="X87" s="82"/>
      <c r="Y87" s="87"/>
      <c r="Z87" s="87"/>
    </row>
    <row r="88" spans="1:26" ht="30" customHeight="1" x14ac:dyDescent="0.25">
      <c r="A88" s="82"/>
      <c r="B88" s="82"/>
      <c r="C88" s="82"/>
      <c r="D88" s="82"/>
      <c r="E88" s="82"/>
      <c r="F88" s="82"/>
      <c r="G88" s="82"/>
      <c r="H88" s="82"/>
      <c r="I88" s="82"/>
      <c r="J88" s="82"/>
      <c r="K88" s="82"/>
      <c r="L88" s="82"/>
      <c r="M88" s="82"/>
      <c r="N88" s="82"/>
      <c r="O88" s="82"/>
      <c r="P88" s="82"/>
      <c r="Q88" s="82"/>
      <c r="R88" s="82"/>
      <c r="S88" s="82"/>
      <c r="T88" s="82"/>
      <c r="U88" s="82"/>
      <c r="V88" s="82"/>
      <c r="W88" s="82"/>
      <c r="X88" s="82"/>
      <c r="Y88" s="87"/>
      <c r="Z88" s="87"/>
    </row>
    <row r="89" spans="1:26" ht="30" customHeight="1" x14ac:dyDescent="0.25">
      <c r="A89" s="82"/>
      <c r="B89" s="82"/>
      <c r="C89" s="82"/>
      <c r="D89" s="82"/>
      <c r="E89" s="82"/>
      <c r="F89" s="82"/>
      <c r="G89" s="82"/>
      <c r="H89" s="82"/>
      <c r="I89" s="82"/>
      <c r="J89" s="82"/>
      <c r="K89" s="82"/>
      <c r="L89" s="82"/>
      <c r="M89" s="82"/>
      <c r="N89" s="82"/>
      <c r="O89" s="82"/>
      <c r="P89" s="82"/>
      <c r="Q89" s="82"/>
      <c r="R89" s="82"/>
      <c r="S89" s="82"/>
      <c r="T89" s="82"/>
      <c r="U89" s="82"/>
      <c r="V89" s="82"/>
      <c r="W89" s="82"/>
      <c r="X89" s="82"/>
      <c r="Y89" s="87"/>
      <c r="Z89" s="87"/>
    </row>
    <row r="90" spans="1:26" ht="30" customHeight="1" x14ac:dyDescent="0.25">
      <c r="A90" s="82"/>
      <c r="B90" s="82"/>
      <c r="C90" s="82"/>
      <c r="D90" s="82"/>
      <c r="E90" s="82"/>
      <c r="F90" s="82"/>
      <c r="G90" s="82"/>
      <c r="H90" s="82"/>
      <c r="I90" s="82"/>
      <c r="J90" s="82"/>
      <c r="K90" s="82"/>
      <c r="L90" s="82"/>
      <c r="M90" s="82"/>
      <c r="N90" s="82"/>
      <c r="O90" s="82"/>
      <c r="P90" s="82"/>
      <c r="Q90" s="82"/>
      <c r="R90" s="82"/>
      <c r="S90" s="82"/>
      <c r="T90" s="82"/>
      <c r="U90" s="82"/>
      <c r="V90" s="82"/>
      <c r="W90" s="82"/>
      <c r="X90" s="82"/>
      <c r="Y90" s="87"/>
      <c r="Z90" s="87"/>
    </row>
    <row r="91" spans="1:26" ht="30" customHeight="1" x14ac:dyDescent="0.25">
      <c r="A91" s="82"/>
      <c r="B91" s="82"/>
      <c r="C91" s="82"/>
      <c r="D91" s="82"/>
      <c r="E91" s="82"/>
      <c r="F91" s="82"/>
      <c r="G91" s="82"/>
      <c r="H91" s="82"/>
      <c r="I91" s="82"/>
      <c r="J91" s="82"/>
      <c r="K91" s="82"/>
      <c r="L91" s="82"/>
      <c r="M91" s="82"/>
      <c r="N91" s="82"/>
      <c r="O91" s="82"/>
      <c r="P91" s="82"/>
      <c r="Q91" s="82"/>
      <c r="R91" s="82"/>
      <c r="S91" s="82"/>
      <c r="T91" s="82"/>
      <c r="U91" s="82"/>
      <c r="V91" s="82"/>
      <c r="W91" s="82"/>
      <c r="X91" s="82"/>
      <c r="Y91" s="87"/>
      <c r="Z91" s="87"/>
    </row>
    <row r="92" spans="1:26" ht="30" customHeight="1" x14ac:dyDescent="0.25">
      <c r="A92" s="82"/>
      <c r="B92" s="82"/>
      <c r="C92" s="82"/>
      <c r="D92" s="82"/>
      <c r="E92" s="82"/>
      <c r="F92" s="82"/>
      <c r="G92" s="82"/>
      <c r="H92" s="82"/>
      <c r="I92" s="82"/>
      <c r="J92" s="82"/>
      <c r="K92" s="82"/>
      <c r="L92" s="82"/>
      <c r="M92" s="82"/>
      <c r="N92" s="82"/>
      <c r="O92" s="82"/>
      <c r="P92" s="82"/>
      <c r="Q92" s="82"/>
      <c r="R92" s="82"/>
      <c r="S92" s="82"/>
      <c r="T92" s="82"/>
      <c r="U92" s="82"/>
      <c r="V92" s="82"/>
      <c r="W92" s="82"/>
      <c r="X92" s="82"/>
      <c r="Y92" s="87"/>
      <c r="Z92" s="87"/>
    </row>
    <row r="93" spans="1:26" ht="30" customHeight="1" x14ac:dyDescent="0.25">
      <c r="A93" s="82"/>
      <c r="B93" s="82"/>
      <c r="C93" s="82"/>
      <c r="D93" s="82"/>
      <c r="E93" s="82"/>
      <c r="F93" s="82"/>
      <c r="G93" s="82"/>
      <c r="H93" s="82"/>
      <c r="I93" s="82"/>
      <c r="J93" s="82"/>
      <c r="K93" s="82"/>
      <c r="L93" s="82"/>
      <c r="M93" s="82"/>
      <c r="N93" s="82"/>
      <c r="O93" s="82"/>
      <c r="P93" s="82"/>
      <c r="Q93" s="82"/>
      <c r="R93" s="82"/>
      <c r="S93" s="82"/>
      <c r="T93" s="82"/>
      <c r="U93" s="82"/>
      <c r="V93" s="82"/>
      <c r="W93" s="82"/>
      <c r="X93" s="82"/>
      <c r="Y93" s="87"/>
      <c r="Z93" s="87"/>
    </row>
    <row r="94" spans="1:26" ht="30" customHeight="1" x14ac:dyDescent="0.25">
      <c r="A94" s="82"/>
      <c r="B94" s="82"/>
      <c r="C94" s="82"/>
      <c r="D94" s="82"/>
      <c r="E94" s="82"/>
      <c r="F94" s="82"/>
      <c r="G94" s="82"/>
      <c r="H94" s="82"/>
      <c r="I94" s="82"/>
      <c r="J94" s="82"/>
      <c r="K94" s="82"/>
      <c r="L94" s="82"/>
      <c r="M94" s="82"/>
      <c r="N94" s="82"/>
      <c r="O94" s="82"/>
      <c r="P94" s="82"/>
      <c r="Q94" s="82"/>
      <c r="R94" s="82"/>
      <c r="S94" s="82"/>
      <c r="T94" s="82"/>
      <c r="U94" s="82"/>
      <c r="V94" s="82"/>
      <c r="W94" s="82"/>
      <c r="X94" s="82"/>
      <c r="Y94" s="87"/>
      <c r="Z94" s="87"/>
    </row>
    <row r="95" spans="1:26" ht="30" customHeight="1" x14ac:dyDescent="0.25">
      <c r="A95" s="82"/>
      <c r="B95" s="82"/>
      <c r="C95" s="82"/>
      <c r="D95" s="82"/>
      <c r="E95" s="82"/>
      <c r="F95" s="82"/>
      <c r="G95" s="82"/>
      <c r="H95" s="82"/>
      <c r="I95" s="82"/>
      <c r="J95" s="82"/>
      <c r="K95" s="82"/>
      <c r="L95" s="82"/>
      <c r="M95" s="82"/>
      <c r="N95" s="82"/>
      <c r="O95" s="82"/>
      <c r="P95" s="82"/>
      <c r="Q95" s="82"/>
      <c r="R95" s="82"/>
      <c r="S95" s="82"/>
      <c r="T95" s="82"/>
      <c r="U95" s="82"/>
      <c r="V95" s="82"/>
      <c r="W95" s="82"/>
      <c r="X95" s="82"/>
      <c r="Y95" s="87"/>
      <c r="Z95" s="87"/>
    </row>
    <row r="96" spans="1:26" ht="30" customHeight="1" x14ac:dyDescent="0.25">
      <c r="A96" s="82"/>
      <c r="B96" s="82"/>
      <c r="C96" s="82"/>
      <c r="D96" s="82"/>
      <c r="E96" s="82"/>
      <c r="F96" s="82"/>
      <c r="G96" s="82"/>
      <c r="H96" s="82"/>
      <c r="I96" s="82"/>
      <c r="J96" s="82"/>
      <c r="K96" s="82"/>
      <c r="L96" s="82"/>
      <c r="M96" s="82"/>
      <c r="N96" s="82"/>
      <c r="O96" s="82"/>
      <c r="P96" s="82"/>
      <c r="Q96" s="82"/>
      <c r="R96" s="82"/>
      <c r="S96" s="82"/>
      <c r="T96" s="82"/>
      <c r="U96" s="82"/>
      <c r="V96" s="82"/>
      <c r="W96" s="82"/>
      <c r="X96" s="82"/>
      <c r="Y96" s="87"/>
      <c r="Z96" s="87"/>
    </row>
    <row r="97" spans="1:26" ht="30" customHeight="1" x14ac:dyDescent="0.25">
      <c r="A97" s="82"/>
      <c r="B97" s="82"/>
      <c r="C97" s="82"/>
      <c r="D97" s="82"/>
      <c r="E97" s="82"/>
      <c r="F97" s="82"/>
      <c r="G97" s="82"/>
      <c r="H97" s="82"/>
      <c r="I97" s="82"/>
      <c r="J97" s="82"/>
      <c r="K97" s="82"/>
      <c r="L97" s="82"/>
      <c r="M97" s="82"/>
      <c r="N97" s="82"/>
      <c r="O97" s="82"/>
      <c r="P97" s="82"/>
      <c r="Q97" s="82"/>
      <c r="R97" s="82"/>
      <c r="S97" s="82"/>
      <c r="T97" s="82"/>
      <c r="U97" s="82"/>
      <c r="V97" s="82"/>
      <c r="W97" s="82"/>
      <c r="X97" s="82"/>
      <c r="Y97" s="87"/>
      <c r="Z97" s="87"/>
    </row>
    <row r="98" spans="1:26" ht="30" customHeight="1" x14ac:dyDescent="0.25">
      <c r="A98" s="82"/>
      <c r="B98" s="82"/>
      <c r="C98" s="82"/>
      <c r="D98" s="82"/>
      <c r="E98" s="82"/>
      <c r="F98" s="82"/>
      <c r="G98" s="82"/>
      <c r="H98" s="82"/>
      <c r="I98" s="82"/>
      <c r="J98" s="82"/>
      <c r="K98" s="82"/>
      <c r="L98" s="82"/>
      <c r="M98" s="82"/>
      <c r="N98" s="82"/>
      <c r="O98" s="82"/>
      <c r="P98" s="82"/>
      <c r="Q98" s="82"/>
      <c r="R98" s="82"/>
      <c r="S98" s="82"/>
      <c r="T98" s="82"/>
      <c r="U98" s="82"/>
      <c r="V98" s="82"/>
      <c r="W98" s="82"/>
      <c r="X98" s="82"/>
      <c r="Y98" s="87"/>
      <c r="Z98" s="87"/>
    </row>
    <row r="99" spans="1:26" ht="30" customHeight="1" x14ac:dyDescent="0.25">
      <c r="A99" s="82"/>
      <c r="B99" s="82"/>
      <c r="C99" s="82"/>
      <c r="D99" s="82"/>
      <c r="E99" s="82"/>
      <c r="F99" s="82"/>
      <c r="G99" s="82"/>
      <c r="H99" s="82"/>
      <c r="I99" s="82"/>
      <c r="J99" s="82"/>
      <c r="K99" s="82"/>
      <c r="L99" s="82"/>
      <c r="M99" s="82"/>
      <c r="N99" s="82"/>
      <c r="O99" s="82"/>
      <c r="P99" s="82"/>
      <c r="Q99" s="82"/>
      <c r="R99" s="82"/>
      <c r="S99" s="82"/>
      <c r="T99" s="82"/>
      <c r="U99" s="82"/>
      <c r="V99" s="82"/>
      <c r="W99" s="82"/>
      <c r="X99" s="82"/>
      <c r="Y99" s="87"/>
      <c r="Z99" s="87"/>
    </row>
    <row r="100" spans="1:26" ht="30" customHeight="1" x14ac:dyDescent="0.25">
      <c r="A100" s="82"/>
      <c r="B100" s="82"/>
      <c r="C100" s="82"/>
      <c r="D100" s="82"/>
      <c r="E100" s="82"/>
      <c r="F100" s="82"/>
      <c r="G100" s="82"/>
      <c r="H100" s="82"/>
      <c r="I100" s="82"/>
      <c r="J100" s="82"/>
      <c r="K100" s="82"/>
      <c r="L100" s="82"/>
      <c r="M100" s="82"/>
      <c r="N100" s="82"/>
      <c r="O100" s="82"/>
      <c r="P100" s="82"/>
      <c r="Q100" s="82"/>
      <c r="R100" s="82"/>
      <c r="S100" s="82"/>
      <c r="T100" s="82"/>
      <c r="U100" s="82"/>
      <c r="V100" s="82"/>
      <c r="W100" s="82"/>
      <c r="X100" s="82"/>
      <c r="Y100" s="87"/>
      <c r="Z100" s="87"/>
    </row>
    <row r="101" spans="1:26" ht="30" customHeight="1" x14ac:dyDescent="0.25">
      <c r="A101" s="82"/>
      <c r="B101" s="82"/>
      <c r="C101" s="82"/>
      <c r="D101" s="82"/>
      <c r="E101" s="82"/>
      <c r="F101" s="82"/>
      <c r="G101" s="82"/>
      <c r="H101" s="82"/>
      <c r="I101" s="82"/>
      <c r="J101" s="82"/>
      <c r="K101" s="82"/>
      <c r="L101" s="82"/>
      <c r="M101" s="82"/>
      <c r="N101" s="82"/>
      <c r="O101" s="82"/>
      <c r="P101" s="82"/>
      <c r="Q101" s="82"/>
      <c r="R101" s="82"/>
      <c r="S101" s="82"/>
      <c r="T101" s="82"/>
      <c r="U101" s="82"/>
      <c r="V101" s="82"/>
      <c r="W101" s="82"/>
      <c r="X101" s="82"/>
      <c r="Y101" s="87"/>
      <c r="Z101" s="87"/>
    </row>
    <row r="102" spans="1:26" ht="30" customHeight="1" x14ac:dyDescent="0.25">
      <c r="A102" s="82"/>
      <c r="B102" s="82"/>
      <c r="C102" s="82"/>
      <c r="D102" s="82"/>
      <c r="E102" s="82"/>
      <c r="F102" s="82"/>
      <c r="G102" s="82"/>
      <c r="H102" s="82"/>
      <c r="I102" s="82"/>
      <c r="J102" s="82"/>
      <c r="K102" s="82"/>
      <c r="L102" s="82"/>
      <c r="M102" s="82"/>
      <c r="N102" s="82"/>
      <c r="O102" s="82"/>
      <c r="P102" s="82"/>
      <c r="Q102" s="82"/>
      <c r="R102" s="82"/>
      <c r="S102" s="82"/>
      <c r="T102" s="82"/>
      <c r="U102" s="82"/>
      <c r="V102" s="82"/>
      <c r="W102" s="82"/>
      <c r="X102" s="82"/>
      <c r="Y102" s="87"/>
      <c r="Z102" s="87"/>
    </row>
    <row r="103" spans="1:26" ht="30" customHeight="1" x14ac:dyDescent="0.25">
      <c r="A103" s="82"/>
      <c r="B103" s="82"/>
      <c r="C103" s="82"/>
      <c r="D103" s="82"/>
      <c r="E103" s="82"/>
      <c r="F103" s="82"/>
      <c r="G103" s="82"/>
      <c r="H103" s="82"/>
      <c r="I103" s="82"/>
      <c r="J103" s="82"/>
      <c r="K103" s="82"/>
      <c r="L103" s="82"/>
      <c r="M103" s="82"/>
      <c r="N103" s="82"/>
      <c r="O103" s="82"/>
      <c r="P103" s="82"/>
      <c r="Q103" s="82"/>
      <c r="R103" s="82"/>
      <c r="S103" s="82"/>
      <c r="T103" s="82"/>
      <c r="U103" s="82"/>
      <c r="V103" s="82"/>
      <c r="W103" s="82"/>
      <c r="X103" s="82"/>
      <c r="Y103" s="87"/>
      <c r="Z103" s="87"/>
    </row>
    <row r="104" spans="1:26" ht="30" customHeight="1" x14ac:dyDescent="0.25">
      <c r="A104" s="82"/>
      <c r="B104" s="82"/>
      <c r="C104" s="82"/>
      <c r="D104" s="82"/>
      <c r="E104" s="82"/>
      <c r="F104" s="82"/>
      <c r="G104" s="82"/>
      <c r="H104" s="82"/>
      <c r="I104" s="82"/>
      <c r="J104" s="82"/>
      <c r="K104" s="82"/>
      <c r="L104" s="82"/>
      <c r="M104" s="82"/>
      <c r="N104" s="82"/>
      <c r="O104" s="82"/>
      <c r="P104" s="82"/>
      <c r="Q104" s="82"/>
      <c r="R104" s="82"/>
      <c r="S104" s="82"/>
      <c r="T104" s="82"/>
      <c r="U104" s="82"/>
      <c r="V104" s="82"/>
      <c r="W104" s="82"/>
      <c r="X104" s="82"/>
      <c r="Y104" s="87"/>
      <c r="Z104" s="87"/>
    </row>
    <row r="105" spans="1:26" ht="30" customHeight="1" x14ac:dyDescent="0.25">
      <c r="A105" s="82"/>
      <c r="B105" s="82"/>
      <c r="C105" s="82"/>
      <c r="D105" s="82"/>
      <c r="E105" s="82"/>
      <c r="F105" s="82"/>
      <c r="G105" s="82"/>
      <c r="H105" s="82"/>
      <c r="I105" s="82"/>
      <c r="J105" s="82"/>
      <c r="K105" s="82"/>
      <c r="L105" s="82"/>
      <c r="M105" s="82"/>
      <c r="N105" s="82"/>
      <c r="O105" s="82"/>
      <c r="P105" s="82"/>
      <c r="Q105" s="82"/>
      <c r="R105" s="82"/>
      <c r="S105" s="82"/>
      <c r="T105" s="82"/>
      <c r="U105" s="82"/>
      <c r="V105" s="82"/>
      <c r="W105" s="82"/>
      <c r="X105" s="82"/>
      <c r="Y105" s="87"/>
      <c r="Z105" s="87"/>
    </row>
    <row r="106" spans="1:26" ht="30" customHeight="1" x14ac:dyDescent="0.25">
      <c r="A106" s="82"/>
      <c r="B106" s="82"/>
      <c r="C106" s="82"/>
      <c r="D106" s="82"/>
      <c r="E106" s="82"/>
      <c r="F106" s="82"/>
      <c r="G106" s="82"/>
      <c r="H106" s="82"/>
      <c r="I106" s="82"/>
      <c r="J106" s="82"/>
      <c r="K106" s="82"/>
      <c r="L106" s="82"/>
      <c r="M106" s="82"/>
      <c r="N106" s="82"/>
      <c r="O106" s="82"/>
      <c r="P106" s="82"/>
      <c r="Q106" s="82"/>
      <c r="R106" s="82"/>
      <c r="S106" s="82"/>
      <c r="T106" s="82"/>
      <c r="U106" s="82"/>
      <c r="V106" s="82"/>
      <c r="W106" s="82"/>
      <c r="X106" s="82"/>
      <c r="Y106" s="87"/>
      <c r="Z106" s="87"/>
    </row>
    <row r="107" spans="1:26" ht="30" customHeight="1" x14ac:dyDescent="0.25">
      <c r="A107" s="82"/>
      <c r="B107" s="82"/>
      <c r="C107" s="82"/>
      <c r="D107" s="82"/>
      <c r="E107" s="82"/>
      <c r="F107" s="82"/>
      <c r="G107" s="82"/>
      <c r="H107" s="82"/>
      <c r="I107" s="82"/>
      <c r="J107" s="82"/>
      <c r="K107" s="82"/>
      <c r="L107" s="82"/>
      <c r="M107" s="82"/>
      <c r="N107" s="82"/>
      <c r="O107" s="82"/>
      <c r="P107" s="82"/>
      <c r="Q107" s="82"/>
      <c r="R107" s="82"/>
      <c r="S107" s="82"/>
      <c r="T107" s="82"/>
      <c r="U107" s="82"/>
      <c r="V107" s="82"/>
      <c r="W107" s="82"/>
      <c r="X107" s="82"/>
      <c r="Y107" s="87"/>
      <c r="Z107" s="87"/>
    </row>
    <row r="108" spans="1:26" ht="30" customHeight="1" x14ac:dyDescent="0.25">
      <c r="A108" s="82"/>
      <c r="B108" s="82"/>
      <c r="C108" s="82"/>
      <c r="D108" s="82"/>
      <c r="E108" s="82"/>
      <c r="F108" s="82"/>
      <c r="G108" s="82"/>
      <c r="H108" s="82"/>
      <c r="I108" s="82"/>
      <c r="J108" s="82"/>
      <c r="K108" s="82"/>
      <c r="L108" s="82"/>
      <c r="M108" s="82"/>
      <c r="N108" s="82"/>
      <c r="O108" s="82"/>
      <c r="P108" s="82"/>
      <c r="Q108" s="82"/>
      <c r="R108" s="82"/>
      <c r="S108" s="82"/>
      <c r="T108" s="82"/>
      <c r="U108" s="82"/>
      <c r="V108" s="82"/>
      <c r="W108" s="82"/>
      <c r="X108" s="82"/>
      <c r="Y108" s="87"/>
      <c r="Z108" s="87"/>
    </row>
    <row r="109" spans="1:26" ht="30" customHeight="1" x14ac:dyDescent="0.25">
      <c r="A109" s="82"/>
      <c r="B109" s="82"/>
      <c r="C109" s="82"/>
      <c r="D109" s="82"/>
      <c r="E109" s="82"/>
      <c r="F109" s="82"/>
      <c r="G109" s="82"/>
      <c r="H109" s="82"/>
      <c r="I109" s="82"/>
      <c r="J109" s="82"/>
      <c r="K109" s="82"/>
      <c r="L109" s="82"/>
      <c r="M109" s="82"/>
      <c r="N109" s="82"/>
      <c r="O109" s="82"/>
      <c r="P109" s="82"/>
      <c r="Q109" s="82"/>
      <c r="R109" s="82"/>
      <c r="S109" s="82"/>
      <c r="T109" s="82"/>
      <c r="U109" s="82"/>
      <c r="V109" s="82"/>
      <c r="W109" s="82"/>
      <c r="X109" s="82"/>
      <c r="Y109" s="87"/>
      <c r="Z109" s="87"/>
    </row>
    <row r="110" spans="1:26" ht="30" customHeight="1" x14ac:dyDescent="0.25">
      <c r="A110" s="82"/>
      <c r="B110" s="82"/>
      <c r="C110" s="82"/>
      <c r="D110" s="82"/>
      <c r="E110" s="82"/>
      <c r="F110" s="82"/>
      <c r="G110" s="82"/>
      <c r="H110" s="82"/>
      <c r="I110" s="82"/>
      <c r="J110" s="82"/>
      <c r="K110" s="82"/>
      <c r="L110" s="82"/>
      <c r="M110" s="82"/>
      <c r="N110" s="82"/>
      <c r="O110" s="82"/>
      <c r="P110" s="82"/>
      <c r="Q110" s="82"/>
      <c r="R110" s="82"/>
      <c r="S110" s="82"/>
      <c r="T110" s="82"/>
      <c r="U110" s="82"/>
      <c r="V110" s="82"/>
      <c r="W110" s="82"/>
      <c r="X110" s="82"/>
      <c r="Y110" s="87"/>
      <c r="Z110" s="87"/>
    </row>
    <row r="111" spans="1:26" ht="30" customHeight="1" x14ac:dyDescent="0.25">
      <c r="A111" s="82"/>
      <c r="B111" s="82"/>
      <c r="C111" s="82"/>
      <c r="D111" s="82"/>
      <c r="E111" s="82"/>
      <c r="F111" s="82"/>
      <c r="G111" s="82"/>
      <c r="H111" s="82"/>
      <c r="I111" s="82"/>
      <c r="J111" s="82"/>
      <c r="K111" s="82"/>
      <c r="L111" s="82"/>
      <c r="M111" s="82"/>
      <c r="N111" s="82"/>
      <c r="O111" s="82"/>
      <c r="P111" s="82"/>
      <c r="Q111" s="82"/>
      <c r="R111" s="82"/>
      <c r="S111" s="82"/>
      <c r="T111" s="82"/>
      <c r="U111" s="82"/>
      <c r="V111" s="82"/>
      <c r="W111" s="82"/>
      <c r="X111" s="82"/>
      <c r="Y111" s="87"/>
      <c r="Z111" s="87"/>
    </row>
    <row r="112" spans="1:26" ht="30" customHeight="1" x14ac:dyDescent="0.25">
      <c r="A112" s="82"/>
      <c r="B112" s="82"/>
      <c r="C112" s="82"/>
      <c r="D112" s="82"/>
      <c r="E112" s="82"/>
      <c r="F112" s="82"/>
      <c r="G112" s="82"/>
      <c r="H112" s="82"/>
      <c r="I112" s="82"/>
      <c r="J112" s="82"/>
      <c r="K112" s="82"/>
      <c r="L112" s="82"/>
      <c r="M112" s="82"/>
      <c r="N112" s="82"/>
      <c r="O112" s="82"/>
      <c r="P112" s="82"/>
      <c r="Q112" s="82"/>
      <c r="R112" s="82"/>
      <c r="S112" s="82"/>
      <c r="T112" s="82"/>
      <c r="U112" s="82"/>
      <c r="V112" s="82"/>
      <c r="W112" s="82"/>
      <c r="X112" s="82"/>
      <c r="Y112" s="87"/>
      <c r="Z112" s="87"/>
    </row>
    <row r="113" spans="3:26" ht="30" customHeight="1" x14ac:dyDescent="0.25">
      <c r="C113" s="82"/>
      <c r="D113" s="82"/>
      <c r="E113" s="82"/>
      <c r="F113" s="82"/>
      <c r="G113" s="82"/>
      <c r="H113" s="82"/>
      <c r="I113" s="82"/>
      <c r="J113" s="82"/>
      <c r="K113" s="82"/>
      <c r="L113" s="82"/>
      <c r="M113" s="82"/>
      <c r="N113" s="82"/>
      <c r="O113" s="82"/>
      <c r="P113" s="82"/>
      <c r="Q113" s="82"/>
      <c r="R113" s="82"/>
      <c r="S113" s="82"/>
      <c r="T113" s="82"/>
      <c r="U113" s="82"/>
      <c r="V113" s="82"/>
      <c r="W113" s="82"/>
      <c r="X113" s="82"/>
      <c r="Y113" s="87"/>
      <c r="Z113" s="87"/>
    </row>
    <row r="114" spans="3:26" ht="30" customHeight="1" x14ac:dyDescent="0.25">
      <c r="C114" s="82"/>
      <c r="D114" s="82"/>
      <c r="E114" s="82"/>
      <c r="F114" s="82"/>
      <c r="G114" s="82"/>
      <c r="H114" s="82"/>
      <c r="I114" s="82"/>
      <c r="J114" s="82"/>
      <c r="K114" s="82"/>
      <c r="L114" s="82"/>
      <c r="M114" s="82"/>
      <c r="N114" s="82"/>
      <c r="O114" s="82"/>
      <c r="P114" s="82"/>
      <c r="Q114" s="82"/>
      <c r="R114" s="82"/>
      <c r="S114" s="82"/>
      <c r="T114" s="82"/>
      <c r="U114" s="82"/>
      <c r="V114" s="82"/>
      <c r="W114" s="82"/>
      <c r="X114" s="82"/>
      <c r="Y114" s="87"/>
      <c r="Z114" s="87"/>
    </row>
    <row r="115" spans="3:26" ht="30" customHeight="1" x14ac:dyDescent="0.25">
      <c r="C115" s="82"/>
      <c r="D115" s="82"/>
      <c r="E115" s="82"/>
      <c r="F115" s="82"/>
      <c r="G115" s="82"/>
      <c r="H115" s="82"/>
      <c r="I115" s="82"/>
      <c r="J115" s="82"/>
      <c r="K115" s="82"/>
      <c r="L115" s="82"/>
      <c r="M115" s="82"/>
      <c r="N115" s="82"/>
      <c r="O115" s="82"/>
      <c r="P115" s="82"/>
      <c r="Q115" s="82"/>
      <c r="R115" s="82"/>
      <c r="S115" s="82"/>
      <c r="T115" s="82"/>
      <c r="U115" s="82"/>
      <c r="V115" s="82"/>
      <c r="W115" s="82"/>
      <c r="X115" s="82"/>
      <c r="Y115" s="87"/>
      <c r="Z115" s="87"/>
    </row>
    <row r="116" spans="3:26" ht="30" customHeight="1" x14ac:dyDescent="0.25">
      <c r="C116" s="82"/>
      <c r="D116" s="82"/>
      <c r="E116" s="82"/>
      <c r="F116" s="82"/>
      <c r="G116" s="82"/>
      <c r="H116" s="82"/>
      <c r="I116" s="82"/>
      <c r="J116" s="82"/>
      <c r="K116" s="82"/>
      <c r="L116" s="82"/>
      <c r="M116" s="82"/>
      <c r="N116" s="82"/>
      <c r="O116" s="82"/>
      <c r="P116" s="82"/>
      <c r="Q116" s="82"/>
      <c r="R116" s="82"/>
      <c r="S116" s="82"/>
      <c r="T116" s="82"/>
      <c r="U116" s="82"/>
      <c r="V116" s="82"/>
      <c r="W116" s="82"/>
      <c r="X116" s="82"/>
      <c r="Y116" s="87"/>
      <c r="Z116" s="87"/>
    </row>
    <row r="117" spans="3:26" x14ac:dyDescent="0.25">
      <c r="C117" s="82"/>
      <c r="D117" s="82"/>
      <c r="E117" s="82"/>
      <c r="F117" s="82"/>
      <c r="G117" s="82"/>
      <c r="H117" s="82"/>
      <c r="I117" s="82"/>
      <c r="J117" s="82"/>
      <c r="K117" s="82"/>
      <c r="L117" s="82"/>
      <c r="M117" s="82"/>
      <c r="N117" s="82"/>
      <c r="O117" s="82"/>
      <c r="P117" s="82"/>
      <c r="Q117" s="82"/>
      <c r="R117" s="82"/>
      <c r="S117" s="82"/>
      <c r="T117" s="82"/>
      <c r="U117" s="82"/>
      <c r="V117" s="82"/>
      <c r="W117" s="82"/>
      <c r="X117" s="82"/>
      <c r="Y117" s="87"/>
      <c r="Z117" s="87"/>
    </row>
    <row r="118" spans="3:26" x14ac:dyDescent="0.25">
      <c r="C118" s="82"/>
      <c r="D118" s="82"/>
      <c r="E118" s="82"/>
      <c r="F118" s="82"/>
      <c r="G118" s="82"/>
      <c r="H118" s="82"/>
      <c r="I118" s="82"/>
      <c r="J118" s="82"/>
      <c r="K118" s="82"/>
      <c r="L118" s="82"/>
      <c r="M118" s="82"/>
      <c r="N118" s="82"/>
      <c r="O118" s="82"/>
      <c r="P118" s="82"/>
      <c r="Q118" s="82"/>
      <c r="R118" s="82"/>
      <c r="S118" s="82"/>
      <c r="T118" s="82"/>
      <c r="U118" s="82"/>
      <c r="V118" s="82"/>
      <c r="W118" s="82"/>
      <c r="X118" s="82"/>
      <c r="Y118" s="87"/>
      <c r="Z118" s="87"/>
    </row>
    <row r="119" spans="3:26" x14ac:dyDescent="0.25">
      <c r="C119" s="82"/>
      <c r="D119" s="82"/>
      <c r="E119" s="82"/>
      <c r="F119" s="82"/>
      <c r="G119" s="82"/>
      <c r="H119" s="82"/>
      <c r="I119" s="82"/>
      <c r="J119" s="82"/>
      <c r="K119" s="82"/>
      <c r="L119" s="82"/>
      <c r="M119" s="82"/>
      <c r="N119" s="82"/>
      <c r="O119" s="82"/>
      <c r="P119" s="82"/>
      <c r="Q119" s="82"/>
      <c r="R119" s="82"/>
      <c r="S119" s="82"/>
      <c r="T119" s="82"/>
      <c r="U119" s="82"/>
      <c r="V119" s="82"/>
      <c r="W119" s="82"/>
      <c r="X119" s="82"/>
      <c r="Y119" s="87"/>
      <c r="Z119" s="87"/>
    </row>
    <row r="120" spans="3:26" x14ac:dyDescent="0.25">
      <c r="C120" s="82"/>
      <c r="D120" s="82"/>
      <c r="E120" s="82"/>
      <c r="F120" s="82"/>
      <c r="G120" s="82"/>
      <c r="H120" s="82"/>
      <c r="I120" s="82"/>
      <c r="J120" s="82"/>
      <c r="K120" s="82"/>
      <c r="L120" s="82"/>
      <c r="M120" s="82"/>
      <c r="N120" s="82"/>
      <c r="O120" s="82"/>
      <c r="P120" s="82"/>
      <c r="Q120" s="82"/>
      <c r="R120" s="82"/>
      <c r="S120" s="82"/>
      <c r="T120" s="82"/>
      <c r="U120" s="82"/>
      <c r="V120" s="82"/>
      <c r="W120" s="82"/>
      <c r="X120" s="82"/>
      <c r="Y120" s="87"/>
      <c r="Z120" s="87"/>
    </row>
    <row r="121" spans="3:26" x14ac:dyDescent="0.25">
      <c r="C121" s="82"/>
      <c r="D121" s="82"/>
      <c r="E121" s="82"/>
      <c r="F121" s="82"/>
      <c r="G121" s="82"/>
      <c r="H121" s="82"/>
      <c r="I121" s="82"/>
      <c r="J121" s="82"/>
      <c r="K121" s="82"/>
      <c r="L121" s="82"/>
      <c r="M121" s="82"/>
      <c r="N121" s="82"/>
      <c r="O121" s="82"/>
      <c r="P121" s="82"/>
      <c r="Q121" s="82"/>
      <c r="R121" s="82"/>
      <c r="S121" s="82"/>
      <c r="T121" s="82"/>
      <c r="U121" s="82"/>
      <c r="Y121" s="87"/>
      <c r="Z121" s="87"/>
    </row>
    <row r="122" spans="3:26" x14ac:dyDescent="0.25">
      <c r="C122" s="82"/>
      <c r="D122" s="82"/>
      <c r="E122" s="82"/>
      <c r="F122" s="82"/>
      <c r="G122" s="82"/>
      <c r="H122" s="82"/>
      <c r="I122" s="82"/>
      <c r="J122" s="82"/>
      <c r="K122" s="82"/>
      <c r="L122" s="82"/>
      <c r="M122" s="82"/>
      <c r="N122" s="82"/>
      <c r="O122" s="82"/>
      <c r="P122" s="82"/>
      <c r="Q122" s="82"/>
      <c r="R122" s="82"/>
      <c r="S122" s="82"/>
      <c r="T122" s="82"/>
      <c r="U122" s="82"/>
      <c r="Y122" s="87"/>
      <c r="Z122" s="87"/>
    </row>
    <row r="123" spans="3:26" x14ac:dyDescent="0.25">
      <c r="C123" s="82"/>
      <c r="D123" s="82"/>
      <c r="E123" s="82"/>
      <c r="F123" s="82"/>
      <c r="G123" s="82"/>
      <c r="H123" s="82"/>
      <c r="I123" s="82"/>
      <c r="J123" s="82"/>
      <c r="K123" s="82"/>
      <c r="L123" s="82"/>
      <c r="M123" s="82"/>
      <c r="N123" s="82"/>
      <c r="O123" s="82"/>
      <c r="P123" s="82"/>
      <c r="Q123" s="82"/>
      <c r="R123" s="82"/>
      <c r="S123" s="82"/>
      <c r="T123" s="82"/>
      <c r="U123" s="82"/>
      <c r="Y123" s="87"/>
      <c r="Z123" s="87"/>
    </row>
    <row r="124" spans="3:26" x14ac:dyDescent="0.25">
      <c r="C124" s="82"/>
      <c r="D124" s="82"/>
      <c r="E124" s="82"/>
      <c r="F124" s="82"/>
      <c r="G124" s="82"/>
      <c r="H124" s="82"/>
      <c r="I124" s="82"/>
      <c r="J124" s="82"/>
      <c r="K124" s="82"/>
      <c r="L124" s="82"/>
      <c r="M124" s="82"/>
      <c r="N124" s="82"/>
      <c r="O124" s="82"/>
      <c r="P124" s="82"/>
      <c r="Q124" s="82"/>
      <c r="R124" s="82"/>
      <c r="S124" s="82"/>
      <c r="T124" s="82"/>
      <c r="U124" s="82"/>
      <c r="Y124" s="87"/>
      <c r="Z124" s="87"/>
    </row>
    <row r="125" spans="3:26" x14ac:dyDescent="0.25">
      <c r="C125" s="82"/>
      <c r="D125" s="82"/>
      <c r="E125" s="82"/>
      <c r="F125" s="82"/>
      <c r="G125" s="82"/>
      <c r="H125" s="82"/>
      <c r="I125" s="82"/>
      <c r="J125" s="82"/>
      <c r="K125" s="82"/>
      <c r="L125" s="82"/>
      <c r="M125" s="82"/>
      <c r="N125" s="82"/>
      <c r="O125" s="82"/>
      <c r="P125" s="82"/>
      <c r="Q125" s="82"/>
      <c r="R125" s="82"/>
      <c r="S125" s="82"/>
      <c r="T125" s="82"/>
      <c r="U125" s="82"/>
      <c r="Y125" s="87"/>
      <c r="Z125" s="87"/>
    </row>
    <row r="126" spans="3:26" x14ac:dyDescent="0.25">
      <c r="Y126" s="87"/>
      <c r="Z126" s="87"/>
    </row>
    <row r="127" spans="3:26" x14ac:dyDescent="0.25">
      <c r="Y127" s="87"/>
      <c r="Z127" s="87"/>
    </row>
    <row r="128" spans="3:26" x14ac:dyDescent="0.25">
      <c r="Y128" s="87"/>
      <c r="Z128" s="87"/>
    </row>
    <row r="129" spans="25:26" x14ac:dyDescent="0.25">
      <c r="Y129" s="87"/>
      <c r="Z129" s="87"/>
    </row>
    <row r="130" spans="25:26" x14ac:dyDescent="0.25">
      <c r="Y130" s="87"/>
      <c r="Z130" s="87"/>
    </row>
    <row r="131" spans="25:26" x14ac:dyDescent="0.25">
      <c r="Y131" s="87"/>
      <c r="Z131" s="87"/>
    </row>
    <row r="132" spans="25:26" x14ac:dyDescent="0.25">
      <c r="Y132" s="87"/>
      <c r="Z132" s="87"/>
    </row>
    <row r="133" spans="25:26" x14ac:dyDescent="0.25">
      <c r="Y133" s="87"/>
      <c r="Z133" s="87"/>
    </row>
    <row r="134" spans="25:26" x14ac:dyDescent="0.25">
      <c r="Y134" s="87"/>
      <c r="Z134" s="87"/>
    </row>
    <row r="135" spans="25:26" x14ac:dyDescent="0.25">
      <c r="Y135" s="87"/>
      <c r="Z135" s="87"/>
    </row>
    <row r="136" spans="25:26" x14ac:dyDescent="0.25">
      <c r="Y136" s="87"/>
      <c r="Z136" s="87"/>
    </row>
    <row r="137" spans="25:26" x14ac:dyDescent="0.25">
      <c r="Y137" s="87"/>
      <c r="Z137" s="87"/>
    </row>
    <row r="138" spans="25:26" x14ac:dyDescent="0.25">
      <c r="Y138" s="87"/>
      <c r="Z138" s="87"/>
    </row>
    <row r="139" spans="25:26" x14ac:dyDescent="0.25">
      <c r="Y139" s="87"/>
      <c r="Z139" s="87"/>
    </row>
    <row r="140" spans="25:26" x14ac:dyDescent="0.25">
      <c r="Y140" s="87"/>
      <c r="Z140" s="87"/>
    </row>
    <row r="141" spans="25:26" x14ac:dyDescent="0.25">
      <c r="Y141" s="87"/>
      <c r="Z141" s="87"/>
    </row>
    <row r="142" spans="25:26" x14ac:dyDescent="0.25">
      <c r="Y142" s="87"/>
      <c r="Z142" s="87"/>
    </row>
    <row r="143" spans="25:26" x14ac:dyDescent="0.25">
      <c r="Y143" s="87"/>
      <c r="Z143" s="87"/>
    </row>
    <row r="144" spans="25:26" x14ac:dyDescent="0.25">
      <c r="Y144" s="87"/>
      <c r="Z144" s="87"/>
    </row>
    <row r="145" spans="25:26" x14ac:dyDescent="0.25">
      <c r="Y145" s="87"/>
      <c r="Z145" s="87"/>
    </row>
    <row r="146" spans="25:26" x14ac:dyDescent="0.25">
      <c r="Y146" s="87"/>
      <c r="Z146" s="87"/>
    </row>
    <row r="147" spans="25:26" x14ac:dyDescent="0.25">
      <c r="Y147" s="87"/>
      <c r="Z147" s="87"/>
    </row>
    <row r="148" spans="25:26" x14ac:dyDescent="0.25">
      <c r="Y148" s="87"/>
      <c r="Z148" s="87"/>
    </row>
    <row r="149" spans="25:26" x14ac:dyDescent="0.25">
      <c r="Y149" s="87"/>
      <c r="Z149" s="87"/>
    </row>
    <row r="150" spans="25:26" x14ac:dyDescent="0.25">
      <c r="Y150" s="87"/>
      <c r="Z150" s="87"/>
    </row>
    <row r="151" spans="25:26" x14ac:dyDescent="0.25">
      <c r="Y151" s="87"/>
      <c r="Z151" s="87"/>
    </row>
    <row r="152" spans="25:26" x14ac:dyDescent="0.25">
      <c r="Y152" s="87"/>
      <c r="Z152" s="87"/>
    </row>
    <row r="153" spans="25:26" x14ac:dyDescent="0.25">
      <c r="Y153" s="87"/>
      <c r="Z153" s="87"/>
    </row>
    <row r="154" spans="25:26" x14ac:dyDescent="0.25">
      <c r="Y154" s="87"/>
      <c r="Z154" s="87"/>
    </row>
    <row r="155" spans="25:26" x14ac:dyDescent="0.25">
      <c r="Y155" s="87"/>
      <c r="Z155" s="87"/>
    </row>
    <row r="156" spans="25:26" x14ac:dyDescent="0.25">
      <c r="Y156" s="87"/>
      <c r="Z156" s="87"/>
    </row>
    <row r="157" spans="25:26" x14ac:dyDescent="0.25">
      <c r="Y157" s="87"/>
      <c r="Z157" s="87"/>
    </row>
    <row r="158" spans="25:26" x14ac:dyDescent="0.25">
      <c r="Y158" s="87"/>
      <c r="Z158" s="87"/>
    </row>
    <row r="159" spans="25:26" x14ac:dyDescent="0.25">
      <c r="Y159" s="87"/>
      <c r="Z159" s="87"/>
    </row>
    <row r="160" spans="25:26" x14ac:dyDescent="0.25">
      <c r="Y160" s="87"/>
      <c r="Z160" s="87"/>
    </row>
    <row r="161" spans="25:26" x14ac:dyDescent="0.25">
      <c r="Y161" s="87"/>
      <c r="Z161" s="87"/>
    </row>
    <row r="162" spans="25:26" x14ac:dyDescent="0.25">
      <c r="Y162" s="87"/>
      <c r="Z162" s="87"/>
    </row>
    <row r="163" spans="25:26" x14ac:dyDescent="0.25">
      <c r="Y163" s="87"/>
      <c r="Z163" s="87"/>
    </row>
    <row r="164" spans="25:26" x14ac:dyDescent="0.25">
      <c r="Y164" s="87"/>
      <c r="Z164" s="87"/>
    </row>
    <row r="165" spans="25:26" x14ac:dyDescent="0.25">
      <c r="Y165" s="87"/>
      <c r="Z165" s="87"/>
    </row>
    <row r="166" spans="25:26" x14ac:dyDescent="0.25">
      <c r="Y166" s="87"/>
      <c r="Z166" s="87"/>
    </row>
    <row r="167" spans="25:26" x14ac:dyDescent="0.25">
      <c r="Y167" s="87"/>
      <c r="Z167" s="87"/>
    </row>
    <row r="168" spans="25:26" x14ac:dyDescent="0.25">
      <c r="Y168" s="87"/>
      <c r="Z168" s="87"/>
    </row>
    <row r="169" spans="25:26" x14ac:dyDescent="0.25">
      <c r="Y169" s="87"/>
      <c r="Z169" s="87"/>
    </row>
    <row r="170" spans="25:26" x14ac:dyDescent="0.25">
      <c r="Y170" s="87"/>
      <c r="Z170" s="87"/>
    </row>
    <row r="171" spans="25:26" x14ac:dyDescent="0.25">
      <c r="Y171" s="87"/>
      <c r="Z171" s="87"/>
    </row>
    <row r="172" spans="25:26" x14ac:dyDescent="0.25">
      <c r="Y172" s="87"/>
      <c r="Z172" s="87"/>
    </row>
    <row r="173" spans="25:26" x14ac:dyDescent="0.25">
      <c r="Y173" s="87"/>
      <c r="Z173" s="87"/>
    </row>
    <row r="174" spans="25:26" x14ac:dyDescent="0.25">
      <c r="Y174" s="87"/>
      <c r="Z174" s="87"/>
    </row>
    <row r="175" spans="25:26" x14ac:dyDescent="0.25">
      <c r="Y175" s="87"/>
      <c r="Z175" s="87"/>
    </row>
    <row r="176" spans="25:26" x14ac:dyDescent="0.25">
      <c r="Y176" s="87"/>
      <c r="Z176" s="87"/>
    </row>
    <row r="177" spans="25:26" x14ac:dyDescent="0.25">
      <c r="Y177" s="87"/>
      <c r="Z177" s="87"/>
    </row>
    <row r="178" spans="25:26" x14ac:dyDescent="0.25">
      <c r="Y178" s="87"/>
      <c r="Z178" s="87"/>
    </row>
    <row r="179" spans="25:26" x14ac:dyDescent="0.25">
      <c r="Y179" s="87"/>
      <c r="Z179" s="87"/>
    </row>
    <row r="180" spans="25:26" x14ac:dyDescent="0.25">
      <c r="Y180" s="87"/>
      <c r="Z180" s="87"/>
    </row>
    <row r="181" spans="25:26" x14ac:dyDescent="0.25">
      <c r="Y181" s="87"/>
      <c r="Z181" s="87"/>
    </row>
    <row r="182" spans="25:26" x14ac:dyDescent="0.25">
      <c r="Y182" s="87"/>
      <c r="Z182" s="87"/>
    </row>
    <row r="183" spans="25:26" x14ac:dyDescent="0.25">
      <c r="Y183" s="87"/>
      <c r="Z183" s="87"/>
    </row>
    <row r="184" spans="25:26" x14ac:dyDescent="0.25">
      <c r="Y184" s="87"/>
      <c r="Z184" s="87"/>
    </row>
    <row r="185" spans="25:26" x14ac:dyDescent="0.25">
      <c r="Y185" s="87"/>
      <c r="Z185" s="87"/>
    </row>
    <row r="186" spans="25:26" x14ac:dyDescent="0.25">
      <c r="Y186" s="87"/>
      <c r="Z186" s="87"/>
    </row>
    <row r="187" spans="25:26" x14ac:dyDescent="0.25">
      <c r="Y187" s="87"/>
      <c r="Z187" s="87"/>
    </row>
    <row r="188" spans="25:26" x14ac:dyDescent="0.25">
      <c r="Y188" s="87"/>
      <c r="Z188" s="87"/>
    </row>
    <row r="189" spans="25:26" x14ac:dyDescent="0.25">
      <c r="Y189" s="87"/>
      <c r="Z189" s="87"/>
    </row>
    <row r="190" spans="25:26" x14ac:dyDescent="0.25">
      <c r="Y190" s="87"/>
      <c r="Z190" s="87"/>
    </row>
    <row r="191" spans="25:26" x14ac:dyDescent="0.25">
      <c r="Y191" s="87"/>
      <c r="Z191" s="87"/>
    </row>
    <row r="192" spans="25:26" x14ac:dyDescent="0.25">
      <c r="Y192" s="87"/>
      <c r="Z192" s="87"/>
    </row>
    <row r="193" spans="25:26" x14ac:dyDescent="0.25">
      <c r="Y193" s="87"/>
      <c r="Z193" s="87"/>
    </row>
    <row r="194" spans="25:26" x14ac:dyDescent="0.25">
      <c r="Y194" s="87"/>
      <c r="Z194" s="87"/>
    </row>
    <row r="195" spans="25:26" x14ac:dyDescent="0.25">
      <c r="Y195" s="87"/>
      <c r="Z195" s="87"/>
    </row>
    <row r="196" spans="25:26" x14ac:dyDescent="0.25">
      <c r="Y196" s="87"/>
      <c r="Z196" s="87"/>
    </row>
    <row r="197" spans="25:26" x14ac:dyDescent="0.25">
      <c r="Y197" s="87"/>
      <c r="Z197" s="87"/>
    </row>
    <row r="198" spans="25:26" x14ac:dyDescent="0.25">
      <c r="Y198" s="87"/>
      <c r="Z198" s="87"/>
    </row>
    <row r="199" spans="25:26" x14ac:dyDescent="0.25">
      <c r="Y199" s="87"/>
      <c r="Z199" s="87"/>
    </row>
    <row r="200" spans="25:26" x14ac:dyDescent="0.25">
      <c r="Y200" s="87"/>
      <c r="Z200" s="87"/>
    </row>
    <row r="201" spans="25:26" x14ac:dyDescent="0.25">
      <c r="Y201" s="87"/>
      <c r="Z201" s="87"/>
    </row>
    <row r="202" spans="25:26" x14ac:dyDescent="0.25">
      <c r="Y202" s="87"/>
      <c r="Z202" s="87"/>
    </row>
    <row r="203" spans="25:26" x14ac:dyDescent="0.25">
      <c r="Y203" s="87"/>
      <c r="Z203" s="87"/>
    </row>
    <row r="204" spans="25:26" x14ac:dyDescent="0.25">
      <c r="Y204" s="87"/>
      <c r="Z204" s="87"/>
    </row>
    <row r="205" spans="25:26" x14ac:dyDescent="0.25">
      <c r="Y205" s="87"/>
      <c r="Z205" s="87"/>
    </row>
    <row r="206" spans="25:26" x14ac:dyDescent="0.25">
      <c r="Y206" s="87"/>
      <c r="Z206" s="87"/>
    </row>
    <row r="207" spans="25:26" x14ac:dyDescent="0.25">
      <c r="Y207" s="87"/>
      <c r="Z207" s="87"/>
    </row>
    <row r="208" spans="25:26" x14ac:dyDescent="0.25">
      <c r="Y208" s="87"/>
      <c r="Z208" s="87"/>
    </row>
    <row r="209" spans="25:26" x14ac:dyDescent="0.25">
      <c r="Y209" s="87"/>
      <c r="Z209" s="87"/>
    </row>
    <row r="210" spans="25:26" x14ac:dyDescent="0.25">
      <c r="Y210" s="87"/>
      <c r="Z210" s="87"/>
    </row>
    <row r="211" spans="25:26" x14ac:dyDescent="0.25">
      <c r="Y211" s="87"/>
      <c r="Z211" s="87"/>
    </row>
    <row r="212" spans="25:26" x14ac:dyDescent="0.25">
      <c r="Y212" s="87"/>
      <c r="Z212" s="87"/>
    </row>
    <row r="213" spans="25:26" x14ac:dyDescent="0.25">
      <c r="Y213" s="87"/>
      <c r="Z213" s="87"/>
    </row>
    <row r="214" spans="25:26" x14ac:dyDescent="0.25">
      <c r="Y214" s="87"/>
      <c r="Z214" s="87"/>
    </row>
    <row r="215" spans="25:26" x14ac:dyDescent="0.25">
      <c r="Y215" s="87"/>
      <c r="Z215" s="87"/>
    </row>
    <row r="216" spans="25:26" x14ac:dyDescent="0.25">
      <c r="Y216" s="87"/>
      <c r="Z216" s="87"/>
    </row>
    <row r="217" spans="25:26" x14ac:dyDescent="0.25">
      <c r="Y217" s="87"/>
      <c r="Z217" s="87"/>
    </row>
    <row r="218" spans="25:26" x14ac:dyDescent="0.25">
      <c r="Y218" s="87"/>
      <c r="Z218" s="87"/>
    </row>
    <row r="219" spans="25:26" x14ac:dyDescent="0.25">
      <c r="Y219" s="87"/>
      <c r="Z219" s="87"/>
    </row>
    <row r="220" spans="25:26" x14ac:dyDescent="0.25">
      <c r="Y220" s="87"/>
      <c r="Z220" s="87"/>
    </row>
    <row r="221" spans="25:26" x14ac:dyDescent="0.25">
      <c r="Y221" s="87"/>
      <c r="Z221" s="87"/>
    </row>
    <row r="222" spans="25:26" x14ac:dyDescent="0.25">
      <c r="Y222" s="87"/>
      <c r="Z222" s="87"/>
    </row>
    <row r="223" spans="25:26" x14ac:dyDescent="0.25">
      <c r="Y223" s="87"/>
      <c r="Z223" s="87"/>
    </row>
    <row r="224" spans="25:26" x14ac:dyDescent="0.25">
      <c r="Y224" s="87"/>
      <c r="Z224" s="87"/>
    </row>
    <row r="225" spans="25:26" x14ac:dyDescent="0.25">
      <c r="Y225" s="87"/>
      <c r="Z225" s="87"/>
    </row>
    <row r="226" spans="25:26" x14ac:dyDescent="0.25">
      <c r="Y226" s="87"/>
      <c r="Z226" s="87"/>
    </row>
    <row r="227" spans="25:26" x14ac:dyDescent="0.25">
      <c r="Y227" s="87"/>
      <c r="Z227" s="87"/>
    </row>
    <row r="228" spans="25:26" x14ac:dyDescent="0.25">
      <c r="Y228" s="87"/>
      <c r="Z228" s="87"/>
    </row>
    <row r="229" spans="25:26" x14ac:dyDescent="0.25">
      <c r="Y229" s="87"/>
      <c r="Z229" s="87"/>
    </row>
    <row r="230" spans="25:26" x14ac:dyDescent="0.25">
      <c r="Y230" s="87"/>
      <c r="Z230" s="87"/>
    </row>
    <row r="231" spans="25:26" x14ac:dyDescent="0.25">
      <c r="Y231" s="87"/>
      <c r="Z231" s="87"/>
    </row>
    <row r="232" spans="25:26" x14ac:dyDescent="0.25">
      <c r="Y232" s="87"/>
      <c r="Z232" s="87"/>
    </row>
    <row r="233" spans="25:26" x14ac:dyDescent="0.25">
      <c r="Y233" s="87"/>
      <c r="Z233" s="87"/>
    </row>
    <row r="234" spans="25:26" x14ac:dyDescent="0.25">
      <c r="Y234" s="87"/>
      <c r="Z234" s="87"/>
    </row>
    <row r="235" spans="25:26" x14ac:dyDescent="0.25">
      <c r="Y235" s="87"/>
      <c r="Z235" s="87"/>
    </row>
    <row r="236" spans="25:26" x14ac:dyDescent="0.25">
      <c r="Y236" s="87"/>
      <c r="Z236" s="87"/>
    </row>
    <row r="237" spans="25:26" x14ac:dyDescent="0.25">
      <c r="Y237" s="87"/>
      <c r="Z237" s="87"/>
    </row>
    <row r="238" spans="25:26" x14ac:dyDescent="0.25">
      <c r="Y238" s="87"/>
      <c r="Z238" s="87"/>
    </row>
    <row r="239" spans="25:26" x14ac:dyDescent="0.25">
      <c r="Y239" s="87"/>
      <c r="Z239" s="87"/>
    </row>
    <row r="240" spans="25:26" x14ac:dyDescent="0.25">
      <c r="Y240" s="87"/>
      <c r="Z240" s="87"/>
    </row>
    <row r="241" spans="25:26" x14ac:dyDescent="0.25">
      <c r="Y241" s="87"/>
      <c r="Z241" s="87"/>
    </row>
    <row r="242" spans="25:26" x14ac:dyDescent="0.25">
      <c r="Y242" s="87"/>
      <c r="Z242" s="87"/>
    </row>
    <row r="243" spans="25:26" x14ac:dyDescent="0.25">
      <c r="Y243" s="87"/>
      <c r="Z243" s="87"/>
    </row>
    <row r="244" spans="25:26" x14ac:dyDescent="0.25">
      <c r="Y244" s="87"/>
      <c r="Z244" s="87"/>
    </row>
    <row r="245" spans="25:26" x14ac:dyDescent="0.25">
      <c r="Y245" s="87"/>
      <c r="Z245" s="87"/>
    </row>
    <row r="246" spans="25:26" x14ac:dyDescent="0.25">
      <c r="Y246" s="87"/>
      <c r="Z246" s="87"/>
    </row>
    <row r="247" spans="25:26" x14ac:dyDescent="0.25">
      <c r="Y247" s="87"/>
      <c r="Z247" s="87"/>
    </row>
    <row r="248" spans="25:26" x14ac:dyDescent="0.25">
      <c r="Y248" s="87"/>
      <c r="Z248" s="87"/>
    </row>
    <row r="249" spans="25:26" x14ac:dyDescent="0.25">
      <c r="Y249" s="87"/>
      <c r="Z249" s="87"/>
    </row>
    <row r="250" spans="25:26" x14ac:dyDescent="0.25">
      <c r="Y250" s="87"/>
      <c r="Z250" s="87"/>
    </row>
    <row r="251" spans="25:26" x14ac:dyDescent="0.25">
      <c r="Y251" s="87"/>
      <c r="Z251" s="87"/>
    </row>
    <row r="252" spans="25:26" x14ac:dyDescent="0.25">
      <c r="Y252" s="87"/>
      <c r="Z252" s="87"/>
    </row>
    <row r="253" spans="25:26" x14ac:dyDescent="0.25">
      <c r="Y253" s="87"/>
      <c r="Z253" s="87"/>
    </row>
    <row r="254" spans="25:26" x14ac:dyDescent="0.25">
      <c r="Y254" s="87"/>
      <c r="Z254" s="87"/>
    </row>
    <row r="255" spans="25:26" x14ac:dyDescent="0.25">
      <c r="Y255" s="87"/>
      <c r="Z255" s="87"/>
    </row>
    <row r="256" spans="25:26" x14ac:dyDescent="0.25">
      <c r="Y256" s="87"/>
      <c r="Z256" s="87"/>
    </row>
    <row r="257" spans="25:26" x14ac:dyDescent="0.25">
      <c r="Y257" s="87"/>
      <c r="Z257" s="87"/>
    </row>
    <row r="258" spans="25:26" x14ac:dyDescent="0.25">
      <c r="Y258" s="87"/>
      <c r="Z258" s="87"/>
    </row>
    <row r="259" spans="25:26" x14ac:dyDescent="0.25">
      <c r="Y259" s="87"/>
      <c r="Z259" s="87"/>
    </row>
    <row r="260" spans="25:26" x14ac:dyDescent="0.25">
      <c r="Y260" s="87"/>
      <c r="Z260" s="87"/>
    </row>
    <row r="261" spans="25:26" x14ac:dyDescent="0.25">
      <c r="Y261" s="87"/>
      <c r="Z261" s="87"/>
    </row>
    <row r="262" spans="25:26" x14ac:dyDescent="0.25">
      <c r="Y262" s="87"/>
      <c r="Z262" s="87"/>
    </row>
    <row r="263" spans="25:26" x14ac:dyDescent="0.25">
      <c r="Y263" s="87"/>
      <c r="Z263" s="87"/>
    </row>
    <row r="264" spans="25:26" x14ac:dyDescent="0.25">
      <c r="Y264" s="87"/>
      <c r="Z264" s="87"/>
    </row>
    <row r="265" spans="25:26" x14ac:dyDescent="0.25">
      <c r="Y265" s="87"/>
      <c r="Z265" s="87"/>
    </row>
    <row r="266" spans="25:26" x14ac:dyDescent="0.25">
      <c r="Y266" s="87"/>
      <c r="Z266" s="87"/>
    </row>
    <row r="267" spans="25:26" x14ac:dyDescent="0.25">
      <c r="Y267" s="87"/>
      <c r="Z267" s="87"/>
    </row>
    <row r="268" spans="25:26" x14ac:dyDescent="0.25">
      <c r="Y268" s="87"/>
      <c r="Z268" s="87"/>
    </row>
    <row r="269" spans="25:26" x14ac:dyDescent="0.25">
      <c r="Y269" s="87"/>
      <c r="Z269" s="87"/>
    </row>
    <row r="270" spans="25:26" x14ac:dyDescent="0.25">
      <c r="Y270" s="87"/>
      <c r="Z270" s="87"/>
    </row>
    <row r="271" spans="25:26" x14ac:dyDescent="0.25">
      <c r="Y271" s="87"/>
      <c r="Z271" s="87"/>
    </row>
    <row r="272" spans="25:26" x14ac:dyDescent="0.25">
      <c r="Y272" s="87"/>
      <c r="Z272" s="87"/>
    </row>
    <row r="273" spans="25:26" x14ac:dyDescent="0.25">
      <c r="Y273" s="87"/>
      <c r="Z273" s="87"/>
    </row>
    <row r="274" spans="25:26" x14ac:dyDescent="0.25">
      <c r="Y274" s="87"/>
      <c r="Z274" s="87"/>
    </row>
    <row r="275" spans="25:26" x14ac:dyDescent="0.25">
      <c r="Y275" s="87"/>
      <c r="Z275" s="87"/>
    </row>
    <row r="276" spans="25:26" x14ac:dyDescent="0.25">
      <c r="Y276" s="87"/>
      <c r="Z276" s="87"/>
    </row>
    <row r="277" spans="25:26" x14ac:dyDescent="0.25">
      <c r="Y277" s="87"/>
      <c r="Z277" s="87"/>
    </row>
    <row r="278" spans="25:26" x14ac:dyDescent="0.25">
      <c r="Y278" s="87"/>
      <c r="Z278" s="87"/>
    </row>
    <row r="279" spans="25:26" x14ac:dyDescent="0.25">
      <c r="Y279" s="87"/>
      <c r="Z279" s="87"/>
    </row>
    <row r="280" spans="25:26" x14ac:dyDescent="0.25">
      <c r="Y280" s="87"/>
      <c r="Z280" s="87"/>
    </row>
    <row r="281" spans="25:26" x14ac:dyDescent="0.25">
      <c r="Y281" s="87"/>
      <c r="Z281" s="87"/>
    </row>
    <row r="282" spans="25:26" x14ac:dyDescent="0.25">
      <c r="Y282" s="87"/>
      <c r="Z282" s="87"/>
    </row>
    <row r="283" spans="25:26" x14ac:dyDescent="0.25">
      <c r="Y283" s="87"/>
      <c r="Z283" s="87"/>
    </row>
    <row r="284" spans="25:26" x14ac:dyDescent="0.25">
      <c r="Y284" s="87"/>
      <c r="Z284" s="87"/>
    </row>
    <row r="285" spans="25:26" x14ac:dyDescent="0.25">
      <c r="Y285" s="87"/>
      <c r="Z285" s="87"/>
    </row>
    <row r="286" spans="25:26" x14ac:dyDescent="0.25">
      <c r="Y286" s="87"/>
      <c r="Z286" s="87"/>
    </row>
    <row r="287" spans="25:26" x14ac:dyDescent="0.25">
      <c r="Y287" s="87"/>
      <c r="Z287" s="87"/>
    </row>
    <row r="288" spans="25:26" x14ac:dyDescent="0.25">
      <c r="Y288" s="87"/>
      <c r="Z288" s="87"/>
    </row>
    <row r="289" spans="25:26" x14ac:dyDescent="0.25">
      <c r="Y289" s="87"/>
      <c r="Z289" s="87"/>
    </row>
    <row r="290" spans="25:26" x14ac:dyDescent="0.25">
      <c r="Y290" s="87"/>
      <c r="Z290" s="87"/>
    </row>
    <row r="291" spans="25:26" x14ac:dyDescent="0.25">
      <c r="Y291" s="87"/>
      <c r="Z291" s="87"/>
    </row>
    <row r="292" spans="25:26" x14ac:dyDescent="0.25">
      <c r="Y292" s="87"/>
      <c r="Z292" s="87"/>
    </row>
    <row r="293" spans="25:26" x14ac:dyDescent="0.25">
      <c r="Y293" s="87"/>
      <c r="Z293" s="87"/>
    </row>
    <row r="294" spans="25:26" x14ac:dyDescent="0.25">
      <c r="Y294" s="87"/>
      <c r="Z294" s="87"/>
    </row>
    <row r="295" spans="25:26" x14ac:dyDescent="0.25">
      <c r="Y295" s="87"/>
      <c r="Z295" s="87"/>
    </row>
    <row r="296" spans="25:26" x14ac:dyDescent="0.25">
      <c r="Y296" s="87"/>
      <c r="Z296" s="87"/>
    </row>
    <row r="297" spans="25:26" x14ac:dyDescent="0.25">
      <c r="Y297" s="87"/>
      <c r="Z297" s="87"/>
    </row>
    <row r="298" spans="25:26" x14ac:dyDescent="0.25">
      <c r="Y298" s="87"/>
      <c r="Z298" s="87"/>
    </row>
    <row r="299" spans="25:26" x14ac:dyDescent="0.25">
      <c r="Y299" s="87"/>
      <c r="Z299" s="87"/>
    </row>
    <row r="300" spans="25:26" x14ac:dyDescent="0.25">
      <c r="Y300" s="87"/>
      <c r="Z300" s="87"/>
    </row>
    <row r="301" spans="25:26" x14ac:dyDescent="0.25">
      <c r="Y301" s="87"/>
      <c r="Z301" s="87"/>
    </row>
    <row r="302" spans="25:26" x14ac:dyDescent="0.25">
      <c r="Y302" s="87"/>
      <c r="Z302" s="87"/>
    </row>
    <row r="303" spans="25:26" x14ac:dyDescent="0.25">
      <c r="Y303" s="87"/>
      <c r="Z303" s="87"/>
    </row>
    <row r="304" spans="25:26" x14ac:dyDescent="0.25">
      <c r="Y304" s="87"/>
      <c r="Z304" s="87"/>
    </row>
    <row r="305" spans="25:26" x14ac:dyDescent="0.25">
      <c r="Y305" s="87"/>
      <c r="Z305" s="87"/>
    </row>
    <row r="306" spans="25:26" x14ac:dyDescent="0.25">
      <c r="Y306" s="87"/>
      <c r="Z306" s="87"/>
    </row>
    <row r="307" spans="25:26" x14ac:dyDescent="0.25">
      <c r="Y307" s="87"/>
      <c r="Z307" s="87"/>
    </row>
    <row r="308" spans="25:26" x14ac:dyDescent="0.25">
      <c r="Y308" s="87"/>
      <c r="Z308" s="87"/>
    </row>
    <row r="309" spans="25:26" x14ac:dyDescent="0.25">
      <c r="Y309" s="87"/>
      <c r="Z309" s="87"/>
    </row>
    <row r="310" spans="25:26" x14ac:dyDescent="0.25">
      <c r="Y310" s="87"/>
      <c r="Z310" s="87"/>
    </row>
    <row r="311" spans="25:26" x14ac:dyDescent="0.25">
      <c r="Y311" s="87"/>
      <c r="Z311" s="87"/>
    </row>
    <row r="312" spans="25:26" x14ac:dyDescent="0.25">
      <c r="Y312" s="87"/>
      <c r="Z312" s="87"/>
    </row>
    <row r="313" spans="25:26" x14ac:dyDescent="0.25">
      <c r="Y313" s="87"/>
      <c r="Z313" s="87"/>
    </row>
    <row r="314" spans="25:26" x14ac:dyDescent="0.25">
      <c r="Y314" s="87"/>
      <c r="Z314" s="87"/>
    </row>
    <row r="315" spans="25:26" x14ac:dyDescent="0.25">
      <c r="Y315" s="87"/>
      <c r="Z315" s="87"/>
    </row>
    <row r="316" spans="25:26" x14ac:dyDescent="0.25">
      <c r="Y316" s="87"/>
      <c r="Z316" s="87"/>
    </row>
    <row r="317" spans="25:26" x14ac:dyDescent="0.25">
      <c r="Y317" s="87"/>
      <c r="Z317" s="87"/>
    </row>
    <row r="318" spans="25:26" x14ac:dyDescent="0.25">
      <c r="Y318" s="87"/>
      <c r="Z318" s="87"/>
    </row>
    <row r="319" spans="25:26" x14ac:dyDescent="0.25">
      <c r="Y319" s="87"/>
      <c r="Z319" s="87"/>
    </row>
    <row r="320" spans="25:26" x14ac:dyDescent="0.25">
      <c r="Y320" s="87"/>
      <c r="Z320" s="87"/>
    </row>
    <row r="321" spans="25:26" x14ac:dyDescent="0.25">
      <c r="Y321" s="87"/>
      <c r="Z321" s="87"/>
    </row>
    <row r="322" spans="25:26" x14ac:dyDescent="0.25">
      <c r="Y322" s="87"/>
      <c r="Z322" s="87"/>
    </row>
    <row r="323" spans="25:26" x14ac:dyDescent="0.25">
      <c r="Y323" s="87"/>
      <c r="Z323" s="87"/>
    </row>
    <row r="324" spans="25:26" x14ac:dyDescent="0.25">
      <c r="Y324" s="87"/>
      <c r="Z324" s="87"/>
    </row>
    <row r="325" spans="25:26" x14ac:dyDescent="0.25">
      <c r="Y325" s="87"/>
      <c r="Z325" s="87"/>
    </row>
    <row r="326" spans="25:26" x14ac:dyDescent="0.25">
      <c r="Y326" s="87"/>
      <c r="Z326" s="87"/>
    </row>
    <row r="327" spans="25:26" x14ac:dyDescent="0.25">
      <c r="Y327" s="87"/>
      <c r="Z327" s="87"/>
    </row>
    <row r="328" spans="25:26" x14ac:dyDescent="0.25">
      <c r="Y328" s="87"/>
      <c r="Z328" s="87"/>
    </row>
    <row r="329" spans="25:26" x14ac:dyDescent="0.25">
      <c r="Y329" s="87"/>
      <c r="Z329" s="87"/>
    </row>
    <row r="330" spans="25:26" x14ac:dyDescent="0.25">
      <c r="Y330" s="87"/>
      <c r="Z330" s="87"/>
    </row>
    <row r="331" spans="25:26" x14ac:dyDescent="0.25">
      <c r="Y331" s="87"/>
      <c r="Z331" s="87"/>
    </row>
    <row r="332" spans="25:26" x14ac:dyDescent="0.25">
      <c r="Y332" s="87"/>
      <c r="Z332" s="87"/>
    </row>
    <row r="333" spans="25:26" x14ac:dyDescent="0.25">
      <c r="Y333" s="87"/>
      <c r="Z333" s="87"/>
    </row>
    <row r="334" spans="25:26" x14ac:dyDescent="0.25">
      <c r="Y334" s="87"/>
      <c r="Z334" s="87"/>
    </row>
    <row r="335" spans="25:26" x14ac:dyDescent="0.25">
      <c r="Y335" s="87"/>
      <c r="Z335" s="87"/>
    </row>
    <row r="336" spans="25:26" x14ac:dyDescent="0.25">
      <c r="Y336" s="87"/>
      <c r="Z336" s="87"/>
    </row>
    <row r="337" spans="25:26" x14ac:dyDescent="0.25">
      <c r="Y337" s="87"/>
      <c r="Z337" s="87"/>
    </row>
    <row r="338" spans="25:26" x14ac:dyDescent="0.25">
      <c r="Y338" s="87"/>
      <c r="Z338" s="87"/>
    </row>
    <row r="339" spans="25:26" x14ac:dyDescent="0.25">
      <c r="Y339" s="87"/>
      <c r="Z339" s="87"/>
    </row>
    <row r="340" spans="25:26" x14ac:dyDescent="0.25">
      <c r="Y340" s="87"/>
      <c r="Z340" s="87"/>
    </row>
    <row r="341" spans="25:26" x14ac:dyDescent="0.25">
      <c r="Y341" s="87"/>
      <c r="Z341" s="87"/>
    </row>
    <row r="342" spans="25:26" x14ac:dyDescent="0.25">
      <c r="Y342" s="87"/>
      <c r="Z342" s="87"/>
    </row>
    <row r="343" spans="25:26" x14ac:dyDescent="0.25">
      <c r="Y343" s="87"/>
      <c r="Z343" s="87"/>
    </row>
    <row r="344" spans="25:26" x14ac:dyDescent="0.25">
      <c r="Y344" s="87"/>
      <c r="Z344" s="87"/>
    </row>
    <row r="345" spans="25:26" x14ac:dyDescent="0.25">
      <c r="Y345" s="87"/>
      <c r="Z345" s="87"/>
    </row>
    <row r="346" spans="25:26" x14ac:dyDescent="0.25">
      <c r="Y346" s="87"/>
      <c r="Z346" s="87"/>
    </row>
    <row r="347" spans="25:26" x14ac:dyDescent="0.25">
      <c r="Y347" s="87"/>
      <c r="Z347" s="87"/>
    </row>
    <row r="348" spans="25:26" x14ac:dyDescent="0.25">
      <c r="Y348" s="87"/>
      <c r="Z348" s="87"/>
    </row>
    <row r="349" spans="25:26" x14ac:dyDescent="0.25">
      <c r="Y349" s="87"/>
      <c r="Z349" s="87"/>
    </row>
    <row r="350" spans="25:26" x14ac:dyDescent="0.25">
      <c r="Y350" s="87"/>
      <c r="Z350" s="87"/>
    </row>
    <row r="351" spans="25:26" x14ac:dyDescent="0.25">
      <c r="Y351" s="87"/>
      <c r="Z351" s="87"/>
    </row>
    <row r="352" spans="25:26" x14ac:dyDescent="0.25">
      <c r="Y352" s="87"/>
      <c r="Z352" s="87"/>
    </row>
    <row r="353" spans="25:26" x14ac:dyDescent="0.25">
      <c r="Y353" s="87"/>
      <c r="Z353" s="87"/>
    </row>
    <row r="354" spans="25:26" x14ac:dyDescent="0.25">
      <c r="Y354" s="87"/>
      <c r="Z354" s="87"/>
    </row>
    <row r="355" spans="25:26" x14ac:dyDescent="0.25">
      <c r="Y355" s="87"/>
      <c r="Z355" s="87"/>
    </row>
    <row r="356" spans="25:26" x14ac:dyDescent="0.25">
      <c r="Y356" s="87"/>
      <c r="Z356" s="87"/>
    </row>
    <row r="357" spans="25:26" x14ac:dyDescent="0.25">
      <c r="Y357" s="87"/>
      <c r="Z357" s="87"/>
    </row>
    <row r="358" spans="25:26" x14ac:dyDescent="0.25">
      <c r="Y358" s="87"/>
      <c r="Z358" s="87"/>
    </row>
    <row r="359" spans="25:26" x14ac:dyDescent="0.25">
      <c r="Y359" s="87"/>
      <c r="Z359" s="87"/>
    </row>
    <row r="360" spans="25:26" x14ac:dyDescent="0.25">
      <c r="Y360" s="87"/>
      <c r="Z360" s="87"/>
    </row>
    <row r="361" spans="25:26" x14ac:dyDescent="0.25">
      <c r="Y361" s="87"/>
      <c r="Z361" s="87"/>
    </row>
    <row r="362" spans="25:26" x14ac:dyDescent="0.25">
      <c r="Y362" s="87"/>
      <c r="Z362" s="87"/>
    </row>
    <row r="363" spans="25:26" x14ac:dyDescent="0.25">
      <c r="Y363" s="87"/>
      <c r="Z363" s="87"/>
    </row>
    <row r="364" spans="25:26" x14ac:dyDescent="0.25">
      <c r="Y364" s="87"/>
      <c r="Z364" s="87"/>
    </row>
    <row r="365" spans="25:26" x14ac:dyDescent="0.25">
      <c r="Y365" s="87"/>
      <c r="Z365" s="87"/>
    </row>
    <row r="366" spans="25:26" x14ac:dyDescent="0.25">
      <c r="Y366" s="87"/>
      <c r="Z366" s="87"/>
    </row>
    <row r="367" spans="25:26" x14ac:dyDescent="0.25">
      <c r="Y367" s="87"/>
      <c r="Z367" s="87"/>
    </row>
    <row r="368" spans="25:26" x14ac:dyDescent="0.25">
      <c r="Y368" s="87"/>
      <c r="Z368" s="87"/>
    </row>
    <row r="369" spans="25:26" x14ac:dyDescent="0.25">
      <c r="Y369" s="87"/>
      <c r="Z369" s="87"/>
    </row>
    <row r="370" spans="25:26" x14ac:dyDescent="0.25">
      <c r="Y370" s="87"/>
      <c r="Z370" s="87"/>
    </row>
    <row r="371" spans="25:26" x14ac:dyDescent="0.25">
      <c r="Y371" s="87"/>
      <c r="Z371" s="87"/>
    </row>
    <row r="372" spans="25:26" x14ac:dyDescent="0.25">
      <c r="Y372" s="87"/>
      <c r="Z372" s="87"/>
    </row>
    <row r="373" spans="25:26" x14ac:dyDescent="0.25">
      <c r="Y373" s="87"/>
      <c r="Z373" s="87"/>
    </row>
    <row r="374" spans="25:26" x14ac:dyDescent="0.25">
      <c r="Y374" s="87"/>
      <c r="Z374" s="87"/>
    </row>
    <row r="375" spans="25:26" x14ac:dyDescent="0.25">
      <c r="Y375" s="87"/>
      <c r="Z375" s="87"/>
    </row>
    <row r="376" spans="25:26" x14ac:dyDescent="0.25">
      <c r="Y376" s="87"/>
      <c r="Z376" s="87"/>
    </row>
    <row r="377" spans="25:26" x14ac:dyDescent="0.25">
      <c r="Y377" s="87"/>
      <c r="Z377" s="87"/>
    </row>
    <row r="378" spans="25:26" x14ac:dyDescent="0.25">
      <c r="Y378" s="87"/>
      <c r="Z378" s="87"/>
    </row>
    <row r="379" spans="25:26" x14ac:dyDescent="0.25">
      <c r="Y379" s="87"/>
      <c r="Z379" s="87"/>
    </row>
    <row r="380" spans="25:26" x14ac:dyDescent="0.25">
      <c r="Y380" s="87"/>
      <c r="Z380" s="87"/>
    </row>
    <row r="381" spans="25:26" x14ac:dyDescent="0.25">
      <c r="Y381" s="87"/>
      <c r="Z381" s="87"/>
    </row>
    <row r="382" spans="25:26" x14ac:dyDescent="0.25">
      <c r="Y382" s="87"/>
      <c r="Z382" s="87"/>
    </row>
    <row r="383" spans="25:26" x14ac:dyDescent="0.25">
      <c r="Y383" s="87"/>
      <c r="Z383" s="87"/>
    </row>
    <row r="384" spans="25:26" x14ac:dyDescent="0.25">
      <c r="Y384" s="87"/>
      <c r="Z384" s="87"/>
    </row>
    <row r="385" spans="25:26" x14ac:dyDescent="0.25">
      <c r="Y385" s="87"/>
      <c r="Z385" s="87"/>
    </row>
    <row r="386" spans="25:26" x14ac:dyDescent="0.25">
      <c r="Y386" s="87"/>
      <c r="Z386" s="87"/>
    </row>
    <row r="387" spans="25:26" x14ac:dyDescent="0.25">
      <c r="Y387" s="87"/>
      <c r="Z387" s="87"/>
    </row>
    <row r="388" spans="25:26" x14ac:dyDescent="0.25">
      <c r="Y388" s="87"/>
      <c r="Z388" s="87"/>
    </row>
    <row r="389" spans="25:26" x14ac:dyDescent="0.25">
      <c r="Y389" s="87"/>
      <c r="Z389" s="87"/>
    </row>
    <row r="390" spans="25:26" x14ac:dyDescent="0.25">
      <c r="Y390" s="87"/>
      <c r="Z390" s="87"/>
    </row>
    <row r="391" spans="25:26" x14ac:dyDescent="0.25">
      <c r="Y391" s="87"/>
      <c r="Z391" s="87"/>
    </row>
    <row r="392" spans="25:26" x14ac:dyDescent="0.25">
      <c r="Y392" s="87"/>
      <c r="Z392" s="87"/>
    </row>
    <row r="393" spans="25:26" x14ac:dyDescent="0.25">
      <c r="Y393" s="87"/>
      <c r="Z393" s="87"/>
    </row>
    <row r="394" spans="25:26" x14ac:dyDescent="0.25">
      <c r="Y394" s="87"/>
      <c r="Z394" s="87"/>
    </row>
    <row r="395" spans="25:26" x14ac:dyDescent="0.25">
      <c r="Y395" s="87"/>
      <c r="Z395" s="87"/>
    </row>
    <row r="396" spans="25:26" x14ac:dyDescent="0.25">
      <c r="Y396" s="87"/>
      <c r="Z396" s="87"/>
    </row>
    <row r="397" spans="25:26" x14ac:dyDescent="0.25">
      <c r="Y397" s="87"/>
      <c r="Z397" s="87"/>
    </row>
    <row r="398" spans="25:26" x14ac:dyDescent="0.25">
      <c r="Y398" s="87"/>
      <c r="Z398" s="87"/>
    </row>
    <row r="399" spans="25:26" x14ac:dyDescent="0.25">
      <c r="Y399" s="87"/>
      <c r="Z399" s="87"/>
    </row>
    <row r="400" spans="25:26" x14ac:dyDescent="0.25">
      <c r="Y400" s="87"/>
      <c r="Z400" s="87"/>
    </row>
    <row r="401" spans="25:26" x14ac:dyDescent="0.25">
      <c r="Y401" s="87"/>
      <c r="Z401" s="87"/>
    </row>
    <row r="402" spans="25:26" x14ac:dyDescent="0.25">
      <c r="Y402" s="87"/>
      <c r="Z402" s="87"/>
    </row>
    <row r="403" spans="25:26" x14ac:dyDescent="0.25">
      <c r="Y403" s="87"/>
      <c r="Z403" s="87"/>
    </row>
    <row r="404" spans="25:26" x14ac:dyDescent="0.25">
      <c r="Y404" s="87"/>
      <c r="Z404" s="87"/>
    </row>
    <row r="405" spans="25:26" x14ac:dyDescent="0.25">
      <c r="Y405" s="87"/>
      <c r="Z405" s="87"/>
    </row>
    <row r="406" spans="25:26" x14ac:dyDescent="0.25">
      <c r="Y406" s="87"/>
      <c r="Z406" s="87"/>
    </row>
    <row r="407" spans="25:26" x14ac:dyDescent="0.25">
      <c r="Y407" s="87"/>
      <c r="Z407" s="87"/>
    </row>
    <row r="408" spans="25:26" x14ac:dyDescent="0.25">
      <c r="Y408" s="87"/>
      <c r="Z408" s="87"/>
    </row>
    <row r="409" spans="25:26" x14ac:dyDescent="0.25">
      <c r="Y409" s="87"/>
      <c r="Z409" s="87"/>
    </row>
    <row r="410" spans="25:26" x14ac:dyDescent="0.25">
      <c r="Y410" s="87"/>
      <c r="Z410" s="87"/>
    </row>
    <row r="411" spans="25:26" x14ac:dyDescent="0.25">
      <c r="Y411" s="87"/>
      <c r="Z411" s="87"/>
    </row>
    <row r="412" spans="25:26" x14ac:dyDescent="0.25">
      <c r="Y412" s="87"/>
      <c r="Z412" s="87"/>
    </row>
    <row r="413" spans="25:26" x14ac:dyDescent="0.25">
      <c r="Y413" s="87"/>
      <c r="Z413" s="87"/>
    </row>
    <row r="414" spans="25:26" x14ac:dyDescent="0.25">
      <c r="Y414" s="87"/>
      <c r="Z414" s="87"/>
    </row>
    <row r="415" spans="25:26" x14ac:dyDescent="0.25">
      <c r="Y415" s="87"/>
      <c r="Z415" s="87"/>
    </row>
    <row r="416" spans="25:26" x14ac:dyDescent="0.25">
      <c r="Y416" s="87"/>
      <c r="Z416" s="87"/>
    </row>
    <row r="417" spans="25:26" x14ac:dyDescent="0.25">
      <c r="Y417" s="87"/>
      <c r="Z417" s="87"/>
    </row>
    <row r="418" spans="25:26" x14ac:dyDescent="0.25">
      <c r="Y418" s="87"/>
      <c r="Z418" s="87"/>
    </row>
    <row r="419" spans="25:26" x14ac:dyDescent="0.25">
      <c r="Y419" s="87"/>
      <c r="Z419" s="87"/>
    </row>
    <row r="420" spans="25:26" x14ac:dyDescent="0.25">
      <c r="Y420" s="87"/>
      <c r="Z420" s="87"/>
    </row>
    <row r="421" spans="25:26" x14ac:dyDescent="0.25">
      <c r="Y421" s="87"/>
      <c r="Z421" s="87"/>
    </row>
    <row r="422" spans="25:26" x14ac:dyDescent="0.25">
      <c r="Y422" s="87"/>
      <c r="Z422" s="87"/>
    </row>
    <row r="423" spans="25:26" x14ac:dyDescent="0.25">
      <c r="Y423" s="87"/>
      <c r="Z423" s="87"/>
    </row>
    <row r="424" spans="25:26" x14ac:dyDescent="0.25">
      <c r="Y424" s="87"/>
      <c r="Z424" s="87"/>
    </row>
    <row r="425" spans="25:26" x14ac:dyDescent="0.25">
      <c r="Y425" s="87"/>
      <c r="Z425" s="87"/>
    </row>
    <row r="426" spans="25:26" x14ac:dyDescent="0.25">
      <c r="Y426" s="87"/>
      <c r="Z426" s="87"/>
    </row>
    <row r="427" spans="25:26" x14ac:dyDescent="0.25">
      <c r="Y427" s="87"/>
      <c r="Z427" s="87"/>
    </row>
    <row r="428" spans="25:26" x14ac:dyDescent="0.25">
      <c r="Y428" s="87"/>
      <c r="Z428" s="87"/>
    </row>
    <row r="429" spans="25:26" x14ac:dyDescent="0.25">
      <c r="Y429" s="87"/>
      <c r="Z429" s="87"/>
    </row>
    <row r="430" spans="25:26" x14ac:dyDescent="0.25">
      <c r="Y430" s="87"/>
      <c r="Z430" s="87"/>
    </row>
    <row r="431" spans="25:26" x14ac:dyDescent="0.25">
      <c r="Y431" s="87"/>
      <c r="Z431" s="87"/>
    </row>
    <row r="432" spans="25:26" x14ac:dyDescent="0.25">
      <c r="Y432" s="87"/>
      <c r="Z432" s="87"/>
    </row>
    <row r="433" spans="25:26" x14ac:dyDescent="0.25">
      <c r="Y433" s="87"/>
      <c r="Z433" s="87"/>
    </row>
    <row r="434" spans="25:26" x14ac:dyDescent="0.25">
      <c r="Y434" s="87"/>
      <c r="Z434" s="87"/>
    </row>
    <row r="435" spans="25:26" x14ac:dyDescent="0.25">
      <c r="Y435" s="87"/>
      <c r="Z435" s="87"/>
    </row>
    <row r="436" spans="25:26" x14ac:dyDescent="0.25">
      <c r="Y436" s="87"/>
      <c r="Z436" s="87"/>
    </row>
    <row r="437" spans="25:26" x14ac:dyDescent="0.25">
      <c r="Y437" s="87"/>
      <c r="Z437" s="87"/>
    </row>
    <row r="438" spans="25:26" x14ac:dyDescent="0.25">
      <c r="Y438" s="87"/>
      <c r="Z438" s="87"/>
    </row>
    <row r="439" spans="25:26" x14ac:dyDescent="0.25">
      <c r="Y439" s="87"/>
      <c r="Z439" s="87"/>
    </row>
    <row r="440" spans="25:26" x14ac:dyDescent="0.25">
      <c r="Y440" s="87"/>
      <c r="Z440" s="87"/>
    </row>
    <row r="441" spans="25:26" x14ac:dyDescent="0.25">
      <c r="Y441" s="87"/>
      <c r="Z441" s="87"/>
    </row>
    <row r="442" spans="25:26" x14ac:dyDescent="0.25">
      <c r="Y442" s="87"/>
      <c r="Z442" s="87"/>
    </row>
    <row r="443" spans="25:26" x14ac:dyDescent="0.25">
      <c r="Y443" s="87"/>
      <c r="Z443" s="87"/>
    </row>
    <row r="444" spans="25:26" x14ac:dyDescent="0.25">
      <c r="Y444" s="87"/>
      <c r="Z444" s="87"/>
    </row>
    <row r="445" spans="25:26" x14ac:dyDescent="0.25">
      <c r="Y445" s="87"/>
      <c r="Z445" s="87"/>
    </row>
    <row r="446" spans="25:26" x14ac:dyDescent="0.25">
      <c r="Y446" s="87"/>
      <c r="Z446" s="87"/>
    </row>
    <row r="447" spans="25:26" x14ac:dyDescent="0.25">
      <c r="Y447" s="87"/>
      <c r="Z447" s="87"/>
    </row>
    <row r="448" spans="25:26" x14ac:dyDescent="0.25">
      <c r="Y448" s="87"/>
      <c r="Z448" s="87"/>
    </row>
    <row r="449" spans="25:26" x14ac:dyDescent="0.25">
      <c r="Y449" s="87"/>
      <c r="Z449" s="87"/>
    </row>
    <row r="450" spans="25:26" x14ac:dyDescent="0.25">
      <c r="Y450" s="87"/>
      <c r="Z450" s="87"/>
    </row>
    <row r="451" spans="25:26" x14ac:dyDescent="0.25">
      <c r="Y451" s="87"/>
      <c r="Z451" s="87"/>
    </row>
    <row r="452" spans="25:26" x14ac:dyDescent="0.25">
      <c r="Y452" s="87"/>
      <c r="Z452" s="87"/>
    </row>
    <row r="453" spans="25:26" x14ac:dyDescent="0.25">
      <c r="Y453" s="87"/>
      <c r="Z453" s="87"/>
    </row>
    <row r="454" spans="25:26" x14ac:dyDescent="0.25">
      <c r="Y454" s="87"/>
      <c r="Z454" s="87"/>
    </row>
    <row r="455" spans="25:26" x14ac:dyDescent="0.25">
      <c r="Y455" s="87"/>
      <c r="Z455" s="87"/>
    </row>
    <row r="456" spans="25:26" x14ac:dyDescent="0.25">
      <c r="Y456" s="87"/>
      <c r="Z456" s="87"/>
    </row>
    <row r="457" spans="25:26" x14ac:dyDescent="0.25">
      <c r="Y457" s="87"/>
      <c r="Z457" s="87"/>
    </row>
    <row r="458" spans="25:26" x14ac:dyDescent="0.25">
      <c r="Y458" s="87"/>
      <c r="Z458" s="87"/>
    </row>
    <row r="459" spans="25:26" x14ac:dyDescent="0.25">
      <c r="Y459" s="87"/>
      <c r="Z459" s="87"/>
    </row>
    <row r="460" spans="25:26" x14ac:dyDescent="0.25">
      <c r="Y460" s="87"/>
      <c r="Z460" s="87"/>
    </row>
    <row r="461" spans="25:26" x14ac:dyDescent="0.25">
      <c r="Y461" s="87"/>
      <c r="Z461" s="87"/>
    </row>
    <row r="462" spans="25:26" x14ac:dyDescent="0.25">
      <c r="Y462" s="87"/>
      <c r="Z462" s="87"/>
    </row>
    <row r="463" spans="25:26" x14ac:dyDescent="0.25">
      <c r="Y463" s="87"/>
      <c r="Z463" s="87"/>
    </row>
    <row r="464" spans="25:26" x14ac:dyDescent="0.25">
      <c r="Y464" s="87"/>
      <c r="Z464" s="87"/>
    </row>
    <row r="465" spans="25:26" x14ac:dyDescent="0.25">
      <c r="Y465" s="87"/>
      <c r="Z465" s="87"/>
    </row>
    <row r="466" spans="25:26" x14ac:dyDescent="0.25">
      <c r="Y466" s="87"/>
      <c r="Z466" s="87"/>
    </row>
    <row r="467" spans="25:26" x14ac:dyDescent="0.25">
      <c r="Y467" s="87"/>
      <c r="Z467" s="87"/>
    </row>
    <row r="468" spans="25:26" x14ac:dyDescent="0.25">
      <c r="Y468" s="87"/>
      <c r="Z468" s="87"/>
    </row>
    <row r="469" spans="25:26" x14ac:dyDescent="0.25">
      <c r="Y469" s="87"/>
      <c r="Z469" s="87"/>
    </row>
    <row r="470" spans="25:26" x14ac:dyDescent="0.25">
      <c r="Y470" s="87"/>
      <c r="Z470" s="87"/>
    </row>
    <row r="471" spans="25:26" x14ac:dyDescent="0.25">
      <c r="Y471" s="87"/>
      <c r="Z471" s="87"/>
    </row>
    <row r="472" spans="25:26" x14ac:dyDescent="0.25">
      <c r="Y472" s="87"/>
      <c r="Z472" s="87"/>
    </row>
    <row r="473" spans="25:26" x14ac:dyDescent="0.25">
      <c r="Y473" s="87"/>
      <c r="Z473" s="87"/>
    </row>
    <row r="474" spans="25:26" x14ac:dyDescent="0.25">
      <c r="Y474" s="87"/>
      <c r="Z474" s="87"/>
    </row>
    <row r="475" spans="25:26" x14ac:dyDescent="0.25">
      <c r="Y475" s="87"/>
      <c r="Z475" s="87"/>
    </row>
    <row r="476" spans="25:26" x14ac:dyDescent="0.25">
      <c r="Y476" s="87"/>
      <c r="Z476" s="87"/>
    </row>
    <row r="477" spans="25:26" x14ac:dyDescent="0.25">
      <c r="Y477" s="87"/>
      <c r="Z477" s="87"/>
    </row>
    <row r="478" spans="25:26" x14ac:dyDescent="0.25">
      <c r="Y478" s="87"/>
      <c r="Z478" s="87"/>
    </row>
    <row r="479" spans="25:26" x14ac:dyDescent="0.25">
      <c r="Y479" s="87"/>
      <c r="Z479" s="87"/>
    </row>
    <row r="480" spans="25:26" x14ac:dyDescent="0.25">
      <c r="Y480" s="87"/>
      <c r="Z480" s="87"/>
    </row>
    <row r="481" spans="25:26" x14ac:dyDescent="0.25">
      <c r="Y481" s="87"/>
      <c r="Z481" s="87"/>
    </row>
    <row r="482" spans="25:26" x14ac:dyDescent="0.25">
      <c r="Y482" s="87"/>
      <c r="Z482" s="87"/>
    </row>
    <row r="483" spans="25:26" x14ac:dyDescent="0.25">
      <c r="Y483" s="87"/>
      <c r="Z483" s="87"/>
    </row>
    <row r="484" spans="25:26" x14ac:dyDescent="0.25">
      <c r="Y484" s="87"/>
      <c r="Z484" s="87"/>
    </row>
    <row r="485" spans="25:26" x14ac:dyDescent="0.25">
      <c r="Y485" s="87"/>
      <c r="Z485" s="87"/>
    </row>
    <row r="486" spans="25:26" x14ac:dyDescent="0.25">
      <c r="Y486" s="87"/>
      <c r="Z486" s="87"/>
    </row>
    <row r="487" spans="25:26" x14ac:dyDescent="0.25">
      <c r="Y487" s="87"/>
      <c r="Z487" s="87"/>
    </row>
    <row r="488" spans="25:26" x14ac:dyDescent="0.25">
      <c r="Y488" s="87"/>
      <c r="Z488" s="87"/>
    </row>
    <row r="489" spans="25:26" x14ac:dyDescent="0.25">
      <c r="Y489" s="87"/>
      <c r="Z489" s="87"/>
    </row>
    <row r="490" spans="25:26" x14ac:dyDescent="0.25">
      <c r="Y490" s="87"/>
      <c r="Z490" s="87"/>
    </row>
    <row r="491" spans="25:26" x14ac:dyDescent="0.25">
      <c r="Y491" s="87"/>
      <c r="Z491" s="87"/>
    </row>
    <row r="492" spans="25:26" x14ac:dyDescent="0.25">
      <c r="Y492" s="87"/>
      <c r="Z492" s="87"/>
    </row>
    <row r="493" spans="25:26" x14ac:dyDescent="0.25">
      <c r="Y493" s="87"/>
      <c r="Z493" s="87"/>
    </row>
    <row r="494" spans="25:26" x14ac:dyDescent="0.25">
      <c r="Y494" s="87"/>
      <c r="Z494" s="87"/>
    </row>
    <row r="495" spans="25:26" x14ac:dyDescent="0.25">
      <c r="Y495" s="87"/>
      <c r="Z495" s="87"/>
    </row>
    <row r="496" spans="25:26" x14ac:dyDescent="0.25">
      <c r="Y496" s="87"/>
      <c r="Z496" s="87"/>
    </row>
    <row r="497" spans="25:26" x14ac:dyDescent="0.25">
      <c r="Y497" s="87"/>
      <c r="Z497" s="87"/>
    </row>
    <row r="498" spans="25:26" x14ac:dyDescent="0.25">
      <c r="Y498" s="87"/>
      <c r="Z498" s="87"/>
    </row>
    <row r="499" spans="25:26" x14ac:dyDescent="0.25">
      <c r="Y499" s="87"/>
      <c r="Z499" s="87"/>
    </row>
    <row r="500" spans="25:26" x14ac:dyDescent="0.25">
      <c r="Y500" s="87"/>
      <c r="Z500" s="87"/>
    </row>
    <row r="501" spans="25:26" x14ac:dyDescent="0.25">
      <c r="Y501" s="87"/>
      <c r="Z501" s="87"/>
    </row>
    <row r="502" spans="25:26" x14ac:dyDescent="0.25">
      <c r="Y502" s="87"/>
      <c r="Z502" s="87"/>
    </row>
    <row r="503" spans="25:26" x14ac:dyDescent="0.25">
      <c r="Y503" s="87"/>
      <c r="Z503" s="87"/>
    </row>
    <row r="504" spans="25:26" x14ac:dyDescent="0.25">
      <c r="Y504" s="87"/>
      <c r="Z504" s="87"/>
    </row>
    <row r="505" spans="25:26" x14ac:dyDescent="0.25">
      <c r="Y505" s="87"/>
      <c r="Z505" s="87"/>
    </row>
    <row r="506" spans="25:26" x14ac:dyDescent="0.25">
      <c r="Y506" s="87"/>
      <c r="Z506" s="87"/>
    </row>
    <row r="507" spans="25:26" x14ac:dyDescent="0.25">
      <c r="Y507" s="87"/>
      <c r="Z507" s="87"/>
    </row>
    <row r="508" spans="25:26" x14ac:dyDescent="0.25">
      <c r="Y508" s="87"/>
      <c r="Z508" s="87"/>
    </row>
    <row r="509" spans="25:26" x14ac:dyDescent="0.25">
      <c r="Y509" s="87"/>
      <c r="Z509" s="87"/>
    </row>
    <row r="510" spans="25:26" x14ac:dyDescent="0.25">
      <c r="Y510" s="87"/>
      <c r="Z510" s="87"/>
    </row>
    <row r="511" spans="25:26" x14ac:dyDescent="0.25">
      <c r="Y511" s="87"/>
      <c r="Z511" s="87"/>
    </row>
    <row r="512" spans="25:26" x14ac:dyDescent="0.25">
      <c r="Y512" s="87"/>
      <c r="Z512" s="87"/>
    </row>
    <row r="513" spans="25:26" x14ac:dyDescent="0.25">
      <c r="Y513" s="87"/>
      <c r="Z513" s="87"/>
    </row>
    <row r="514" spans="25:26" x14ac:dyDescent="0.25">
      <c r="Y514" s="87"/>
      <c r="Z514" s="87"/>
    </row>
    <row r="515" spans="25:26" x14ac:dyDescent="0.25">
      <c r="Y515" s="87"/>
      <c r="Z515" s="87"/>
    </row>
    <row r="516" spans="25:26" x14ac:dyDescent="0.25">
      <c r="Y516" s="87"/>
      <c r="Z516" s="87"/>
    </row>
    <row r="517" spans="25:26" x14ac:dyDescent="0.25">
      <c r="Y517" s="87"/>
      <c r="Z517" s="87"/>
    </row>
    <row r="518" spans="25:26" x14ac:dyDescent="0.25">
      <c r="Y518" s="87"/>
      <c r="Z518" s="87"/>
    </row>
    <row r="519" spans="25:26" x14ac:dyDescent="0.25">
      <c r="Y519" s="87"/>
      <c r="Z519" s="87"/>
    </row>
    <row r="520" spans="25:26" x14ac:dyDescent="0.25">
      <c r="Y520" s="87"/>
      <c r="Z520" s="87"/>
    </row>
    <row r="521" spans="25:26" x14ac:dyDescent="0.25">
      <c r="Y521" s="87"/>
      <c r="Z521" s="87"/>
    </row>
    <row r="522" spans="25:26" x14ac:dyDescent="0.25">
      <c r="Y522" s="87"/>
      <c r="Z522" s="87"/>
    </row>
    <row r="523" spans="25:26" x14ac:dyDescent="0.25">
      <c r="Y523" s="87"/>
      <c r="Z523" s="87"/>
    </row>
    <row r="524" spans="25:26" x14ac:dyDescent="0.25">
      <c r="Y524" s="87"/>
      <c r="Z524" s="87"/>
    </row>
    <row r="525" spans="25:26" x14ac:dyDescent="0.25">
      <c r="Y525" s="87"/>
      <c r="Z525" s="87"/>
    </row>
    <row r="526" spans="25:26" x14ac:dyDescent="0.25">
      <c r="Y526" s="87"/>
      <c r="Z526" s="87"/>
    </row>
    <row r="527" spans="25:26" x14ac:dyDescent="0.25">
      <c r="Y527" s="87"/>
      <c r="Z527" s="87"/>
    </row>
    <row r="528" spans="25:26" x14ac:dyDescent="0.25">
      <c r="Y528" s="87"/>
      <c r="Z528" s="87"/>
    </row>
    <row r="529" spans="25:26" x14ac:dyDescent="0.25">
      <c r="Y529" s="87"/>
      <c r="Z529" s="87"/>
    </row>
    <row r="530" spans="25:26" x14ac:dyDescent="0.25">
      <c r="Y530" s="87"/>
      <c r="Z530" s="87"/>
    </row>
    <row r="531" spans="25:26" x14ac:dyDescent="0.25">
      <c r="Y531" s="87"/>
      <c r="Z531" s="87"/>
    </row>
    <row r="532" spans="25:26" x14ac:dyDescent="0.25">
      <c r="Y532" s="87"/>
      <c r="Z532" s="87"/>
    </row>
    <row r="533" spans="25:26" x14ac:dyDescent="0.25">
      <c r="Y533" s="87"/>
      <c r="Z533" s="87"/>
    </row>
    <row r="534" spans="25:26" x14ac:dyDescent="0.25">
      <c r="Y534" s="87"/>
      <c r="Z534" s="87"/>
    </row>
    <row r="535" spans="25:26" x14ac:dyDescent="0.25">
      <c r="Y535" s="87"/>
      <c r="Z535" s="87"/>
    </row>
    <row r="536" spans="25:26" x14ac:dyDescent="0.25">
      <c r="Y536" s="87"/>
      <c r="Z536" s="87"/>
    </row>
    <row r="537" spans="25:26" x14ac:dyDescent="0.25">
      <c r="Y537" s="87"/>
      <c r="Z537" s="87"/>
    </row>
    <row r="538" spans="25:26" x14ac:dyDescent="0.25">
      <c r="Y538" s="87"/>
      <c r="Z538" s="87"/>
    </row>
    <row r="539" spans="25:26" x14ac:dyDescent="0.25">
      <c r="Y539" s="87"/>
      <c r="Z539" s="87"/>
    </row>
    <row r="540" spans="25:26" x14ac:dyDescent="0.25">
      <c r="Y540" s="87"/>
      <c r="Z540" s="87"/>
    </row>
    <row r="541" spans="25:26" x14ac:dyDescent="0.25">
      <c r="Y541" s="87"/>
      <c r="Z541" s="87"/>
    </row>
    <row r="542" spans="25:26" x14ac:dyDescent="0.25">
      <c r="Y542" s="87"/>
      <c r="Z542" s="87"/>
    </row>
    <row r="543" spans="25:26" x14ac:dyDescent="0.25">
      <c r="Y543" s="87"/>
      <c r="Z543" s="87"/>
    </row>
    <row r="544" spans="25:26" x14ac:dyDescent="0.25">
      <c r="Y544" s="87"/>
      <c r="Z544" s="87"/>
    </row>
    <row r="545" spans="25:26" x14ac:dyDescent="0.25">
      <c r="Y545" s="87"/>
      <c r="Z545" s="87"/>
    </row>
    <row r="546" spans="25:26" x14ac:dyDescent="0.25">
      <c r="Y546" s="87"/>
      <c r="Z546" s="87"/>
    </row>
    <row r="547" spans="25:26" x14ac:dyDescent="0.25">
      <c r="Y547" s="87"/>
      <c r="Z547" s="87"/>
    </row>
    <row r="548" spans="25:26" x14ac:dyDescent="0.25">
      <c r="Y548" s="87"/>
      <c r="Z548" s="87"/>
    </row>
    <row r="549" spans="25:26" x14ac:dyDescent="0.25">
      <c r="Y549" s="87"/>
      <c r="Z549" s="87"/>
    </row>
    <row r="550" spans="25:26" x14ac:dyDescent="0.25">
      <c r="Y550" s="87"/>
      <c r="Z550" s="87"/>
    </row>
    <row r="551" spans="25:26" x14ac:dyDescent="0.25">
      <c r="Y551" s="87"/>
      <c r="Z551" s="87"/>
    </row>
    <row r="552" spans="25:26" x14ac:dyDescent="0.25">
      <c r="Y552" s="87"/>
      <c r="Z552" s="87"/>
    </row>
    <row r="553" spans="25:26" x14ac:dyDescent="0.25">
      <c r="Y553" s="87"/>
      <c r="Z553" s="87"/>
    </row>
    <row r="554" spans="25:26" x14ac:dyDescent="0.25">
      <c r="Y554" s="87"/>
      <c r="Z554" s="87"/>
    </row>
    <row r="555" spans="25:26" x14ac:dyDescent="0.25">
      <c r="Y555" s="87"/>
      <c r="Z555" s="87"/>
    </row>
    <row r="556" spans="25:26" x14ac:dyDescent="0.25">
      <c r="Y556" s="87"/>
      <c r="Z556" s="87"/>
    </row>
    <row r="557" spans="25:26" x14ac:dyDescent="0.25">
      <c r="Y557" s="87"/>
      <c r="Z557" s="87"/>
    </row>
    <row r="558" spans="25:26" x14ac:dyDescent="0.25">
      <c r="Y558" s="87"/>
      <c r="Z558" s="87"/>
    </row>
    <row r="559" spans="25:26" x14ac:dyDescent="0.25">
      <c r="Y559" s="87"/>
      <c r="Z559" s="87"/>
    </row>
    <row r="560" spans="25:26" x14ac:dyDescent="0.25">
      <c r="Y560" s="87"/>
      <c r="Z560" s="87"/>
    </row>
    <row r="561" spans="25:26" x14ac:dyDescent="0.25">
      <c r="Y561" s="87"/>
      <c r="Z561" s="87"/>
    </row>
    <row r="562" spans="25:26" x14ac:dyDescent="0.25">
      <c r="Y562" s="87"/>
      <c r="Z562" s="87"/>
    </row>
    <row r="563" spans="25:26" x14ac:dyDescent="0.25">
      <c r="Y563" s="87"/>
      <c r="Z563" s="87"/>
    </row>
    <row r="564" spans="25:26" x14ac:dyDescent="0.25">
      <c r="Y564" s="87"/>
      <c r="Z564" s="87"/>
    </row>
    <row r="565" spans="25:26" x14ac:dyDescent="0.25">
      <c r="Y565" s="87"/>
      <c r="Z565" s="87"/>
    </row>
    <row r="566" spans="25:26" x14ac:dyDescent="0.25">
      <c r="Y566" s="87"/>
      <c r="Z566" s="87"/>
    </row>
    <row r="567" spans="25:26" x14ac:dyDescent="0.25">
      <c r="Y567" s="87"/>
      <c r="Z567" s="87"/>
    </row>
    <row r="568" spans="25:26" x14ac:dyDescent="0.25">
      <c r="Y568" s="87"/>
      <c r="Z568" s="87"/>
    </row>
    <row r="569" spans="25:26" x14ac:dyDescent="0.25">
      <c r="Y569" s="87"/>
      <c r="Z569" s="87"/>
    </row>
    <row r="570" spans="25:26" x14ac:dyDescent="0.25">
      <c r="Y570" s="87"/>
      <c r="Z570" s="87"/>
    </row>
    <row r="571" spans="25:26" x14ac:dyDescent="0.25">
      <c r="Y571" s="87"/>
      <c r="Z571" s="87"/>
    </row>
    <row r="572" spans="25:26" x14ac:dyDescent="0.25">
      <c r="Y572" s="87"/>
      <c r="Z572" s="87"/>
    </row>
    <row r="573" spans="25:26" x14ac:dyDescent="0.25">
      <c r="Y573" s="87"/>
      <c r="Z573" s="87"/>
    </row>
    <row r="574" spans="25:26" x14ac:dyDescent="0.25">
      <c r="Y574" s="87"/>
      <c r="Z574" s="87"/>
    </row>
    <row r="575" spans="25:26" x14ac:dyDescent="0.25">
      <c r="Y575" s="87"/>
      <c r="Z575" s="87"/>
    </row>
    <row r="576" spans="25:26" x14ac:dyDescent="0.25">
      <c r="Y576" s="87"/>
      <c r="Z576" s="87"/>
    </row>
    <row r="577" spans="25:26" x14ac:dyDescent="0.25">
      <c r="Y577" s="87"/>
      <c r="Z577" s="87"/>
    </row>
    <row r="578" spans="25:26" x14ac:dyDescent="0.25">
      <c r="Y578" s="87"/>
      <c r="Z578" s="87"/>
    </row>
    <row r="579" spans="25:26" x14ac:dyDescent="0.25">
      <c r="Y579" s="87"/>
      <c r="Z579" s="87"/>
    </row>
    <row r="580" spans="25:26" x14ac:dyDescent="0.25">
      <c r="Y580" s="87"/>
      <c r="Z580" s="87"/>
    </row>
    <row r="581" spans="25:26" x14ac:dyDescent="0.25">
      <c r="Y581" s="87"/>
      <c r="Z581" s="87"/>
    </row>
    <row r="582" spans="25:26" x14ac:dyDescent="0.25">
      <c r="Y582" s="87"/>
      <c r="Z582" s="87"/>
    </row>
    <row r="583" spans="25:26" x14ac:dyDescent="0.25">
      <c r="Y583" s="87"/>
      <c r="Z583" s="87"/>
    </row>
    <row r="584" spans="25:26" x14ac:dyDescent="0.25">
      <c r="Y584" s="87"/>
      <c r="Z584" s="87"/>
    </row>
    <row r="585" spans="25:26" x14ac:dyDescent="0.25">
      <c r="Y585" s="87"/>
      <c r="Z585" s="87"/>
    </row>
    <row r="586" spans="25:26" x14ac:dyDescent="0.25">
      <c r="Y586" s="87"/>
      <c r="Z586" s="87"/>
    </row>
    <row r="587" spans="25:26" x14ac:dyDescent="0.25">
      <c r="Y587" s="87"/>
      <c r="Z587" s="87"/>
    </row>
    <row r="588" spans="25:26" x14ac:dyDescent="0.25">
      <c r="Y588" s="87"/>
      <c r="Z588" s="87"/>
    </row>
    <row r="589" spans="25:26" x14ac:dyDescent="0.25">
      <c r="Y589" s="87"/>
      <c r="Z589" s="87"/>
    </row>
    <row r="590" spans="25:26" x14ac:dyDescent="0.25">
      <c r="Y590" s="87"/>
      <c r="Z590" s="87"/>
    </row>
    <row r="591" spans="25:26" x14ac:dyDescent="0.25">
      <c r="Y591" s="87"/>
      <c r="Z591" s="87"/>
    </row>
    <row r="592" spans="25:26" x14ac:dyDescent="0.25">
      <c r="Y592" s="87"/>
      <c r="Z592" s="87"/>
    </row>
    <row r="593" spans="25:26" x14ac:dyDescent="0.25">
      <c r="Y593" s="87"/>
      <c r="Z593" s="87"/>
    </row>
    <row r="594" spans="25:26" x14ac:dyDescent="0.25">
      <c r="Y594" s="87"/>
      <c r="Z594" s="87"/>
    </row>
    <row r="595" spans="25:26" x14ac:dyDescent="0.25">
      <c r="Y595" s="87"/>
      <c r="Z595" s="87"/>
    </row>
    <row r="596" spans="25:26" x14ac:dyDescent="0.25">
      <c r="Y596" s="87"/>
      <c r="Z596" s="87"/>
    </row>
    <row r="597" spans="25:26" x14ac:dyDescent="0.25">
      <c r="Y597" s="87"/>
      <c r="Z597" s="87"/>
    </row>
    <row r="598" spans="25:26" x14ac:dyDescent="0.25">
      <c r="Y598" s="87"/>
      <c r="Z598" s="87"/>
    </row>
    <row r="599" spans="25:26" x14ac:dyDescent="0.25">
      <c r="Y599" s="87"/>
      <c r="Z599" s="87"/>
    </row>
    <row r="600" spans="25:26" x14ac:dyDescent="0.25">
      <c r="Y600" s="87"/>
      <c r="Z600" s="87"/>
    </row>
    <row r="601" spans="25:26" x14ac:dyDescent="0.25">
      <c r="Y601" s="87"/>
      <c r="Z601" s="87"/>
    </row>
    <row r="602" spans="25:26" x14ac:dyDescent="0.25">
      <c r="Y602" s="87"/>
      <c r="Z602" s="87"/>
    </row>
    <row r="603" spans="25:26" x14ac:dyDescent="0.25">
      <c r="Y603" s="87"/>
      <c r="Z603" s="87"/>
    </row>
    <row r="604" spans="25:26" x14ac:dyDescent="0.25">
      <c r="Y604" s="87"/>
      <c r="Z604" s="87"/>
    </row>
    <row r="605" spans="25:26" x14ac:dyDescent="0.25">
      <c r="Y605" s="87"/>
      <c r="Z605" s="87"/>
    </row>
    <row r="606" spans="25:26" x14ac:dyDescent="0.25">
      <c r="Y606" s="87"/>
      <c r="Z606" s="87"/>
    </row>
    <row r="607" spans="25:26" x14ac:dyDescent="0.25">
      <c r="Y607" s="87"/>
      <c r="Z607" s="87"/>
    </row>
    <row r="608" spans="25:26" x14ac:dyDescent="0.25">
      <c r="Y608" s="87"/>
      <c r="Z608" s="87"/>
    </row>
    <row r="609" spans="25:26" x14ac:dyDescent="0.25">
      <c r="Y609" s="87"/>
      <c r="Z609" s="87"/>
    </row>
    <row r="610" spans="25:26" x14ac:dyDescent="0.25">
      <c r="Y610" s="87"/>
      <c r="Z610" s="87"/>
    </row>
    <row r="611" spans="25:26" x14ac:dyDescent="0.25">
      <c r="Y611" s="87"/>
      <c r="Z611" s="87"/>
    </row>
    <row r="612" spans="25:26" x14ac:dyDescent="0.25">
      <c r="Y612" s="87"/>
      <c r="Z612" s="87"/>
    </row>
    <row r="613" spans="25:26" x14ac:dyDescent="0.25">
      <c r="Y613" s="87"/>
      <c r="Z613" s="87"/>
    </row>
    <row r="614" spans="25:26" x14ac:dyDescent="0.25">
      <c r="Y614" s="87"/>
      <c r="Z614" s="87"/>
    </row>
    <row r="615" spans="25:26" x14ac:dyDescent="0.25">
      <c r="Y615" s="87"/>
      <c r="Z615" s="87"/>
    </row>
    <row r="616" spans="25:26" x14ac:dyDescent="0.25">
      <c r="Y616" s="87"/>
      <c r="Z616" s="87"/>
    </row>
    <row r="617" spans="25:26" x14ac:dyDescent="0.25">
      <c r="Y617" s="87"/>
      <c r="Z617" s="87"/>
    </row>
    <row r="618" spans="25:26" x14ac:dyDescent="0.25">
      <c r="Y618" s="87"/>
      <c r="Z618" s="87"/>
    </row>
    <row r="619" spans="25:26" x14ac:dyDescent="0.25">
      <c r="Y619" s="87"/>
      <c r="Z619" s="87"/>
    </row>
    <row r="620" spans="25:26" x14ac:dyDescent="0.25">
      <c r="Y620" s="87"/>
      <c r="Z620" s="87"/>
    </row>
    <row r="621" spans="25:26" x14ac:dyDescent="0.25">
      <c r="Y621" s="87"/>
      <c r="Z621" s="87"/>
    </row>
    <row r="622" spans="25:26" x14ac:dyDescent="0.25">
      <c r="Y622" s="87"/>
      <c r="Z622" s="87"/>
    </row>
    <row r="623" spans="25:26" x14ac:dyDescent="0.25">
      <c r="Y623" s="87"/>
      <c r="Z623" s="87"/>
    </row>
    <row r="624" spans="25:26" x14ac:dyDescent="0.25">
      <c r="Y624" s="87"/>
      <c r="Z624" s="87"/>
    </row>
    <row r="625" spans="25:26" x14ac:dyDescent="0.25">
      <c r="Y625" s="87"/>
      <c r="Z625" s="87"/>
    </row>
    <row r="626" spans="25:26" x14ac:dyDescent="0.25">
      <c r="Y626" s="87"/>
      <c r="Z626" s="87"/>
    </row>
    <row r="627" spans="25:26" x14ac:dyDescent="0.25">
      <c r="Y627" s="87"/>
      <c r="Z627" s="87"/>
    </row>
    <row r="628" spans="25:26" x14ac:dyDescent="0.25">
      <c r="Y628" s="87"/>
      <c r="Z628" s="87"/>
    </row>
    <row r="629" spans="25:26" x14ac:dyDescent="0.25">
      <c r="Y629" s="87"/>
      <c r="Z629" s="87"/>
    </row>
    <row r="630" spans="25:26" x14ac:dyDescent="0.25">
      <c r="Y630" s="87"/>
      <c r="Z630" s="87"/>
    </row>
    <row r="631" spans="25:26" x14ac:dyDescent="0.25">
      <c r="Y631" s="87"/>
      <c r="Z631" s="87"/>
    </row>
    <row r="632" spans="25:26" x14ac:dyDescent="0.25">
      <c r="Y632" s="87"/>
      <c r="Z632" s="87"/>
    </row>
    <row r="633" spans="25:26" x14ac:dyDescent="0.25">
      <c r="Y633" s="87"/>
      <c r="Z633" s="87"/>
    </row>
    <row r="634" spans="25:26" x14ac:dyDescent="0.25">
      <c r="Y634" s="87"/>
      <c r="Z634" s="87"/>
    </row>
    <row r="635" spans="25:26" x14ac:dyDescent="0.25">
      <c r="Y635" s="87"/>
      <c r="Z635" s="87"/>
    </row>
    <row r="636" spans="25:26" x14ac:dyDescent="0.25">
      <c r="Y636" s="87"/>
      <c r="Z636" s="87"/>
    </row>
    <row r="637" spans="25:26" x14ac:dyDescent="0.25">
      <c r="Y637" s="87"/>
      <c r="Z637" s="87"/>
    </row>
    <row r="638" spans="25:26" x14ac:dyDescent="0.25">
      <c r="Y638" s="87"/>
      <c r="Z638" s="87"/>
    </row>
    <row r="639" spans="25:26" x14ac:dyDescent="0.25">
      <c r="Y639" s="87"/>
      <c r="Z639" s="87"/>
    </row>
    <row r="640" spans="25:26" x14ac:dyDescent="0.25">
      <c r="Y640" s="87"/>
      <c r="Z640" s="87"/>
    </row>
    <row r="641" spans="25:26" x14ac:dyDescent="0.25">
      <c r="Y641" s="87"/>
      <c r="Z641" s="87"/>
    </row>
    <row r="642" spans="25:26" x14ac:dyDescent="0.25">
      <c r="Y642" s="87"/>
      <c r="Z642" s="87"/>
    </row>
    <row r="643" spans="25:26" x14ac:dyDescent="0.25">
      <c r="Y643" s="87"/>
      <c r="Z643" s="87"/>
    </row>
    <row r="644" spans="25:26" x14ac:dyDescent="0.25">
      <c r="Y644" s="87"/>
      <c r="Z644" s="87"/>
    </row>
    <row r="645" spans="25:26" x14ac:dyDescent="0.25">
      <c r="Y645" s="87"/>
      <c r="Z645" s="87"/>
    </row>
    <row r="646" spans="25:26" x14ac:dyDescent="0.25">
      <c r="Y646" s="87"/>
      <c r="Z646" s="87"/>
    </row>
    <row r="647" spans="25:26" x14ac:dyDescent="0.25">
      <c r="Y647" s="87"/>
      <c r="Z647" s="87"/>
    </row>
    <row r="648" spans="25:26" x14ac:dyDescent="0.25">
      <c r="Y648" s="87"/>
      <c r="Z648" s="87"/>
    </row>
    <row r="649" spans="25:26" x14ac:dyDescent="0.25">
      <c r="Y649" s="87"/>
      <c r="Z649" s="87"/>
    </row>
    <row r="650" spans="25:26" x14ac:dyDescent="0.25">
      <c r="Y650" s="87"/>
      <c r="Z650" s="87"/>
    </row>
    <row r="651" spans="25:26" x14ac:dyDescent="0.25">
      <c r="Y651" s="87"/>
      <c r="Z651" s="87"/>
    </row>
    <row r="652" spans="25:26" x14ac:dyDescent="0.25">
      <c r="Y652" s="87"/>
      <c r="Z652" s="87"/>
    </row>
    <row r="653" spans="25:26" x14ac:dyDescent="0.25">
      <c r="Y653" s="87"/>
      <c r="Z653" s="87"/>
    </row>
    <row r="654" spans="25:26" x14ac:dyDescent="0.25">
      <c r="Y654" s="87"/>
      <c r="Z654" s="87"/>
    </row>
    <row r="655" spans="25:26" x14ac:dyDescent="0.25">
      <c r="Y655" s="87"/>
      <c r="Z655" s="87"/>
    </row>
    <row r="656" spans="25:26" x14ac:dyDescent="0.25">
      <c r="Y656" s="87"/>
      <c r="Z656" s="87"/>
    </row>
    <row r="657" spans="25:26" x14ac:dyDescent="0.25">
      <c r="Y657" s="87"/>
      <c r="Z657" s="87"/>
    </row>
    <row r="658" spans="25:26" x14ac:dyDescent="0.25">
      <c r="Y658" s="87"/>
      <c r="Z658" s="87"/>
    </row>
    <row r="659" spans="25:26" x14ac:dyDescent="0.25">
      <c r="Y659" s="87"/>
      <c r="Z659" s="87"/>
    </row>
    <row r="660" spans="25:26" x14ac:dyDescent="0.25">
      <c r="Y660" s="87"/>
      <c r="Z660" s="87"/>
    </row>
    <row r="661" spans="25:26" x14ac:dyDescent="0.25">
      <c r="Y661" s="87"/>
      <c r="Z661" s="87"/>
    </row>
    <row r="662" spans="25:26" x14ac:dyDescent="0.25">
      <c r="Y662" s="87"/>
      <c r="Z662" s="87"/>
    </row>
    <row r="663" spans="25:26" x14ac:dyDescent="0.25">
      <c r="Y663" s="87"/>
      <c r="Z663" s="87"/>
    </row>
    <row r="664" spans="25:26" x14ac:dyDescent="0.25">
      <c r="Y664" s="87"/>
      <c r="Z664" s="87"/>
    </row>
    <row r="665" spans="25:26" x14ac:dyDescent="0.25">
      <c r="Y665" s="87"/>
      <c r="Z665" s="87"/>
    </row>
    <row r="666" spans="25:26" x14ac:dyDescent="0.25">
      <c r="Y666" s="87"/>
      <c r="Z666" s="87"/>
    </row>
    <row r="667" spans="25:26" x14ac:dyDescent="0.25">
      <c r="Y667" s="87"/>
      <c r="Z667" s="87"/>
    </row>
    <row r="668" spans="25:26" x14ac:dyDescent="0.25">
      <c r="Y668" s="87"/>
      <c r="Z668" s="87"/>
    </row>
    <row r="669" spans="25:26" x14ac:dyDescent="0.25">
      <c r="Y669" s="87"/>
      <c r="Z669" s="87"/>
    </row>
    <row r="670" spans="25:26" x14ac:dyDescent="0.25">
      <c r="Y670" s="87"/>
      <c r="Z670" s="87"/>
    </row>
    <row r="671" spans="25:26" x14ac:dyDescent="0.25">
      <c r="Y671" s="87"/>
      <c r="Z671" s="87"/>
    </row>
    <row r="672" spans="25:26" x14ac:dyDescent="0.25">
      <c r="Y672" s="87"/>
      <c r="Z672" s="87"/>
    </row>
    <row r="673" spans="25:26" x14ac:dyDescent="0.25">
      <c r="Y673" s="87"/>
      <c r="Z673" s="87"/>
    </row>
    <row r="674" spans="25:26" x14ac:dyDescent="0.25">
      <c r="Y674" s="87"/>
      <c r="Z674" s="87"/>
    </row>
    <row r="675" spans="25:26" x14ac:dyDescent="0.25">
      <c r="Y675" s="87"/>
      <c r="Z675" s="87"/>
    </row>
    <row r="676" spans="25:26" x14ac:dyDescent="0.25">
      <c r="Y676" s="87"/>
      <c r="Z676" s="87"/>
    </row>
    <row r="677" spans="25:26" x14ac:dyDescent="0.25">
      <c r="Y677" s="87"/>
      <c r="Z677" s="87"/>
    </row>
    <row r="678" spans="25:26" x14ac:dyDescent="0.25">
      <c r="Y678" s="87"/>
      <c r="Z678" s="87"/>
    </row>
    <row r="679" spans="25:26" x14ac:dyDescent="0.25">
      <c r="Y679" s="87"/>
      <c r="Z679" s="87"/>
    </row>
    <row r="680" spans="25:26" x14ac:dyDescent="0.25">
      <c r="Y680" s="87"/>
      <c r="Z680" s="87"/>
    </row>
    <row r="681" spans="25:26" x14ac:dyDescent="0.25">
      <c r="Y681" s="87"/>
      <c r="Z681" s="87"/>
    </row>
    <row r="682" spans="25:26" x14ac:dyDescent="0.25">
      <c r="Y682" s="87"/>
      <c r="Z682" s="87"/>
    </row>
    <row r="683" spans="25:26" x14ac:dyDescent="0.25">
      <c r="Y683" s="87"/>
      <c r="Z683" s="87"/>
    </row>
    <row r="684" spans="25:26" x14ac:dyDescent="0.25">
      <c r="Y684" s="87"/>
      <c r="Z684" s="87"/>
    </row>
    <row r="685" spans="25:26" x14ac:dyDescent="0.25">
      <c r="Y685" s="87"/>
      <c r="Z685" s="87"/>
    </row>
    <row r="686" spans="25:26" x14ac:dyDescent="0.25">
      <c r="Y686" s="87"/>
      <c r="Z686" s="87"/>
    </row>
    <row r="687" spans="25:26" x14ac:dyDescent="0.25">
      <c r="Y687" s="87"/>
      <c r="Z687" s="87"/>
    </row>
    <row r="688" spans="25:26" x14ac:dyDescent="0.25">
      <c r="Y688" s="87"/>
      <c r="Z688" s="87"/>
    </row>
    <row r="689" spans="25:26" x14ac:dyDescent="0.25">
      <c r="Y689" s="87"/>
      <c r="Z689" s="87"/>
    </row>
    <row r="690" spans="25:26" x14ac:dyDescent="0.25">
      <c r="Y690" s="87"/>
      <c r="Z690" s="87"/>
    </row>
    <row r="691" spans="25:26" x14ac:dyDescent="0.25">
      <c r="Y691" s="87"/>
      <c r="Z691" s="87"/>
    </row>
    <row r="692" spans="25:26" x14ac:dyDescent="0.25">
      <c r="Y692" s="87"/>
      <c r="Z692" s="87"/>
    </row>
    <row r="693" spans="25:26" x14ac:dyDescent="0.25">
      <c r="Y693" s="87"/>
      <c r="Z693" s="87"/>
    </row>
    <row r="694" spans="25:26" x14ac:dyDescent="0.25">
      <c r="Y694" s="87"/>
      <c r="Z694" s="87"/>
    </row>
    <row r="695" spans="25:26" x14ac:dyDescent="0.25">
      <c r="Y695" s="87"/>
      <c r="Z695" s="87"/>
    </row>
    <row r="696" spans="25:26" x14ac:dyDescent="0.25">
      <c r="Y696" s="87"/>
      <c r="Z696" s="87"/>
    </row>
    <row r="697" spans="25:26" x14ac:dyDescent="0.25">
      <c r="Y697" s="87"/>
      <c r="Z697" s="87"/>
    </row>
    <row r="698" spans="25:26" x14ac:dyDescent="0.25">
      <c r="Y698" s="87"/>
      <c r="Z698" s="87"/>
    </row>
    <row r="699" spans="25:26" x14ac:dyDescent="0.25">
      <c r="Y699" s="87"/>
      <c r="Z699" s="87"/>
    </row>
    <row r="700" spans="25:26" x14ac:dyDescent="0.25">
      <c r="Y700" s="87"/>
      <c r="Z700" s="87"/>
    </row>
    <row r="701" spans="25:26" x14ac:dyDescent="0.25">
      <c r="Y701" s="87"/>
      <c r="Z701" s="87"/>
    </row>
    <row r="702" spans="25:26" x14ac:dyDescent="0.25">
      <c r="Y702" s="87"/>
      <c r="Z702" s="87"/>
    </row>
    <row r="703" spans="25:26" x14ac:dyDescent="0.25">
      <c r="Y703" s="87"/>
      <c r="Z703" s="87"/>
    </row>
    <row r="704" spans="25:26" x14ac:dyDescent="0.25">
      <c r="Y704" s="87"/>
      <c r="Z704" s="87"/>
    </row>
    <row r="705" spans="25:26" x14ac:dyDescent="0.25">
      <c r="Y705" s="87"/>
      <c r="Z705" s="87"/>
    </row>
    <row r="706" spans="25:26" x14ac:dyDescent="0.25">
      <c r="Y706" s="87"/>
      <c r="Z706" s="87"/>
    </row>
    <row r="707" spans="25:26" x14ac:dyDescent="0.25">
      <c r="Y707" s="87"/>
      <c r="Z707" s="87"/>
    </row>
    <row r="708" spans="25:26" x14ac:dyDescent="0.25">
      <c r="Y708" s="87"/>
      <c r="Z708" s="87"/>
    </row>
    <row r="709" spans="25:26" x14ac:dyDescent="0.25">
      <c r="Y709" s="87"/>
      <c r="Z709" s="87"/>
    </row>
    <row r="710" spans="25:26" x14ac:dyDescent="0.25">
      <c r="Y710" s="87"/>
      <c r="Z710" s="87"/>
    </row>
    <row r="711" spans="25:26" x14ac:dyDescent="0.25">
      <c r="Y711" s="87"/>
      <c r="Z711" s="87"/>
    </row>
    <row r="712" spans="25:26" x14ac:dyDescent="0.25">
      <c r="Y712" s="87"/>
      <c r="Z712" s="87"/>
    </row>
    <row r="713" spans="25:26" x14ac:dyDescent="0.25">
      <c r="Y713" s="87"/>
      <c r="Z713" s="87"/>
    </row>
    <row r="714" spans="25:26" x14ac:dyDescent="0.25">
      <c r="Y714" s="87"/>
      <c r="Z714" s="87"/>
    </row>
    <row r="715" spans="25:26" x14ac:dyDescent="0.25">
      <c r="Y715" s="87"/>
      <c r="Z715" s="87"/>
    </row>
    <row r="716" spans="25:26" x14ac:dyDescent="0.25">
      <c r="Y716" s="87"/>
      <c r="Z716" s="87"/>
    </row>
    <row r="717" spans="25:26" x14ac:dyDescent="0.25">
      <c r="Y717" s="87"/>
      <c r="Z717" s="87"/>
    </row>
    <row r="718" spans="25:26" x14ac:dyDescent="0.25">
      <c r="Y718" s="87"/>
      <c r="Z718" s="87"/>
    </row>
    <row r="719" spans="25:26" x14ac:dyDescent="0.25">
      <c r="Y719" s="87"/>
      <c r="Z719" s="87"/>
    </row>
    <row r="720" spans="25:26" x14ac:dyDescent="0.25">
      <c r="Y720" s="87"/>
      <c r="Z720" s="87"/>
    </row>
    <row r="721" spans="25:26" x14ac:dyDescent="0.25">
      <c r="Y721" s="87"/>
      <c r="Z721" s="87"/>
    </row>
    <row r="722" spans="25:26" x14ac:dyDescent="0.25">
      <c r="Y722" s="87"/>
      <c r="Z722" s="87"/>
    </row>
    <row r="723" spans="25:26" x14ac:dyDescent="0.25">
      <c r="Y723" s="87"/>
      <c r="Z723" s="87"/>
    </row>
    <row r="724" spans="25:26" x14ac:dyDescent="0.25">
      <c r="Y724" s="87"/>
      <c r="Z724" s="87"/>
    </row>
    <row r="725" spans="25:26" x14ac:dyDescent="0.25">
      <c r="Y725" s="87"/>
      <c r="Z725" s="87"/>
    </row>
    <row r="726" spans="25:26" x14ac:dyDescent="0.25">
      <c r="Y726" s="87"/>
      <c r="Z726" s="87"/>
    </row>
    <row r="727" spans="25:26" x14ac:dyDescent="0.25">
      <c r="Y727" s="87"/>
      <c r="Z727" s="87"/>
    </row>
    <row r="728" spans="25:26" x14ac:dyDescent="0.25">
      <c r="Y728" s="87"/>
      <c r="Z728" s="87"/>
    </row>
    <row r="729" spans="25:26" x14ac:dyDescent="0.25">
      <c r="Y729" s="87"/>
      <c r="Z729" s="87"/>
    </row>
    <row r="730" spans="25:26" x14ac:dyDescent="0.25">
      <c r="Y730" s="87"/>
      <c r="Z730" s="87"/>
    </row>
    <row r="731" spans="25:26" x14ac:dyDescent="0.25">
      <c r="Y731" s="87"/>
      <c r="Z731" s="87"/>
    </row>
    <row r="732" spans="25:26" x14ac:dyDescent="0.25">
      <c r="Y732" s="87"/>
      <c r="Z732" s="87"/>
    </row>
    <row r="733" spans="25:26" x14ac:dyDescent="0.25">
      <c r="Y733" s="87"/>
      <c r="Z733" s="87"/>
    </row>
    <row r="734" spans="25:26" x14ac:dyDescent="0.25">
      <c r="Y734" s="87"/>
      <c r="Z734" s="87"/>
    </row>
    <row r="735" spans="25:26" x14ac:dyDescent="0.25">
      <c r="Y735" s="87"/>
      <c r="Z735" s="87"/>
    </row>
    <row r="736" spans="25:26" x14ac:dyDescent="0.25">
      <c r="Y736" s="87"/>
      <c r="Z736" s="87"/>
    </row>
    <row r="737" spans="25:26" x14ac:dyDescent="0.25">
      <c r="Y737" s="87"/>
      <c r="Z737" s="87"/>
    </row>
    <row r="738" spans="25:26" x14ac:dyDescent="0.25">
      <c r="Y738" s="87"/>
      <c r="Z738" s="87"/>
    </row>
    <row r="739" spans="25:26" x14ac:dyDescent="0.25">
      <c r="Y739" s="87"/>
      <c r="Z739" s="87"/>
    </row>
    <row r="740" spans="25:26" x14ac:dyDescent="0.25">
      <c r="Y740" s="87"/>
      <c r="Z740" s="87"/>
    </row>
    <row r="741" spans="25:26" x14ac:dyDescent="0.25">
      <c r="Y741" s="87"/>
      <c r="Z741" s="87"/>
    </row>
    <row r="742" spans="25:26" x14ac:dyDescent="0.25">
      <c r="Y742" s="87"/>
      <c r="Z742" s="87"/>
    </row>
    <row r="743" spans="25:26" x14ac:dyDescent="0.25">
      <c r="Y743" s="87"/>
      <c r="Z743" s="87"/>
    </row>
    <row r="744" spans="25:26" x14ac:dyDescent="0.25">
      <c r="Y744" s="87"/>
      <c r="Z744" s="87"/>
    </row>
    <row r="745" spans="25:26" x14ac:dyDescent="0.25">
      <c r="Y745" s="87"/>
      <c r="Z745" s="87"/>
    </row>
    <row r="746" spans="25:26" x14ac:dyDescent="0.25">
      <c r="Y746" s="87"/>
      <c r="Z746" s="87"/>
    </row>
    <row r="747" spans="25:26" x14ac:dyDescent="0.25">
      <c r="Y747" s="87"/>
      <c r="Z747" s="87"/>
    </row>
    <row r="748" spans="25:26" x14ac:dyDescent="0.25">
      <c r="Y748" s="87"/>
      <c r="Z748" s="87"/>
    </row>
    <row r="749" spans="25:26" x14ac:dyDescent="0.25">
      <c r="Y749" s="87"/>
      <c r="Z749" s="87"/>
    </row>
    <row r="750" spans="25:26" x14ac:dyDescent="0.25">
      <c r="Y750" s="87"/>
      <c r="Z750" s="87"/>
    </row>
    <row r="751" spans="25:26" x14ac:dyDescent="0.25">
      <c r="Y751" s="87"/>
      <c r="Z751" s="87"/>
    </row>
    <row r="752" spans="25:26" x14ac:dyDescent="0.25">
      <c r="Y752" s="87"/>
      <c r="Z752" s="87"/>
    </row>
    <row r="753" spans="25:26" x14ac:dyDescent="0.25">
      <c r="Y753" s="87"/>
      <c r="Z753" s="87"/>
    </row>
    <row r="754" spans="25:26" x14ac:dyDescent="0.25">
      <c r="Y754" s="87"/>
      <c r="Z754" s="87"/>
    </row>
    <row r="755" spans="25:26" x14ac:dyDescent="0.25">
      <c r="Y755" s="87"/>
      <c r="Z755" s="87"/>
    </row>
    <row r="756" spans="25:26" x14ac:dyDescent="0.25">
      <c r="Y756" s="87"/>
      <c r="Z756" s="87"/>
    </row>
    <row r="757" spans="25:26" x14ac:dyDescent="0.25">
      <c r="Y757" s="87"/>
      <c r="Z757" s="87"/>
    </row>
    <row r="758" spans="25:26" x14ac:dyDescent="0.25">
      <c r="Y758" s="87"/>
      <c r="Z758" s="87"/>
    </row>
    <row r="759" spans="25:26" x14ac:dyDescent="0.25">
      <c r="Y759" s="87"/>
      <c r="Z759" s="87"/>
    </row>
    <row r="760" spans="25:26" x14ac:dyDescent="0.25">
      <c r="Y760" s="87"/>
      <c r="Z760" s="87"/>
    </row>
    <row r="761" spans="25:26" x14ac:dyDescent="0.25">
      <c r="Y761" s="87"/>
      <c r="Z761" s="87"/>
    </row>
    <row r="762" spans="25:26" x14ac:dyDescent="0.25">
      <c r="Y762" s="87"/>
      <c r="Z762" s="87"/>
    </row>
    <row r="763" spans="25:26" x14ac:dyDescent="0.25">
      <c r="Y763" s="87"/>
      <c r="Z763" s="87"/>
    </row>
    <row r="764" spans="25:26" x14ac:dyDescent="0.25">
      <c r="Y764" s="87"/>
      <c r="Z764" s="87"/>
    </row>
    <row r="765" spans="25:26" x14ac:dyDescent="0.25">
      <c r="Y765" s="87"/>
      <c r="Z765" s="87"/>
    </row>
    <row r="766" spans="25:26" x14ac:dyDescent="0.25">
      <c r="Y766" s="87"/>
      <c r="Z766" s="87"/>
    </row>
    <row r="767" spans="25:26" x14ac:dyDescent="0.25">
      <c r="Y767" s="87"/>
      <c r="Z767" s="87"/>
    </row>
    <row r="768" spans="25:26" x14ac:dyDescent="0.25">
      <c r="Y768" s="87"/>
      <c r="Z768" s="87"/>
    </row>
    <row r="769" spans="25:26" x14ac:dyDescent="0.25">
      <c r="Y769" s="87"/>
      <c r="Z769" s="87"/>
    </row>
    <row r="770" spans="25:26" x14ac:dyDescent="0.25">
      <c r="Y770" s="87"/>
      <c r="Z770" s="87"/>
    </row>
    <row r="771" spans="25:26" x14ac:dyDescent="0.25">
      <c r="Y771" s="87"/>
      <c r="Z771" s="87"/>
    </row>
    <row r="772" spans="25:26" x14ac:dyDescent="0.25">
      <c r="Y772" s="87"/>
      <c r="Z772" s="87"/>
    </row>
    <row r="773" spans="25:26" x14ac:dyDescent="0.25">
      <c r="Y773" s="87"/>
      <c r="Z773" s="87"/>
    </row>
    <row r="774" spans="25:26" x14ac:dyDescent="0.25">
      <c r="Y774" s="87"/>
      <c r="Z774" s="87"/>
    </row>
    <row r="775" spans="25:26" x14ac:dyDescent="0.25">
      <c r="Y775" s="87"/>
      <c r="Z775" s="87"/>
    </row>
    <row r="776" spans="25:26" x14ac:dyDescent="0.25">
      <c r="Y776" s="87"/>
      <c r="Z776" s="87"/>
    </row>
    <row r="777" spans="25:26" x14ac:dyDescent="0.25">
      <c r="Y777" s="87"/>
      <c r="Z777" s="87"/>
    </row>
    <row r="778" spans="25:26" x14ac:dyDescent="0.25">
      <c r="Y778" s="87"/>
      <c r="Z778" s="87"/>
    </row>
    <row r="779" spans="25:26" x14ac:dyDescent="0.25">
      <c r="Y779" s="87"/>
      <c r="Z779" s="87"/>
    </row>
    <row r="780" spans="25:26" x14ac:dyDescent="0.25">
      <c r="Y780" s="87"/>
      <c r="Z780" s="87"/>
    </row>
    <row r="781" spans="25:26" x14ac:dyDescent="0.25">
      <c r="Y781" s="87"/>
      <c r="Z781" s="87"/>
    </row>
    <row r="782" spans="25:26" x14ac:dyDescent="0.25">
      <c r="Y782" s="87"/>
      <c r="Z782" s="87"/>
    </row>
    <row r="783" spans="25:26" x14ac:dyDescent="0.25">
      <c r="Y783" s="87"/>
      <c r="Z783" s="87"/>
    </row>
    <row r="784" spans="25:26" x14ac:dyDescent="0.25">
      <c r="Y784" s="87"/>
      <c r="Z784" s="87"/>
    </row>
    <row r="785" spans="25:26" x14ac:dyDescent="0.25">
      <c r="Y785" s="87"/>
      <c r="Z785" s="87"/>
    </row>
    <row r="786" spans="25:26" x14ac:dyDescent="0.25">
      <c r="Y786" s="87"/>
      <c r="Z786" s="87"/>
    </row>
    <row r="787" spans="25:26" x14ac:dyDescent="0.25">
      <c r="Y787" s="87"/>
      <c r="Z787" s="87"/>
    </row>
    <row r="788" spans="25:26" x14ac:dyDescent="0.25">
      <c r="Y788" s="87"/>
      <c r="Z788" s="87"/>
    </row>
    <row r="789" spans="25:26" x14ac:dyDescent="0.25">
      <c r="Y789" s="87"/>
      <c r="Z789" s="87"/>
    </row>
    <row r="790" spans="25:26" x14ac:dyDescent="0.25">
      <c r="Y790" s="87"/>
      <c r="Z790" s="87"/>
    </row>
    <row r="791" spans="25:26" x14ac:dyDescent="0.25">
      <c r="Y791" s="87"/>
      <c r="Z791" s="87"/>
    </row>
    <row r="792" spans="25:26" x14ac:dyDescent="0.25">
      <c r="Y792" s="87"/>
      <c r="Z792" s="87"/>
    </row>
    <row r="793" spans="25:26" x14ac:dyDescent="0.25">
      <c r="Y793" s="87"/>
      <c r="Z793" s="87"/>
    </row>
    <row r="794" spans="25:26" x14ac:dyDescent="0.25">
      <c r="Y794" s="87"/>
      <c r="Z794" s="87"/>
    </row>
    <row r="795" spans="25:26" x14ac:dyDescent="0.25">
      <c r="Y795" s="87"/>
      <c r="Z795" s="87"/>
    </row>
    <row r="796" spans="25:26" x14ac:dyDescent="0.25">
      <c r="Y796" s="87"/>
      <c r="Z796" s="87"/>
    </row>
    <row r="797" spans="25:26" x14ac:dyDescent="0.25">
      <c r="Y797" s="87"/>
      <c r="Z797" s="87"/>
    </row>
    <row r="798" spans="25:26" x14ac:dyDescent="0.25">
      <c r="Y798" s="87"/>
      <c r="Z798" s="87"/>
    </row>
    <row r="799" spans="25:26" x14ac:dyDescent="0.25">
      <c r="Y799" s="87"/>
      <c r="Z799" s="87"/>
    </row>
    <row r="800" spans="25:26" x14ac:dyDescent="0.25">
      <c r="Y800" s="87"/>
      <c r="Z800" s="87"/>
    </row>
    <row r="801" spans="25:26" x14ac:dyDescent="0.25">
      <c r="Y801" s="87"/>
      <c r="Z801" s="87"/>
    </row>
    <row r="802" spans="25:26" x14ac:dyDescent="0.25">
      <c r="Y802" s="87"/>
      <c r="Z802" s="87"/>
    </row>
    <row r="803" spans="25:26" x14ac:dyDescent="0.25">
      <c r="Y803" s="87"/>
      <c r="Z803" s="87"/>
    </row>
    <row r="804" spans="25:26" x14ac:dyDescent="0.25">
      <c r="Y804" s="87"/>
      <c r="Z804" s="87"/>
    </row>
    <row r="805" spans="25:26" x14ac:dyDescent="0.25">
      <c r="Y805" s="87"/>
      <c r="Z805" s="87"/>
    </row>
    <row r="806" spans="25:26" x14ac:dyDescent="0.25">
      <c r="Y806" s="87"/>
      <c r="Z806" s="87"/>
    </row>
    <row r="807" spans="25:26" x14ac:dyDescent="0.25">
      <c r="Y807" s="87"/>
      <c r="Z807" s="87"/>
    </row>
    <row r="808" spans="25:26" x14ac:dyDescent="0.25">
      <c r="Y808" s="87"/>
      <c r="Z808" s="87"/>
    </row>
    <row r="809" spans="25:26" x14ac:dyDescent="0.25">
      <c r="Y809" s="87"/>
      <c r="Z809" s="87"/>
    </row>
    <row r="810" spans="25:26" x14ac:dyDescent="0.25">
      <c r="Y810" s="87"/>
      <c r="Z810" s="87"/>
    </row>
    <row r="811" spans="25:26" x14ac:dyDescent="0.25">
      <c r="Y811" s="87"/>
      <c r="Z811" s="87"/>
    </row>
    <row r="812" spans="25:26" x14ac:dyDescent="0.25">
      <c r="Y812" s="87"/>
      <c r="Z812" s="87"/>
    </row>
    <row r="813" spans="25:26" x14ac:dyDescent="0.25">
      <c r="Y813" s="87"/>
      <c r="Z813" s="87"/>
    </row>
    <row r="814" spans="25:26" x14ac:dyDescent="0.25">
      <c r="Y814" s="87"/>
      <c r="Z814" s="87"/>
    </row>
    <row r="815" spans="25:26" x14ac:dyDescent="0.25">
      <c r="Y815" s="87"/>
      <c r="Z815" s="87"/>
    </row>
    <row r="816" spans="25:26" x14ac:dyDescent="0.25">
      <c r="Y816" s="87"/>
      <c r="Z816" s="87"/>
    </row>
    <row r="817" spans="25:26" x14ac:dyDescent="0.25">
      <c r="Y817" s="87"/>
      <c r="Z817" s="87"/>
    </row>
    <row r="818" spans="25:26" x14ac:dyDescent="0.25">
      <c r="Y818" s="87"/>
      <c r="Z818" s="87"/>
    </row>
    <row r="819" spans="25:26" x14ac:dyDescent="0.25">
      <c r="Y819" s="87"/>
      <c r="Z819" s="87"/>
    </row>
    <row r="820" spans="25:26" x14ac:dyDescent="0.25">
      <c r="Y820" s="87"/>
      <c r="Z820" s="87"/>
    </row>
    <row r="821" spans="25:26" x14ac:dyDescent="0.25">
      <c r="Y821" s="87"/>
      <c r="Z821" s="87"/>
    </row>
    <row r="822" spans="25:26" x14ac:dyDescent="0.25">
      <c r="Y822" s="87"/>
      <c r="Z822" s="87"/>
    </row>
    <row r="823" spans="25:26" x14ac:dyDescent="0.25">
      <c r="Y823" s="87"/>
      <c r="Z823" s="87"/>
    </row>
    <row r="824" spans="25:26" x14ac:dyDescent="0.25">
      <c r="Y824" s="87"/>
      <c r="Z824" s="87"/>
    </row>
    <row r="825" spans="25:26" x14ac:dyDescent="0.25">
      <c r="Y825" s="87"/>
      <c r="Z825" s="87"/>
    </row>
    <row r="826" spans="25:26" x14ac:dyDescent="0.25">
      <c r="Y826" s="87"/>
      <c r="Z826" s="87"/>
    </row>
    <row r="827" spans="25:26" x14ac:dyDescent="0.25">
      <c r="Y827" s="87"/>
      <c r="Z827" s="87"/>
    </row>
    <row r="828" spans="25:26" x14ac:dyDescent="0.25">
      <c r="Y828" s="87"/>
      <c r="Z828" s="87"/>
    </row>
    <row r="829" spans="25:26" x14ac:dyDescent="0.25">
      <c r="Y829" s="87"/>
      <c r="Z829" s="87"/>
    </row>
    <row r="830" spans="25:26" x14ac:dyDescent="0.25">
      <c r="Y830" s="87"/>
      <c r="Z830" s="87"/>
    </row>
    <row r="831" spans="25:26" x14ac:dyDescent="0.25">
      <c r="Y831" s="87"/>
      <c r="Z831" s="87"/>
    </row>
    <row r="832" spans="25:26" x14ac:dyDescent="0.25">
      <c r="Y832" s="87"/>
      <c r="Z832" s="87"/>
    </row>
    <row r="833" spans="25:26" x14ac:dyDescent="0.25">
      <c r="Y833" s="87"/>
      <c r="Z833" s="87"/>
    </row>
    <row r="834" spans="25:26" x14ac:dyDescent="0.25">
      <c r="Y834" s="87"/>
      <c r="Z834" s="87"/>
    </row>
    <row r="835" spans="25:26" x14ac:dyDescent="0.25">
      <c r="Y835" s="87"/>
      <c r="Z835" s="87"/>
    </row>
    <row r="836" spans="25:26" x14ac:dyDescent="0.25">
      <c r="Y836" s="87"/>
      <c r="Z836" s="87"/>
    </row>
    <row r="837" spans="25:26" x14ac:dyDescent="0.25">
      <c r="Y837" s="87"/>
      <c r="Z837" s="87"/>
    </row>
    <row r="838" spans="25:26" x14ac:dyDescent="0.25">
      <c r="Y838" s="87"/>
      <c r="Z838" s="87"/>
    </row>
    <row r="839" spans="25:26" x14ac:dyDescent="0.25">
      <c r="Y839" s="87"/>
      <c r="Z839" s="87"/>
    </row>
    <row r="840" spans="25:26" x14ac:dyDescent="0.25">
      <c r="Y840" s="87"/>
      <c r="Z840" s="87"/>
    </row>
    <row r="841" spans="25:26" x14ac:dyDescent="0.25">
      <c r="Y841" s="87"/>
      <c r="Z841" s="87"/>
    </row>
    <row r="842" spans="25:26" x14ac:dyDescent="0.25">
      <c r="Y842" s="87"/>
      <c r="Z842" s="87"/>
    </row>
    <row r="843" spans="25:26" x14ac:dyDescent="0.25">
      <c r="Y843" s="87"/>
      <c r="Z843" s="87"/>
    </row>
    <row r="844" spans="25:26" x14ac:dyDescent="0.25">
      <c r="Y844" s="87"/>
      <c r="Z844" s="87"/>
    </row>
    <row r="845" spans="25:26" x14ac:dyDescent="0.25">
      <c r="Y845" s="87"/>
      <c r="Z845" s="87"/>
    </row>
    <row r="846" spans="25:26" x14ac:dyDescent="0.25">
      <c r="Y846" s="87"/>
      <c r="Z846" s="87"/>
    </row>
    <row r="847" spans="25:26" x14ac:dyDescent="0.25">
      <c r="Y847" s="87"/>
      <c r="Z847" s="87"/>
    </row>
    <row r="848" spans="25:26" x14ac:dyDescent="0.25">
      <c r="Y848" s="87"/>
      <c r="Z848" s="87"/>
    </row>
    <row r="849" spans="25:26" x14ac:dyDescent="0.25">
      <c r="Y849" s="87"/>
      <c r="Z849" s="87"/>
    </row>
    <row r="850" spans="25:26" x14ac:dyDescent="0.25">
      <c r="Y850" s="87"/>
      <c r="Z850" s="87"/>
    </row>
    <row r="851" spans="25:26" x14ac:dyDescent="0.25">
      <c r="Y851" s="87"/>
      <c r="Z851" s="87"/>
    </row>
    <row r="852" spans="25:26" x14ac:dyDescent="0.25">
      <c r="Y852" s="87"/>
      <c r="Z852" s="87"/>
    </row>
    <row r="853" spans="25:26" x14ac:dyDescent="0.25">
      <c r="Y853" s="87"/>
      <c r="Z853" s="87"/>
    </row>
    <row r="854" spans="25:26" x14ac:dyDescent="0.25">
      <c r="Y854" s="87"/>
      <c r="Z854" s="87"/>
    </row>
    <row r="855" spans="25:26" x14ac:dyDescent="0.25">
      <c r="Y855" s="87"/>
      <c r="Z855" s="87"/>
    </row>
    <row r="856" spans="25:26" x14ac:dyDescent="0.25">
      <c r="Y856" s="87"/>
      <c r="Z856" s="87"/>
    </row>
    <row r="857" spans="25:26" x14ac:dyDescent="0.25">
      <c r="Y857" s="87"/>
      <c r="Z857" s="87"/>
    </row>
    <row r="858" spans="25:26" x14ac:dyDescent="0.25">
      <c r="Y858" s="87"/>
      <c r="Z858" s="87"/>
    </row>
    <row r="859" spans="25:26" x14ac:dyDescent="0.25">
      <c r="Y859" s="87"/>
      <c r="Z859" s="87"/>
    </row>
    <row r="860" spans="25:26" x14ac:dyDescent="0.25">
      <c r="Y860" s="87"/>
      <c r="Z860" s="87"/>
    </row>
    <row r="861" spans="25:26" x14ac:dyDescent="0.25">
      <c r="Y861" s="87"/>
      <c r="Z861" s="87"/>
    </row>
    <row r="862" spans="25:26" x14ac:dyDescent="0.25">
      <c r="Y862" s="87"/>
      <c r="Z862" s="87"/>
    </row>
    <row r="863" spans="25:26" x14ac:dyDescent="0.25">
      <c r="Y863" s="87"/>
      <c r="Z863" s="87"/>
    </row>
    <row r="864" spans="25:26" x14ac:dyDescent="0.25">
      <c r="Y864" s="87"/>
      <c r="Z864" s="87"/>
    </row>
    <row r="865" spans="25:26" x14ac:dyDescent="0.25">
      <c r="Y865" s="87"/>
      <c r="Z865" s="87"/>
    </row>
    <row r="866" spans="25:26" x14ac:dyDescent="0.25">
      <c r="Y866" s="87"/>
      <c r="Z866" s="87"/>
    </row>
    <row r="867" spans="25:26" x14ac:dyDescent="0.25">
      <c r="Y867" s="87"/>
      <c r="Z867" s="87"/>
    </row>
    <row r="868" spans="25:26" x14ac:dyDescent="0.25">
      <c r="Y868" s="87"/>
      <c r="Z868" s="87"/>
    </row>
    <row r="869" spans="25:26" x14ac:dyDescent="0.25">
      <c r="Y869" s="87"/>
      <c r="Z869" s="87"/>
    </row>
    <row r="870" spans="25:26" x14ac:dyDescent="0.25">
      <c r="Y870" s="87"/>
      <c r="Z870" s="87"/>
    </row>
    <row r="871" spans="25:26" x14ac:dyDescent="0.25">
      <c r="Y871" s="87"/>
      <c r="Z871" s="87"/>
    </row>
    <row r="872" spans="25:26" x14ac:dyDescent="0.25">
      <c r="Y872" s="87"/>
      <c r="Z872" s="87"/>
    </row>
    <row r="873" spans="25:26" x14ac:dyDescent="0.25">
      <c r="Y873" s="87"/>
      <c r="Z873" s="87"/>
    </row>
    <row r="874" spans="25:26" x14ac:dyDescent="0.25">
      <c r="Y874" s="87"/>
      <c r="Z874" s="87"/>
    </row>
    <row r="875" spans="25:26" x14ac:dyDescent="0.25">
      <c r="Y875" s="87"/>
      <c r="Z875" s="87"/>
    </row>
    <row r="876" spans="25:26" x14ac:dyDescent="0.25">
      <c r="Y876" s="87"/>
      <c r="Z876" s="87"/>
    </row>
    <row r="877" spans="25:26" x14ac:dyDescent="0.25">
      <c r="Y877" s="87"/>
      <c r="Z877" s="87"/>
    </row>
    <row r="878" spans="25:26" x14ac:dyDescent="0.25">
      <c r="Y878" s="87"/>
      <c r="Z878" s="87"/>
    </row>
    <row r="879" spans="25:26" x14ac:dyDescent="0.25">
      <c r="Y879" s="87"/>
      <c r="Z879" s="87"/>
    </row>
    <row r="880" spans="25:26" x14ac:dyDescent="0.25">
      <c r="Y880" s="87"/>
      <c r="Z880" s="87"/>
    </row>
    <row r="881" spans="25:26" x14ac:dyDescent="0.25">
      <c r="Y881" s="87"/>
      <c r="Z881" s="87"/>
    </row>
    <row r="882" spans="25:26" x14ac:dyDescent="0.25">
      <c r="Y882" s="87"/>
      <c r="Z882" s="87"/>
    </row>
    <row r="883" spans="25:26" x14ac:dyDescent="0.25">
      <c r="Y883" s="87"/>
      <c r="Z883" s="87"/>
    </row>
    <row r="884" spans="25:26" x14ac:dyDescent="0.25">
      <c r="Y884" s="87"/>
      <c r="Z884" s="87"/>
    </row>
    <row r="885" spans="25:26" x14ac:dyDescent="0.25">
      <c r="Y885" s="87"/>
      <c r="Z885" s="87"/>
    </row>
    <row r="886" spans="25:26" x14ac:dyDescent="0.25">
      <c r="Y886" s="87"/>
      <c r="Z886" s="87"/>
    </row>
    <row r="887" spans="25:26" x14ac:dyDescent="0.25">
      <c r="Y887" s="87"/>
      <c r="Z887" s="87"/>
    </row>
    <row r="888" spans="25:26" x14ac:dyDescent="0.25">
      <c r="Y888" s="87"/>
      <c r="Z888" s="87"/>
    </row>
    <row r="889" spans="25:26" x14ac:dyDescent="0.25">
      <c r="Y889" s="87"/>
      <c r="Z889" s="87"/>
    </row>
    <row r="890" spans="25:26" x14ac:dyDescent="0.25">
      <c r="Y890" s="87"/>
      <c r="Z890" s="87"/>
    </row>
    <row r="891" spans="25:26" x14ac:dyDescent="0.25">
      <c r="Y891" s="87"/>
      <c r="Z891" s="87"/>
    </row>
    <row r="892" spans="25:26" x14ac:dyDescent="0.25">
      <c r="Y892" s="87"/>
      <c r="Z892" s="87"/>
    </row>
    <row r="893" spans="25:26" x14ac:dyDescent="0.25">
      <c r="Y893" s="87"/>
      <c r="Z893" s="87"/>
    </row>
    <row r="894" spans="25:26" x14ac:dyDescent="0.25">
      <c r="Y894" s="87"/>
      <c r="Z894" s="87"/>
    </row>
    <row r="895" spans="25:26" x14ac:dyDescent="0.25">
      <c r="Y895" s="87"/>
      <c r="Z895" s="87"/>
    </row>
    <row r="896" spans="25:26" x14ac:dyDescent="0.25">
      <c r="Y896" s="87"/>
      <c r="Z896" s="87"/>
    </row>
    <row r="897" spans="25:26" x14ac:dyDescent="0.25">
      <c r="Y897" s="87"/>
      <c r="Z897" s="87"/>
    </row>
    <row r="898" spans="25:26" x14ac:dyDescent="0.25">
      <c r="Y898" s="87"/>
      <c r="Z898" s="87"/>
    </row>
    <row r="899" spans="25:26" x14ac:dyDescent="0.25">
      <c r="Y899" s="87"/>
      <c r="Z899" s="87"/>
    </row>
    <row r="900" spans="25:26" x14ac:dyDescent="0.25">
      <c r="Y900" s="87"/>
      <c r="Z900" s="87"/>
    </row>
    <row r="901" spans="25:26" x14ac:dyDescent="0.25">
      <c r="Y901" s="87"/>
      <c r="Z901" s="87"/>
    </row>
    <row r="902" spans="25:26" x14ac:dyDescent="0.25">
      <c r="Y902" s="87"/>
      <c r="Z902" s="87"/>
    </row>
    <row r="903" spans="25:26" x14ac:dyDescent="0.25">
      <c r="Y903" s="87"/>
      <c r="Z903" s="87"/>
    </row>
    <row r="904" spans="25:26" x14ac:dyDescent="0.25">
      <c r="Y904" s="87"/>
      <c r="Z904" s="87"/>
    </row>
    <row r="905" spans="25:26" x14ac:dyDescent="0.25">
      <c r="Y905" s="87"/>
      <c r="Z905" s="87"/>
    </row>
    <row r="906" spans="25:26" x14ac:dyDescent="0.25">
      <c r="Y906" s="87"/>
      <c r="Z906" s="87"/>
    </row>
    <row r="907" spans="25:26" x14ac:dyDescent="0.25">
      <c r="Y907" s="87"/>
      <c r="Z907" s="87"/>
    </row>
    <row r="908" spans="25:26" x14ac:dyDescent="0.25">
      <c r="Y908" s="87"/>
      <c r="Z908" s="87"/>
    </row>
    <row r="909" spans="25:26" x14ac:dyDescent="0.25">
      <c r="Y909" s="87"/>
      <c r="Z909" s="87"/>
    </row>
    <row r="910" spans="25:26" x14ac:dyDescent="0.25">
      <c r="Y910" s="87"/>
      <c r="Z910" s="87"/>
    </row>
    <row r="911" spans="25:26" x14ac:dyDescent="0.25">
      <c r="Y911" s="87"/>
      <c r="Z911" s="87"/>
    </row>
    <row r="912" spans="25:26" x14ac:dyDescent="0.25">
      <c r="Y912" s="87"/>
      <c r="Z912" s="87"/>
    </row>
    <row r="913" spans="25:26" x14ac:dyDescent="0.25">
      <c r="Y913" s="87"/>
      <c r="Z913" s="87"/>
    </row>
    <row r="914" spans="25:26" x14ac:dyDescent="0.25">
      <c r="Y914" s="87"/>
      <c r="Z914" s="87"/>
    </row>
    <row r="915" spans="25:26" x14ac:dyDescent="0.25">
      <c r="Y915" s="87"/>
      <c r="Z915" s="87"/>
    </row>
    <row r="916" spans="25:26" x14ac:dyDescent="0.25">
      <c r="Y916" s="87"/>
      <c r="Z916" s="87"/>
    </row>
    <row r="917" spans="25:26" x14ac:dyDescent="0.25">
      <c r="Y917" s="87"/>
      <c r="Z917" s="87"/>
    </row>
    <row r="918" spans="25:26" x14ac:dyDescent="0.25">
      <c r="Y918" s="87"/>
      <c r="Z918" s="87"/>
    </row>
    <row r="919" spans="25:26" x14ac:dyDescent="0.25">
      <c r="Y919" s="87"/>
      <c r="Z919" s="87"/>
    </row>
    <row r="920" spans="25:26" x14ac:dyDescent="0.25">
      <c r="Y920" s="87"/>
      <c r="Z920" s="87"/>
    </row>
    <row r="921" spans="25:26" x14ac:dyDescent="0.25">
      <c r="Y921" s="87"/>
      <c r="Z921" s="87"/>
    </row>
    <row r="922" spans="25:26" x14ac:dyDescent="0.25">
      <c r="Y922" s="87"/>
      <c r="Z922" s="87"/>
    </row>
    <row r="923" spans="25:26" x14ac:dyDescent="0.25">
      <c r="Y923" s="87"/>
      <c r="Z923" s="87"/>
    </row>
    <row r="924" spans="25:26" x14ac:dyDescent="0.25">
      <c r="Y924" s="87"/>
      <c r="Z924" s="87"/>
    </row>
    <row r="925" spans="25:26" x14ac:dyDescent="0.25">
      <c r="Y925" s="87"/>
      <c r="Z925" s="87"/>
    </row>
    <row r="926" spans="25:26" x14ac:dyDescent="0.25">
      <c r="Y926" s="87"/>
      <c r="Z926" s="87"/>
    </row>
    <row r="927" spans="25:26" x14ac:dyDescent="0.25">
      <c r="Y927" s="87"/>
      <c r="Z927" s="87"/>
    </row>
    <row r="928" spans="25:26" x14ac:dyDescent="0.25">
      <c r="Y928" s="87"/>
      <c r="Z928" s="87"/>
    </row>
    <row r="929" spans="25:26" x14ac:dyDescent="0.25">
      <c r="Y929" s="87"/>
      <c r="Z929" s="87"/>
    </row>
    <row r="930" spans="25:26" x14ac:dyDescent="0.25">
      <c r="Y930" s="87"/>
      <c r="Z930" s="87"/>
    </row>
    <row r="931" spans="25:26" x14ac:dyDescent="0.25">
      <c r="Y931" s="87"/>
      <c r="Z931" s="87"/>
    </row>
    <row r="932" spans="25:26" x14ac:dyDescent="0.25">
      <c r="Y932" s="87"/>
      <c r="Z932" s="87"/>
    </row>
    <row r="933" spans="25:26" x14ac:dyDescent="0.25">
      <c r="Y933" s="87"/>
      <c r="Z933" s="87"/>
    </row>
    <row r="934" spans="25:26" x14ac:dyDescent="0.25">
      <c r="Y934" s="87"/>
      <c r="Z934" s="87"/>
    </row>
    <row r="935" spans="25:26" x14ac:dyDescent="0.25">
      <c r="Y935" s="87"/>
      <c r="Z935" s="87"/>
    </row>
    <row r="936" spans="25:26" x14ac:dyDescent="0.25">
      <c r="Y936" s="87"/>
      <c r="Z936" s="87"/>
    </row>
    <row r="937" spans="25:26" x14ac:dyDescent="0.25">
      <c r="Y937" s="87"/>
      <c r="Z937" s="87"/>
    </row>
    <row r="938" spans="25:26" x14ac:dyDescent="0.25">
      <c r="Y938" s="87"/>
      <c r="Z938" s="87"/>
    </row>
    <row r="939" spans="25:26" x14ac:dyDescent="0.25">
      <c r="Y939" s="87"/>
      <c r="Z939" s="87"/>
    </row>
    <row r="940" spans="25:26" x14ac:dyDescent="0.25">
      <c r="Y940" s="87"/>
      <c r="Z940" s="87"/>
    </row>
    <row r="941" spans="25:26" x14ac:dyDescent="0.25">
      <c r="Y941" s="87"/>
      <c r="Z941" s="87"/>
    </row>
    <row r="942" spans="25:26" x14ac:dyDescent="0.25">
      <c r="Y942" s="87"/>
      <c r="Z942" s="87"/>
    </row>
    <row r="943" spans="25:26" x14ac:dyDescent="0.25">
      <c r="Y943" s="87"/>
      <c r="Z943" s="87"/>
    </row>
    <row r="944" spans="25:26" x14ac:dyDescent="0.25">
      <c r="Y944" s="87"/>
      <c r="Z944" s="87"/>
    </row>
    <row r="945" spans="25:26" x14ac:dyDescent="0.25">
      <c r="Y945" s="87"/>
      <c r="Z945" s="87"/>
    </row>
    <row r="946" spans="25:26" x14ac:dyDescent="0.25">
      <c r="Y946" s="87"/>
      <c r="Z946" s="87"/>
    </row>
    <row r="947" spans="25:26" x14ac:dyDescent="0.25">
      <c r="Y947" s="87"/>
      <c r="Z947" s="87"/>
    </row>
    <row r="948" spans="25:26" x14ac:dyDescent="0.25">
      <c r="Y948" s="87"/>
      <c r="Z948" s="87"/>
    </row>
    <row r="949" spans="25:26" x14ac:dyDescent="0.25">
      <c r="Y949" s="87"/>
      <c r="Z949" s="87"/>
    </row>
    <row r="950" spans="25:26" x14ac:dyDescent="0.25">
      <c r="Y950" s="87"/>
      <c r="Z950" s="87"/>
    </row>
    <row r="951" spans="25:26" x14ac:dyDescent="0.25">
      <c r="Y951" s="87"/>
      <c r="Z951" s="87"/>
    </row>
    <row r="952" spans="25:26" x14ac:dyDescent="0.25">
      <c r="Y952" s="87"/>
      <c r="Z952" s="87"/>
    </row>
    <row r="953" spans="25:26" x14ac:dyDescent="0.25">
      <c r="Y953" s="87"/>
      <c r="Z953" s="87"/>
    </row>
    <row r="954" spans="25:26" x14ac:dyDescent="0.25">
      <c r="Y954" s="87"/>
      <c r="Z954" s="87"/>
    </row>
    <row r="955" spans="25:26" x14ac:dyDescent="0.25">
      <c r="Y955" s="87"/>
      <c r="Z955" s="87"/>
    </row>
    <row r="956" spans="25:26" x14ac:dyDescent="0.25">
      <c r="Y956" s="87"/>
      <c r="Z956" s="87"/>
    </row>
    <row r="957" spans="25:26" x14ac:dyDescent="0.25">
      <c r="Y957" s="87"/>
      <c r="Z957" s="87"/>
    </row>
    <row r="958" spans="25:26" x14ac:dyDescent="0.25">
      <c r="Y958" s="87"/>
      <c r="Z958" s="87"/>
    </row>
    <row r="959" spans="25:26" x14ac:dyDescent="0.25">
      <c r="Y959" s="87"/>
      <c r="Z959" s="87"/>
    </row>
    <row r="960" spans="25:26" x14ac:dyDescent="0.25">
      <c r="Y960" s="87"/>
      <c r="Z960" s="87"/>
    </row>
    <row r="961" spans="25:26" x14ac:dyDescent="0.25">
      <c r="Y961" s="87"/>
      <c r="Z961" s="87"/>
    </row>
    <row r="962" spans="25:26" x14ac:dyDescent="0.25">
      <c r="Y962" s="87"/>
      <c r="Z962" s="87"/>
    </row>
    <row r="963" spans="25:26" x14ac:dyDescent="0.25">
      <c r="Y963" s="87"/>
      <c r="Z963" s="87"/>
    </row>
    <row r="964" spans="25:26" x14ac:dyDescent="0.25">
      <c r="Y964" s="87"/>
      <c r="Z964" s="87"/>
    </row>
    <row r="965" spans="25:26" x14ac:dyDescent="0.25">
      <c r="Y965" s="87"/>
      <c r="Z965" s="87"/>
    </row>
    <row r="966" spans="25:26" x14ac:dyDescent="0.25">
      <c r="Y966" s="87"/>
      <c r="Z966" s="87"/>
    </row>
    <row r="967" spans="25:26" x14ac:dyDescent="0.25">
      <c r="Y967" s="87"/>
      <c r="Z967" s="87"/>
    </row>
    <row r="968" spans="25:26" x14ac:dyDescent="0.25">
      <c r="Y968" s="87"/>
      <c r="Z968" s="87"/>
    </row>
    <row r="969" spans="25:26" x14ac:dyDescent="0.25">
      <c r="Y969" s="87"/>
      <c r="Z969" s="87"/>
    </row>
    <row r="970" spans="25:26" x14ac:dyDescent="0.25">
      <c r="Y970" s="87"/>
      <c r="Z970" s="87"/>
    </row>
    <row r="971" spans="25:26" x14ac:dyDescent="0.25">
      <c r="Y971" s="87"/>
      <c r="Z971" s="87"/>
    </row>
    <row r="972" spans="25:26" x14ac:dyDescent="0.25">
      <c r="Y972" s="87"/>
      <c r="Z972" s="87"/>
    </row>
    <row r="973" spans="25:26" x14ac:dyDescent="0.25">
      <c r="Y973" s="87"/>
      <c r="Z973" s="87"/>
    </row>
    <row r="974" spans="25:26" x14ac:dyDescent="0.25">
      <c r="Y974" s="87"/>
      <c r="Z974" s="87"/>
    </row>
    <row r="975" spans="25:26" x14ac:dyDescent="0.25">
      <c r="Y975" s="87"/>
      <c r="Z975" s="87"/>
    </row>
    <row r="976" spans="25:26" x14ac:dyDescent="0.25">
      <c r="Y976" s="87"/>
      <c r="Z976" s="87"/>
    </row>
    <row r="977" spans="25:26" x14ac:dyDescent="0.25">
      <c r="Y977" s="87"/>
      <c r="Z977" s="87"/>
    </row>
    <row r="978" spans="25:26" x14ac:dyDescent="0.25">
      <c r="Y978" s="87"/>
      <c r="Z978" s="87"/>
    </row>
    <row r="979" spans="25:26" x14ac:dyDescent="0.25">
      <c r="Y979" s="87"/>
      <c r="Z979" s="87"/>
    </row>
    <row r="980" spans="25:26" x14ac:dyDescent="0.25">
      <c r="Y980" s="87"/>
      <c r="Z980" s="87"/>
    </row>
    <row r="981" spans="25:26" x14ac:dyDescent="0.25">
      <c r="Y981" s="87"/>
      <c r="Z981" s="87"/>
    </row>
    <row r="982" spans="25:26" x14ac:dyDescent="0.25">
      <c r="Y982" s="87"/>
      <c r="Z982" s="87"/>
    </row>
    <row r="983" spans="25:26" x14ac:dyDescent="0.25">
      <c r="Y983" s="87"/>
      <c r="Z983" s="87"/>
    </row>
    <row r="984" spans="25:26" x14ac:dyDescent="0.25">
      <c r="Y984" s="87"/>
      <c r="Z984" s="87"/>
    </row>
    <row r="985" spans="25:26" x14ac:dyDescent="0.25">
      <c r="Y985" s="87"/>
      <c r="Z985" s="87"/>
    </row>
    <row r="986" spans="25:26" x14ac:dyDescent="0.25">
      <c r="Y986" s="87"/>
      <c r="Z986" s="87"/>
    </row>
    <row r="987" spans="25:26" x14ac:dyDescent="0.25">
      <c r="Y987" s="87"/>
      <c r="Z987" s="87"/>
    </row>
    <row r="988" spans="25:26" x14ac:dyDescent="0.25">
      <c r="Y988" s="87"/>
      <c r="Z988" s="87"/>
    </row>
    <row r="989" spans="25:26" x14ac:dyDescent="0.25">
      <c r="Y989" s="87"/>
      <c r="Z989" s="87"/>
    </row>
    <row r="990" spans="25:26" x14ac:dyDescent="0.25">
      <c r="Y990" s="87"/>
      <c r="Z990" s="87"/>
    </row>
    <row r="991" spans="25:26" x14ac:dyDescent="0.25">
      <c r="Y991" s="87"/>
      <c r="Z991" s="87"/>
    </row>
  </sheetData>
  <mergeCells count="162">
    <mergeCell ref="CS66:CU66"/>
    <mergeCell ref="CV66:CX66"/>
    <mergeCell ref="CY66:DA66"/>
    <mergeCell ref="DB66:DD66"/>
    <mergeCell ref="DE66:DG66"/>
    <mergeCell ref="DH66:DJ66"/>
    <mergeCell ref="DK66:DM66"/>
    <mergeCell ref="BR66:BT66"/>
    <mergeCell ref="BU66:BW66"/>
    <mergeCell ref="BX66:BZ66"/>
    <mergeCell ref="CA66:CC66"/>
    <mergeCell ref="CD66:CF66"/>
    <mergeCell ref="CG66:CI66"/>
    <mergeCell ref="CJ66:CL66"/>
    <mergeCell ref="CM66:CO66"/>
    <mergeCell ref="CP66:CR66"/>
    <mergeCell ref="AQ66:AS66"/>
    <mergeCell ref="AT66:AV66"/>
    <mergeCell ref="AW66:AY66"/>
    <mergeCell ref="AZ66:BB66"/>
    <mergeCell ref="BC66:BE66"/>
    <mergeCell ref="BF66:BH66"/>
    <mergeCell ref="BI66:BK66"/>
    <mergeCell ref="BL66:BN66"/>
    <mergeCell ref="BO66:BQ66"/>
    <mergeCell ref="AB2:AD2"/>
    <mergeCell ref="AE2:AG2"/>
    <mergeCell ref="AH2:AJ2"/>
    <mergeCell ref="AK2:AM2"/>
    <mergeCell ref="AN2:AP2"/>
    <mergeCell ref="D69:F69"/>
    <mergeCell ref="G69:J69"/>
    <mergeCell ref="Y4:AA4"/>
    <mergeCell ref="Y5:AA5"/>
    <mergeCell ref="Y2:AA2"/>
    <mergeCell ref="Y3:AA3"/>
    <mergeCell ref="G66:J66"/>
    <mergeCell ref="D67:F67"/>
    <mergeCell ref="G67:J67"/>
    <mergeCell ref="D68:F68"/>
    <mergeCell ref="G68:J68"/>
    <mergeCell ref="Y66:AA66"/>
    <mergeCell ref="AB66:AD66"/>
    <mergeCell ref="AE66:AG66"/>
    <mergeCell ref="AH66:AJ66"/>
    <mergeCell ref="AK66:AM66"/>
    <mergeCell ref="AN66:AP66"/>
    <mergeCell ref="AB5:AD5"/>
    <mergeCell ref="AE5:AG5"/>
    <mergeCell ref="BF2:BH2"/>
    <mergeCell ref="BI2:BK2"/>
    <mergeCell ref="BL2:BN2"/>
    <mergeCell ref="BO2:BQ2"/>
    <mergeCell ref="BR2:BT2"/>
    <mergeCell ref="AQ2:AS2"/>
    <mergeCell ref="AT2:AV2"/>
    <mergeCell ref="AW2:AY2"/>
    <mergeCell ref="AZ2:BB2"/>
    <mergeCell ref="BC2:BE2"/>
    <mergeCell ref="CJ2:CL2"/>
    <mergeCell ref="CM2:CO2"/>
    <mergeCell ref="CP2:CR2"/>
    <mergeCell ref="CS2:CU2"/>
    <mergeCell ref="CV2:CX2"/>
    <mergeCell ref="BU2:BW2"/>
    <mergeCell ref="BX2:BZ2"/>
    <mergeCell ref="CA2:CC2"/>
    <mergeCell ref="CD2:CF2"/>
    <mergeCell ref="CG2:CI2"/>
    <mergeCell ref="CY2:DA2"/>
    <mergeCell ref="DB2:DD2"/>
    <mergeCell ref="DE2:DG2"/>
    <mergeCell ref="DH2:DJ2"/>
    <mergeCell ref="DK2:DM2"/>
    <mergeCell ref="AB3:AD3"/>
    <mergeCell ref="AE3:AG3"/>
    <mergeCell ref="AH3:AJ3"/>
    <mergeCell ref="AK3:AM3"/>
    <mergeCell ref="AN3:AP3"/>
    <mergeCell ref="AQ3:AS3"/>
    <mergeCell ref="AT3:AV3"/>
    <mergeCell ref="AW3:AY3"/>
    <mergeCell ref="AZ3:BB3"/>
    <mergeCell ref="BC3:BE3"/>
    <mergeCell ref="BF3:BH3"/>
    <mergeCell ref="BI3:BK3"/>
    <mergeCell ref="CA3:CC3"/>
    <mergeCell ref="CD3:CF3"/>
    <mergeCell ref="CG3:CI3"/>
    <mergeCell ref="CJ3:CL3"/>
    <mergeCell ref="CM3:CO3"/>
    <mergeCell ref="BL3:BN3"/>
    <mergeCell ref="BO3:BQ3"/>
    <mergeCell ref="BR3:BT3"/>
    <mergeCell ref="BU3:BW3"/>
    <mergeCell ref="BX3:BZ3"/>
    <mergeCell ref="DE3:DG3"/>
    <mergeCell ref="DH3:DJ3"/>
    <mergeCell ref="DK3:DM3"/>
    <mergeCell ref="CP3:CR3"/>
    <mergeCell ref="CS3:CU3"/>
    <mergeCell ref="CV3:CX3"/>
    <mergeCell ref="CY3:DA3"/>
    <mergeCell ref="DB3:DD3"/>
    <mergeCell ref="BC4:BE4"/>
    <mergeCell ref="BF4:BH4"/>
    <mergeCell ref="BI4:BK4"/>
    <mergeCell ref="BL4:BN4"/>
    <mergeCell ref="BO4:BQ4"/>
    <mergeCell ref="CV4:CX4"/>
    <mergeCell ref="CY4:DA4"/>
    <mergeCell ref="DB4:DD4"/>
    <mergeCell ref="DE4:DG4"/>
    <mergeCell ref="CG4:CI4"/>
    <mergeCell ref="CJ4:CL4"/>
    <mergeCell ref="CM4:CO4"/>
    <mergeCell ref="CP4:CR4"/>
    <mergeCell ref="AB4:AD4"/>
    <mergeCell ref="AE4:AG4"/>
    <mergeCell ref="AH4:AJ4"/>
    <mergeCell ref="AK4:AM4"/>
    <mergeCell ref="AN4:AP4"/>
    <mergeCell ref="AQ4:AS4"/>
    <mergeCell ref="AT4:AV4"/>
    <mergeCell ref="AW4:AY4"/>
    <mergeCell ref="AZ4:BB4"/>
    <mergeCell ref="DH5:DJ5"/>
    <mergeCell ref="BR4:BT4"/>
    <mergeCell ref="BU4:BW4"/>
    <mergeCell ref="BX4:BZ4"/>
    <mergeCell ref="CA4:CC4"/>
    <mergeCell ref="CD4:CF4"/>
    <mergeCell ref="DK5:DM5"/>
    <mergeCell ref="CJ5:CL5"/>
    <mergeCell ref="CM5:CO5"/>
    <mergeCell ref="CP5:CR5"/>
    <mergeCell ref="CS5:CU5"/>
    <mergeCell ref="CV5:CX5"/>
    <mergeCell ref="CS4:CU4"/>
    <mergeCell ref="CY5:DA5"/>
    <mergeCell ref="DB5:DD5"/>
    <mergeCell ref="DE5:DG5"/>
    <mergeCell ref="DK4:DM4"/>
    <mergeCell ref="DH4:DJ4"/>
    <mergeCell ref="AH5:AJ5"/>
    <mergeCell ref="AK5:AM5"/>
    <mergeCell ref="AN5:AP5"/>
    <mergeCell ref="BU5:BW5"/>
    <mergeCell ref="BX5:BZ5"/>
    <mergeCell ref="CA5:CC5"/>
    <mergeCell ref="CD5:CF5"/>
    <mergeCell ref="CG5:CI5"/>
    <mergeCell ref="BF5:BH5"/>
    <mergeCell ref="BI5:BK5"/>
    <mergeCell ref="BL5:BN5"/>
    <mergeCell ref="BO5:BQ5"/>
    <mergeCell ref="BR5:BT5"/>
    <mergeCell ref="AQ5:AS5"/>
    <mergeCell ref="AT5:AV5"/>
    <mergeCell ref="AW5:AY5"/>
    <mergeCell ref="AZ5:BB5"/>
    <mergeCell ref="BC5:BE5"/>
  </mergeCells>
  <conditionalFormatting sqref="O7:O64 R7:U64">
    <cfRule type="containsText" dxfId="0" priority="2" operator="containsText" text="Dépassement">
      <formula>NOT(ISERROR(SEARCH("Dépassement",O7)))</formula>
    </cfRule>
  </conditionalFormatting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3"/>
  <sheetViews>
    <sheetView workbookViewId="0">
      <selection activeCell="A33" sqref="A33"/>
    </sheetView>
  </sheetViews>
  <sheetFormatPr baseColWidth="10" defaultRowHeight="15" x14ac:dyDescent="0.25"/>
  <cols>
    <col min="1" max="1" width="15.28515625" customWidth="1"/>
    <col min="2" max="2" width="15.140625" customWidth="1"/>
    <col min="3" max="3" width="27" bestFit="1" customWidth="1"/>
    <col min="7" max="7" width="19.42578125" bestFit="1" customWidth="1"/>
  </cols>
  <sheetData>
    <row r="1" spans="1:7" x14ac:dyDescent="0.25">
      <c r="A1" s="4" t="s">
        <v>24</v>
      </c>
      <c r="B1" s="4" t="s">
        <v>25</v>
      </c>
      <c r="C1" s="4" t="s">
        <v>26</v>
      </c>
      <c r="D1" s="4" t="s">
        <v>28</v>
      </c>
      <c r="E1" s="4" t="s">
        <v>27</v>
      </c>
      <c r="F1" s="4" t="s">
        <v>152</v>
      </c>
      <c r="G1" s="4" t="s">
        <v>153</v>
      </c>
    </row>
    <row r="2" spans="1:7" x14ac:dyDescent="0.25">
      <c r="A2" s="7" t="s">
        <v>233</v>
      </c>
      <c r="B2" s="7" t="s">
        <v>222</v>
      </c>
      <c r="C2" s="7" t="str">
        <f t="shared" ref="C2:C38" si="0">A2 &amp; " " &amp; B2</f>
        <v>a Nicholas</v>
      </c>
      <c r="D2" s="4"/>
      <c r="E2" s="4"/>
      <c r="F2" s="4"/>
    </row>
    <row r="3" spans="1:7" x14ac:dyDescent="0.25">
      <c r="A3" s="8" t="s">
        <v>232</v>
      </c>
      <c r="B3" s="7" t="s">
        <v>223</v>
      </c>
      <c r="C3" s="7" t="str">
        <f t="shared" si="0"/>
        <v>b Andréas</v>
      </c>
      <c r="D3" s="4"/>
      <c r="E3" s="4"/>
      <c r="F3" s="4"/>
    </row>
    <row r="4" spans="1:7" x14ac:dyDescent="0.25">
      <c r="A4" s="7" t="s">
        <v>234</v>
      </c>
      <c r="B4" s="7" t="s">
        <v>224</v>
      </c>
      <c r="C4" s="7" t="str">
        <f t="shared" si="0"/>
        <v>c Mireille</v>
      </c>
      <c r="D4" s="4"/>
      <c r="E4" s="4"/>
      <c r="F4" s="4"/>
    </row>
    <row r="5" spans="1:7" x14ac:dyDescent="0.25">
      <c r="A5" s="8" t="s">
        <v>235</v>
      </c>
      <c r="B5" s="7" t="s">
        <v>225</v>
      </c>
      <c r="C5" s="7" t="str">
        <f t="shared" si="0"/>
        <v>d Sylvie</v>
      </c>
      <c r="D5" s="4"/>
      <c r="E5" s="4"/>
      <c r="F5" s="4"/>
    </row>
    <row r="6" spans="1:7" x14ac:dyDescent="0.25">
      <c r="A6" s="7" t="s">
        <v>236</v>
      </c>
      <c r="B6" s="7" t="s">
        <v>226</v>
      </c>
      <c r="C6" s="7" t="str">
        <f t="shared" si="0"/>
        <v>e Bouzid</v>
      </c>
    </row>
    <row r="7" spans="1:7" x14ac:dyDescent="0.25">
      <c r="A7" s="8" t="s">
        <v>237</v>
      </c>
      <c r="B7" s="7" t="s">
        <v>227</v>
      </c>
      <c r="C7" s="7" t="str">
        <f t="shared" si="0"/>
        <v>f Sébastien</v>
      </c>
      <c r="D7">
        <v>1</v>
      </c>
      <c r="E7">
        <v>2</v>
      </c>
      <c r="F7">
        <v>2</v>
      </c>
      <c r="G7">
        <v>1</v>
      </c>
    </row>
    <row r="8" spans="1:7" x14ac:dyDescent="0.25">
      <c r="A8" s="7" t="s">
        <v>238</v>
      </c>
      <c r="B8" s="7"/>
      <c r="C8" s="7" t="str">
        <f t="shared" si="0"/>
        <v xml:space="preserve">g </v>
      </c>
      <c r="D8">
        <v>1</v>
      </c>
      <c r="E8">
        <v>2</v>
      </c>
      <c r="F8">
        <v>2</v>
      </c>
      <c r="G8">
        <v>1</v>
      </c>
    </row>
    <row r="9" spans="1:7" x14ac:dyDescent="0.25">
      <c r="A9" s="8" t="s">
        <v>239</v>
      </c>
      <c r="B9" s="7" t="s">
        <v>228</v>
      </c>
      <c r="C9" s="7" t="str">
        <f t="shared" si="0"/>
        <v>h Philippe</v>
      </c>
      <c r="D9">
        <v>1</v>
      </c>
      <c r="E9">
        <v>2</v>
      </c>
      <c r="F9">
        <v>2</v>
      </c>
      <c r="G9">
        <v>1</v>
      </c>
    </row>
    <row r="10" spans="1:7" x14ac:dyDescent="0.25">
      <c r="A10" s="7" t="s">
        <v>240</v>
      </c>
      <c r="B10" s="7" t="s">
        <v>229</v>
      </c>
      <c r="C10" s="7" t="str">
        <f t="shared" si="0"/>
        <v>i Benoît</v>
      </c>
      <c r="D10">
        <v>1</v>
      </c>
      <c r="E10">
        <v>2</v>
      </c>
      <c r="F10">
        <v>2</v>
      </c>
      <c r="G10">
        <v>1</v>
      </c>
    </row>
    <row r="11" spans="1:7" ht="14.25" customHeight="1" x14ac:dyDescent="0.25">
      <c r="A11" s="8" t="s">
        <v>241</v>
      </c>
      <c r="B11" s="7" t="s">
        <v>220</v>
      </c>
      <c r="C11" s="7" t="str">
        <f t="shared" si="0"/>
        <v>j Jean Marc</v>
      </c>
      <c r="D11">
        <v>1</v>
      </c>
      <c r="E11">
        <v>2</v>
      </c>
      <c r="F11">
        <v>2</v>
      </c>
      <c r="G11">
        <v>1</v>
      </c>
    </row>
    <row r="12" spans="1:7" x14ac:dyDescent="0.25">
      <c r="A12" s="7" t="s">
        <v>242</v>
      </c>
      <c r="B12" s="7" t="s">
        <v>230</v>
      </c>
      <c r="C12" s="7" t="str">
        <f t="shared" si="0"/>
        <v>k Axelle</v>
      </c>
      <c r="D12">
        <v>1</v>
      </c>
      <c r="E12">
        <v>2</v>
      </c>
      <c r="F12">
        <v>2</v>
      </c>
      <c r="G12">
        <v>1</v>
      </c>
    </row>
    <row r="13" spans="1:7" x14ac:dyDescent="0.25">
      <c r="A13" s="8" t="s">
        <v>243</v>
      </c>
      <c r="B13" s="7" t="s">
        <v>231</v>
      </c>
      <c r="C13" s="7" t="str">
        <f t="shared" si="0"/>
        <v>l Xavier</v>
      </c>
      <c r="D13">
        <v>1</v>
      </c>
      <c r="E13">
        <v>2</v>
      </c>
      <c r="F13">
        <v>2</v>
      </c>
      <c r="G13">
        <v>1</v>
      </c>
    </row>
    <row r="14" spans="1:7" x14ac:dyDescent="0.25">
      <c r="A14" s="7" t="s">
        <v>244</v>
      </c>
      <c r="B14" s="7" t="s">
        <v>203</v>
      </c>
      <c r="C14" s="7" t="str">
        <f t="shared" si="0"/>
        <v>m Agatha</v>
      </c>
      <c r="D14">
        <v>1</v>
      </c>
      <c r="E14">
        <v>2</v>
      </c>
      <c r="F14">
        <v>2</v>
      </c>
      <c r="G14">
        <v>1</v>
      </c>
    </row>
    <row r="15" spans="1:7" x14ac:dyDescent="0.25">
      <c r="A15" s="8" t="s">
        <v>245</v>
      </c>
      <c r="B15" s="7" t="s">
        <v>204</v>
      </c>
      <c r="C15" s="7" t="str">
        <f t="shared" si="0"/>
        <v>n Fabien</v>
      </c>
      <c r="D15">
        <v>1</v>
      </c>
      <c r="E15">
        <v>2</v>
      </c>
      <c r="F15">
        <v>2</v>
      </c>
      <c r="G15">
        <v>1</v>
      </c>
    </row>
    <row r="16" spans="1:7" x14ac:dyDescent="0.25">
      <c r="A16" s="7" t="s">
        <v>246</v>
      </c>
      <c r="B16" s="9" t="s">
        <v>205</v>
      </c>
      <c r="C16" s="7" t="str">
        <f t="shared" si="0"/>
        <v>o Daniel</v>
      </c>
      <c r="D16">
        <v>1</v>
      </c>
      <c r="E16">
        <v>2</v>
      </c>
      <c r="F16">
        <v>2</v>
      </c>
      <c r="G16">
        <v>1</v>
      </c>
    </row>
    <row r="17" spans="1:7" x14ac:dyDescent="0.25">
      <c r="A17" s="8" t="s">
        <v>247</v>
      </c>
      <c r="B17" s="9" t="s">
        <v>206</v>
      </c>
      <c r="C17" s="7" t="str">
        <f t="shared" si="0"/>
        <v>p James</v>
      </c>
      <c r="D17">
        <v>1</v>
      </c>
      <c r="E17">
        <v>2</v>
      </c>
      <c r="F17">
        <v>2</v>
      </c>
      <c r="G17">
        <v>1</v>
      </c>
    </row>
    <row r="18" spans="1:7" x14ac:dyDescent="0.25">
      <c r="A18" s="7" t="s">
        <v>248</v>
      </c>
      <c r="B18" s="7" t="s">
        <v>207</v>
      </c>
      <c r="C18" s="7" t="str">
        <f t="shared" si="0"/>
        <v>q Hélène</v>
      </c>
      <c r="D18">
        <v>1</v>
      </c>
      <c r="E18">
        <v>2</v>
      </c>
      <c r="F18">
        <v>2</v>
      </c>
      <c r="G18">
        <v>1</v>
      </c>
    </row>
    <row r="19" spans="1:7" x14ac:dyDescent="0.25">
      <c r="A19" s="8" t="s">
        <v>249</v>
      </c>
      <c r="B19" s="7" t="s">
        <v>208</v>
      </c>
      <c r="C19" s="7" t="str">
        <f t="shared" si="0"/>
        <v>r Igor</v>
      </c>
      <c r="D19">
        <v>1</v>
      </c>
      <c r="E19">
        <v>2</v>
      </c>
      <c r="F19">
        <v>2</v>
      </c>
      <c r="G19">
        <v>1</v>
      </c>
    </row>
    <row r="20" spans="1:7" x14ac:dyDescent="0.25">
      <c r="A20" s="7" t="s">
        <v>250</v>
      </c>
      <c r="B20" s="9" t="s">
        <v>209</v>
      </c>
      <c r="C20" s="7" t="str">
        <f t="shared" si="0"/>
        <v>s  David</v>
      </c>
      <c r="D20">
        <v>1</v>
      </c>
      <c r="E20">
        <v>2</v>
      </c>
      <c r="F20">
        <v>2</v>
      </c>
      <c r="G20">
        <v>1</v>
      </c>
    </row>
    <row r="21" spans="1:7" x14ac:dyDescent="0.25">
      <c r="A21" s="8" t="s">
        <v>251</v>
      </c>
      <c r="B21" s="9" t="s">
        <v>210</v>
      </c>
      <c r="C21" s="7" t="str">
        <f t="shared" si="0"/>
        <v>t Charles</v>
      </c>
      <c r="D21">
        <v>1</v>
      </c>
      <c r="E21">
        <v>2</v>
      </c>
      <c r="F21">
        <v>2</v>
      </c>
      <c r="G21">
        <v>1</v>
      </c>
    </row>
    <row r="22" spans="1:7" x14ac:dyDescent="0.25">
      <c r="A22" s="7" t="s">
        <v>252</v>
      </c>
      <c r="B22" s="7" t="s">
        <v>211</v>
      </c>
      <c r="C22" s="7" t="str">
        <f t="shared" si="0"/>
        <v>u Gilles</v>
      </c>
      <c r="D22">
        <v>1</v>
      </c>
      <c r="E22">
        <v>2</v>
      </c>
      <c r="F22">
        <v>2</v>
      </c>
      <c r="G22">
        <v>1</v>
      </c>
    </row>
    <row r="23" spans="1:7" x14ac:dyDescent="0.25">
      <c r="A23" s="8" t="s">
        <v>253</v>
      </c>
      <c r="B23" s="9" t="s">
        <v>212</v>
      </c>
      <c r="C23" s="7" t="str">
        <f t="shared" si="0"/>
        <v>v Roland</v>
      </c>
      <c r="D23">
        <v>1</v>
      </c>
      <c r="E23">
        <v>2</v>
      </c>
      <c r="F23">
        <v>2</v>
      </c>
      <c r="G23">
        <v>1</v>
      </c>
    </row>
    <row r="24" spans="1:7" x14ac:dyDescent="0.25">
      <c r="A24" s="7" t="s">
        <v>254</v>
      </c>
      <c r="B24" s="7" t="s">
        <v>213</v>
      </c>
      <c r="C24" s="7" t="str">
        <f t="shared" si="0"/>
        <v>w Jean Bernard</v>
      </c>
      <c r="D24">
        <v>1</v>
      </c>
      <c r="E24">
        <v>2</v>
      </c>
      <c r="F24">
        <v>2</v>
      </c>
      <c r="G24">
        <v>1</v>
      </c>
    </row>
    <row r="25" spans="1:7" x14ac:dyDescent="0.25">
      <c r="A25" s="8" t="s">
        <v>255</v>
      </c>
      <c r="B25" s="7" t="s">
        <v>214</v>
      </c>
      <c r="C25" s="7" t="str">
        <f t="shared" si="0"/>
        <v>x Nöel</v>
      </c>
      <c r="D25">
        <v>1</v>
      </c>
      <c r="E25">
        <v>2</v>
      </c>
      <c r="F25">
        <v>2</v>
      </c>
      <c r="G25">
        <v>1</v>
      </c>
    </row>
    <row r="26" spans="1:7" x14ac:dyDescent="0.25">
      <c r="A26" s="7" t="s">
        <v>256</v>
      </c>
      <c r="B26" s="7" t="s">
        <v>215</v>
      </c>
      <c r="C26" s="7" t="str">
        <f t="shared" si="0"/>
        <v>y Sophie</v>
      </c>
      <c r="D26">
        <v>1</v>
      </c>
      <c r="E26">
        <v>2</v>
      </c>
      <c r="F26">
        <v>2</v>
      </c>
      <c r="G26">
        <v>1</v>
      </c>
    </row>
    <row r="27" spans="1:7" x14ac:dyDescent="0.25">
      <c r="A27" s="8" t="s">
        <v>257</v>
      </c>
      <c r="B27" s="7" t="s">
        <v>216</v>
      </c>
      <c r="C27" s="7" t="str">
        <f t="shared" si="0"/>
        <v>z Bernard</v>
      </c>
      <c r="D27">
        <v>1</v>
      </c>
      <c r="E27">
        <v>2</v>
      </c>
      <c r="F27">
        <v>2</v>
      </c>
      <c r="G27">
        <v>1</v>
      </c>
    </row>
    <row r="28" spans="1:7" x14ac:dyDescent="0.25">
      <c r="A28" s="7" t="s">
        <v>258</v>
      </c>
      <c r="B28" s="7" t="s">
        <v>217</v>
      </c>
      <c r="C28" s="7" t="str">
        <f t="shared" si="0"/>
        <v>aa Estelle</v>
      </c>
      <c r="D28">
        <v>1</v>
      </c>
      <c r="E28">
        <v>2</v>
      </c>
      <c r="F28">
        <v>2</v>
      </c>
      <c r="G28">
        <v>1</v>
      </c>
    </row>
    <row r="29" spans="1:7" x14ac:dyDescent="0.25">
      <c r="A29" s="8" t="s">
        <v>259</v>
      </c>
      <c r="B29" s="7" t="s">
        <v>218</v>
      </c>
      <c r="C29" s="7" t="str">
        <f t="shared" si="0"/>
        <v>bb Pierre</v>
      </c>
      <c r="D29">
        <v>1</v>
      </c>
      <c r="E29">
        <v>2</v>
      </c>
      <c r="F29">
        <v>2</v>
      </c>
      <c r="G29">
        <v>1</v>
      </c>
    </row>
    <row r="30" spans="1:7" x14ac:dyDescent="0.25">
      <c r="A30" s="7" t="s">
        <v>260</v>
      </c>
      <c r="B30" s="7" t="s">
        <v>219</v>
      </c>
      <c r="C30" s="7" t="str">
        <f t="shared" si="0"/>
        <v>cc Olivier</v>
      </c>
      <c r="D30">
        <v>1</v>
      </c>
      <c r="E30">
        <v>2</v>
      </c>
      <c r="F30">
        <v>2</v>
      </c>
      <c r="G30">
        <v>1</v>
      </c>
    </row>
    <row r="31" spans="1:7" x14ac:dyDescent="0.25">
      <c r="A31" s="8" t="s">
        <v>261</v>
      </c>
      <c r="B31" s="7" t="s">
        <v>220</v>
      </c>
      <c r="C31" s="7" t="str">
        <f t="shared" si="0"/>
        <v>dd Jean Marc</v>
      </c>
      <c r="D31">
        <v>1</v>
      </c>
      <c r="E31">
        <v>2</v>
      </c>
      <c r="F31">
        <v>2</v>
      </c>
      <c r="G31">
        <v>1</v>
      </c>
    </row>
    <row r="32" spans="1:7" x14ac:dyDescent="0.25">
      <c r="A32" s="7" t="s">
        <v>262</v>
      </c>
      <c r="B32" s="9" t="s">
        <v>221</v>
      </c>
      <c r="C32" s="7" t="str">
        <f t="shared" si="0"/>
        <v>ee Renzo</v>
      </c>
      <c r="D32">
        <v>1</v>
      </c>
      <c r="E32">
        <v>2</v>
      </c>
      <c r="F32">
        <v>2</v>
      </c>
      <c r="G32">
        <v>1</v>
      </c>
    </row>
    <row r="33" spans="1:6" x14ac:dyDescent="0.25">
      <c r="A33" s="10"/>
      <c r="B33" s="9"/>
      <c r="C33" s="7" t="str">
        <f t="shared" si="0"/>
        <v xml:space="preserve"> </v>
      </c>
    </row>
    <row r="34" spans="1:6" x14ac:dyDescent="0.25">
      <c r="A34" s="10"/>
      <c r="B34" s="9"/>
      <c r="C34" s="7" t="str">
        <f t="shared" si="0"/>
        <v xml:space="preserve"> </v>
      </c>
    </row>
    <row r="35" spans="1:6" x14ac:dyDescent="0.25">
      <c r="A35" s="10"/>
      <c r="B35" s="9"/>
      <c r="C35" s="7" t="str">
        <f t="shared" si="0"/>
        <v xml:space="preserve"> </v>
      </c>
    </row>
    <row r="36" spans="1:6" x14ac:dyDescent="0.25">
      <c r="A36" s="10"/>
      <c r="B36" s="9"/>
      <c r="C36" s="7" t="str">
        <f t="shared" si="0"/>
        <v xml:space="preserve"> </v>
      </c>
    </row>
    <row r="37" spans="1:6" x14ac:dyDescent="0.25">
      <c r="A37" s="10"/>
      <c r="B37" s="9"/>
      <c r="C37" s="7" t="str">
        <f t="shared" si="0"/>
        <v xml:space="preserve"> </v>
      </c>
    </row>
    <row r="38" spans="1:6" x14ac:dyDescent="0.25">
      <c r="A38" s="10"/>
      <c r="B38" s="9"/>
      <c r="C38" s="7" t="str">
        <f t="shared" si="0"/>
        <v xml:space="preserve"> </v>
      </c>
    </row>
    <row r="39" spans="1:6" x14ac:dyDescent="0.25">
      <c r="A39" s="4"/>
      <c r="B39" s="4"/>
    </row>
    <row r="40" spans="1:6" x14ac:dyDescent="0.25">
      <c r="A40" s="4"/>
      <c r="B40" s="4"/>
    </row>
    <row r="41" spans="1:6" x14ac:dyDescent="0.25">
      <c r="A41" s="4"/>
      <c r="B41" s="4"/>
    </row>
    <row r="43" spans="1:6" x14ac:dyDescent="0.25">
      <c r="D43" s="5"/>
      <c r="E43" s="6"/>
      <c r="F43" s="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O84"/>
  <sheetViews>
    <sheetView showZeros="0" tabSelected="1" topLeftCell="A19" zoomScaleNormal="100" zoomScalePageLayoutView="150" workbookViewId="0">
      <selection activeCell="C2" sqref="C2"/>
    </sheetView>
  </sheetViews>
  <sheetFormatPr baseColWidth="10" defaultColWidth="12.42578125" defaultRowHeight="16.5" x14ac:dyDescent="0.25"/>
  <cols>
    <col min="1" max="2" width="14.42578125" style="1" customWidth="1"/>
    <col min="3" max="3" width="71.85546875" style="1" bestFit="1" customWidth="1"/>
    <col min="4" max="4" width="21" style="1" customWidth="1"/>
    <col min="5" max="5" width="7.7109375" style="1" customWidth="1"/>
    <col min="6" max="6" width="37.5703125" style="1" customWidth="1"/>
    <col min="7" max="8" width="9.85546875" style="1" customWidth="1"/>
    <col min="9" max="9" width="10.140625" style="1" customWidth="1"/>
    <col min="10" max="10" width="16.28515625" style="1" customWidth="1"/>
    <col min="11" max="12" width="24.42578125" style="1" customWidth="1"/>
    <col min="13" max="16384" width="12.42578125" style="1"/>
  </cols>
  <sheetData>
    <row r="1" spans="1:15" x14ac:dyDescent="0.25">
      <c r="A1" s="15" t="s">
        <v>29</v>
      </c>
      <c r="B1" s="16"/>
      <c r="C1" s="16"/>
      <c r="D1" s="16"/>
      <c r="E1" s="16"/>
      <c r="F1" s="16"/>
      <c r="G1" s="16"/>
      <c r="H1" s="16"/>
      <c r="I1" s="16"/>
      <c r="J1" s="17">
        <v>1</v>
      </c>
      <c r="K1" s="17">
        <v>2</v>
      </c>
      <c r="L1" s="18">
        <v>2</v>
      </c>
      <c r="M1" s="14"/>
      <c r="N1" s="14">
        <v>2</v>
      </c>
      <c r="O1" s="14"/>
    </row>
    <row r="2" spans="1:15" ht="81" customHeight="1" x14ac:dyDescent="0.25">
      <c r="A2" s="19" t="s">
        <v>143</v>
      </c>
      <c r="B2" s="20"/>
      <c r="C2" s="20" t="s">
        <v>317</v>
      </c>
      <c r="D2" s="20"/>
      <c r="E2" s="20"/>
      <c r="F2" s="20"/>
      <c r="G2" s="20"/>
      <c r="H2" s="20"/>
      <c r="I2" s="20"/>
      <c r="J2" s="20"/>
      <c r="K2" s="20"/>
      <c r="L2" s="21"/>
    </row>
    <row r="3" spans="1:15" ht="24.75" customHeight="1" x14ac:dyDescent="0.25">
      <c r="A3" s="22"/>
      <c r="B3" s="22"/>
      <c r="C3" s="23"/>
      <c r="D3" s="23"/>
      <c r="E3" s="23"/>
      <c r="F3" s="23"/>
      <c r="G3" s="23"/>
      <c r="H3" s="23"/>
      <c r="I3" s="23"/>
      <c r="J3" s="23"/>
      <c r="K3" s="23"/>
      <c r="L3" s="23"/>
    </row>
    <row r="4" spans="1:15" ht="31.5" customHeight="1" x14ac:dyDescent="0.25">
      <c r="A4" s="141" t="s">
        <v>144</v>
      </c>
      <c r="B4" s="142"/>
      <c r="C4" s="143" t="str">
        <f>[1]BD!A5</f>
        <v xml:space="preserve">HAA - LICENCE PROFESSIONNELLE </v>
      </c>
      <c r="D4" s="143"/>
      <c r="E4" s="143"/>
      <c r="F4" s="143"/>
      <c r="G4" s="143"/>
      <c r="H4" s="143"/>
      <c r="I4" s="143"/>
      <c r="J4" s="143"/>
      <c r="K4" s="143"/>
      <c r="L4" s="144"/>
    </row>
    <row r="5" spans="1:15" ht="6.75" customHeight="1" x14ac:dyDescent="0.25">
      <c r="A5" s="24"/>
      <c r="B5" s="24"/>
      <c r="C5" s="25"/>
      <c r="D5" s="25"/>
      <c r="E5" s="25"/>
      <c r="F5" s="25"/>
      <c r="G5" s="25"/>
      <c r="H5" s="25"/>
      <c r="I5" s="25"/>
      <c r="J5" s="25"/>
      <c r="K5" s="25"/>
      <c r="L5" s="25"/>
    </row>
    <row r="6" spans="1:15" ht="30.75" customHeight="1" x14ac:dyDescent="0.25">
      <c r="A6" s="145" t="s">
        <v>155</v>
      </c>
      <c r="B6" s="146"/>
      <c r="C6" s="146"/>
      <c r="D6" s="146"/>
      <c r="E6" s="146"/>
      <c r="F6" s="146"/>
      <c r="G6" s="146"/>
      <c r="H6" s="146"/>
      <c r="I6" s="146"/>
      <c r="J6" s="146"/>
      <c r="K6" s="146"/>
      <c r="L6" s="147"/>
    </row>
    <row r="7" spans="1:15" ht="5.0999999999999996" customHeight="1" x14ac:dyDescent="0.25">
      <c r="A7" s="26"/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</row>
    <row r="8" spans="1:15" ht="27" customHeight="1" x14ac:dyDescent="0.25">
      <c r="A8" s="148" t="s">
        <v>7</v>
      </c>
      <c r="B8" s="149"/>
      <c r="C8" s="149"/>
      <c r="D8" s="149"/>
      <c r="E8" s="149"/>
      <c r="F8" s="149"/>
      <c r="G8" s="149"/>
      <c r="H8" s="149"/>
      <c r="I8" s="149"/>
      <c r="J8" s="149"/>
      <c r="K8" s="149"/>
      <c r="L8" s="150"/>
    </row>
    <row r="9" spans="1:15" ht="9" customHeight="1" x14ac:dyDescent="0.25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</row>
    <row r="10" spans="1:15" s="2" customFormat="1" ht="32.25" customHeight="1" x14ac:dyDescent="0.25">
      <c r="A10" s="151" t="s">
        <v>30</v>
      </c>
      <c r="B10" s="152"/>
      <c r="C10" s="152"/>
      <c r="D10" s="152"/>
      <c r="E10" s="152"/>
      <c r="F10" s="153"/>
      <c r="G10" s="157" t="s">
        <v>10</v>
      </c>
      <c r="H10" s="158"/>
      <c r="I10" s="159"/>
      <c r="J10" s="27" t="s">
        <v>11</v>
      </c>
      <c r="K10" s="141" t="s">
        <v>12</v>
      </c>
      <c r="L10" s="163"/>
    </row>
    <row r="11" spans="1:15" s="2" customFormat="1" ht="22.5" customHeight="1" x14ac:dyDescent="0.25">
      <c r="A11" s="154"/>
      <c r="B11" s="155"/>
      <c r="C11" s="155"/>
      <c r="D11" s="155"/>
      <c r="E11" s="155"/>
      <c r="F11" s="156"/>
      <c r="G11" s="160"/>
      <c r="H11" s="161"/>
      <c r="I11" s="162"/>
      <c r="J11" s="28">
        <f>SUM(Tab_Page2[TOTAL en HTD])</f>
        <v>57</v>
      </c>
      <c r="K11" s="164" t="s">
        <v>13</v>
      </c>
      <c r="L11" s="165"/>
    </row>
    <row r="12" spans="1:15" s="3" customFormat="1" ht="51" customHeight="1" x14ac:dyDescent="0.25">
      <c r="A12" s="29" t="s">
        <v>16</v>
      </c>
      <c r="B12" s="29" t="s">
        <v>17</v>
      </c>
      <c r="C12" s="29" t="s">
        <v>8</v>
      </c>
      <c r="D12" s="30" t="s">
        <v>32</v>
      </c>
      <c r="E12" s="31" t="s">
        <v>31</v>
      </c>
      <c r="F12" s="29" t="s">
        <v>9</v>
      </c>
      <c r="G12" s="32" t="s">
        <v>4</v>
      </c>
      <c r="H12" s="32" t="s">
        <v>5</v>
      </c>
      <c r="I12" s="32" t="s">
        <v>154</v>
      </c>
      <c r="J12" s="33" t="s">
        <v>145</v>
      </c>
      <c r="K12" s="33" t="s">
        <v>146</v>
      </c>
      <c r="L12" s="34" t="s">
        <v>147</v>
      </c>
    </row>
    <row r="13" spans="1:15" ht="24.95" customHeight="1" x14ac:dyDescent="0.25">
      <c r="A13" s="35">
        <v>1</v>
      </c>
      <c r="B13" s="35" t="s">
        <v>263</v>
      </c>
      <c r="C13" s="36" t="s">
        <v>157</v>
      </c>
      <c r="D13" s="36"/>
      <c r="E13" s="36"/>
      <c r="F13" s="36"/>
      <c r="G13" s="36">
        <v>0</v>
      </c>
      <c r="H13" s="36"/>
      <c r="I13" s="36"/>
      <c r="J13" s="37">
        <f>Tab_Page2[[#This Row],[CM]]+Tab_Page2[[#This Row],[TD]]+Tab_Page2[[#This Row],[PA]]</f>
        <v>0</v>
      </c>
      <c r="K13" s="36"/>
      <c r="L13" s="38"/>
    </row>
    <row r="14" spans="1:15" ht="24.95" customHeight="1" x14ac:dyDescent="0.25">
      <c r="A14" s="35">
        <v>2</v>
      </c>
      <c r="B14" s="35" t="s">
        <v>264</v>
      </c>
      <c r="C14" s="36" t="s">
        <v>158</v>
      </c>
      <c r="D14" s="36"/>
      <c r="E14" s="36"/>
      <c r="F14" s="36"/>
      <c r="G14" s="36">
        <v>0</v>
      </c>
      <c r="H14" s="36"/>
      <c r="I14" s="36"/>
      <c r="J14" s="37">
        <f>Tab_Page2[[#This Row],[CM]]+Tab_Page2[[#This Row],[TD]]+Tab_Page2[[#This Row],[PA]]</f>
        <v>0</v>
      </c>
      <c r="K14" s="36"/>
      <c r="L14" s="38"/>
    </row>
    <row r="15" spans="1:15" ht="24.95" customHeight="1" x14ac:dyDescent="0.25">
      <c r="A15" s="35">
        <v>3</v>
      </c>
      <c r="B15" s="35" t="s">
        <v>265</v>
      </c>
      <c r="C15" s="36" t="s">
        <v>159</v>
      </c>
      <c r="D15" s="36"/>
      <c r="E15" s="36"/>
      <c r="F15" s="36"/>
      <c r="G15" s="36">
        <v>0</v>
      </c>
      <c r="H15" s="36"/>
      <c r="I15" s="36"/>
      <c r="J15" s="37">
        <f>Tab_Page2[[#This Row],[CM]]+Tab_Page2[[#This Row],[TD]]+Tab_Page2[[#This Row],[PA]]</f>
        <v>0</v>
      </c>
      <c r="K15" s="36"/>
      <c r="L15" s="38"/>
    </row>
    <row r="16" spans="1:15" ht="24.95" customHeight="1" x14ac:dyDescent="0.25">
      <c r="A16" s="35">
        <v>4</v>
      </c>
      <c r="B16" s="35" t="s">
        <v>266</v>
      </c>
      <c r="C16" s="36" t="s">
        <v>160</v>
      </c>
      <c r="D16" s="36"/>
      <c r="E16" s="36"/>
      <c r="F16" s="36"/>
      <c r="G16" s="36">
        <v>0</v>
      </c>
      <c r="H16" s="36"/>
      <c r="I16" s="36"/>
      <c r="J16" s="37">
        <f>Tab_Page2[[#This Row],[CM]]+Tab_Page2[[#This Row],[TD]]+Tab_Page2[[#This Row],[PA]]</f>
        <v>0</v>
      </c>
      <c r="K16" s="36"/>
      <c r="L16" s="38"/>
    </row>
    <row r="17" spans="1:12" ht="24.95" customHeight="1" x14ac:dyDescent="0.25">
      <c r="A17" s="35">
        <v>5</v>
      </c>
      <c r="B17" s="35" t="s">
        <v>267</v>
      </c>
      <c r="C17" s="36" t="s">
        <v>161</v>
      </c>
      <c r="D17" s="36"/>
      <c r="E17" s="36"/>
      <c r="F17" s="36"/>
      <c r="G17" s="36">
        <v>0</v>
      </c>
      <c r="H17" s="36"/>
      <c r="I17" s="36"/>
      <c r="J17" s="37">
        <f>Tab_Page2[[#This Row],[CM]]+Tab_Page2[[#This Row],[TD]]+Tab_Page2[[#This Row],[PA]]</f>
        <v>0</v>
      </c>
      <c r="K17" s="36"/>
      <c r="L17" s="38"/>
    </row>
    <row r="18" spans="1:12" ht="24.95" customHeight="1" x14ac:dyDescent="0.25">
      <c r="A18" s="35">
        <v>6</v>
      </c>
      <c r="B18" s="35" t="s">
        <v>268</v>
      </c>
      <c r="C18" s="36" t="s">
        <v>162</v>
      </c>
      <c r="D18" s="36"/>
      <c r="E18" s="36"/>
      <c r="F18" s="36"/>
      <c r="G18" s="36">
        <v>0</v>
      </c>
      <c r="H18" s="36"/>
      <c r="I18" s="36"/>
      <c r="J18" s="37">
        <f>Tab_Page2[[#This Row],[CM]]+Tab_Page2[[#This Row],[TD]]+Tab_Page2[[#This Row],[PA]]</f>
        <v>0</v>
      </c>
      <c r="K18" s="36"/>
      <c r="L18" s="38"/>
    </row>
    <row r="19" spans="1:12" ht="24.95" customHeight="1" x14ac:dyDescent="0.25">
      <c r="A19" s="35">
        <v>7</v>
      </c>
      <c r="B19" s="35" t="s">
        <v>269</v>
      </c>
      <c r="C19" s="36" t="s">
        <v>202</v>
      </c>
      <c r="D19" s="36"/>
      <c r="E19" s="36"/>
      <c r="F19" s="36"/>
      <c r="G19" s="36">
        <v>0</v>
      </c>
      <c r="H19" s="36"/>
      <c r="I19" s="36"/>
      <c r="J19" s="37">
        <f>Tab_Page2[[#This Row],[CM]]+Tab_Page2[[#This Row],[TD]]+Tab_Page2[[#This Row],[PA]]</f>
        <v>0</v>
      </c>
      <c r="K19" s="36"/>
      <c r="L19" s="38"/>
    </row>
    <row r="20" spans="1:12" ht="24.95" customHeight="1" x14ac:dyDescent="0.25">
      <c r="A20" s="35">
        <v>8</v>
      </c>
      <c r="B20" s="35" t="s">
        <v>270</v>
      </c>
      <c r="C20" s="36" t="s">
        <v>163</v>
      </c>
      <c r="D20" s="36"/>
      <c r="E20" s="36"/>
      <c r="F20" s="36"/>
      <c r="G20" s="36">
        <v>0</v>
      </c>
      <c r="H20" s="36"/>
      <c r="I20" s="36"/>
      <c r="J20" s="37">
        <f>Tab_Page2[[#This Row],[CM]]+Tab_Page2[[#This Row],[TD]]+Tab_Page2[[#This Row],[PA]]</f>
        <v>0</v>
      </c>
      <c r="K20" s="36"/>
      <c r="L20" s="38"/>
    </row>
    <row r="21" spans="1:12" ht="24.95" customHeight="1" x14ac:dyDescent="0.25">
      <c r="A21" s="35">
        <v>9</v>
      </c>
      <c r="B21" s="35" t="s">
        <v>271</v>
      </c>
      <c r="C21" s="36" t="s">
        <v>164</v>
      </c>
      <c r="D21" s="36"/>
      <c r="E21" s="36"/>
      <c r="F21" s="36"/>
      <c r="G21" s="36">
        <v>0</v>
      </c>
      <c r="H21" s="36"/>
      <c r="I21" s="36"/>
      <c r="J21" s="37">
        <f>Tab_Page2[[#This Row],[CM]]+Tab_Page2[[#This Row],[TD]]+Tab_Page2[[#This Row],[PA]]</f>
        <v>0</v>
      </c>
      <c r="K21" s="36"/>
      <c r="L21" s="38"/>
    </row>
    <row r="22" spans="1:12" ht="24.95" customHeight="1" x14ac:dyDescent="0.25">
      <c r="A22" s="35">
        <v>10</v>
      </c>
      <c r="B22" s="35" t="s">
        <v>272</v>
      </c>
      <c r="C22" s="36" t="s">
        <v>165</v>
      </c>
      <c r="D22" s="36"/>
      <c r="E22" s="36"/>
      <c r="F22" s="36"/>
      <c r="G22" s="36">
        <v>0</v>
      </c>
      <c r="H22" s="36"/>
      <c r="I22" s="36"/>
      <c r="J22" s="37">
        <f>Tab_Page2[[#This Row],[CM]]+Tab_Page2[[#This Row],[TD]]+Tab_Page2[[#This Row],[PA]]</f>
        <v>0</v>
      </c>
      <c r="K22" s="36"/>
      <c r="L22" s="38"/>
    </row>
    <row r="23" spans="1:12" ht="24.95" customHeight="1" x14ac:dyDescent="0.25">
      <c r="A23" s="35">
        <v>11</v>
      </c>
      <c r="B23" s="35" t="s">
        <v>273</v>
      </c>
      <c r="C23" s="36" t="s">
        <v>166</v>
      </c>
      <c r="D23" s="36"/>
      <c r="E23" s="36"/>
      <c r="F23" s="36"/>
      <c r="G23" s="36">
        <v>0</v>
      </c>
      <c r="H23" s="36"/>
      <c r="I23" s="36"/>
      <c r="J23" s="37">
        <f>Tab_Page2[[#This Row],[CM]]+Tab_Page2[[#This Row],[TD]]+Tab_Page2[[#This Row],[PA]]</f>
        <v>0</v>
      </c>
      <c r="K23" s="36"/>
      <c r="L23" s="38"/>
    </row>
    <row r="24" spans="1:12" ht="24.95" customHeight="1" x14ac:dyDescent="0.25">
      <c r="A24" s="35">
        <v>12</v>
      </c>
      <c r="B24" s="35" t="s">
        <v>274</v>
      </c>
      <c r="C24" s="36" t="s">
        <v>167</v>
      </c>
      <c r="D24" s="36"/>
      <c r="E24" s="36"/>
      <c r="F24" s="36"/>
      <c r="G24" s="36">
        <v>0</v>
      </c>
      <c r="H24" s="36"/>
      <c r="I24" s="36"/>
      <c r="J24" s="37">
        <f>Tab_Page2[[#This Row],[CM]]+Tab_Page2[[#This Row],[TD]]+Tab_Page2[[#This Row],[PA]]</f>
        <v>0</v>
      </c>
      <c r="K24" s="36"/>
      <c r="L24" s="38"/>
    </row>
    <row r="25" spans="1:12" ht="24.95" customHeight="1" x14ac:dyDescent="0.25">
      <c r="A25" s="35">
        <v>13</v>
      </c>
      <c r="B25" s="35" t="s">
        <v>275</v>
      </c>
      <c r="C25" s="36" t="s">
        <v>168</v>
      </c>
      <c r="D25" s="36"/>
      <c r="E25" s="36"/>
      <c r="F25" s="36"/>
      <c r="G25" s="36">
        <v>0</v>
      </c>
      <c r="H25" s="36"/>
      <c r="I25" s="36"/>
      <c r="J25" s="37">
        <f>Tab_Page2[[#This Row],[CM]]+Tab_Page2[[#This Row],[TD]]+Tab_Page2[[#This Row],[PA]]</f>
        <v>0</v>
      </c>
      <c r="K25" s="36"/>
      <c r="L25" s="38"/>
    </row>
    <row r="26" spans="1:12" ht="24.95" customHeight="1" x14ac:dyDescent="0.25">
      <c r="A26" s="35">
        <v>14</v>
      </c>
      <c r="B26" s="35" t="s">
        <v>276</v>
      </c>
      <c r="C26" s="36" t="s">
        <v>169</v>
      </c>
      <c r="D26" s="36"/>
      <c r="E26" s="36"/>
      <c r="F26" s="36"/>
      <c r="G26" s="36">
        <v>0</v>
      </c>
      <c r="H26" s="36"/>
      <c r="I26" s="36"/>
      <c r="J26" s="37">
        <f>Tab_Page2[[#This Row],[CM]]+Tab_Page2[[#This Row],[TD]]+Tab_Page2[[#This Row],[PA]]</f>
        <v>0</v>
      </c>
      <c r="K26" s="36"/>
      <c r="L26" s="38"/>
    </row>
    <row r="27" spans="1:12" x14ac:dyDescent="0.25">
      <c r="A27" s="35">
        <v>15</v>
      </c>
      <c r="B27" s="35" t="s">
        <v>277</v>
      </c>
      <c r="C27" s="36" t="s">
        <v>170</v>
      </c>
      <c r="D27" s="36"/>
      <c r="E27" s="36"/>
      <c r="F27" s="36"/>
      <c r="G27" s="36">
        <v>0</v>
      </c>
      <c r="H27" s="36"/>
      <c r="I27" s="36"/>
      <c r="J27" s="37">
        <f>Tab_Page2[[#This Row],[CM]]+Tab_Page2[[#This Row],[TD]]+Tab_Page2[[#This Row],[PA]]</f>
        <v>0</v>
      </c>
      <c r="K27" s="36"/>
      <c r="L27" s="38"/>
    </row>
    <row r="28" spans="1:12" x14ac:dyDescent="0.25">
      <c r="A28" s="35">
        <v>16</v>
      </c>
      <c r="B28" s="35" t="s">
        <v>278</v>
      </c>
      <c r="C28" s="36" t="s">
        <v>171</v>
      </c>
      <c r="D28" s="36"/>
      <c r="E28" s="36"/>
      <c r="F28" s="36"/>
      <c r="G28" s="36">
        <v>0</v>
      </c>
      <c r="H28" s="36"/>
      <c r="I28" s="36"/>
      <c r="J28" s="37">
        <f>Tab_Page2[[#This Row],[CM]]+Tab_Page2[[#This Row],[TD]]+Tab_Page2[[#This Row],[PA]]</f>
        <v>0</v>
      </c>
      <c r="K28" s="36"/>
      <c r="L28" s="38"/>
    </row>
    <row r="29" spans="1:12" x14ac:dyDescent="0.25">
      <c r="A29" s="35">
        <v>17</v>
      </c>
      <c r="B29" s="35" t="s">
        <v>279</v>
      </c>
      <c r="C29" s="36" t="s">
        <v>172</v>
      </c>
      <c r="D29" s="36"/>
      <c r="E29" s="36"/>
      <c r="F29" s="36"/>
      <c r="G29" s="36">
        <v>0</v>
      </c>
      <c r="H29" s="36"/>
      <c r="I29" s="36"/>
      <c r="J29" s="37">
        <f>Tab_Page2[[#This Row],[CM]]+Tab_Page2[[#This Row],[TD]]+Tab_Page2[[#This Row],[PA]]</f>
        <v>0</v>
      </c>
      <c r="K29" s="36"/>
      <c r="L29" s="38"/>
    </row>
    <row r="30" spans="1:12" x14ac:dyDescent="0.25">
      <c r="A30" s="35">
        <v>18</v>
      </c>
      <c r="B30" s="35" t="s">
        <v>280</v>
      </c>
      <c r="C30" s="36" t="s">
        <v>173</v>
      </c>
      <c r="D30" s="36"/>
      <c r="E30" s="36"/>
      <c r="F30" s="36"/>
      <c r="G30" s="36">
        <v>0</v>
      </c>
      <c r="H30" s="36"/>
      <c r="I30" s="36"/>
      <c r="J30" s="37">
        <f>Tab_Page2[[#This Row],[CM]]+Tab_Page2[[#This Row],[TD]]+Tab_Page2[[#This Row],[PA]]</f>
        <v>0</v>
      </c>
      <c r="K30" s="36"/>
      <c r="L30" s="38"/>
    </row>
    <row r="31" spans="1:12" x14ac:dyDescent="0.25">
      <c r="A31" s="35">
        <v>19</v>
      </c>
      <c r="B31" s="35" t="s">
        <v>281</v>
      </c>
      <c r="C31" s="36" t="s">
        <v>174</v>
      </c>
      <c r="D31" s="36"/>
      <c r="E31" s="36"/>
      <c r="F31" s="36"/>
      <c r="G31" s="36">
        <v>0</v>
      </c>
      <c r="H31" s="36"/>
      <c r="I31" s="36"/>
      <c r="J31" s="37">
        <f>Tab_Page2[[#This Row],[CM]]+Tab_Page2[[#This Row],[TD]]+Tab_Page2[[#This Row],[PA]]</f>
        <v>0</v>
      </c>
      <c r="K31" s="36"/>
      <c r="L31" s="38"/>
    </row>
    <row r="32" spans="1:12" x14ac:dyDescent="0.25">
      <c r="A32" s="35">
        <v>20</v>
      </c>
      <c r="B32" s="35" t="s">
        <v>282</v>
      </c>
      <c r="C32" s="36" t="s">
        <v>175</v>
      </c>
      <c r="D32" s="36"/>
      <c r="E32" s="36"/>
      <c r="F32" s="36"/>
      <c r="G32" s="36">
        <v>0</v>
      </c>
      <c r="H32" s="36"/>
      <c r="I32" s="36"/>
      <c r="J32" s="37">
        <f>Tab_Page2[[#This Row],[CM]]+Tab_Page2[[#This Row],[TD]]+Tab_Page2[[#This Row],[PA]]</f>
        <v>0</v>
      </c>
      <c r="K32" s="36"/>
      <c r="L32" s="38"/>
    </row>
    <row r="33" spans="1:12" x14ac:dyDescent="0.25">
      <c r="A33" s="35">
        <v>21</v>
      </c>
      <c r="B33" s="35" t="s">
        <v>283</v>
      </c>
      <c r="C33" s="36" t="s">
        <v>176</v>
      </c>
      <c r="D33" s="36"/>
      <c r="E33" s="36"/>
      <c r="F33" s="36"/>
      <c r="G33" s="36">
        <v>0</v>
      </c>
      <c r="H33" s="36"/>
      <c r="I33" s="36"/>
      <c r="J33" s="37">
        <f>Tab_Page2[[#This Row],[CM]]+Tab_Page2[[#This Row],[TD]]+Tab_Page2[[#This Row],[PA]]</f>
        <v>0</v>
      </c>
      <c r="K33" s="36"/>
      <c r="L33" s="38"/>
    </row>
    <row r="34" spans="1:12" x14ac:dyDescent="0.25">
      <c r="A34" s="35">
        <v>22</v>
      </c>
      <c r="B34" s="35" t="s">
        <v>284</v>
      </c>
      <c r="C34" s="36" t="s">
        <v>177</v>
      </c>
      <c r="D34" s="36"/>
      <c r="E34" s="36"/>
      <c r="F34" s="36"/>
      <c r="G34" s="36">
        <v>0</v>
      </c>
      <c r="H34" s="36"/>
      <c r="I34" s="36"/>
      <c r="J34" s="37">
        <f>Tab_Page2[[#This Row],[CM]]+Tab_Page2[[#This Row],[TD]]+Tab_Page2[[#This Row],[PA]]</f>
        <v>0</v>
      </c>
      <c r="K34" s="36"/>
      <c r="L34" s="38"/>
    </row>
    <row r="35" spans="1:12" x14ac:dyDescent="0.25">
      <c r="A35" s="35">
        <v>23</v>
      </c>
      <c r="B35" s="35" t="s">
        <v>285</v>
      </c>
      <c r="C35" s="36" t="s">
        <v>178</v>
      </c>
      <c r="D35" s="36"/>
      <c r="E35" s="36"/>
      <c r="F35" s="36"/>
      <c r="G35" s="36">
        <v>0</v>
      </c>
      <c r="H35" s="36"/>
      <c r="I35" s="36"/>
      <c r="J35" s="37">
        <f>Tab_Page2[[#This Row],[CM]]+Tab_Page2[[#This Row],[TD]]+Tab_Page2[[#This Row],[PA]]</f>
        <v>0</v>
      </c>
      <c r="K35" s="36"/>
      <c r="L35" s="38"/>
    </row>
    <row r="36" spans="1:12" x14ac:dyDescent="0.25">
      <c r="A36" s="35">
        <v>24</v>
      </c>
      <c r="B36" s="35" t="s">
        <v>286</v>
      </c>
      <c r="C36" s="36" t="s">
        <v>179</v>
      </c>
      <c r="D36" s="36"/>
      <c r="E36" s="36"/>
      <c r="F36" s="36"/>
      <c r="G36" s="36">
        <v>0</v>
      </c>
      <c r="H36" s="36"/>
      <c r="I36" s="36"/>
      <c r="J36" s="37">
        <f>Tab_Page2[[#This Row],[CM]]+Tab_Page2[[#This Row],[TD]]+Tab_Page2[[#This Row],[PA]]</f>
        <v>0</v>
      </c>
      <c r="K36" s="36"/>
      <c r="L36" s="38"/>
    </row>
    <row r="37" spans="1:12" x14ac:dyDescent="0.25">
      <c r="A37" s="35">
        <v>25</v>
      </c>
      <c r="B37" s="35" t="s">
        <v>287</v>
      </c>
      <c r="C37" s="36" t="s">
        <v>202</v>
      </c>
      <c r="D37" s="36"/>
      <c r="E37" s="36"/>
      <c r="F37" s="36"/>
      <c r="G37" s="36">
        <v>0</v>
      </c>
      <c r="H37" s="36"/>
      <c r="I37" s="36"/>
      <c r="J37" s="37">
        <f>Tab_Page2[[#This Row],[CM]]+Tab_Page2[[#This Row],[TD]]+Tab_Page2[[#This Row],[PA]]</f>
        <v>0</v>
      </c>
      <c r="K37" s="36"/>
      <c r="L37" s="38"/>
    </row>
    <row r="38" spans="1:12" x14ac:dyDescent="0.25">
      <c r="A38" s="35">
        <v>26</v>
      </c>
      <c r="B38" s="35" t="s">
        <v>288</v>
      </c>
      <c r="C38" s="36" t="s">
        <v>180</v>
      </c>
      <c r="D38" s="36"/>
      <c r="E38" s="36"/>
      <c r="F38" s="36"/>
      <c r="G38" s="36">
        <v>0</v>
      </c>
      <c r="H38" s="36"/>
      <c r="I38" s="36"/>
      <c r="J38" s="37">
        <f>Tab_Page2[[#This Row],[CM]]+Tab_Page2[[#This Row],[TD]]+Tab_Page2[[#This Row],[PA]]</f>
        <v>0</v>
      </c>
      <c r="K38" s="36"/>
      <c r="L38" s="38"/>
    </row>
    <row r="39" spans="1:12" x14ac:dyDescent="0.25">
      <c r="A39" s="35">
        <v>27</v>
      </c>
      <c r="B39" s="35" t="s">
        <v>289</v>
      </c>
      <c r="C39" s="36" t="s">
        <v>181</v>
      </c>
      <c r="D39" s="36"/>
      <c r="E39" s="36"/>
      <c r="F39" s="36"/>
      <c r="G39" s="36">
        <v>0</v>
      </c>
      <c r="H39" s="36"/>
      <c r="I39" s="36"/>
      <c r="J39" s="37">
        <f>Tab_Page2[[#This Row],[CM]]+Tab_Page2[[#This Row],[TD]]+Tab_Page2[[#This Row],[PA]]</f>
        <v>0</v>
      </c>
      <c r="K39" s="36"/>
      <c r="L39" s="38"/>
    </row>
    <row r="40" spans="1:12" x14ac:dyDescent="0.25">
      <c r="A40" s="35">
        <v>28</v>
      </c>
      <c r="B40" s="35" t="s">
        <v>273</v>
      </c>
      <c r="C40" s="36" t="s">
        <v>166</v>
      </c>
      <c r="D40" s="36"/>
      <c r="E40" s="36"/>
      <c r="F40" s="36"/>
      <c r="G40" s="36">
        <v>0</v>
      </c>
      <c r="H40" s="36"/>
      <c r="I40" s="36"/>
      <c r="J40" s="37">
        <f>Tab_Page2[[#This Row],[CM]]+Tab_Page2[[#This Row],[TD]]+Tab_Page2[[#This Row],[PA]]</f>
        <v>0</v>
      </c>
      <c r="K40" s="36"/>
      <c r="L40" s="38"/>
    </row>
    <row r="41" spans="1:12" x14ac:dyDescent="0.25">
      <c r="A41" s="35">
        <v>29</v>
      </c>
      <c r="B41" s="35" t="s">
        <v>290</v>
      </c>
      <c r="C41" s="36" t="s">
        <v>167</v>
      </c>
      <c r="D41" s="36"/>
      <c r="E41" s="36"/>
      <c r="F41" s="36"/>
      <c r="G41" s="36">
        <v>0</v>
      </c>
      <c r="H41" s="36"/>
      <c r="I41" s="36"/>
      <c r="J41" s="37">
        <f>Tab_Page2[[#This Row],[CM]]+Tab_Page2[[#This Row],[TD]]+Tab_Page2[[#This Row],[PA]]</f>
        <v>0</v>
      </c>
      <c r="K41" s="36"/>
      <c r="L41" s="38"/>
    </row>
    <row r="42" spans="1:12" x14ac:dyDescent="0.25">
      <c r="A42" s="35">
        <v>30</v>
      </c>
      <c r="B42" s="35" t="s">
        <v>291</v>
      </c>
      <c r="C42" s="36" t="s">
        <v>168</v>
      </c>
      <c r="D42" s="36"/>
      <c r="E42" s="36"/>
      <c r="F42" s="36"/>
      <c r="G42" s="36">
        <v>0</v>
      </c>
      <c r="H42" s="36"/>
      <c r="I42" s="36"/>
      <c r="J42" s="37">
        <f>Tab_Page2[[#This Row],[CM]]+Tab_Page2[[#This Row],[TD]]+Tab_Page2[[#This Row],[PA]]</f>
        <v>0</v>
      </c>
      <c r="K42" s="36"/>
      <c r="L42" s="38"/>
    </row>
    <row r="43" spans="1:12" x14ac:dyDescent="0.25">
      <c r="A43" s="35">
        <v>31</v>
      </c>
      <c r="B43" s="35" t="s">
        <v>292</v>
      </c>
      <c r="C43" s="36" t="s">
        <v>182</v>
      </c>
      <c r="D43" s="36"/>
      <c r="E43" s="36"/>
      <c r="F43" s="36"/>
      <c r="G43" s="36">
        <v>0</v>
      </c>
      <c r="H43" s="36"/>
      <c r="I43" s="36"/>
      <c r="J43" s="37">
        <f>Tab_Page2[[#This Row],[CM]]+Tab_Page2[[#This Row],[TD]]+Tab_Page2[[#This Row],[PA]]</f>
        <v>0</v>
      </c>
      <c r="K43" s="36"/>
      <c r="L43" s="38"/>
    </row>
    <row r="44" spans="1:12" x14ac:dyDescent="0.25">
      <c r="A44" s="35">
        <v>32</v>
      </c>
      <c r="B44" s="35" t="s">
        <v>293</v>
      </c>
      <c r="C44" s="36" t="s">
        <v>183</v>
      </c>
      <c r="D44" s="36"/>
      <c r="E44" s="36"/>
      <c r="F44" s="36"/>
      <c r="G44" s="36">
        <v>0</v>
      </c>
      <c r="H44" s="36"/>
      <c r="I44" s="36"/>
      <c r="J44" s="37">
        <f>Tab_Page2[[#This Row],[CM]]+Tab_Page2[[#This Row],[TD]]+Tab_Page2[[#This Row],[PA]]</f>
        <v>0</v>
      </c>
      <c r="K44" s="36"/>
      <c r="L44" s="38"/>
    </row>
    <row r="45" spans="1:12" x14ac:dyDescent="0.25">
      <c r="A45" s="35">
        <v>33</v>
      </c>
      <c r="B45" s="35" t="s">
        <v>294</v>
      </c>
      <c r="C45" s="36" t="s">
        <v>184</v>
      </c>
      <c r="D45" s="36"/>
      <c r="E45" s="36"/>
      <c r="F45" s="36"/>
      <c r="G45" s="36">
        <v>0</v>
      </c>
      <c r="H45" s="36"/>
      <c r="I45" s="36"/>
      <c r="J45" s="37">
        <f>Tab_Page2[[#This Row],[CM]]+Tab_Page2[[#This Row],[TD]]+Tab_Page2[[#This Row],[PA]]</f>
        <v>0</v>
      </c>
      <c r="K45" s="36"/>
      <c r="L45" s="38"/>
    </row>
    <row r="46" spans="1:12" x14ac:dyDescent="0.25">
      <c r="A46" s="35">
        <v>34</v>
      </c>
      <c r="B46" s="35" t="s">
        <v>295</v>
      </c>
      <c r="C46" s="36" t="s">
        <v>173</v>
      </c>
      <c r="D46" s="36"/>
      <c r="E46" s="36"/>
      <c r="F46" s="36"/>
      <c r="G46" s="36">
        <v>0</v>
      </c>
      <c r="H46" s="36"/>
      <c r="I46" s="36"/>
      <c r="J46" s="37">
        <f>Tab_Page2[[#This Row],[CM]]+Tab_Page2[[#This Row],[TD]]+Tab_Page2[[#This Row],[PA]]</f>
        <v>0</v>
      </c>
      <c r="K46" s="36"/>
      <c r="L46" s="38"/>
    </row>
    <row r="47" spans="1:12" x14ac:dyDescent="0.25">
      <c r="A47" s="35">
        <v>35</v>
      </c>
      <c r="B47" s="35" t="s">
        <v>296</v>
      </c>
      <c r="C47" s="36" t="s">
        <v>185</v>
      </c>
      <c r="D47" s="36"/>
      <c r="E47" s="36"/>
      <c r="F47" s="36"/>
      <c r="G47" s="36">
        <v>0</v>
      </c>
      <c r="H47" s="36"/>
      <c r="I47" s="36"/>
      <c r="J47" s="37">
        <f>Tab_Page2[[#This Row],[CM]]+Tab_Page2[[#This Row],[TD]]+Tab_Page2[[#This Row],[PA]]</f>
        <v>0</v>
      </c>
      <c r="K47" s="36"/>
      <c r="L47" s="38"/>
    </row>
    <row r="48" spans="1:12" x14ac:dyDescent="0.25">
      <c r="A48" s="35">
        <v>36</v>
      </c>
      <c r="B48" s="35" t="s">
        <v>297</v>
      </c>
      <c r="C48" s="36" t="s">
        <v>158</v>
      </c>
      <c r="D48" s="36"/>
      <c r="E48" s="36"/>
      <c r="F48" s="36"/>
      <c r="G48" s="36">
        <v>0</v>
      </c>
      <c r="H48" s="36"/>
      <c r="I48" s="36"/>
      <c r="J48" s="37">
        <f>Tab_Page2[[#This Row],[CM]]+Tab_Page2[[#This Row],[TD]]+Tab_Page2[[#This Row],[PA]]</f>
        <v>0</v>
      </c>
      <c r="K48" s="36"/>
      <c r="L48" s="38"/>
    </row>
    <row r="49" spans="1:12" x14ac:dyDescent="0.25">
      <c r="A49" s="35">
        <v>37</v>
      </c>
      <c r="B49" s="35" t="s">
        <v>298</v>
      </c>
      <c r="C49" s="36" t="s">
        <v>186</v>
      </c>
      <c r="D49" s="36"/>
      <c r="E49" s="36"/>
      <c r="F49" s="36"/>
      <c r="G49" s="36">
        <v>54</v>
      </c>
      <c r="H49" s="36"/>
      <c r="I49" s="36"/>
      <c r="J49" s="37">
        <f>Tab_Page2[[#This Row],[CM]]+Tab_Page2[[#This Row],[TD]]+Tab_Page2[[#This Row],[PA]]</f>
        <v>54</v>
      </c>
      <c r="K49" s="36"/>
      <c r="L49" s="38"/>
    </row>
    <row r="50" spans="1:12" x14ac:dyDescent="0.25">
      <c r="A50" s="35">
        <v>38</v>
      </c>
      <c r="B50" s="35" t="s">
        <v>299</v>
      </c>
      <c r="C50" s="36" t="s">
        <v>187</v>
      </c>
      <c r="D50" s="36"/>
      <c r="E50" s="36"/>
      <c r="F50" s="36"/>
      <c r="G50" s="36">
        <v>0</v>
      </c>
      <c r="H50" s="36">
        <v>3</v>
      </c>
      <c r="I50" s="36"/>
      <c r="J50" s="37">
        <f>Tab_Page2[[#This Row],[CM]]+Tab_Page2[[#This Row],[TD]]+Tab_Page2[[#This Row],[PA]]</f>
        <v>3</v>
      </c>
      <c r="K50" s="36"/>
      <c r="L50" s="38"/>
    </row>
    <row r="51" spans="1:12" x14ac:dyDescent="0.25">
      <c r="A51" s="35">
        <v>39</v>
      </c>
      <c r="B51" s="35" t="s">
        <v>268</v>
      </c>
      <c r="C51" s="36" t="s">
        <v>162</v>
      </c>
      <c r="D51" s="36"/>
      <c r="E51" s="36"/>
      <c r="F51" s="36"/>
      <c r="G51" s="36">
        <v>0</v>
      </c>
      <c r="H51" s="36"/>
      <c r="I51" s="36"/>
      <c r="J51" s="37">
        <f>Tab_Page2[[#This Row],[CM]]+Tab_Page2[[#This Row],[TD]]+Tab_Page2[[#This Row],[PA]]</f>
        <v>0</v>
      </c>
      <c r="K51" s="36"/>
      <c r="L51" s="38"/>
    </row>
    <row r="52" spans="1:12" x14ac:dyDescent="0.25">
      <c r="A52" s="35">
        <v>40</v>
      </c>
      <c r="B52" s="35" t="s">
        <v>300</v>
      </c>
      <c r="C52" s="36" t="s">
        <v>188</v>
      </c>
      <c r="D52" s="36"/>
      <c r="E52" s="36"/>
      <c r="F52" s="36"/>
      <c r="G52" s="36">
        <v>0</v>
      </c>
      <c r="H52" s="36"/>
      <c r="I52" s="36"/>
      <c r="J52" s="37">
        <f>Tab_Page2[[#This Row],[CM]]+Tab_Page2[[#This Row],[TD]]+Tab_Page2[[#This Row],[PA]]</f>
        <v>0</v>
      </c>
      <c r="K52" s="36"/>
      <c r="L52" s="38"/>
    </row>
    <row r="53" spans="1:12" x14ac:dyDescent="0.25">
      <c r="A53" s="35">
        <v>41</v>
      </c>
      <c r="B53" s="35" t="s">
        <v>301</v>
      </c>
      <c r="C53" s="36" t="s">
        <v>189</v>
      </c>
      <c r="D53" s="36"/>
      <c r="E53" s="36"/>
      <c r="F53" s="36"/>
      <c r="G53" s="36">
        <v>0</v>
      </c>
      <c r="H53" s="36"/>
      <c r="I53" s="36"/>
      <c r="J53" s="37">
        <f>Tab_Page2[[#This Row],[CM]]+Tab_Page2[[#This Row],[TD]]+Tab_Page2[[#This Row],[PA]]</f>
        <v>0</v>
      </c>
      <c r="K53" s="36"/>
      <c r="L53" s="38"/>
    </row>
    <row r="54" spans="1:12" x14ac:dyDescent="0.25">
      <c r="A54" s="35">
        <v>42</v>
      </c>
      <c r="B54" s="35" t="s">
        <v>302</v>
      </c>
      <c r="C54" s="36" t="s">
        <v>169</v>
      </c>
      <c r="D54" s="36"/>
      <c r="E54" s="36"/>
      <c r="F54" s="36"/>
      <c r="G54" s="36">
        <v>0</v>
      </c>
      <c r="H54" s="36"/>
      <c r="I54" s="36"/>
      <c r="J54" s="37">
        <f>Tab_Page2[[#This Row],[CM]]+Tab_Page2[[#This Row],[TD]]+Tab_Page2[[#This Row],[PA]]</f>
        <v>0</v>
      </c>
      <c r="K54" s="36"/>
      <c r="L54" s="38"/>
    </row>
    <row r="55" spans="1:12" x14ac:dyDescent="0.25">
      <c r="A55" s="35">
        <v>43</v>
      </c>
      <c r="B55" s="35" t="s">
        <v>303</v>
      </c>
      <c r="C55" s="36" t="s">
        <v>190</v>
      </c>
      <c r="D55" s="36"/>
      <c r="E55" s="36"/>
      <c r="F55" s="36"/>
      <c r="G55" s="36">
        <v>0</v>
      </c>
      <c r="H55" s="36"/>
      <c r="I55" s="36"/>
      <c r="J55" s="37">
        <f>Tab_Page2[[#This Row],[CM]]+Tab_Page2[[#This Row],[TD]]+Tab_Page2[[#This Row],[PA]]</f>
        <v>0</v>
      </c>
      <c r="K55" s="36"/>
      <c r="L55" s="38"/>
    </row>
    <row r="56" spans="1:12" x14ac:dyDescent="0.25">
      <c r="A56" s="35">
        <v>44</v>
      </c>
      <c r="B56" s="35" t="s">
        <v>304</v>
      </c>
      <c r="C56" s="36" t="s">
        <v>191</v>
      </c>
      <c r="D56" s="36"/>
      <c r="E56" s="36"/>
      <c r="F56" s="36"/>
      <c r="G56" s="36">
        <v>0</v>
      </c>
      <c r="H56" s="36"/>
      <c r="I56" s="36"/>
      <c r="J56" s="37">
        <f>Tab_Page2[[#This Row],[CM]]+Tab_Page2[[#This Row],[TD]]+Tab_Page2[[#This Row],[PA]]</f>
        <v>0</v>
      </c>
      <c r="K56" s="36"/>
      <c r="L56" s="38"/>
    </row>
    <row r="57" spans="1:12" x14ac:dyDescent="0.25">
      <c r="A57" s="35">
        <v>45</v>
      </c>
      <c r="B57" s="35" t="s">
        <v>305</v>
      </c>
      <c r="C57" s="36" t="s">
        <v>192</v>
      </c>
      <c r="D57" s="36"/>
      <c r="E57" s="36"/>
      <c r="F57" s="36"/>
      <c r="G57" s="36">
        <v>0</v>
      </c>
      <c r="H57" s="36"/>
      <c r="I57" s="36"/>
      <c r="J57" s="37">
        <f>Tab_Page2[[#This Row],[CM]]+Tab_Page2[[#This Row],[TD]]+Tab_Page2[[#This Row],[PA]]</f>
        <v>0</v>
      </c>
      <c r="K57" s="36"/>
      <c r="L57" s="38"/>
    </row>
    <row r="58" spans="1:12" x14ac:dyDescent="0.25">
      <c r="A58" s="35">
        <v>46</v>
      </c>
      <c r="B58" s="35" t="s">
        <v>306</v>
      </c>
      <c r="C58" s="36" t="s">
        <v>193</v>
      </c>
      <c r="D58" s="36"/>
      <c r="E58" s="36"/>
      <c r="F58" s="36"/>
      <c r="G58" s="36">
        <v>0</v>
      </c>
      <c r="H58" s="36"/>
      <c r="I58" s="36"/>
      <c r="J58" s="37">
        <f>Tab_Page2[[#This Row],[CM]]+Tab_Page2[[#This Row],[TD]]+Tab_Page2[[#This Row],[PA]]</f>
        <v>0</v>
      </c>
      <c r="K58" s="36"/>
      <c r="L58" s="38"/>
    </row>
    <row r="59" spans="1:12" x14ac:dyDescent="0.25">
      <c r="A59" s="35">
        <v>47</v>
      </c>
      <c r="B59" s="35" t="s">
        <v>277</v>
      </c>
      <c r="C59" s="36" t="s">
        <v>170</v>
      </c>
      <c r="D59" s="36"/>
      <c r="E59" s="36"/>
      <c r="F59" s="36"/>
      <c r="G59" s="36">
        <v>0</v>
      </c>
      <c r="H59" s="36"/>
      <c r="I59" s="36"/>
      <c r="J59" s="37">
        <f>Tab_Page2[[#This Row],[CM]]+Tab_Page2[[#This Row],[TD]]+Tab_Page2[[#This Row],[PA]]</f>
        <v>0</v>
      </c>
      <c r="K59" s="36"/>
      <c r="L59" s="38"/>
    </row>
    <row r="60" spans="1:12" x14ac:dyDescent="0.25">
      <c r="A60" s="35">
        <v>48</v>
      </c>
      <c r="B60" s="35" t="s">
        <v>307</v>
      </c>
      <c r="C60" s="36" t="s">
        <v>194</v>
      </c>
      <c r="D60" s="36"/>
      <c r="E60" s="36"/>
      <c r="F60" s="36"/>
      <c r="G60" s="36">
        <v>0</v>
      </c>
      <c r="H60" s="36"/>
      <c r="I60" s="36"/>
      <c r="J60" s="37">
        <f>Tab_Page2[[#This Row],[CM]]+Tab_Page2[[#This Row],[TD]]+Tab_Page2[[#This Row],[PA]]</f>
        <v>0</v>
      </c>
      <c r="K60" s="36"/>
      <c r="L60" s="38"/>
    </row>
    <row r="61" spans="1:12" x14ac:dyDescent="0.25">
      <c r="A61" s="35">
        <v>49</v>
      </c>
      <c r="B61" s="35" t="s">
        <v>308</v>
      </c>
      <c r="C61" s="36" t="s">
        <v>175</v>
      </c>
      <c r="D61" s="36"/>
      <c r="E61" s="36"/>
      <c r="F61" s="36"/>
      <c r="G61" s="36">
        <v>0</v>
      </c>
      <c r="H61" s="36"/>
      <c r="I61" s="36"/>
      <c r="J61" s="37">
        <f>Tab_Page2[[#This Row],[CM]]+Tab_Page2[[#This Row],[TD]]+Tab_Page2[[#This Row],[PA]]</f>
        <v>0</v>
      </c>
      <c r="K61" s="36"/>
      <c r="L61" s="38"/>
    </row>
    <row r="62" spans="1:12" x14ac:dyDescent="0.25">
      <c r="A62" s="35">
        <v>50</v>
      </c>
      <c r="B62" s="35" t="s">
        <v>288</v>
      </c>
      <c r="C62" s="36" t="s">
        <v>195</v>
      </c>
      <c r="D62" s="36"/>
      <c r="E62" s="36"/>
      <c r="F62" s="36"/>
      <c r="G62" s="36">
        <v>0</v>
      </c>
      <c r="H62" s="36"/>
      <c r="I62" s="36"/>
      <c r="J62" s="37">
        <f>Tab_Page2[[#This Row],[CM]]+Tab_Page2[[#This Row],[TD]]+Tab_Page2[[#This Row],[PA]]</f>
        <v>0</v>
      </c>
      <c r="K62" s="36"/>
      <c r="L62" s="38"/>
    </row>
    <row r="63" spans="1:12" x14ac:dyDescent="0.25">
      <c r="A63" s="35">
        <v>51</v>
      </c>
      <c r="B63" s="35" t="s">
        <v>309</v>
      </c>
      <c r="C63" s="36" t="s">
        <v>196</v>
      </c>
      <c r="D63" s="36"/>
      <c r="E63" s="36"/>
      <c r="F63" s="36"/>
      <c r="G63" s="36">
        <v>0</v>
      </c>
      <c r="H63" s="36"/>
      <c r="I63" s="36"/>
      <c r="J63" s="37">
        <f>Tab_Page2[[#This Row],[CM]]+Tab_Page2[[#This Row],[TD]]+Tab_Page2[[#This Row],[PA]]</f>
        <v>0</v>
      </c>
      <c r="K63" s="36"/>
      <c r="L63" s="38"/>
    </row>
    <row r="64" spans="1:12" x14ac:dyDescent="0.25">
      <c r="A64" s="35">
        <v>52</v>
      </c>
      <c r="B64" s="35" t="s">
        <v>310</v>
      </c>
      <c r="C64" s="36" t="s">
        <v>197</v>
      </c>
      <c r="D64" s="36"/>
      <c r="E64" s="36"/>
      <c r="F64" s="36"/>
      <c r="G64" s="36">
        <v>0</v>
      </c>
      <c r="H64" s="36"/>
      <c r="I64" s="36"/>
      <c r="J64" s="37">
        <f>Tab_Page2[[#This Row],[CM]]+Tab_Page2[[#This Row],[TD]]+Tab_Page2[[#This Row],[PA]]</f>
        <v>0</v>
      </c>
      <c r="K64" s="36"/>
      <c r="L64" s="38"/>
    </row>
    <row r="65" spans="1:12" x14ac:dyDescent="0.25">
      <c r="A65" s="35">
        <v>53</v>
      </c>
      <c r="B65" s="35" t="s">
        <v>311</v>
      </c>
      <c r="C65" s="36" t="s">
        <v>198</v>
      </c>
      <c r="D65" s="36"/>
      <c r="E65" s="36"/>
      <c r="F65" s="36"/>
      <c r="G65" s="36">
        <v>0</v>
      </c>
      <c r="H65" s="36"/>
      <c r="I65" s="36"/>
      <c r="J65" s="37">
        <f>Tab_Page2[[#This Row],[CM]]+Tab_Page2[[#This Row],[TD]]+Tab_Page2[[#This Row],[PA]]</f>
        <v>0</v>
      </c>
      <c r="K65" s="36"/>
      <c r="L65" s="38"/>
    </row>
    <row r="66" spans="1:12" x14ac:dyDescent="0.25">
      <c r="A66" s="35">
        <v>54</v>
      </c>
      <c r="B66" s="35" t="s">
        <v>312</v>
      </c>
      <c r="C66" s="36" t="s">
        <v>175</v>
      </c>
      <c r="D66" s="36"/>
      <c r="E66" s="36"/>
      <c r="F66" s="36"/>
      <c r="G66" s="36">
        <v>0</v>
      </c>
      <c r="H66" s="36"/>
      <c r="I66" s="36"/>
      <c r="J66" s="37">
        <f>Tab_Page2[[#This Row],[CM]]+Tab_Page2[[#This Row],[TD]]+Tab_Page2[[#This Row],[PA]]</f>
        <v>0</v>
      </c>
      <c r="K66" s="36"/>
      <c r="L66" s="38"/>
    </row>
    <row r="67" spans="1:12" x14ac:dyDescent="0.25">
      <c r="A67" s="35">
        <v>55</v>
      </c>
      <c r="B67" s="35" t="s">
        <v>313</v>
      </c>
      <c r="C67" s="36" t="s">
        <v>199</v>
      </c>
      <c r="D67" s="36"/>
      <c r="E67" s="36"/>
      <c r="F67" s="36"/>
      <c r="G67" s="36">
        <v>0</v>
      </c>
      <c r="H67" s="36"/>
      <c r="I67" s="36"/>
      <c r="J67" s="37">
        <f>Tab_Page2[[#This Row],[CM]]+Tab_Page2[[#This Row],[TD]]+Tab_Page2[[#This Row],[PA]]</f>
        <v>0</v>
      </c>
      <c r="K67" s="36"/>
      <c r="L67" s="38"/>
    </row>
    <row r="68" spans="1:12" x14ac:dyDescent="0.25">
      <c r="A68" s="35">
        <v>56</v>
      </c>
      <c r="B68" s="35" t="s">
        <v>314</v>
      </c>
      <c r="C68" s="36" t="s">
        <v>200</v>
      </c>
      <c r="D68" s="36"/>
      <c r="E68" s="36"/>
      <c r="F68" s="36"/>
      <c r="G68" s="36">
        <v>0</v>
      </c>
      <c r="H68" s="36"/>
      <c r="I68" s="36"/>
      <c r="J68" s="37">
        <f>Tab_Page2[[#This Row],[CM]]+Tab_Page2[[#This Row],[TD]]+Tab_Page2[[#This Row],[PA]]</f>
        <v>0</v>
      </c>
      <c r="K68" s="36"/>
      <c r="L68" s="38"/>
    </row>
    <row r="69" spans="1:12" x14ac:dyDescent="0.25">
      <c r="A69" s="35">
        <v>57</v>
      </c>
      <c r="B69" s="35" t="s">
        <v>315</v>
      </c>
      <c r="C69" s="36" t="s">
        <v>201</v>
      </c>
      <c r="D69" s="36"/>
      <c r="E69" s="36"/>
      <c r="F69" s="36"/>
      <c r="G69" s="36">
        <v>0</v>
      </c>
      <c r="H69" s="36"/>
      <c r="I69" s="36"/>
      <c r="J69" s="37">
        <f>Tab_Page2[[#This Row],[CM]]+Tab_Page2[[#This Row],[TD]]+Tab_Page2[[#This Row],[PA]]</f>
        <v>0</v>
      </c>
      <c r="K69" s="36"/>
      <c r="L69" s="38"/>
    </row>
    <row r="70" spans="1:12" x14ac:dyDescent="0.25">
      <c r="A70" s="35">
        <v>58</v>
      </c>
      <c r="B70" s="35" t="s">
        <v>316</v>
      </c>
      <c r="C70" s="36" t="s">
        <v>193</v>
      </c>
      <c r="D70" s="36"/>
      <c r="E70" s="36"/>
      <c r="F70" s="36"/>
      <c r="G70" s="36">
        <v>0</v>
      </c>
      <c r="H70" s="36"/>
      <c r="I70" s="36"/>
      <c r="J70" s="37">
        <f>Tab_Page2[[#This Row],[CM]]+Tab_Page2[[#This Row],[TD]]+Tab_Page2[[#This Row],[PA]]</f>
        <v>0</v>
      </c>
      <c r="K70" s="36"/>
      <c r="L70" s="38"/>
    </row>
    <row r="81" spans="2:7" x14ac:dyDescent="0.25">
      <c r="B81" s="1" t="s">
        <v>148</v>
      </c>
      <c r="G81" s="1" t="s">
        <v>149</v>
      </c>
    </row>
    <row r="82" spans="2:7" x14ac:dyDescent="0.25">
      <c r="B82" s="1" t="s">
        <v>150</v>
      </c>
      <c r="G82" s="1" t="s">
        <v>150</v>
      </c>
    </row>
    <row r="84" spans="2:7" x14ac:dyDescent="0.25">
      <c r="B84" s="1" t="s">
        <v>151</v>
      </c>
      <c r="G84" s="1" t="s">
        <v>151</v>
      </c>
    </row>
  </sheetData>
  <mergeCells count="8">
    <mergeCell ref="A4:B4"/>
    <mergeCell ref="C4:L4"/>
    <mergeCell ref="A6:L6"/>
    <mergeCell ref="A8:L8"/>
    <mergeCell ref="A10:F11"/>
    <mergeCell ref="G10:I11"/>
    <mergeCell ref="K10:L10"/>
    <mergeCell ref="K11:L11"/>
  </mergeCells>
  <dataValidations count="5">
    <dataValidation type="list" allowBlank="1" showInputMessage="1" showErrorMessage="1" sqref="E13:E70">
      <formula1>"FI, FC, APP"</formula1>
    </dataValidation>
    <dataValidation type="list" allowBlank="1" showInputMessage="1" showErrorMessage="1" sqref="D3 D5">
      <formula1>#REF!</formula1>
    </dataValidation>
    <dataValidation type="list" allowBlank="1" showInputMessage="1" showErrorMessage="1" sqref="D13:D70">
      <formula1>"L, M, MP, LP"</formula1>
    </dataValidation>
    <dataValidation type="list" allowBlank="1" showInputMessage="1" showErrorMessage="1" sqref="C2">
      <formula1>ListCharge</formula1>
    </dataValidation>
    <dataValidation type="list" allowBlank="1" showInputMessage="1" showErrorMessage="1" sqref="C5 A3:B3">
      <formula1>$R$2:$CG$2</formula1>
    </dataValidation>
  </dataValidations>
  <printOptions horizontalCentered="1"/>
  <pageMargins left="0" right="0.74803149606299213" top="0.59055118110236227" bottom="0.39370078740157483" header="0.51181102362204722" footer="0.51181102362204722"/>
  <pageSetup paperSize="9" scale="32" orientation="landscape" horizontalDpi="4294967292" verticalDpi="4294967292" r:id="rId1"/>
  <headerFooter>
    <oddHeader>&amp;L&amp;"Book Antiqua,Normal"&amp;9&amp;K000000_x000D_</oddHeader>
  </headerFooter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10</xdr:col>
                <xdr:colOff>1562100</xdr:colOff>
                <xdr:row>1</xdr:row>
                <xdr:rowOff>781050</xdr:rowOff>
              </from>
              <to>
                <xdr:col>11</xdr:col>
                <xdr:colOff>1571625</xdr:colOff>
                <xdr:row>2</xdr:row>
                <xdr:rowOff>76200</xdr:rowOff>
              </to>
            </anchor>
          </controlPr>
        </control>
      </mc:Choice>
      <mc:Fallback>
        <control shapeId="2049" r:id="rId4" name="CommandButton1"/>
      </mc:Fallback>
    </mc:AlternateContent>
    <mc:AlternateContent xmlns:mc="http://schemas.openxmlformats.org/markup-compatibility/2006">
      <mc:Choice Requires="x14">
        <control shapeId="2050" r:id="rId6" name="Group Box 2">
          <controlPr defaultSize="0" autoFill="0" autoPict="0">
            <anchor moveWithCells="1">
              <from>
                <xdr:col>3</xdr:col>
                <xdr:colOff>857250</xdr:colOff>
                <xdr:row>1</xdr:row>
                <xdr:rowOff>85725</xdr:rowOff>
              </from>
              <to>
                <xdr:col>4</xdr:col>
                <xdr:colOff>485775</xdr:colOff>
                <xdr:row>1</xdr:row>
                <xdr:rowOff>981075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7" name="Option Button 3">
          <controlPr defaultSize="0" autoFill="0" autoLine="0" autoPict="0">
            <anchor moveWithCells="1">
              <from>
                <xdr:col>3</xdr:col>
                <xdr:colOff>1028700</xdr:colOff>
                <xdr:row>1</xdr:row>
                <xdr:rowOff>266700</xdr:rowOff>
              </from>
              <to>
                <xdr:col>4</xdr:col>
                <xdr:colOff>361950</xdr:colOff>
                <xdr:row>1</xdr:row>
                <xdr:rowOff>504825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8" name="Option Button 4">
          <controlPr defaultSize="0" autoFill="0" autoLine="0" autoPict="0">
            <anchor moveWithCells="1">
              <from>
                <xdr:col>3</xdr:col>
                <xdr:colOff>1038225</xdr:colOff>
                <xdr:row>1</xdr:row>
                <xdr:rowOff>561975</xdr:rowOff>
              </from>
              <to>
                <xdr:col>4</xdr:col>
                <xdr:colOff>371475</xdr:colOff>
                <xdr:row>1</xdr:row>
                <xdr:rowOff>800100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9" name="Group Box 5">
          <controlPr defaultSize="0" autoFill="0" autoPict="0" altText="Intervenez-vous au SFAD ?">
            <anchor moveWithCells="1">
              <from>
                <xdr:col>5</xdr:col>
                <xdr:colOff>228600</xdr:colOff>
                <xdr:row>1</xdr:row>
                <xdr:rowOff>76200</xdr:rowOff>
              </from>
              <to>
                <xdr:col>5</xdr:col>
                <xdr:colOff>1857375</xdr:colOff>
                <xdr:row>1</xdr:row>
                <xdr:rowOff>504825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0" name="Option Button 6">
          <controlPr defaultSize="0" autoFill="0" autoLine="0" autoPict="0">
            <anchor moveWithCells="1">
              <from>
                <xdr:col>5</xdr:col>
                <xdr:colOff>457200</xdr:colOff>
                <xdr:row>1</xdr:row>
                <xdr:rowOff>257175</xdr:rowOff>
              </from>
              <to>
                <xdr:col>5</xdr:col>
                <xdr:colOff>914400</xdr:colOff>
                <xdr:row>1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11" name="Option Button 7">
          <controlPr defaultSize="0" autoFill="0" autoLine="0" autoPict="0">
            <anchor moveWithCells="1">
              <from>
                <xdr:col>5</xdr:col>
                <xdr:colOff>1133475</xdr:colOff>
                <xdr:row>1</xdr:row>
                <xdr:rowOff>266700</xdr:rowOff>
              </from>
              <to>
                <xdr:col>5</xdr:col>
                <xdr:colOff>1590675</xdr:colOff>
                <xdr:row>1</xdr:row>
                <xdr:rowOff>485775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12" name="Group Box 8">
          <controlPr defaultSize="0" autoFill="0" autoPict="0">
            <anchor moveWithCells="1">
              <from>
                <xdr:col>5</xdr:col>
                <xdr:colOff>200025</xdr:colOff>
                <xdr:row>1</xdr:row>
                <xdr:rowOff>666750</xdr:rowOff>
              </from>
              <to>
                <xdr:col>7</xdr:col>
                <xdr:colOff>152400</xdr:colOff>
                <xdr:row>1</xdr:row>
                <xdr:rowOff>990600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13" name="Option Button 9">
          <controlPr defaultSize="0" autoFill="0" autoLine="0" autoPict="0">
            <anchor moveWithCells="1">
              <from>
                <xdr:col>5</xdr:col>
                <xdr:colOff>457200</xdr:colOff>
                <xdr:row>1</xdr:row>
                <xdr:rowOff>762000</xdr:rowOff>
              </from>
              <to>
                <xdr:col>5</xdr:col>
                <xdr:colOff>914400</xdr:colOff>
                <xdr:row>1</xdr:row>
                <xdr:rowOff>981075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4" name="Option Button 10">
          <controlPr defaultSize="0" autoFill="0" autoLine="0" autoPict="0">
            <anchor moveWithCells="1">
              <from>
                <xdr:col>5</xdr:col>
                <xdr:colOff>1133475</xdr:colOff>
                <xdr:row>1</xdr:row>
                <xdr:rowOff>771525</xdr:rowOff>
              </from>
              <to>
                <xdr:col>5</xdr:col>
                <xdr:colOff>1590675</xdr:colOff>
                <xdr:row>1</xdr:row>
                <xdr:rowOff>990600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15" name="Option Button 11">
          <controlPr defaultSize="0" autoFill="0" autoLine="0" autoPict="0">
            <anchor moveWithCells="1">
              <from>
                <xdr:col>8</xdr:col>
                <xdr:colOff>104775</xdr:colOff>
                <xdr:row>1</xdr:row>
                <xdr:rowOff>142875</xdr:rowOff>
              </from>
              <to>
                <xdr:col>9</xdr:col>
                <xdr:colOff>533400</xdr:colOff>
                <xdr:row>1</xdr:row>
                <xdr:rowOff>409575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16" name="Option Button 12">
          <controlPr defaultSize="0" autoFill="0" autoLine="0" autoPict="0">
            <anchor moveWithCells="1">
              <from>
                <xdr:col>8</xdr:col>
                <xdr:colOff>104775</xdr:colOff>
                <xdr:row>1</xdr:row>
                <xdr:rowOff>504825</xdr:rowOff>
              </from>
              <to>
                <xdr:col>9</xdr:col>
                <xdr:colOff>828675</xdr:colOff>
                <xdr:row>1</xdr:row>
                <xdr:rowOff>762000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17" name="Group Box 13">
          <controlPr defaultSize="0" autoFill="0" autoPict="0">
            <anchor moveWithCells="1">
              <from>
                <xdr:col>8</xdr:col>
                <xdr:colOff>57150</xdr:colOff>
                <xdr:row>1</xdr:row>
                <xdr:rowOff>95250</xdr:rowOff>
              </from>
              <to>
                <xdr:col>10</xdr:col>
                <xdr:colOff>438150</xdr:colOff>
                <xdr:row>1</xdr:row>
                <xdr:rowOff>762000</xdr:rowOff>
              </to>
            </anchor>
          </controlPr>
        </control>
      </mc:Choice>
    </mc:AlternateContent>
  </controls>
  <tableParts count="1">
    <tablePart r:id="rId1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H15" sqref="H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BD</vt:lpstr>
      <vt:lpstr>Liste</vt:lpstr>
      <vt:lpstr>page2</vt:lpstr>
      <vt:lpstr>Feuil3</vt:lpstr>
      <vt:lpstr>ListCharge</vt:lpstr>
      <vt:lpstr>tableau1</vt:lpstr>
      <vt:lpstr>page2!Zone_d_impression</vt:lpstr>
      <vt:lpstr>Zone_d_impression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ALEX</cp:lastModifiedBy>
  <cp:lastPrinted>2018-10-23T19:25:53Z</cp:lastPrinted>
  <dcterms:created xsi:type="dcterms:W3CDTF">2018-04-06T14:47:30Z</dcterms:created>
  <dcterms:modified xsi:type="dcterms:W3CDTF">2018-10-23T19:26:00Z</dcterms:modified>
</cp:coreProperties>
</file>