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isaac\Downloads\"/>
    </mc:Choice>
  </mc:AlternateContent>
  <xr:revisionPtr revIDLastSave="0" documentId="13_ncr:1_{7AF57F94-525B-4436-B39B-3FE58484C412}" xr6:coauthVersionLast="36" xr6:coauthVersionMax="36" xr10:uidLastSave="{00000000-0000-0000-0000-000000000000}"/>
  <bookViews>
    <workbookView xWindow="0" yWindow="0" windowWidth="19200" windowHeight="6645" tabRatio="475" xr2:uid="{00000000-000D-0000-FFFF-FFFF00000000}"/>
  </bookViews>
  <sheets>
    <sheet name="Grand Oral 22-5-24 ok" sheetId="22" r:id="rId1"/>
    <sheet name="menu déroulant" sheetId="23" r:id="rId2"/>
  </sheets>
  <externalReferences>
    <externalReference r:id="rId3"/>
  </externalReferences>
  <definedNames>
    <definedName name="CAND">#REF!</definedName>
    <definedName name="COB" localSheetId="0">[1]Candidats!#REF!</definedName>
    <definedName name="COB">#REF!</definedName>
    <definedName name="EPREUVE" localSheetId="0">[1]Candidats!#REF!</definedName>
    <definedName name="EPREUVE">#REF!</definedName>
    <definedName name="g_1" localSheetId="0">'Grand Oral 22-5-24 ok'!$R$9:$R$11</definedName>
    <definedName name="g_1">#REF!</definedName>
    <definedName name="g_2" localSheetId="0">'Grand Oral 22-5-24 ok'!$R$12:$R$14</definedName>
    <definedName name="g_2">#REF!</definedName>
    <definedName name="g_3" localSheetId="0">'Grand Oral 22-5-24 ok'!$R$15:$R$17</definedName>
    <definedName name="g_3">#REF!</definedName>
    <definedName name="g_4" localSheetId="0">'Grand Oral 22-5-24 ok'!$R$18:$R$20</definedName>
    <definedName name="g_4">#REF!</definedName>
    <definedName name="g_5" localSheetId="0">'Grand Oral 22-5-24 ok'!$R$21:$R$23</definedName>
    <definedName name="g_5">#REF!</definedName>
    <definedName name="g_6" localSheetId="0">'Grand Oral 22-5-24 ok'!$R$24:$R$26</definedName>
    <definedName name="g_6">#REF!</definedName>
    <definedName name="g_7" localSheetId="0">'Grand Oral 22-5-24 ok'!$R$27:$R$29</definedName>
    <definedName name="g_7">#REF!</definedName>
    <definedName name="g_8" localSheetId="0">'Grand Oral 22-5-24 ok'!$R$30:$R$31</definedName>
    <definedName name="g_8">#REF!</definedName>
    <definedName name="matière">'menu déroulant'!$D$1:$D$3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W11" i="22" l="1" a="1"/>
  <c r="W11" i="22" s="1"/>
  <c r="W13" i="22" a="1"/>
  <c r="W13" i="22" s="1"/>
  <c r="W15" i="22" a="1"/>
  <c r="W15" i="22" s="1"/>
  <c r="W17" i="22" a="1"/>
  <c r="W17" i="22" s="1"/>
  <c r="W19" i="22" a="1"/>
  <c r="W19" i="22" s="1"/>
  <c r="W21" i="22" a="1"/>
  <c r="W21" i="22" s="1"/>
  <c r="W23" i="22" a="1"/>
  <c r="W23" i="22" s="1"/>
  <c r="W9" i="22" a="1"/>
  <c r="W9" i="22" s="1"/>
  <c r="F46" i="22" l="1"/>
  <c r="E46" i="22" s="1"/>
  <c r="D46" i="22" s="1"/>
  <c r="F44" i="22"/>
  <c r="E44" i="22" s="1"/>
  <c r="D44" i="22" s="1"/>
  <c r="E39" i="22"/>
  <c r="F39" i="22" s="1"/>
  <c r="J36" i="22" l="1"/>
  <c r="K36" i="22"/>
  <c r="L36" i="22"/>
  <c r="H46" i="22"/>
  <c r="H44" i="22"/>
  <c r="G39" i="22"/>
  <c r="G45" i="22" l="1"/>
  <c r="I44" i="22"/>
  <c r="G47" i="22"/>
  <c r="I46" i="22"/>
  <c r="H45" i="22" l="1"/>
  <c r="I45" i="22" s="1"/>
  <c r="F45" i="22"/>
  <c r="E45" i="22" s="1"/>
  <c r="D45" i="22" s="1"/>
  <c r="H47" i="22"/>
  <c r="F47" i="22"/>
  <c r="E47" i="22" s="1"/>
  <c r="D47" i="22" s="1"/>
  <c r="T31" i="22"/>
  <c r="T30" i="22"/>
  <c r="T29" i="22"/>
  <c r="T28" i="22"/>
  <c r="T27" i="22"/>
  <c r="T26" i="22"/>
  <c r="T25" i="22"/>
  <c r="T24" i="22"/>
  <c r="T23" i="22"/>
  <c r="T22" i="22"/>
  <c r="T21" i="22"/>
  <c r="T20" i="22"/>
  <c r="T19" i="22"/>
  <c r="T18" i="22"/>
  <c r="T17" i="22"/>
  <c r="T16" i="22"/>
  <c r="T15" i="22"/>
  <c r="T14" i="22"/>
  <c r="T13" i="22"/>
  <c r="T12" i="22"/>
  <c r="T11" i="22"/>
  <c r="T10" i="22"/>
  <c r="T9" i="22"/>
  <c r="U9" i="22" s="1"/>
  <c r="K9" i="22" a="1"/>
  <c r="K9" i="22" s="1"/>
  <c r="E9" i="22"/>
  <c r="F9" i="22" s="1"/>
  <c r="G9" i="22" s="1"/>
  <c r="H9" i="22" s="1"/>
  <c r="I9" i="22" s="1"/>
  <c r="P8" i="22"/>
  <c r="U3" i="22"/>
  <c r="U2" i="22"/>
  <c r="U1" i="22"/>
  <c r="W10" i="22" l="1" a="1"/>
  <c r="W10" i="22" s="1"/>
  <c r="J39" i="22" a="1"/>
  <c r="J39" i="22" s="1"/>
  <c r="L9" i="22" a="1"/>
  <c r="L9" i="22" s="1"/>
  <c r="J9" i="22" a="1"/>
  <c r="J9" i="22" s="1"/>
  <c r="G48" i="22"/>
  <c r="I47" i="22"/>
  <c r="G10" i="22"/>
  <c r="F10" i="22"/>
  <c r="E10" i="22" s="1"/>
  <c r="U24" i="22"/>
  <c r="U12" i="22"/>
  <c r="U13" i="22"/>
  <c r="U30" i="22"/>
  <c r="U26" i="22"/>
  <c r="U31" i="22"/>
  <c r="U18" i="22"/>
  <c r="U17" i="22"/>
  <c r="U27" i="22"/>
  <c r="W27" i="22" s="1" a="1"/>
  <c r="W27" i="22" s="1"/>
  <c r="U23" i="22"/>
  <c r="U28" i="22"/>
  <c r="U15" i="22"/>
  <c r="U29" i="22"/>
  <c r="U25" i="22"/>
  <c r="W25" i="22" s="1" a="1"/>
  <c r="W25" i="22" s="1"/>
  <c r="U16" i="22"/>
  <c r="H10" i="22"/>
  <c r="G11" i="22" s="1"/>
  <c r="U21" i="22"/>
  <c r="U19" i="22"/>
  <c r="U10" i="22"/>
  <c r="W12" i="22" s="1" a="1"/>
  <c r="W12" i="22" s="1"/>
  <c r="U22" i="22"/>
  <c r="W24" i="22" s="1" a="1"/>
  <c r="W24" i="22" s="1"/>
  <c r="U14" i="22"/>
  <c r="W16" i="22" s="1" a="1"/>
  <c r="W16" i="22" s="1"/>
  <c r="U20" i="22"/>
  <c r="U11" i="22"/>
  <c r="W18" i="22" l="1" a="1"/>
  <c r="W18" i="22" s="1"/>
  <c r="W20" i="22" a="1"/>
  <c r="W20" i="22" s="1"/>
  <c r="W22" i="22" a="1"/>
  <c r="W22" i="22" s="1"/>
  <c r="W29" i="22" a="1"/>
  <c r="W29" i="22" s="1"/>
  <c r="W31" i="22" a="1"/>
  <c r="W31" i="22" s="1"/>
  <c r="W26" i="22" a="1"/>
  <c r="W26" i="22" s="1"/>
  <c r="W28" i="22" a="1"/>
  <c r="W28" i="22" s="1"/>
  <c r="W14" i="22" a="1"/>
  <c r="W14" i="22" s="1"/>
  <c r="W30" i="22" a="1"/>
  <c r="W30" i="22" s="1"/>
  <c r="L39" i="22" a="1"/>
  <c r="L39" i="22" s="1"/>
  <c r="K39" i="22" a="1"/>
  <c r="K39" i="22" s="1"/>
  <c r="H48" i="22"/>
  <c r="F48" i="22"/>
  <c r="E48" i="22" s="1"/>
  <c r="D48" i="22" s="1"/>
  <c r="I10" i="22"/>
  <c r="H11" i="22" s="1"/>
  <c r="G12" i="22" s="1"/>
  <c r="F11" i="22"/>
  <c r="E11" i="22" s="1"/>
  <c r="D11" i="22" s="1"/>
  <c r="D10" i="22"/>
  <c r="M10" i="22" a="1"/>
  <c r="M10" i="22" s="1"/>
  <c r="H16" i="22"/>
  <c r="F16" i="22"/>
  <c r="M40" i="22" l="1"/>
  <c r="G49" i="22"/>
  <c r="I48" i="22"/>
  <c r="N10" i="22"/>
  <c r="J10" i="22" s="1" a="1"/>
  <c r="J10" i="22" s="1"/>
  <c r="E16" i="22"/>
  <c r="D16" i="22" s="1"/>
  <c r="I16" i="22"/>
  <c r="G17" i="22"/>
  <c r="H17" i="22" s="1"/>
  <c r="I11" i="22"/>
  <c r="H12" i="22" s="1"/>
  <c r="F12" i="22"/>
  <c r="M11" i="22" a="1"/>
  <c r="M11" i="22" s="1"/>
  <c r="L10" i="22" l="1" a="1"/>
  <c r="L10" i="22" s="1"/>
  <c r="K10" i="22" a="1"/>
  <c r="K10" i="22" s="1"/>
  <c r="J40" i="22" a="1"/>
  <c r="J40" i="22" s="1"/>
  <c r="K40" i="22" a="1"/>
  <c r="K40" i="22" s="1"/>
  <c r="L40" i="22" a="1"/>
  <c r="L40" i="22" s="1"/>
  <c r="H39" i="22"/>
  <c r="H49" i="22"/>
  <c r="F49" i="22"/>
  <c r="E49" i="22" s="1"/>
  <c r="D49" i="22" s="1"/>
  <c r="M12" i="22" a="1"/>
  <c r="M12" i="22" s="1"/>
  <c r="M41" i="22"/>
  <c r="I17" i="22"/>
  <c r="G18" i="22"/>
  <c r="H18" i="22" s="1"/>
  <c r="E12" i="22"/>
  <c r="D12" i="22" s="1"/>
  <c r="F17" i="22"/>
  <c r="I12" i="22"/>
  <c r="G13" i="22"/>
  <c r="H13" i="22" s="1"/>
  <c r="N11" i="22"/>
  <c r="J41" i="22" s="1" a="1"/>
  <c r="J41" i="22" s="1"/>
  <c r="L11" i="22" l="1" a="1"/>
  <c r="L11" i="22" s="1"/>
  <c r="J11" i="22" a="1"/>
  <c r="J11" i="22" s="1"/>
  <c r="K41" i="22" a="1"/>
  <c r="K41" i="22" s="1"/>
  <c r="L41" i="22" a="1"/>
  <c r="L41" i="22" s="1"/>
  <c r="F40" i="22"/>
  <c r="E40" i="22" s="1"/>
  <c r="D40" i="22" s="1"/>
  <c r="I39" i="22"/>
  <c r="G40" i="22"/>
  <c r="H40" i="22" s="1"/>
  <c r="M42" i="22"/>
  <c r="F18" i="22"/>
  <c r="E18" i="22" s="1"/>
  <c r="D18" i="22" s="1"/>
  <c r="M13" i="22" a="1"/>
  <c r="M13" i="22" s="1"/>
  <c r="G50" i="22"/>
  <c r="I49" i="22"/>
  <c r="F13" i="22"/>
  <c r="E13" i="22" s="1"/>
  <c r="D13" i="22" s="1"/>
  <c r="N12" i="22"/>
  <c r="J12" i="22" s="1" a="1"/>
  <c r="J12" i="22" s="1"/>
  <c r="E17" i="22"/>
  <c r="D17" i="22" s="1"/>
  <c r="K11" i="22" a="1"/>
  <c r="K11" i="22" s="1"/>
  <c r="I18" i="22"/>
  <c r="G19" i="22"/>
  <c r="F19" i="22" s="1"/>
  <c r="I13" i="22"/>
  <c r="J42" i="22" l="1" a="1"/>
  <c r="J42" i="22" s="1"/>
  <c r="H19" i="22"/>
  <c r="I19" i="22" s="1"/>
  <c r="K42" i="22" a="1"/>
  <c r="K42" i="22" s="1"/>
  <c r="M43" i="22"/>
  <c r="L42" i="22" a="1"/>
  <c r="L42" i="22" s="1"/>
  <c r="K12" i="22" a="1"/>
  <c r="K12" i="22" s="1"/>
  <c r="G41" i="22"/>
  <c r="H41" i="22" s="1"/>
  <c r="I40" i="22"/>
  <c r="F41" i="22"/>
  <c r="E41" i="22" s="1"/>
  <c r="D41" i="22" s="1"/>
  <c r="H50" i="22"/>
  <c r="F50" i="22"/>
  <c r="E50" i="22" s="1"/>
  <c r="D50" i="22" s="1"/>
  <c r="M14" i="22" a="1"/>
  <c r="M14" i="22" s="1"/>
  <c r="N13" i="22"/>
  <c r="L43" i="22" s="1" a="1"/>
  <c r="L43" i="22" s="1"/>
  <c r="L12" i="22" a="1"/>
  <c r="L12" i="22" s="1"/>
  <c r="E19" i="22"/>
  <c r="D19" i="22" s="1"/>
  <c r="H14" i="22"/>
  <c r="F14" i="22"/>
  <c r="K43" i="22" l="1" a="1"/>
  <c r="K43" i="22" s="1"/>
  <c r="J43" i="22" a="1"/>
  <c r="J43" i="22" s="1"/>
  <c r="G20" i="22"/>
  <c r="H20" i="22" s="1"/>
  <c r="G21" i="22" s="1"/>
  <c r="H21" i="22" s="1"/>
  <c r="L13" i="22" a="1"/>
  <c r="L13" i="22" s="1"/>
  <c r="J13" i="22" a="1"/>
  <c r="J13" i="22" s="1"/>
  <c r="M44" i="22"/>
  <c r="G42" i="22"/>
  <c r="H42" i="22" s="1"/>
  <c r="F42" i="22"/>
  <c r="E42" i="22" s="1"/>
  <c r="D42" i="22" s="1"/>
  <c r="I41" i="22"/>
  <c r="M15" i="22" a="1"/>
  <c r="M15" i="22" s="1"/>
  <c r="F20" i="22"/>
  <c r="E20" i="22" s="1"/>
  <c r="D20" i="22" s="1"/>
  <c r="G51" i="22"/>
  <c r="I50" i="22"/>
  <c r="K13" i="22" a="1"/>
  <c r="K13" i="22" s="1"/>
  <c r="N14" i="22"/>
  <c r="J44" i="22" s="1" a="1"/>
  <c r="J44" i="22" s="1"/>
  <c r="I14" i="22"/>
  <c r="G15" i="22"/>
  <c r="F15" i="22" s="1"/>
  <c r="E14" i="22"/>
  <c r="D14" i="22" s="1"/>
  <c r="K44" i="22" l="1" a="1"/>
  <c r="K44" i="22" s="1"/>
  <c r="I20" i="22"/>
  <c r="L44" i="22" a="1"/>
  <c r="L44" i="22" s="1"/>
  <c r="M45" i="22"/>
  <c r="L14" i="22" a="1"/>
  <c r="L14" i="22" s="1"/>
  <c r="J14" i="22" a="1"/>
  <c r="J14" i="22" s="1"/>
  <c r="G43" i="22"/>
  <c r="I42" i="22"/>
  <c r="M16" i="22" a="1"/>
  <c r="M16" i="22" s="1"/>
  <c r="F21" i="22"/>
  <c r="E21" i="22" s="1"/>
  <c r="D21" i="22" s="1"/>
  <c r="H51" i="22"/>
  <c r="F51" i="22"/>
  <c r="E51" i="22" s="1"/>
  <c r="D51" i="22" s="1"/>
  <c r="K14" i="22" a="1"/>
  <c r="K14" i="22" s="1"/>
  <c r="N15" i="22"/>
  <c r="J45" i="22" s="1" a="1"/>
  <c r="J45" i="22" s="1"/>
  <c r="E15" i="22"/>
  <c r="D15" i="22" s="1"/>
  <c r="I21" i="22"/>
  <c r="G22" i="22"/>
  <c r="F22" i="22" s="1"/>
  <c r="H15" i="22"/>
  <c r="I15" i="22" s="1"/>
  <c r="L45" i="22" l="1" a="1"/>
  <c r="L45" i="22" s="1"/>
  <c r="K45" i="22" a="1"/>
  <c r="K45" i="22" s="1"/>
  <c r="L15" i="22" a="1"/>
  <c r="L15" i="22" s="1"/>
  <c r="J15" i="22" a="1"/>
  <c r="J15" i="22" s="1"/>
  <c r="M46" i="22"/>
  <c r="K15" i="22" a="1"/>
  <c r="K15" i="22" s="1"/>
  <c r="H43" i="22"/>
  <c r="I43" i="22" s="1"/>
  <c r="F43" i="22"/>
  <c r="E43" i="22" s="1"/>
  <c r="D43" i="22" s="1"/>
  <c r="M17" i="22" a="1"/>
  <c r="M17" i="22" s="1"/>
  <c r="H22" i="22"/>
  <c r="I22" i="22" s="1"/>
  <c r="G52" i="22"/>
  <c r="I51" i="22"/>
  <c r="N16" i="22"/>
  <c r="K46" i="22" s="1" a="1"/>
  <c r="K46" i="22" s="1"/>
  <c r="E22" i="22"/>
  <c r="D22" i="22" s="1"/>
  <c r="J46" i="22" l="1" a="1"/>
  <c r="J46" i="22" s="1"/>
  <c r="G23" i="22"/>
  <c r="H23" i="22" s="1"/>
  <c r="G24" i="22" s="1"/>
  <c r="H24" i="22" s="1"/>
  <c r="L16" i="22" a="1"/>
  <c r="L16" i="22" s="1"/>
  <c r="J16" i="22" a="1"/>
  <c r="J16" i="22" s="1"/>
  <c r="L46" i="22" a="1"/>
  <c r="L46" i="22" s="1"/>
  <c r="M47" i="22"/>
  <c r="H52" i="22"/>
  <c r="F52" i="22"/>
  <c r="E52" i="22" s="1"/>
  <c r="D52" i="22" s="1"/>
  <c r="M18" i="22" a="1"/>
  <c r="M18" i="22" s="1"/>
  <c r="K16" i="22" a="1"/>
  <c r="K16" i="22" s="1"/>
  <c r="N17" i="22"/>
  <c r="L47" i="22" s="1" a="1"/>
  <c r="L47" i="22" s="1"/>
  <c r="I23" i="22"/>
  <c r="K47" i="22" l="1" a="1"/>
  <c r="K47" i="22" s="1"/>
  <c r="F23" i="22"/>
  <c r="F24" i="22"/>
  <c r="E24" i="22" s="1"/>
  <c r="D24" i="22" s="1"/>
  <c r="J47" i="22" a="1"/>
  <c r="J47" i="22" s="1"/>
  <c r="I24" i="22"/>
  <c r="G25" i="22"/>
  <c r="M48" i="22"/>
  <c r="L17" i="22" a="1"/>
  <c r="L17" i="22" s="1"/>
  <c r="J17" i="22" a="1"/>
  <c r="J17" i="22" s="1"/>
  <c r="N18" i="22"/>
  <c r="J48" i="22" s="1" a="1"/>
  <c r="J48" i="22" s="1"/>
  <c r="G53" i="22"/>
  <c r="I52" i="22"/>
  <c r="M19" i="22" a="1"/>
  <c r="M19" i="22" s="1"/>
  <c r="K17" i="22" a="1"/>
  <c r="K17" i="22" s="1"/>
  <c r="E23" i="22"/>
  <c r="D23" i="22" s="1"/>
  <c r="K48" i="22" l="1" a="1"/>
  <c r="K48" i="22" s="1"/>
  <c r="K18" i="22" a="1"/>
  <c r="K18" i="22" s="1"/>
  <c r="L48" i="22" a="1"/>
  <c r="L48" i="22" s="1"/>
  <c r="M49" i="22"/>
  <c r="F25" i="22"/>
  <c r="E25" i="22" s="1"/>
  <c r="D25" i="22" s="1"/>
  <c r="H25" i="22"/>
  <c r="L18" i="22" a="1"/>
  <c r="L18" i="22" s="1"/>
  <c r="J18" i="22" a="1"/>
  <c r="J18" i="22" s="1"/>
  <c r="M20" i="22" a="1"/>
  <c r="M20" i="22" s="1"/>
  <c r="N19" i="22"/>
  <c r="L49" i="22" s="1" a="1"/>
  <c r="L49" i="22" s="1"/>
  <c r="H53" i="22"/>
  <c r="F53" i="22"/>
  <c r="E53" i="22" s="1"/>
  <c r="D53" i="22" s="1"/>
  <c r="K49" i="22" l="1" a="1"/>
  <c r="K49" i="22" s="1"/>
  <c r="J49" i="22" a="1"/>
  <c r="J49" i="22" s="1"/>
  <c r="G26" i="22"/>
  <c r="I25" i="22"/>
  <c r="L19" i="22" a="1"/>
  <c r="L19" i="22" s="1"/>
  <c r="J19" i="22" a="1"/>
  <c r="J19" i="22" s="1"/>
  <c r="M50" i="22"/>
  <c r="K19" i="22" a="1"/>
  <c r="K19" i="22" s="1"/>
  <c r="N20" i="22"/>
  <c r="K50" i="22" s="1" a="1"/>
  <c r="K50" i="22" s="1"/>
  <c r="M21" i="22" a="1"/>
  <c r="M21" i="22" s="1"/>
  <c r="G54" i="22"/>
  <c r="I53" i="22"/>
  <c r="J50" i="22" l="1" a="1"/>
  <c r="J50" i="22" s="1"/>
  <c r="L50" i="22" a="1"/>
  <c r="L50" i="22" s="1"/>
  <c r="M51" i="22"/>
  <c r="L20" i="22" a="1"/>
  <c r="L20" i="22" s="1"/>
  <c r="J20" i="22" a="1"/>
  <c r="J20" i="22" s="1"/>
  <c r="F26" i="22"/>
  <c r="E26" i="22" s="1"/>
  <c r="D26" i="22" s="1"/>
  <c r="H26" i="22"/>
  <c r="K20" i="22" a="1"/>
  <c r="K20" i="22" s="1"/>
  <c r="N21" i="22"/>
  <c r="L51" i="22" s="1" a="1"/>
  <c r="L51" i="22" s="1"/>
  <c r="M22" i="22" a="1"/>
  <c r="M22" i="22" s="1"/>
  <c r="H54" i="22"/>
  <c r="F54" i="22"/>
  <c r="E54" i="22" s="1"/>
  <c r="D54" i="22" s="1"/>
  <c r="I54" i="22" l="1"/>
  <c r="G55" i="22"/>
  <c r="K21" i="22" a="1"/>
  <c r="K21" i="22" s="1"/>
  <c r="J51" i="22" a="1"/>
  <c r="J51" i="22" s="1"/>
  <c r="K51" i="22" a="1"/>
  <c r="K51" i="22" s="1"/>
  <c r="M52" i="22"/>
  <c r="L21" i="22" a="1"/>
  <c r="L21" i="22" s="1"/>
  <c r="J21" i="22" a="1"/>
  <c r="J21" i="22" s="1"/>
  <c r="G27" i="22"/>
  <c r="I26" i="22"/>
  <c r="N22" i="22"/>
  <c r="L52" i="22" s="1" a="1"/>
  <c r="L52" i="22" s="1"/>
  <c r="M23" i="22" a="1"/>
  <c r="M23" i="22" s="1"/>
  <c r="F55" i="22" l="1"/>
  <c r="E55" i="22" s="1"/>
  <c r="D55" i="22" s="1"/>
  <c r="H55" i="22"/>
  <c r="J52" i="22" a="1"/>
  <c r="J52" i="22" s="1"/>
  <c r="K52" i="22" a="1"/>
  <c r="K52" i="22" s="1"/>
  <c r="H27" i="22"/>
  <c r="I27" i="22" s="1"/>
  <c r="F27" i="22"/>
  <c r="E27" i="22" s="1"/>
  <c r="D27" i="22" s="1"/>
  <c r="M53" i="22"/>
  <c r="L22" i="22" a="1"/>
  <c r="L22" i="22" s="1"/>
  <c r="J22" i="22" a="1"/>
  <c r="J22" i="22" s="1"/>
  <c r="K22" i="22" a="1"/>
  <c r="K22" i="22" s="1"/>
  <c r="N23" i="22"/>
  <c r="K23" i="22" s="1" a="1"/>
  <c r="K23" i="22" s="1"/>
  <c r="M24" i="22" a="1"/>
  <c r="M24" i="22" s="1"/>
  <c r="N40" i="22"/>
  <c r="G56" i="22" l="1"/>
  <c r="I55" i="22"/>
  <c r="J53" i="22" a="1"/>
  <c r="J53" i="22" s="1"/>
  <c r="K53" i="22" a="1"/>
  <c r="K53" i="22" s="1"/>
  <c r="L53" i="22" a="1"/>
  <c r="L53" i="22" s="1"/>
  <c r="L23" i="22" a="1"/>
  <c r="L23" i="22" s="1"/>
  <c r="J23" i="22" a="1"/>
  <c r="J23" i="22" s="1"/>
  <c r="M54" i="22"/>
  <c r="M25" i="22" a="1"/>
  <c r="M25" i="22" s="1"/>
  <c r="N24" i="22"/>
  <c r="K54" i="22" s="1" a="1"/>
  <c r="K54" i="22" s="1"/>
  <c r="N41" i="22"/>
  <c r="H56" i="22" l="1"/>
  <c r="F56" i="22"/>
  <c r="E56" i="22" s="1"/>
  <c r="D56" i="22" s="1"/>
  <c r="J54" i="22" a="1"/>
  <c r="J54" i="22" s="1"/>
  <c r="K24" i="22" a="1"/>
  <c r="K24" i="22" s="1"/>
  <c r="J24" i="22" a="1"/>
  <c r="J24" i="22" s="1"/>
  <c r="M55" i="22"/>
  <c r="L54" i="22" a="1"/>
  <c r="L54" i="22" s="1"/>
  <c r="N25" i="22"/>
  <c r="J25" i="22" s="1" a="1"/>
  <c r="J25" i="22" s="1"/>
  <c r="M26" i="22" a="1"/>
  <c r="M26" i="22" s="1"/>
  <c r="L24" i="22" a="1"/>
  <c r="L24" i="22" s="1"/>
  <c r="N42" i="22"/>
  <c r="I56" i="22" l="1"/>
  <c r="G57" i="22"/>
  <c r="J55" i="22" a="1"/>
  <c r="J55" i="22" s="1"/>
  <c r="L55" i="22" a="1"/>
  <c r="L55" i="22" s="1"/>
  <c r="K55" i="22" a="1"/>
  <c r="K55" i="22" s="1"/>
  <c r="M56" i="22"/>
  <c r="V27" i="22"/>
  <c r="V25" i="22"/>
  <c r="M27" i="22" a="1"/>
  <c r="M27" i="22" s="1"/>
  <c r="N26" i="22"/>
  <c r="J26" i="22" s="1" a="1"/>
  <c r="J26" i="22" s="1"/>
  <c r="L25" i="22" a="1"/>
  <c r="L25" i="22" s="1"/>
  <c r="K25" i="22" a="1"/>
  <c r="K25" i="22" s="1"/>
  <c r="V30" i="22"/>
  <c r="V21" i="22"/>
  <c r="V20" i="22"/>
  <c r="V26" i="22"/>
  <c r="V12" i="22"/>
  <c r="V13" i="22"/>
  <c r="V14" i="22"/>
  <c r="V10" i="22"/>
  <c r="V15" i="22"/>
  <c r="V31" i="22"/>
  <c r="V16" i="22"/>
  <c r="V19" i="22"/>
  <c r="V18" i="22"/>
  <c r="V9" i="22"/>
  <c r="V23" i="22"/>
  <c r="V11" i="22"/>
  <c r="V17" i="22"/>
  <c r="V22" i="22"/>
  <c r="V24" i="22"/>
  <c r="V28" i="22"/>
  <c r="V29" i="22"/>
  <c r="N43" i="22"/>
  <c r="F57" i="22" l="1"/>
  <c r="E57" i="22" s="1"/>
  <c r="D57" i="22" s="1"/>
  <c r="H57" i="22"/>
  <c r="I57" i="22" s="1"/>
  <c r="J56" i="22" a="1"/>
  <c r="J56" i="22" s="1"/>
  <c r="L56" i="22" a="1"/>
  <c r="L56" i="22" s="1"/>
  <c r="K56" i="22" a="1"/>
  <c r="K56" i="22" s="1"/>
  <c r="M57" i="22"/>
  <c r="L26" i="22" a="1"/>
  <c r="L26" i="22" s="1"/>
  <c r="K26" i="22" a="1"/>
  <c r="K26" i="22" s="1"/>
  <c r="N27" i="22"/>
  <c r="J27" i="22" s="1" a="1"/>
  <c r="J27" i="22" s="1"/>
  <c r="N44" i="22"/>
  <c r="K57" i="22" l="1" a="1"/>
  <c r="K57" i="22" s="1"/>
  <c r="L57" i="22" a="1"/>
  <c r="L57" i="22" s="1"/>
  <c r="J57" i="22" a="1"/>
  <c r="J57" i="22" s="1"/>
  <c r="K27" i="22" a="1"/>
  <c r="K27" i="22" s="1"/>
  <c r="L27" i="22" a="1"/>
  <c r="L27" i="22" s="1"/>
  <c r="N45" i="22"/>
  <c r="N46" i="22" l="1"/>
  <c r="N47" i="22" l="1"/>
  <c r="N48" i="22" l="1"/>
  <c r="N49" i="22" l="1"/>
  <c r="N50" i="22" l="1"/>
  <c r="N51" i="22" l="1"/>
  <c r="N52" i="22" l="1"/>
  <c r="N53" i="22" l="1"/>
  <c r="N54" i="22" s="1"/>
  <c r="N55" i="22" s="1"/>
  <c r="N56" i="22" s="1"/>
  <c r="N57" i="2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ISAAC Alexandra</author>
  </authors>
  <commentList>
    <comment ref="J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 le GO est précédé d'1 heure de préparation et l'étudiant passe devant le jury pendant 1/2 heure</t>
        </r>
      </text>
    </comment>
    <comment ref="P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7 groupes de 3 étudiants
et 1 groupe de 2 étudiants</t>
        </r>
      </text>
    </comment>
    <comment ref="Q8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8 groupes</t>
        </r>
      </text>
    </comment>
    <comment ref="T8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concatener la colonne Q avec la colonne S soit le n° du groupe avec le n° de jury</t>
        </r>
      </text>
    </comment>
    <comment ref="H15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pause déjeuner</t>
        </r>
      </text>
    </comment>
    <comment ref="H45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ISAAC Alexandra:</t>
        </r>
        <r>
          <rPr>
            <sz val="9"/>
            <color indexed="81"/>
            <rFont val="Tahoma"/>
            <family val="2"/>
          </rPr>
          <t xml:space="preserve">
pause déjeuner</t>
        </r>
      </text>
    </comment>
  </commentList>
</comments>
</file>

<file path=xl/sharedStrings.xml><?xml version="1.0" encoding="utf-8"?>
<sst xmlns="http://schemas.openxmlformats.org/spreadsheetml/2006/main" count="139" uniqueCount="53">
  <si>
    <t>EPREUVE 1</t>
  </si>
  <si>
    <t>DEBUT</t>
  </si>
  <si>
    <t>FIN</t>
  </si>
  <si>
    <t>Délibération</t>
  </si>
  <si>
    <t>Heure de convocation</t>
  </si>
  <si>
    <t>Heure de préparation</t>
  </si>
  <si>
    <t>Délib Jury</t>
  </si>
  <si>
    <t>Conv
1/2 avant</t>
  </si>
  <si>
    <t>NOM-PRENOM DES CANDIDATS</t>
  </si>
  <si>
    <t>Passage devant jury</t>
  </si>
  <si>
    <t>durée
préparation
de l'oral</t>
  </si>
  <si>
    <t>groupe</t>
  </si>
  <si>
    <t>nbre candidats pour jury ;</t>
  </si>
  <si>
    <t>Mis dans
planning</t>
  </si>
  <si>
    <t>occurrence</t>
  </si>
  <si>
    <t>groupe
&amp;
jury</t>
  </si>
  <si>
    <t>Passage
devant jury</t>
  </si>
  <si>
    <t>NOM
CANDIDAT</t>
  </si>
  <si>
    <t>nombre
d'heures
différentes</t>
  </si>
  <si>
    <t>n° passage
selon
groupe</t>
  </si>
  <si>
    <t>changer les n° de jurys en colonne S (et/ou les noms en colonne R) et tout se met à jour.</t>
  </si>
  <si>
    <t>n° jury
Choix étudiant</t>
  </si>
  <si>
    <t>Droit fiscal</t>
  </si>
  <si>
    <t>Droit des contrats</t>
  </si>
  <si>
    <t>Droit immobilier</t>
  </si>
  <si>
    <t xml:space="preserve">Date : MERCREDI 22 MAI 2024 </t>
  </si>
  <si>
    <t>Grand Oral : 
23 Candidats inscrits à l'épreuve</t>
  </si>
  <si>
    <t>Annie</t>
  </si>
  <si>
    <t>Laura</t>
  </si>
  <si>
    <t>Léa</t>
  </si>
  <si>
    <t>Lucas</t>
  </si>
  <si>
    <t>Eva</t>
  </si>
  <si>
    <t>Carla</t>
  </si>
  <si>
    <t>Jules</t>
  </si>
  <si>
    <t>Arthur</t>
  </si>
  <si>
    <t>Constance</t>
  </si>
  <si>
    <t>Clémence</t>
  </si>
  <si>
    <t>Cécile</t>
  </si>
  <si>
    <t>Camille</t>
  </si>
  <si>
    <t>Sophie</t>
  </si>
  <si>
    <t>Lena</t>
  </si>
  <si>
    <t>Pablo</t>
  </si>
  <si>
    <t>Léaa</t>
  </si>
  <si>
    <t>Louna</t>
  </si>
  <si>
    <t>Allan</t>
  </si>
  <si>
    <t>Audrey</t>
  </si>
  <si>
    <t>Candice</t>
  </si>
  <si>
    <t>Manon</t>
  </si>
  <si>
    <t>Melkior</t>
  </si>
  <si>
    <t>Carlaa</t>
  </si>
  <si>
    <r>
      <rPr>
        <b/>
        <sz val="12"/>
        <color rgb="FF000000"/>
        <rFont val="Calibri"/>
        <family val="2"/>
      </rPr>
      <t xml:space="preserve">Jurys 1
</t>
    </r>
    <r>
      <rPr>
        <sz val="12"/>
        <color rgb="FF000000"/>
        <rFont val="Calibri"/>
        <family val="2"/>
      </rPr>
      <t>Olivier
Nicole</t>
    </r>
  </si>
  <si>
    <r>
      <rPr>
        <b/>
        <sz val="12"/>
        <color rgb="FF000000"/>
        <rFont val="Calibri"/>
        <family val="2"/>
      </rPr>
      <t xml:space="preserve">Jurys 2
</t>
    </r>
    <r>
      <rPr>
        <sz val="12"/>
        <color rgb="FF000000"/>
        <rFont val="Calibri"/>
        <family val="2"/>
        <charset val="1"/>
      </rPr>
      <t>Laetitia 
Jean-Marc</t>
    </r>
  </si>
  <si>
    <r>
      <rPr>
        <b/>
        <sz val="12"/>
        <color rgb="FF000000"/>
        <rFont val="Calibri"/>
        <family val="2"/>
      </rPr>
      <t xml:space="preserve">Jurys 3
</t>
    </r>
    <r>
      <rPr>
        <sz val="12"/>
        <color rgb="FF000000"/>
        <rFont val="Calibri"/>
        <family val="2"/>
        <charset val="1"/>
      </rPr>
      <t>Laetitia 
Jean-Marc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</si>
</sst>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rgb="FF000000"/>
      <name val="Calibri"/>
      <family val="2"/>
      <charset val="1"/>
    </font>
    <font>
      <b/>
      <sz val="24"/>
      <color rgb="FF000000"/>
      <name val="Calibri"/>
      <family val="2"/>
    </font>
    <font>
      <sz val="12"/>
      <color rgb="FFFFFFFF"/>
      <name val="Calibri"/>
      <family val="2"/>
      <charset val="1"/>
    </font>
    <font>
      <sz val="12"/>
      <color rgb="FF000000"/>
      <name val="Calibri"/>
      <family val="2"/>
    </font>
    <font>
      <sz val="12"/>
      <name val="Calibri"/>
      <family val="2"/>
    </font>
    <font>
      <b/>
      <sz val="12"/>
      <color rgb="FF000000"/>
      <name val="Calibri"/>
      <family val="2"/>
    </font>
    <font>
      <u/>
      <sz val="12"/>
      <color rgb="FF000000"/>
      <name val="Calibri"/>
      <family val="2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12"/>
      <color theme="0"/>
      <name val="Calibr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79646"/>
        <bgColor rgb="FFFF8080"/>
      </patternFill>
    </fill>
    <fill>
      <patternFill patternType="solid">
        <fgColor rgb="FFC0504D"/>
        <bgColor rgb="FF993366"/>
      </patternFill>
    </fill>
    <fill>
      <patternFill patternType="solid">
        <fgColor rgb="FFFDEADA"/>
        <bgColor rgb="FFFFFFFF"/>
      </patternFill>
    </fill>
    <fill>
      <patternFill patternType="solid">
        <fgColor rgb="FF4BACC6"/>
        <bgColor rgb="FF339966"/>
      </patternFill>
    </fill>
    <fill>
      <patternFill patternType="solid">
        <fgColor rgb="FF9BBB59"/>
        <bgColor rgb="FF969696"/>
      </patternFill>
    </fill>
    <fill>
      <patternFill patternType="solid">
        <fgColor rgb="FFD9D9D9"/>
        <bgColor rgb="FFFDEADA"/>
      </patternFill>
    </fill>
    <fill>
      <patternFill patternType="solid">
        <fgColor rgb="FF7030A0"/>
        <bgColor rgb="FF99336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DEADA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1"/>
    </xf>
    <xf numFmtId="20" fontId="0" fillId="0" borderId="0" xfId="0" applyNumberFormat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ont="1" applyFill="1" applyBorder="1" applyAlignment="1">
      <alignment horizontal="centerContinuous" vertical="center" wrapText="1"/>
    </xf>
    <xf numFmtId="0" fontId="2" fillId="3" borderId="1" xfId="0" applyFont="1" applyFill="1" applyBorder="1" applyAlignment="1">
      <alignment horizontal="center" vertical="center"/>
    </xf>
    <xf numFmtId="20" fontId="0" fillId="6" borderId="1" xfId="0" applyNumberFormat="1" applyFont="1" applyFill="1" applyBorder="1" applyAlignment="1">
      <alignment horizontal="centerContinuous" vertical="center"/>
    </xf>
    <xf numFmtId="0" fontId="0" fillId="0" borderId="1" xfId="0" applyFont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/>
    </xf>
    <xf numFmtId="20" fontId="0" fillId="6" borderId="2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0" fontId="0" fillId="5" borderId="2" xfId="0" applyFont="1" applyFill="1" applyBorder="1" applyAlignment="1">
      <alignment horizontal="centerContinuous" vertical="center"/>
    </xf>
    <xf numFmtId="20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20" fontId="5" fillId="9" borderId="1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0" fillId="5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9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9" fillId="11" borderId="0" xfId="0" applyFont="1" applyFill="1" applyAlignment="1">
      <alignment vertical="center"/>
    </xf>
    <xf numFmtId="0" fontId="0" fillId="11" borderId="0" xfId="0" applyFill="1" applyAlignment="1">
      <alignment horizontal="center" vertical="center"/>
    </xf>
    <xf numFmtId="20" fontId="0" fillId="6" borderId="6" xfId="0" applyNumberFormat="1" applyFont="1" applyFill="1" applyBorder="1" applyAlignment="1">
      <alignment horizontal="centerContinuous" vertical="center"/>
    </xf>
    <xf numFmtId="0" fontId="0" fillId="12" borderId="1" xfId="0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20" fontId="4" fillId="0" borderId="1" xfId="0" applyNumberFormat="1" applyFont="1" applyFill="1" applyBorder="1" applyAlignment="1">
      <alignment horizontal="center" vertical="center"/>
    </xf>
    <xf numFmtId="20" fontId="0" fillId="0" borderId="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20" fontId="3" fillId="15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11" fillId="16" borderId="0" xfId="0" applyFont="1" applyFill="1" applyBorder="1" applyAlignment="1">
      <alignment horizontal="center" vertical="center" wrapText="1"/>
    </xf>
    <xf numFmtId="20" fontId="11" fillId="17" borderId="0" xfId="0" applyNumberFormat="1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20" fontId="3" fillId="0" borderId="0" xfId="0" applyNumberFormat="1" applyFont="1" applyFill="1" applyBorder="1" applyAlignment="1">
      <alignment horizontal="center" vertical="center"/>
    </xf>
    <xf numFmtId="20" fontId="4" fillId="0" borderId="0" xfId="0" applyNumberFormat="1" applyFont="1" applyFill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/>
    </xf>
    <xf numFmtId="20" fontId="5" fillId="0" borderId="0" xfId="0" applyNumberFormat="1" applyFont="1" applyFill="1" applyBorder="1" applyAlignment="1">
      <alignment horizontal="center" vertical="center"/>
    </xf>
    <xf numFmtId="0" fontId="0" fillId="0" borderId="13" xfId="0" quotePrefix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10" fillId="18" borderId="6" xfId="0" applyFont="1" applyFill="1" applyBorder="1" applyAlignment="1">
      <alignment horizontal="center" vertical="center"/>
    </xf>
    <xf numFmtId="0" fontId="10" fillId="18" borderId="7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1" xfId="0" applyFont="1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13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0504D"/>
      <rgbColor rgb="FFFDEADA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4BACC6"/>
      <rgbColor rgb="FF9BBB59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99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isaac/Nextcloud/AMU_portable/Documents/0-%202023-2024%20FDSP%20-%20LDINPP/2023-2024%20-%20EDT/Carri&#232;re%20Notariale/2023-2024%20-%20M2%20-%20CN%20-%20Examen/planning%20grand%20oral/Alex%20OK%20-%20planning-examen%20Grand%20Oral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d Oral 24-05-2024"/>
      <sheetName val="Grand Oral 23-05-2024"/>
      <sheetName val="Grand Oral 22-05-2024"/>
      <sheetName val="bloc"/>
      <sheetName val="Convocation"/>
      <sheetName val="Candidat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1">
          <cell r="A1" t="str">
            <v>Candidats inscrits à l'épreuve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Z61"/>
  <sheetViews>
    <sheetView tabSelected="1" topLeftCell="A13" zoomScale="67" zoomScaleNormal="67" workbookViewId="0">
      <selection activeCell="AB40" sqref="AB40"/>
    </sheetView>
  </sheetViews>
  <sheetFormatPr baseColWidth="10" defaultColWidth="8.625" defaultRowHeight="15.75" x14ac:dyDescent="0.25"/>
  <cols>
    <col min="1" max="1" width="3.375" style="1" customWidth="1"/>
    <col min="2" max="3" width="3.375" style="7" customWidth="1"/>
    <col min="4" max="4" width="12.625" style="7" customWidth="1"/>
    <col min="5" max="5" width="10.75" style="7" customWidth="1"/>
    <col min="6" max="6" width="9.75" style="7" customWidth="1"/>
    <col min="7" max="7" width="7.5" style="7" customWidth="1"/>
    <col min="8" max="8" width="9.625" style="7" customWidth="1"/>
    <col min="9" max="9" width="12" style="7" customWidth="1"/>
    <col min="10" max="10" width="13.125" style="7" customWidth="1"/>
    <col min="11" max="11" width="19.625" style="7" customWidth="1"/>
    <col min="12" max="12" width="17.875" style="7" customWidth="1"/>
    <col min="13" max="13" width="10.625" style="7" customWidth="1"/>
    <col min="14" max="14" width="10.75" style="7" customWidth="1"/>
    <col min="15" max="15" width="4.875" style="7" customWidth="1"/>
    <col min="16" max="16" width="4" style="7" customWidth="1"/>
    <col min="17" max="17" width="7.875" style="7" customWidth="1"/>
    <col min="18" max="18" width="24.125" style="7" bestFit="1" customWidth="1"/>
    <col min="19" max="19" width="11.75" style="7" customWidth="1"/>
    <col min="20" max="20" width="8.875" style="7" customWidth="1"/>
    <col min="21" max="21" width="15.5" style="7" customWidth="1"/>
    <col min="22" max="22" width="10.125" style="7" customWidth="1"/>
    <col min="23" max="23" width="17.625" style="7" customWidth="1"/>
    <col min="24" max="988" width="10.5" style="7" customWidth="1"/>
  </cols>
  <sheetData>
    <row r="1" spans="1:25" ht="62.25" customHeight="1" x14ac:dyDescent="0.25">
      <c r="B1" s="1"/>
      <c r="C1" s="1"/>
      <c r="D1" s="11" t="s">
        <v>7</v>
      </c>
      <c r="E1" s="11" t="s">
        <v>10</v>
      </c>
      <c r="F1" s="11" t="s">
        <v>16</v>
      </c>
      <c r="I1" s="2"/>
      <c r="Q1" s="25" t="s">
        <v>12</v>
      </c>
      <c r="T1" s="5">
        <v>1</v>
      </c>
      <c r="U1" s="26">
        <f>COUNTIF($S$9:$S$31,T1)</f>
        <v>13</v>
      </c>
    </row>
    <row r="2" spans="1:25" ht="25.5" customHeight="1" x14ac:dyDescent="0.25">
      <c r="A2" s="54"/>
      <c r="B2" s="55"/>
      <c r="C2" s="55"/>
      <c r="D2" s="4">
        <v>1.3888888888888888E-2</v>
      </c>
      <c r="E2" s="4">
        <v>4.1666666666666664E-2</v>
      </c>
      <c r="F2" s="4">
        <v>2.0833333333333332E-2</v>
      </c>
      <c r="J2" s="53" t="s">
        <v>0</v>
      </c>
      <c r="K2" s="53"/>
      <c r="L2" s="53"/>
      <c r="T2" s="5">
        <v>2</v>
      </c>
      <c r="U2" s="26">
        <f>COUNTIF($S$9:$S$31,T2)</f>
        <v>10</v>
      </c>
    </row>
    <row r="3" spans="1:25" ht="48" customHeight="1" x14ac:dyDescent="0.25">
      <c r="B3" s="49"/>
      <c r="C3" s="49"/>
      <c r="E3" s="47"/>
      <c r="F3" s="47"/>
      <c r="G3" s="6"/>
      <c r="H3" s="6"/>
      <c r="I3" s="6"/>
      <c r="J3" s="72" t="s">
        <v>26</v>
      </c>
      <c r="K3" s="73"/>
      <c r="L3" s="74"/>
      <c r="T3" s="5">
        <v>3</v>
      </c>
      <c r="U3" s="26">
        <f>COUNTIF($S$9:$S$31,T3)</f>
        <v>0</v>
      </c>
    </row>
    <row r="4" spans="1:25" ht="28.5" customHeight="1" x14ac:dyDescent="0.25">
      <c r="B4" s="49"/>
      <c r="C4" s="49"/>
      <c r="E4" s="6"/>
      <c r="F4" s="6"/>
      <c r="G4" s="56" t="s">
        <v>6</v>
      </c>
      <c r="J4" s="69" t="s">
        <v>25</v>
      </c>
      <c r="K4" s="70"/>
      <c r="L4" s="71"/>
      <c r="R4" s="41" t="s">
        <v>20</v>
      </c>
      <c r="S4" s="42"/>
      <c r="T4" s="42"/>
      <c r="U4" s="42"/>
      <c r="V4" s="42"/>
      <c r="W4" s="42"/>
      <c r="X4" s="42"/>
      <c r="Y4" s="42"/>
    </row>
    <row r="5" spans="1:25" ht="51" customHeight="1" x14ac:dyDescent="0.25">
      <c r="B5" s="49"/>
      <c r="C5" s="49"/>
      <c r="E5" s="6"/>
      <c r="F5" s="6"/>
      <c r="G5" s="57">
        <v>2.0833333333333332E-2</v>
      </c>
      <c r="J5" s="50" t="s">
        <v>50</v>
      </c>
      <c r="K5" s="50" t="s">
        <v>51</v>
      </c>
      <c r="L5" s="50" t="s">
        <v>52</v>
      </c>
      <c r="Q5" s="6"/>
      <c r="R5" s="26"/>
    </row>
    <row r="6" spans="1:25" ht="29.25" customHeight="1" x14ac:dyDescent="0.25">
      <c r="B6" s="49"/>
      <c r="C6" s="49"/>
      <c r="D6" s="49"/>
      <c r="J6" s="44" t="s">
        <v>22</v>
      </c>
      <c r="K6" s="45" t="s">
        <v>24</v>
      </c>
      <c r="L6" s="46" t="s">
        <v>23</v>
      </c>
      <c r="Q6" s="6"/>
      <c r="R6" s="26"/>
    </row>
    <row r="7" spans="1:25" ht="33" customHeight="1" x14ac:dyDescent="0.25">
      <c r="D7" s="14"/>
      <c r="E7" s="8" t="s">
        <v>5</v>
      </c>
      <c r="F7" s="8"/>
      <c r="G7" s="10" t="s">
        <v>9</v>
      </c>
      <c r="H7" s="10"/>
      <c r="I7" s="43"/>
      <c r="J7" s="9">
        <v>1</v>
      </c>
      <c r="K7" s="9">
        <v>2</v>
      </c>
      <c r="L7" s="9">
        <v>3</v>
      </c>
    </row>
    <row r="8" spans="1:25" ht="49.5" customHeight="1" x14ac:dyDescent="0.25">
      <c r="D8" s="51" t="s">
        <v>4</v>
      </c>
      <c r="E8" s="12" t="s">
        <v>1</v>
      </c>
      <c r="F8" s="12" t="s">
        <v>2</v>
      </c>
      <c r="G8" s="13" t="s">
        <v>1</v>
      </c>
      <c r="H8" s="13" t="s">
        <v>2</v>
      </c>
      <c r="I8" s="13" t="s">
        <v>3</v>
      </c>
      <c r="J8" s="15" t="s">
        <v>8</v>
      </c>
      <c r="K8" s="15"/>
      <c r="L8" s="15"/>
      <c r="M8" s="27" t="s">
        <v>19</v>
      </c>
      <c r="N8" s="34" t="s">
        <v>11</v>
      </c>
      <c r="P8" s="7">
        <f>ROW()</f>
        <v>8</v>
      </c>
      <c r="Q8" s="24" t="s">
        <v>11</v>
      </c>
      <c r="R8" s="32" t="s">
        <v>17</v>
      </c>
      <c r="S8" s="27" t="s">
        <v>21</v>
      </c>
      <c r="T8" s="27" t="s">
        <v>15</v>
      </c>
      <c r="U8" s="27" t="s">
        <v>14</v>
      </c>
      <c r="V8" s="27" t="s">
        <v>13</v>
      </c>
      <c r="W8" s="27" t="s">
        <v>18</v>
      </c>
    </row>
    <row r="9" spans="1:25" x14ac:dyDescent="0.25">
      <c r="D9" s="16">
        <v>0.31944444444444448</v>
      </c>
      <c r="E9" s="17">
        <f>D9+$D$2</f>
        <v>0.33333333333333337</v>
      </c>
      <c r="F9" s="16">
        <f>E9+$E$2</f>
        <v>0.37500000000000006</v>
      </c>
      <c r="G9" s="18">
        <f>F9</f>
        <v>0.37500000000000006</v>
      </c>
      <c r="H9" s="16">
        <f>G9+F2</f>
        <v>0.39583333333333337</v>
      </c>
      <c r="I9" s="16">
        <f t="shared" ref="I9:I24" si="0">H9+$G$5</f>
        <v>0.41666666666666669</v>
      </c>
      <c r="J9" s="58" t="str">
        <f t="array" ref="J9">IFERROR(INDEX($R$9:$R$31,SMALL(IF(((($S$9:$S$31=J$7)*($Q$9:$Q$31=$N9)*ROW($Q$9:$Q$31))*1)&lt;&gt;0,((($S$9:$S$31=J$7)*($Q$9:$Q$31=$N9)*ROW($Q$9:$Q$31))*1)),$M9)-$P$8),"")</f>
        <v>Annie</v>
      </c>
      <c r="K9" s="58" t="str">
        <f t="array" ref="K9">IFERROR(INDEX($R$9:$R$31,SMALL(IF(((($S$9:$S$31=K$7)*($Q$9:$Q$31=$N9)*ROW($Q$9:$Q$31))*1)&lt;&gt;0,((($S$9:$S$31=K$7)*($Q$9:$Q$31=$N9)*ROW($Q$9:$Q$31))*1)),$M9)-$P$8),"")</f>
        <v/>
      </c>
      <c r="L9" s="58" t="str">
        <f t="array" ref="L9">IFERROR(INDEX($R$9:$R$31,SMALL(IF(((($S$9:$S$31=L$7)*($Q$9:$Q$31=$N9)*ROW($Q$9:$Q$31))*1)&lt;&gt;0,((($S$9:$S$31=L$7)*($Q$9:$Q$31=$N9)*ROW($Q$9:$Q$31))*1)),$M9)-$P$8),"")</f>
        <v/>
      </c>
      <c r="M9" s="33">
        <v>1</v>
      </c>
      <c r="N9" s="35">
        <v>1</v>
      </c>
      <c r="P9" s="5">
        <v>1</v>
      </c>
      <c r="Q9" s="5">
        <v>1</v>
      </c>
      <c r="R9" s="37" t="s">
        <v>27</v>
      </c>
      <c r="S9" s="38">
        <v>1</v>
      </c>
      <c r="T9" s="5" t="str">
        <f>Q9&amp;" - "&amp;S9</f>
        <v>1 - 1</v>
      </c>
      <c r="U9" s="5">
        <f>COUNTIF($T$9:T9,T9)</f>
        <v>1</v>
      </c>
      <c r="V9" s="5">
        <f>IF(SUMPRODUCT((R9=$J$9:$L$24)*1)&gt;=1,SUMPRODUCT((R9=$J$9:$L$24)*1),"")</f>
        <v>1</v>
      </c>
      <c r="W9" s="30" t="str">
        <f t="array" ref="W9">IF(P9=SUMPRODUCT(($Q$9:$Q$31=Q9)*1),MAX(U7:U9),"")</f>
        <v/>
      </c>
    </row>
    <row r="10" spans="1:25" ht="16.5" thickBot="1" x14ac:dyDescent="0.3">
      <c r="A10" s="3"/>
      <c r="B10" s="6"/>
      <c r="C10" s="6"/>
      <c r="D10" s="16">
        <f t="shared" ref="D10:D24" si="1">E10-$D$2</f>
        <v>0.34027777777777779</v>
      </c>
      <c r="E10" s="17">
        <f t="shared" ref="E10:E24" si="2">F10-$E$2</f>
        <v>0.35416666666666669</v>
      </c>
      <c r="F10" s="16">
        <f>H9</f>
        <v>0.39583333333333337</v>
      </c>
      <c r="G10" s="18">
        <f>H9</f>
        <v>0.39583333333333337</v>
      </c>
      <c r="H10" s="17">
        <f t="shared" ref="H10:H24" si="3">G10+$F$2</f>
        <v>0.41666666666666669</v>
      </c>
      <c r="I10" s="16">
        <f t="shared" si="0"/>
        <v>0.4375</v>
      </c>
      <c r="J10" s="58" t="str">
        <f t="array" ref="J10">IFERROR(INDEX($R$9:$R$31,SMALL(IF(((($S$9:$S$31=J$7)*($Q$9:$Q$31=$N10)*ROW($Q$9:$Q$31))*1)&lt;&gt;0,((($S$9:$S$31=J$7)*($Q$9:$Q$31=$N10)*ROW($Q$9:$Q$31))*1)),$M10)-$P$8),"")</f>
        <v>Laura</v>
      </c>
      <c r="K10" s="58" t="str">
        <f t="array" ref="K10">IFERROR(INDEX($R$9:$R$31,SMALL(IF(((($S$9:$S$31=K$7)*($Q$9:$Q$31=$N10)*ROW($Q$9:$Q$31))*1)&lt;&gt;0,((($S$9:$S$31=K$7)*($Q$9:$Q$31=$N10)*ROW($Q$9:$Q$31))*1)),$M10)-$P$8),"")</f>
        <v/>
      </c>
      <c r="L10" s="58" t="str">
        <f t="array" ref="L10">IFERROR(INDEX($R$9:$R$31,SMALL(IF(((($S$9:$S$31=L$7)*($Q$9:$Q$31=$N10)*ROW($Q$9:$Q$31))*1)&lt;&gt;0,((($S$9:$S$31=L$7)*($Q$9:$Q$31=$N10)*ROW($Q$9:$Q$31))*1)),$M10)-$P$8),"")</f>
        <v/>
      </c>
      <c r="M10" s="33">
        <f t="array" ref="M10">IF(M9=INDEX($W$9:$W$31,LARGE(IF($Q$9:$Q$31=COUNTIF($M$9:M9,1),ROW($Q$9:$Q$31)),1)-$P$8),1,M9+1)</f>
        <v>2</v>
      </c>
      <c r="N10" s="36">
        <f>IF(M10=1,N9+1,N9)</f>
        <v>1</v>
      </c>
      <c r="P10" s="29">
        <v>2</v>
      </c>
      <c r="Q10" s="29">
        <v>1</v>
      </c>
      <c r="R10" s="39" t="s">
        <v>28</v>
      </c>
      <c r="S10" s="77">
        <v>1</v>
      </c>
      <c r="T10" s="29" t="str">
        <f t="shared" ref="T10:T31" si="4">Q10&amp;" - "&amp;S10</f>
        <v>1 - 1</v>
      </c>
      <c r="U10" s="29">
        <f>COUNTIF($T$9:T10,T10)</f>
        <v>2</v>
      </c>
      <c r="V10" s="29">
        <f t="shared" ref="V10:V31" si="5">IF(SUMPRODUCT((R10=$J$9:$L$24)*1)&gt;=1,SUMPRODUCT((R10=$J$9:$L$24)*1),"")</f>
        <v>1</v>
      </c>
      <c r="W10" s="31">
        <f t="array" ref="W10">IF(P10=SUMPRODUCT(($Q$9:$Q$31=Q10)*1),MAX(U8:U10),"")</f>
        <v>2</v>
      </c>
    </row>
    <row r="11" spans="1:25" x14ac:dyDescent="0.25">
      <c r="A11" s="3"/>
      <c r="D11" s="16">
        <f t="shared" si="1"/>
        <v>0.3611111111111111</v>
      </c>
      <c r="E11" s="17">
        <f t="shared" si="2"/>
        <v>0.375</v>
      </c>
      <c r="F11" s="16">
        <f>H10</f>
        <v>0.41666666666666669</v>
      </c>
      <c r="G11" s="18">
        <f>H10</f>
        <v>0.41666666666666669</v>
      </c>
      <c r="H11" s="16">
        <f t="shared" si="3"/>
        <v>0.4375</v>
      </c>
      <c r="I11" s="16">
        <f t="shared" si="0"/>
        <v>0.45833333333333331</v>
      </c>
      <c r="J11" s="58" t="str">
        <f t="array" ref="J11">IFERROR(INDEX($R$9:$R$31,SMALL(IF(((($S$9:$S$31=J$7)*($Q$9:$Q$31=$N11)*ROW($Q$9:$Q$31))*1)&lt;&gt;0,((($S$9:$S$31=J$7)*($Q$9:$Q$31=$N11)*ROW($Q$9:$Q$31))*1)),$M11)-$P$8),"")</f>
        <v/>
      </c>
      <c r="K11" s="58" t="str">
        <f t="array" ref="K11">IFERROR(INDEX($R$9:$R$31,SMALL(IF(((($S$9:$S$31=K$7)*($Q$9:$Q$31=$N11)*ROW($Q$9:$Q$31))*1)&lt;&gt;0,((($S$9:$S$31=K$7)*($Q$9:$Q$31=$N11)*ROW($Q$9:$Q$31))*1)),$M11)-$P$8),"")</f>
        <v>Léa</v>
      </c>
      <c r="L11" s="58" t="str">
        <f t="array" ref="L11">IFERROR(INDEX($R$9:$R$31,SMALL(IF(((($S$9:$S$31=L$7)*($Q$9:$Q$31=$N11)*ROW($Q$9:$Q$31))*1)&lt;&gt;0,((($S$9:$S$31=L$7)*($Q$9:$Q$31=$N11)*ROW($Q$9:$Q$31))*1)),$M11)-$P$8),"")</f>
        <v/>
      </c>
      <c r="M11" s="33">
        <f t="array" ref="M11">IF(M10=INDEX($W$9:$W$31,LARGE(IF($Q$9:$Q$31=COUNTIF($M$9:M10,1),ROW($Q$9:$Q$31)),1)-$P$8),1,M10+1)</f>
        <v>1</v>
      </c>
      <c r="N11" s="36">
        <f>IF(M11=1,N10+1,N10)</f>
        <v>2</v>
      </c>
      <c r="P11" s="76">
        <v>1</v>
      </c>
      <c r="Q11" s="76">
        <v>2</v>
      </c>
      <c r="R11" s="40" t="s">
        <v>29</v>
      </c>
      <c r="S11" s="40">
        <v>2</v>
      </c>
      <c r="T11" s="76" t="str">
        <f t="shared" si="4"/>
        <v>2 - 2</v>
      </c>
      <c r="U11" s="76">
        <f>COUNTIF($T$9:T11,T11)</f>
        <v>1</v>
      </c>
      <c r="V11" s="28">
        <f t="shared" si="5"/>
        <v>1</v>
      </c>
      <c r="W11" s="30" t="str">
        <f t="array" ref="W11">IF(P11=SUMPRODUCT(($Q$9:$Q$31=Q11)*1),MAX(U9:U11),"")</f>
        <v/>
      </c>
    </row>
    <row r="12" spans="1:25" ht="16.5" thickBot="1" x14ac:dyDescent="0.3">
      <c r="A12" s="3"/>
      <c r="D12" s="16">
        <f t="shared" si="1"/>
        <v>0.38194444444444442</v>
      </c>
      <c r="E12" s="17">
        <f t="shared" si="2"/>
        <v>0.39583333333333331</v>
      </c>
      <c r="F12" s="16">
        <f>H11</f>
        <v>0.4375</v>
      </c>
      <c r="G12" s="18">
        <f>H11</f>
        <v>0.4375</v>
      </c>
      <c r="H12" s="17">
        <f t="shared" si="3"/>
        <v>0.45833333333333331</v>
      </c>
      <c r="I12" s="16">
        <f t="shared" si="0"/>
        <v>0.47916666666666663</v>
      </c>
      <c r="J12" s="58" t="str">
        <f t="array" ref="J12">IFERROR(INDEX($R$9:$R$31,SMALL(IF(((($S$9:$S$31=J$7)*($Q$9:$Q$31=$N12)*ROW($Q$9:$Q$31))*1)&lt;&gt;0,((($S$9:$S$31=J$7)*($Q$9:$Q$31=$N12)*ROW($Q$9:$Q$31))*1)),$M12)-$P$8),"")</f>
        <v/>
      </c>
      <c r="K12" s="58" t="str">
        <f t="array" ref="K12">IFERROR(INDEX($R$9:$R$31,SMALL(IF(((($S$9:$S$31=K$7)*($Q$9:$Q$31=$N12)*ROW($Q$9:$Q$31))*1)&lt;&gt;0,((($S$9:$S$31=K$7)*($Q$9:$Q$31=$N12)*ROW($Q$9:$Q$31))*1)),$M12)-$P$8),"")</f>
        <v>Lucas</v>
      </c>
      <c r="L12" s="58" t="str">
        <f t="array" ref="L12">IFERROR(INDEX($R$9:$R$31,SMALL(IF(((($S$9:$S$31=L$7)*($Q$9:$Q$31=$N12)*ROW($Q$9:$Q$31))*1)&lt;&gt;0,((($S$9:$S$31=L$7)*($Q$9:$Q$31=$N12)*ROW($Q$9:$Q$31))*1)),$M12)-$P$8),"")</f>
        <v/>
      </c>
      <c r="M12" s="33">
        <f t="array" ref="M12">IF(M11=INDEX($W$9:$W$31,LARGE(IF($Q$9:$Q$31=COUNTIF($M$9:M11,1),ROW($Q$9:$Q$31)),1)-$P$8),1,M11+1)</f>
        <v>2</v>
      </c>
      <c r="N12" s="36">
        <f t="shared" ref="N12:N24" si="6">IF(M12=1,N11+1,N11)</f>
        <v>2</v>
      </c>
      <c r="P12" s="31">
        <v>2</v>
      </c>
      <c r="Q12" s="31">
        <v>2</v>
      </c>
      <c r="R12" s="78" t="s">
        <v>30</v>
      </c>
      <c r="S12" s="79">
        <v>2</v>
      </c>
      <c r="T12" s="31" t="str">
        <f t="shared" si="4"/>
        <v>2 - 2</v>
      </c>
      <c r="U12" s="31">
        <f>COUNTIF($T$9:T12,T12)</f>
        <v>2</v>
      </c>
      <c r="V12" s="31">
        <f t="shared" si="5"/>
        <v>1</v>
      </c>
      <c r="W12" s="31">
        <f t="array" ref="W12">IF(P12=SUMPRODUCT(($Q$9:$Q$31=Q12)*1),MAX(U10:U12),"")</f>
        <v>2</v>
      </c>
    </row>
    <row r="13" spans="1:25" x14ac:dyDescent="0.25">
      <c r="A13" s="3"/>
      <c r="D13" s="17">
        <f t="shared" si="1"/>
        <v>0.40277777777777773</v>
      </c>
      <c r="E13" s="17">
        <f t="shared" si="2"/>
        <v>0.41666666666666663</v>
      </c>
      <c r="F13" s="17">
        <f t="shared" ref="F13:F24" si="7">G13</f>
        <v>0.45833333333333331</v>
      </c>
      <c r="G13" s="18">
        <f>H12</f>
        <v>0.45833333333333331</v>
      </c>
      <c r="H13" s="52">
        <f t="shared" si="3"/>
        <v>0.47916666666666663</v>
      </c>
      <c r="I13" s="19">
        <f t="shared" si="0"/>
        <v>0.49999999999999994</v>
      </c>
      <c r="J13" s="58" t="str">
        <f t="array" ref="J13">IFERROR(INDEX($R$9:$R$31,SMALL(IF(((($S$9:$S$31=J$7)*($Q$9:$Q$31=$N13)*ROW($Q$9:$Q$31))*1)&lt;&gt;0,((($S$9:$S$31=J$7)*($Q$9:$Q$31=$N13)*ROW($Q$9:$Q$31))*1)),$M13)-$P$8),"")</f>
        <v>Eva</v>
      </c>
      <c r="K13" s="58" t="str">
        <f t="array" ref="K13">IFERROR(INDEX($R$9:$R$31,SMALL(IF(((($S$9:$S$31=K$7)*($Q$9:$Q$31=$N13)*ROW($Q$9:$Q$31))*1)&lt;&gt;0,((($S$9:$S$31=K$7)*($Q$9:$Q$31=$N13)*ROW($Q$9:$Q$31))*1)),$M13)-$P$8),"")</f>
        <v>Carla</v>
      </c>
      <c r="L13" s="58" t="str">
        <f t="array" ref="L13">IFERROR(INDEX($R$9:$R$31,SMALL(IF(((($S$9:$S$31=L$7)*($Q$9:$Q$31=$N13)*ROW($Q$9:$Q$31))*1)&lt;&gt;0,((($S$9:$S$31=L$7)*($Q$9:$Q$31=$N13)*ROW($Q$9:$Q$31))*1)),$M13)-$P$8),"")</f>
        <v/>
      </c>
      <c r="M13" s="33">
        <f t="array" ref="M13">IF(M12=INDEX($W$9:$W$31,LARGE(IF($Q$9:$Q$31=COUNTIF($M$9:M12,1),ROW($Q$9:$Q$31)),1)-$P$8),1,M12+1)</f>
        <v>1</v>
      </c>
      <c r="N13" s="36">
        <f t="shared" si="6"/>
        <v>3</v>
      </c>
      <c r="P13" s="28">
        <v>1</v>
      </c>
      <c r="Q13" s="28">
        <v>3</v>
      </c>
      <c r="R13" s="40" t="s">
        <v>31</v>
      </c>
      <c r="S13" s="75">
        <v>1</v>
      </c>
      <c r="T13" s="28" t="str">
        <f t="shared" si="4"/>
        <v>3 - 1</v>
      </c>
      <c r="U13" s="28">
        <f>COUNTIF($T$9:T13,T13)</f>
        <v>1</v>
      </c>
      <c r="V13" s="28">
        <f t="shared" si="5"/>
        <v>1</v>
      </c>
      <c r="W13" s="30" t="str">
        <f t="array" ref="W13">IF(P13=SUMPRODUCT(($Q$9:$Q$31=Q13)*1),MAX(U11:U13),"")</f>
        <v/>
      </c>
    </row>
    <row r="14" spans="1:25" ht="16.5" thickBot="1" x14ac:dyDescent="0.3">
      <c r="A14" s="3"/>
      <c r="D14" s="16">
        <f t="shared" si="1"/>
        <v>0.4375</v>
      </c>
      <c r="E14" s="17">
        <f t="shared" si="2"/>
        <v>0.4513888888888889</v>
      </c>
      <c r="F14" s="16">
        <f t="shared" si="7"/>
        <v>0.49305555555555558</v>
      </c>
      <c r="G14" s="18">
        <v>0.49305555555555558</v>
      </c>
      <c r="H14" s="16">
        <f t="shared" si="3"/>
        <v>0.51388888888888895</v>
      </c>
      <c r="I14" s="16">
        <f t="shared" si="0"/>
        <v>0.53472222222222232</v>
      </c>
      <c r="J14" s="58" t="str">
        <f t="array" ref="J14">IFERROR(INDEX($R$9:$R$31,SMALL(IF(((($S$9:$S$31=J$7)*($Q$9:$Q$31=$N14)*ROW($Q$9:$Q$31))*1)&lt;&gt;0,((($S$9:$S$31=J$7)*($Q$9:$Q$31=$N14)*ROW($Q$9:$Q$31))*1)),$M14)-$P$8),"")</f>
        <v/>
      </c>
      <c r="K14" s="58" t="str">
        <f t="array" ref="K14">IFERROR(INDEX($R$9:$R$31,SMALL(IF(((($S$9:$S$31=K$7)*($Q$9:$Q$31=$N14)*ROW($Q$9:$Q$31))*1)&lt;&gt;0,((($S$9:$S$31=K$7)*($Q$9:$Q$31=$N14)*ROW($Q$9:$Q$31))*1)),$M14)-$P$8),"")</f>
        <v/>
      </c>
      <c r="L14" s="58" t="str">
        <f t="array" ref="L14">IFERROR(INDEX($R$9:$R$31,SMALL(IF(((($S$9:$S$31=L$7)*($Q$9:$Q$31=$N14)*ROW($Q$9:$Q$31))*1)&lt;&gt;0,((($S$9:$S$31=L$7)*($Q$9:$Q$31=$N14)*ROW($Q$9:$Q$31))*1)),$M14)-$P$8),"")</f>
        <v/>
      </c>
      <c r="M14" s="33">
        <f t="array" ref="M14">IF(M13=INDEX($W$9:$W$31,LARGE(IF($Q$9:$Q$31=COUNTIF($M$9:M13,1),ROW($Q$9:$Q$31)),1)-$P$8),1,M13+1)</f>
        <v>2</v>
      </c>
      <c r="N14" s="36">
        <f t="shared" si="6"/>
        <v>3</v>
      </c>
      <c r="P14" s="20">
        <v>2</v>
      </c>
      <c r="Q14" s="20">
        <v>3</v>
      </c>
      <c r="R14" s="39" t="s">
        <v>32</v>
      </c>
      <c r="S14" s="39">
        <v>2</v>
      </c>
      <c r="T14" s="20" t="str">
        <f t="shared" si="4"/>
        <v>3 - 2</v>
      </c>
      <c r="U14" s="20">
        <f>COUNTIF($T$9:T14,T14)</f>
        <v>1</v>
      </c>
      <c r="V14" s="29">
        <f t="shared" si="5"/>
        <v>1</v>
      </c>
      <c r="W14" s="31">
        <f t="array" ref="W14">IF(P14=SUMPRODUCT(($Q$9:$Q$31=Q14)*1),MAX(U12:U14),"")</f>
        <v>2</v>
      </c>
    </row>
    <row r="15" spans="1:25" x14ac:dyDescent="0.25">
      <c r="D15" s="16">
        <f t="shared" si="1"/>
        <v>0.45833333333333337</v>
      </c>
      <c r="E15" s="17">
        <f t="shared" si="2"/>
        <v>0.47222222222222227</v>
      </c>
      <c r="F15" s="16">
        <f t="shared" si="7"/>
        <v>0.51388888888888895</v>
      </c>
      <c r="G15" s="18">
        <f>H14</f>
        <v>0.51388888888888895</v>
      </c>
      <c r="H15" s="52">
        <f t="shared" si="3"/>
        <v>0.53472222222222232</v>
      </c>
      <c r="I15" s="16">
        <f t="shared" si="0"/>
        <v>0.55555555555555569</v>
      </c>
      <c r="J15" s="58" t="str">
        <f t="array" ref="J15">IFERROR(INDEX($R$9:$R$31,SMALL(IF(((($S$9:$S$31=J$7)*($Q$9:$Q$31=$N15)*ROW($Q$9:$Q$31))*1)&lt;&gt;0,((($S$9:$S$31=J$7)*($Q$9:$Q$31=$N15)*ROW($Q$9:$Q$31))*1)),$M15)-$P$8),"")</f>
        <v>Jules</v>
      </c>
      <c r="K15" s="58" t="str">
        <f t="array" ref="K15">IFERROR(INDEX($R$9:$R$31,SMALL(IF(((($S$9:$S$31=K$7)*($Q$9:$Q$31=$N15)*ROW($Q$9:$Q$31))*1)&lt;&gt;0,((($S$9:$S$31=K$7)*($Q$9:$Q$31=$N15)*ROW($Q$9:$Q$31))*1)),$M15)-$P$8),"")</f>
        <v/>
      </c>
      <c r="L15" s="58" t="str">
        <f t="array" ref="L15">IFERROR(INDEX($R$9:$R$31,SMALL(IF(((($S$9:$S$31=L$7)*($Q$9:$Q$31=$N15)*ROW($Q$9:$Q$31))*1)&lt;&gt;0,((($S$9:$S$31=L$7)*($Q$9:$Q$31=$N15)*ROW($Q$9:$Q$31))*1)),$M15)-$P$8),"")</f>
        <v/>
      </c>
      <c r="M15" s="33">
        <f t="array" ref="M15">IF(M14=INDEX($W$9:$W$31,LARGE(IF($Q$9:$Q$31=COUNTIF($M$9:M14,1),ROW($Q$9:$Q$31)),1)-$P$8),1,M14+1)</f>
        <v>1</v>
      </c>
      <c r="N15" s="36">
        <f t="shared" si="6"/>
        <v>4</v>
      </c>
      <c r="P15" s="28">
        <v>1</v>
      </c>
      <c r="Q15" s="28">
        <v>4</v>
      </c>
      <c r="R15" s="40" t="s">
        <v>33</v>
      </c>
      <c r="S15" s="75">
        <v>1</v>
      </c>
      <c r="T15" s="28" t="str">
        <f t="shared" si="4"/>
        <v>4 - 1</v>
      </c>
      <c r="U15" s="28">
        <f>COUNTIF($T$9:T15,T15)</f>
        <v>1</v>
      </c>
      <c r="V15" s="28">
        <f t="shared" si="5"/>
        <v>1</v>
      </c>
      <c r="W15" s="30" t="str">
        <f t="array" ref="W15">IF(P15=SUMPRODUCT(($Q$9:$Q$31=Q15)*1),MAX(U13:U15),"")</f>
        <v/>
      </c>
    </row>
    <row r="16" spans="1:25" ht="16.5" thickBot="1" x14ac:dyDescent="0.3">
      <c r="A16" s="23"/>
      <c r="D16" s="16">
        <f t="shared" si="1"/>
        <v>0.54166666666666674</v>
      </c>
      <c r="E16" s="17">
        <f t="shared" si="2"/>
        <v>0.55555555555555558</v>
      </c>
      <c r="F16" s="16">
        <f t="shared" si="7"/>
        <v>0.59722222222222221</v>
      </c>
      <c r="G16" s="18">
        <v>0.59722222222222221</v>
      </c>
      <c r="H16" s="16">
        <f t="shared" si="3"/>
        <v>0.61805555555555558</v>
      </c>
      <c r="I16" s="16">
        <f t="shared" si="0"/>
        <v>0.63888888888888895</v>
      </c>
      <c r="J16" s="58" t="str">
        <f t="array" ref="J16">IFERROR(INDEX($R$9:$R$31,SMALL(IF(((($S$9:$S$31=J$7)*($Q$9:$Q$31=$N16)*ROW($Q$9:$Q$31))*1)&lt;&gt;0,((($S$9:$S$31=J$7)*($Q$9:$Q$31=$N16)*ROW($Q$9:$Q$31))*1)),$M16)-$P$8),"")</f>
        <v>Arthur</v>
      </c>
      <c r="K16" s="58" t="str">
        <f t="array" ref="K16">IFERROR(INDEX($R$9:$R$31,SMALL(IF(((($S$9:$S$31=K$7)*($Q$9:$Q$31=$N16)*ROW($Q$9:$Q$31))*1)&lt;&gt;0,((($S$9:$S$31=K$7)*($Q$9:$Q$31=$N16)*ROW($Q$9:$Q$31))*1)),$M16)-$P$8),"")</f>
        <v/>
      </c>
      <c r="L16" s="58" t="str">
        <f t="array" ref="L16">IFERROR(INDEX($R$9:$R$31,SMALL(IF(((($S$9:$S$31=L$7)*($Q$9:$Q$31=$N16)*ROW($Q$9:$Q$31))*1)&lt;&gt;0,((($S$9:$S$31=L$7)*($Q$9:$Q$31=$N16)*ROW($Q$9:$Q$31))*1)),$M16)-$P$8),"")</f>
        <v/>
      </c>
      <c r="M16" s="33">
        <f t="array" ref="M16">IF(M15=INDEX($W$9:$W$31,LARGE(IF($Q$9:$Q$31=COUNTIF($M$9:M15,1),ROW($Q$9:$Q$31)),1)-$P$8),1,M15+1)</f>
        <v>2</v>
      </c>
      <c r="N16" s="36">
        <f t="shared" si="6"/>
        <v>4</v>
      </c>
      <c r="P16" s="29">
        <v>2</v>
      </c>
      <c r="Q16" s="29">
        <v>4</v>
      </c>
      <c r="R16" s="39" t="s">
        <v>34</v>
      </c>
      <c r="S16" s="77">
        <v>1</v>
      </c>
      <c r="T16" s="29" t="str">
        <f t="shared" si="4"/>
        <v>4 - 1</v>
      </c>
      <c r="U16" s="29">
        <f>COUNTIF($T$9:T16,T16)</f>
        <v>2</v>
      </c>
      <c r="V16" s="29">
        <f t="shared" si="5"/>
        <v>1</v>
      </c>
      <c r="W16" s="31">
        <f t="array" ref="W16">IF(P16=SUMPRODUCT(($Q$9:$Q$31=Q16)*1),MAX(U14:U16),"")</f>
        <v>2</v>
      </c>
    </row>
    <row r="17" spans="1:23" x14ac:dyDescent="0.25">
      <c r="A17" s="3"/>
      <c r="D17" s="16">
        <f t="shared" si="1"/>
        <v>0.56250000000000011</v>
      </c>
      <c r="E17" s="17">
        <f t="shared" si="2"/>
        <v>0.57638888888888895</v>
      </c>
      <c r="F17" s="16">
        <f t="shared" si="7"/>
        <v>0.61805555555555558</v>
      </c>
      <c r="G17" s="18">
        <f t="shared" ref="G17:G24" si="8">H16</f>
        <v>0.61805555555555558</v>
      </c>
      <c r="H17" s="16">
        <f t="shared" si="3"/>
        <v>0.63888888888888895</v>
      </c>
      <c r="I17" s="16">
        <f t="shared" si="0"/>
        <v>0.65972222222222232</v>
      </c>
      <c r="J17" s="58" t="str">
        <f t="array" ref="J17">IFERROR(INDEX($R$9:$R$31,SMALL(IF(((($S$9:$S$31=J$7)*($Q$9:$Q$31=$N17)*ROW($Q$9:$Q$31))*1)&lt;&gt;0,((($S$9:$S$31=J$7)*($Q$9:$Q$31=$N17)*ROW($Q$9:$Q$31))*1)),$M17)-$P$8),"")</f>
        <v/>
      </c>
      <c r="K17" s="58" t="str">
        <f t="array" ref="K17">IFERROR(INDEX($R$9:$R$31,SMALL(IF(((($S$9:$S$31=K$7)*($Q$9:$Q$31=$N17)*ROW($Q$9:$Q$31))*1)&lt;&gt;0,((($S$9:$S$31=K$7)*($Q$9:$Q$31=$N17)*ROW($Q$9:$Q$31))*1)),$M17)-$P$8),"")</f>
        <v>Constance</v>
      </c>
      <c r="L17" s="58" t="str">
        <f t="array" ref="L17">IFERROR(INDEX($R$9:$R$31,SMALL(IF(((($S$9:$S$31=L$7)*($Q$9:$Q$31=$N17)*ROW($Q$9:$Q$31))*1)&lt;&gt;0,((($S$9:$S$31=L$7)*($Q$9:$Q$31=$N17)*ROW($Q$9:$Q$31))*1)),$M17)-$P$8),"")</f>
        <v/>
      </c>
      <c r="M17" s="33">
        <f t="array" ref="M17">IF(M16=INDEX($W$9:$W$31,LARGE(IF($Q$9:$Q$31=COUNTIF($M$9:M16,1),ROW($Q$9:$Q$31)),1)-$P$8),1,M16+1)</f>
        <v>1</v>
      </c>
      <c r="N17" s="36">
        <f t="shared" si="6"/>
        <v>5</v>
      </c>
      <c r="P17" s="76">
        <v>1</v>
      </c>
      <c r="Q17" s="76">
        <v>5</v>
      </c>
      <c r="R17" s="40" t="s">
        <v>35</v>
      </c>
      <c r="S17" s="40">
        <v>2</v>
      </c>
      <c r="T17" s="76" t="str">
        <f t="shared" si="4"/>
        <v>5 - 2</v>
      </c>
      <c r="U17" s="76">
        <f>COUNTIF($T$9:T17,T17)</f>
        <v>1</v>
      </c>
      <c r="V17" s="28">
        <f t="shared" si="5"/>
        <v>1</v>
      </c>
      <c r="W17" s="30" t="str">
        <f t="array" ref="W17">IF(P17=SUMPRODUCT(($Q$9:$Q$31=Q17)*1),MAX(U15:U17),"")</f>
        <v/>
      </c>
    </row>
    <row r="18" spans="1:23" ht="16.5" thickBot="1" x14ac:dyDescent="0.3">
      <c r="A18" s="3"/>
      <c r="D18" s="16">
        <f t="shared" si="1"/>
        <v>0.58333333333333348</v>
      </c>
      <c r="E18" s="17">
        <f t="shared" si="2"/>
        <v>0.59722222222222232</v>
      </c>
      <c r="F18" s="16">
        <f t="shared" si="7"/>
        <v>0.63888888888888895</v>
      </c>
      <c r="G18" s="18">
        <f t="shared" si="8"/>
        <v>0.63888888888888895</v>
      </c>
      <c r="H18" s="16">
        <f t="shared" si="3"/>
        <v>0.65972222222222232</v>
      </c>
      <c r="I18" s="16">
        <f t="shared" si="0"/>
        <v>0.68055555555555569</v>
      </c>
      <c r="J18" s="58" t="str">
        <f t="array" ref="J18">IFERROR(INDEX($R$9:$R$31,SMALL(IF(((($S$9:$S$31=J$7)*($Q$9:$Q$31=$N18)*ROW($Q$9:$Q$31))*1)&lt;&gt;0,((($S$9:$S$31=J$7)*($Q$9:$Q$31=$N18)*ROW($Q$9:$Q$31))*1)),$M18)-$P$8),"")</f>
        <v/>
      </c>
      <c r="K18" s="58" t="str">
        <f t="array" ref="K18">IFERROR(INDEX($R$9:$R$31,SMALL(IF(((($S$9:$S$31=K$7)*($Q$9:$Q$31=$N18)*ROW($Q$9:$Q$31))*1)&lt;&gt;0,((($S$9:$S$31=K$7)*($Q$9:$Q$31=$N18)*ROW($Q$9:$Q$31))*1)),$M18)-$P$8),"")</f>
        <v>Clémence</v>
      </c>
      <c r="L18" s="58" t="str">
        <f t="array" ref="L18">IFERROR(INDEX($R$9:$R$31,SMALL(IF(((($S$9:$S$31=L$7)*($Q$9:$Q$31=$N18)*ROW($Q$9:$Q$31))*1)&lt;&gt;0,((($S$9:$S$31=L$7)*($Q$9:$Q$31=$N18)*ROW($Q$9:$Q$31))*1)),$M18)-$P$8),"")</f>
        <v/>
      </c>
      <c r="M18" s="33">
        <f t="array" ref="M18">IF(M17=INDEX($W$9:$W$31,LARGE(IF($Q$9:$Q$31=COUNTIF($M$9:M17,1),ROW($Q$9:$Q$31)),1)-$P$8),1,M17+1)</f>
        <v>2</v>
      </c>
      <c r="N18" s="36">
        <f t="shared" si="6"/>
        <v>5</v>
      </c>
      <c r="P18" s="31">
        <v>2</v>
      </c>
      <c r="Q18" s="31">
        <v>5</v>
      </c>
      <c r="R18" s="78" t="s">
        <v>36</v>
      </c>
      <c r="S18" s="79">
        <v>2</v>
      </c>
      <c r="T18" s="31" t="str">
        <f t="shared" si="4"/>
        <v>5 - 2</v>
      </c>
      <c r="U18" s="31">
        <f>COUNTIF($T$9:T18,T18)</f>
        <v>2</v>
      </c>
      <c r="V18" s="31">
        <f t="shared" si="5"/>
        <v>1</v>
      </c>
      <c r="W18" s="31">
        <f t="array" ref="W18">IF(P18=SUMPRODUCT(($Q$9:$Q$31=Q18)*1),MAX(U16:U18),"")</f>
        <v>2</v>
      </c>
    </row>
    <row r="19" spans="1:23" x14ac:dyDescent="0.25">
      <c r="A19" s="3"/>
      <c r="D19" s="16">
        <f t="shared" si="1"/>
        <v>0.60416666666666685</v>
      </c>
      <c r="E19" s="17">
        <f t="shared" si="2"/>
        <v>0.61805555555555569</v>
      </c>
      <c r="F19" s="16">
        <f t="shared" si="7"/>
        <v>0.65972222222222232</v>
      </c>
      <c r="G19" s="18">
        <f t="shared" si="8"/>
        <v>0.65972222222222232</v>
      </c>
      <c r="H19" s="16">
        <f t="shared" si="3"/>
        <v>0.68055555555555569</v>
      </c>
      <c r="I19" s="16">
        <f t="shared" si="0"/>
        <v>0.70138888888888906</v>
      </c>
      <c r="J19" s="58" t="str">
        <f t="array" ref="J19">IFERROR(INDEX($R$9:$R$31,SMALL(IF(((($S$9:$S$31=J$7)*($Q$9:$Q$31=$N19)*ROW($Q$9:$Q$31))*1)&lt;&gt;0,((($S$9:$S$31=J$7)*($Q$9:$Q$31=$N19)*ROW($Q$9:$Q$31))*1)),$M19)-$P$8),"")</f>
        <v>Cécile</v>
      </c>
      <c r="K19" s="58" t="str">
        <f t="array" ref="K19">IFERROR(INDEX($R$9:$R$31,SMALL(IF(((($S$9:$S$31=K$7)*($Q$9:$Q$31=$N19)*ROW($Q$9:$Q$31))*1)&lt;&gt;0,((($S$9:$S$31=K$7)*($Q$9:$Q$31=$N19)*ROW($Q$9:$Q$31))*1)),$M19)-$P$8),"")</f>
        <v/>
      </c>
      <c r="L19" s="58" t="str">
        <f t="array" ref="L19">IFERROR(INDEX($R$9:$R$31,SMALL(IF(((($S$9:$S$31=L$7)*($Q$9:$Q$31=$N19)*ROW($Q$9:$Q$31))*1)&lt;&gt;0,((($S$9:$S$31=L$7)*($Q$9:$Q$31=$N19)*ROW($Q$9:$Q$31))*1)),$M19)-$P$8),"")</f>
        <v/>
      </c>
      <c r="M19" s="33">
        <f t="array" ref="M19">IF(M18=INDEX($W$9:$W$31,LARGE(IF($Q$9:$Q$31=COUNTIF($M$9:M18,1),ROW($Q$9:$Q$31)),1)-$P$8),1,M18+1)</f>
        <v>1</v>
      </c>
      <c r="N19" s="36">
        <f t="shared" si="6"/>
        <v>6</v>
      </c>
      <c r="P19" s="28">
        <v>1</v>
      </c>
      <c r="Q19" s="28">
        <v>6</v>
      </c>
      <c r="R19" s="40" t="s">
        <v>37</v>
      </c>
      <c r="S19" s="75">
        <v>1</v>
      </c>
      <c r="T19" s="28" t="str">
        <f t="shared" si="4"/>
        <v>6 - 1</v>
      </c>
      <c r="U19" s="28">
        <f>COUNTIF($T$9:T19,T19)</f>
        <v>1</v>
      </c>
      <c r="V19" s="28">
        <f t="shared" si="5"/>
        <v>1</v>
      </c>
      <c r="W19" s="30" t="str">
        <f t="array" ref="W19">IF(P19=SUMPRODUCT(($Q$9:$Q$31=Q19)*1),MAX(U17:U19),"")</f>
        <v/>
      </c>
    </row>
    <row r="20" spans="1:23" ht="16.5" thickBot="1" x14ac:dyDescent="0.3">
      <c r="D20" s="16">
        <f t="shared" si="1"/>
        <v>0.62500000000000022</v>
      </c>
      <c r="E20" s="17">
        <f t="shared" si="2"/>
        <v>0.63888888888888906</v>
      </c>
      <c r="F20" s="16">
        <f t="shared" si="7"/>
        <v>0.68055555555555569</v>
      </c>
      <c r="G20" s="18">
        <f t="shared" si="8"/>
        <v>0.68055555555555569</v>
      </c>
      <c r="H20" s="52">
        <f t="shared" si="3"/>
        <v>0.70138888888888906</v>
      </c>
      <c r="I20" s="16">
        <f t="shared" si="0"/>
        <v>0.72222222222222243</v>
      </c>
      <c r="J20" s="58" t="str">
        <f t="array" ref="J20">IFERROR(INDEX($R$9:$R$31,SMALL(IF(((($S$9:$S$31=J$7)*($Q$9:$Q$31=$N20)*ROW($Q$9:$Q$31))*1)&lt;&gt;0,((($S$9:$S$31=J$7)*($Q$9:$Q$31=$N20)*ROW($Q$9:$Q$31))*1)),$M20)-$P$8),"")</f>
        <v>Camille</v>
      </c>
      <c r="K20" s="58" t="str">
        <f t="array" ref="K20">IFERROR(INDEX($R$9:$R$31,SMALL(IF(((($S$9:$S$31=K$7)*($Q$9:$Q$31=$N20)*ROW($Q$9:$Q$31))*1)&lt;&gt;0,((($S$9:$S$31=K$7)*($Q$9:$Q$31=$N20)*ROW($Q$9:$Q$31))*1)),$M20)-$P$8),"")</f>
        <v/>
      </c>
      <c r="L20" s="58" t="str">
        <f t="array" ref="L20">IFERROR(INDEX($R$9:$R$31,SMALL(IF(((($S$9:$S$31=L$7)*($Q$9:$Q$31=$N20)*ROW($Q$9:$Q$31))*1)&lt;&gt;0,((($S$9:$S$31=L$7)*($Q$9:$Q$31=$N20)*ROW($Q$9:$Q$31))*1)),$M20)-$P$8),"")</f>
        <v/>
      </c>
      <c r="M20" s="33">
        <f t="array" ref="M20">IF(M19=INDEX($W$9:$W$31,LARGE(IF($Q$9:$Q$31=COUNTIF($M$9:M19,1),ROW($Q$9:$Q$31)),1)-$P$8),1,M19+1)</f>
        <v>2</v>
      </c>
      <c r="N20" s="36">
        <f t="shared" si="6"/>
        <v>6</v>
      </c>
      <c r="P20" s="20">
        <v>2</v>
      </c>
      <c r="Q20" s="20">
        <v>6</v>
      </c>
      <c r="R20" s="39" t="s">
        <v>38</v>
      </c>
      <c r="S20" s="39">
        <v>1</v>
      </c>
      <c r="T20" s="20" t="str">
        <f t="shared" si="4"/>
        <v>6 - 1</v>
      </c>
      <c r="U20" s="20">
        <f>COUNTIF($T$9:T20,T20)</f>
        <v>2</v>
      </c>
      <c r="V20" s="29">
        <f t="shared" si="5"/>
        <v>1</v>
      </c>
      <c r="W20" s="31">
        <f t="array" ref="W20">IF(P20=SUMPRODUCT(($Q$9:$Q$31=Q20)*1),MAX(U18:U20),"")</f>
        <v>2</v>
      </c>
    </row>
    <row r="21" spans="1:23" x14ac:dyDescent="0.25">
      <c r="D21" s="16">
        <f t="shared" si="1"/>
        <v>0.64583333333333359</v>
      </c>
      <c r="E21" s="17">
        <f t="shared" si="2"/>
        <v>0.65972222222222243</v>
      </c>
      <c r="F21" s="16">
        <f t="shared" si="7"/>
        <v>0.70138888888888906</v>
      </c>
      <c r="G21" s="18">
        <f t="shared" si="8"/>
        <v>0.70138888888888906</v>
      </c>
      <c r="H21" s="16">
        <f t="shared" si="3"/>
        <v>0.72222222222222243</v>
      </c>
      <c r="I21" s="16">
        <f t="shared" si="0"/>
        <v>0.7430555555555558</v>
      </c>
      <c r="J21" s="58" t="str">
        <f t="array" ref="J21">IFERROR(INDEX($R$9:$R$31,SMALL(IF(((($S$9:$S$31=J$7)*($Q$9:$Q$31=$N21)*ROW($Q$9:$Q$31))*1)&lt;&gt;0,((($S$9:$S$31=J$7)*($Q$9:$Q$31=$N21)*ROW($Q$9:$Q$31))*1)),$M21)-$P$8),"")</f>
        <v/>
      </c>
      <c r="K21" s="58" t="str">
        <f t="array" ref="K21">IFERROR(INDEX($R$9:$R$31,SMALL(IF(((($S$9:$S$31=K$7)*($Q$9:$Q$31=$N21)*ROW($Q$9:$Q$31))*1)&lt;&gt;0,((($S$9:$S$31=K$7)*($Q$9:$Q$31=$N21)*ROW($Q$9:$Q$31))*1)),$M21)-$P$8),"")</f>
        <v>Sophie</v>
      </c>
      <c r="L21" s="58" t="str">
        <f t="array" ref="L21">IFERROR(INDEX($R$9:$R$31,SMALL(IF(((($S$9:$S$31=L$7)*($Q$9:$Q$31=$N21)*ROW($Q$9:$Q$31))*1)&lt;&gt;0,((($S$9:$S$31=L$7)*($Q$9:$Q$31=$N21)*ROW($Q$9:$Q$31))*1)),$M21)-$P$8),"")</f>
        <v/>
      </c>
      <c r="M21" s="33">
        <f t="array" ref="M21">IF(M20=INDEX($W$9:$W$31,LARGE(IF($Q$9:$Q$31=COUNTIF($M$9:M20,1),ROW($Q$9:$Q$31)),1)-$P$8),1,M20+1)</f>
        <v>1</v>
      </c>
      <c r="N21" s="36">
        <f t="shared" si="6"/>
        <v>7</v>
      </c>
      <c r="P21" s="28">
        <v>1</v>
      </c>
      <c r="Q21" s="28">
        <v>7</v>
      </c>
      <c r="R21" s="40" t="s">
        <v>39</v>
      </c>
      <c r="S21" s="75">
        <v>2</v>
      </c>
      <c r="T21" s="28" t="str">
        <f t="shared" si="4"/>
        <v>7 - 2</v>
      </c>
      <c r="U21" s="28">
        <f>COUNTIF($T$9:T21,T21)</f>
        <v>1</v>
      </c>
      <c r="V21" s="28">
        <f t="shared" si="5"/>
        <v>1</v>
      </c>
      <c r="W21" s="30" t="str">
        <f t="array" ref="W21">IF(P21=SUMPRODUCT(($Q$9:$Q$31=Q21)*1),MAX(U19:U21),"")</f>
        <v/>
      </c>
    </row>
    <row r="22" spans="1:23" ht="16.5" thickBot="1" x14ac:dyDescent="0.3">
      <c r="D22" s="16">
        <f t="shared" si="1"/>
        <v>0.66666666666666696</v>
      </c>
      <c r="E22" s="17">
        <f t="shared" si="2"/>
        <v>0.6805555555555558</v>
      </c>
      <c r="F22" s="16">
        <f t="shared" si="7"/>
        <v>0.72222222222222243</v>
      </c>
      <c r="G22" s="18">
        <f t="shared" si="8"/>
        <v>0.72222222222222243</v>
      </c>
      <c r="H22" s="16">
        <f t="shared" si="3"/>
        <v>0.7430555555555558</v>
      </c>
      <c r="I22" s="16">
        <f t="shared" si="0"/>
        <v>0.76388888888888917</v>
      </c>
      <c r="J22" s="58" t="str">
        <f t="array" ref="J22">IFERROR(INDEX($R$9:$R$31,SMALL(IF(((($S$9:$S$31=J$7)*($Q$9:$Q$31=$N22)*ROW($Q$9:$Q$31))*1)&lt;&gt;0,((($S$9:$S$31=J$7)*($Q$9:$Q$31=$N22)*ROW($Q$9:$Q$31))*1)),$M22)-$P$8),"")</f>
        <v/>
      </c>
      <c r="K22" s="58" t="str">
        <f t="array" ref="K22">IFERROR(INDEX($R$9:$R$31,SMALL(IF(((($S$9:$S$31=K$7)*($Q$9:$Q$31=$N22)*ROW($Q$9:$Q$31))*1)&lt;&gt;0,((($S$9:$S$31=K$7)*($Q$9:$Q$31=$N22)*ROW($Q$9:$Q$31))*1)),$M22)-$P$8),"")</f>
        <v>Lena</v>
      </c>
      <c r="L22" s="58" t="str">
        <f t="array" ref="L22">IFERROR(INDEX($R$9:$R$31,SMALL(IF(((($S$9:$S$31=L$7)*($Q$9:$Q$31=$N22)*ROW($Q$9:$Q$31))*1)&lt;&gt;0,((($S$9:$S$31=L$7)*($Q$9:$Q$31=$N22)*ROW($Q$9:$Q$31))*1)),$M22)-$P$8),"")</f>
        <v/>
      </c>
      <c r="M22" s="33">
        <f t="array" ref="M22">IF(M21=INDEX($W$9:$W$31,LARGE(IF($Q$9:$Q$31=COUNTIF($M$9:M21,1),ROW($Q$9:$Q$31)),1)-$P$8),1,M21+1)</f>
        <v>2</v>
      </c>
      <c r="N22" s="36">
        <f t="shared" si="6"/>
        <v>7</v>
      </c>
      <c r="P22" s="29">
        <v>2</v>
      </c>
      <c r="Q22" s="29">
        <v>7</v>
      </c>
      <c r="R22" s="39" t="s">
        <v>40</v>
      </c>
      <c r="S22" s="77">
        <v>2</v>
      </c>
      <c r="T22" s="29" t="str">
        <f t="shared" si="4"/>
        <v>7 - 2</v>
      </c>
      <c r="U22" s="29">
        <f>COUNTIF($T$9:T22,T22)</f>
        <v>2</v>
      </c>
      <c r="V22" s="29">
        <f t="shared" si="5"/>
        <v>1</v>
      </c>
      <c r="W22" s="31">
        <f t="array" ref="W22">IF(P22=SUMPRODUCT(($Q$9:$Q$31=Q22)*1),MAX(U20:U22),"")</f>
        <v>2</v>
      </c>
    </row>
    <row r="23" spans="1:23" x14ac:dyDescent="0.25">
      <c r="D23" s="16">
        <f t="shared" si="1"/>
        <v>0.68750000000000033</v>
      </c>
      <c r="E23" s="17">
        <f t="shared" si="2"/>
        <v>0.70138888888888917</v>
      </c>
      <c r="F23" s="16">
        <f t="shared" si="7"/>
        <v>0.7430555555555558</v>
      </c>
      <c r="G23" s="18">
        <f t="shared" si="8"/>
        <v>0.7430555555555558</v>
      </c>
      <c r="H23" s="16">
        <f t="shared" si="3"/>
        <v>0.76388888888888917</v>
      </c>
      <c r="I23" s="16">
        <f t="shared" si="0"/>
        <v>0.78472222222222254</v>
      </c>
      <c r="J23" s="58" t="str">
        <f t="array" ref="J23">IFERROR(INDEX($R$9:$R$31,SMALL(IF(((($S$9:$S$31=J$7)*($Q$9:$Q$31=$N23)*ROW($Q$9:$Q$31))*1)&lt;&gt;0,((($S$9:$S$31=J$7)*($Q$9:$Q$31=$N23)*ROW($Q$9:$Q$31))*1)),$M23)-$P$8),"")</f>
        <v>Carlaa</v>
      </c>
      <c r="K23" s="58" t="str">
        <f t="array" ref="K23">IFERROR(INDEX($R$9:$R$31,SMALL(IF(((($S$9:$S$31=K$7)*($Q$9:$Q$31=$N23)*ROW($Q$9:$Q$31))*1)&lt;&gt;0,((($S$9:$S$31=K$7)*($Q$9:$Q$31=$N23)*ROW($Q$9:$Q$31))*1)),$M23)-$P$8),"")</f>
        <v>Pablo</v>
      </c>
      <c r="L23" s="58" t="str">
        <f t="array" ref="L23">IFERROR(INDEX($R$9:$R$31,SMALL(IF(((($S$9:$S$31=L$7)*($Q$9:$Q$31=$N23)*ROW($Q$9:$Q$31))*1)&lt;&gt;0,((($S$9:$S$31=L$7)*($Q$9:$Q$31=$N23)*ROW($Q$9:$Q$31))*1)),$M23)-$P$8),"")</f>
        <v/>
      </c>
      <c r="M23" s="33">
        <f t="array" ref="M23">IF(M22=INDEX($W$9:$W$31,LARGE(IF($Q$9:$Q$31=COUNTIF($M$9:M22,1),ROW($Q$9:$Q$31)),1)-$P$8),1,M22+1)</f>
        <v>1</v>
      </c>
      <c r="N23" s="36">
        <f t="shared" si="6"/>
        <v>8</v>
      </c>
      <c r="P23" s="76">
        <v>1</v>
      </c>
      <c r="Q23" s="76">
        <v>8</v>
      </c>
      <c r="R23" s="40" t="s">
        <v>41</v>
      </c>
      <c r="S23" s="40">
        <v>2</v>
      </c>
      <c r="T23" s="76" t="str">
        <f t="shared" si="4"/>
        <v>8 - 2</v>
      </c>
      <c r="U23" s="76">
        <f>COUNTIF($T$9:T23,T23)</f>
        <v>1</v>
      </c>
      <c r="V23" s="28">
        <f t="shared" si="5"/>
        <v>1</v>
      </c>
      <c r="W23" s="30" t="str">
        <f t="array" ref="W23">IF(P23=SUMPRODUCT(($Q$9:$Q$31=Q23)*1),MAX(U21:U23),"")</f>
        <v/>
      </c>
    </row>
    <row r="24" spans="1:23" ht="16.5" thickBot="1" x14ac:dyDescent="0.3">
      <c r="D24" s="17">
        <f t="shared" si="1"/>
        <v>0.7083333333333337</v>
      </c>
      <c r="E24" s="17">
        <f t="shared" si="2"/>
        <v>0.72222222222222254</v>
      </c>
      <c r="F24" s="17">
        <f t="shared" si="7"/>
        <v>0.76388888888888917</v>
      </c>
      <c r="G24" s="48">
        <f t="shared" si="8"/>
        <v>0.76388888888888917</v>
      </c>
      <c r="H24" s="17">
        <f t="shared" si="3"/>
        <v>0.78472222222222254</v>
      </c>
      <c r="I24" s="66">
        <f t="shared" si="0"/>
        <v>0.80555555555555591</v>
      </c>
      <c r="J24" s="58" t="str">
        <f t="array" ref="J24">IFERROR(INDEX($R$9:$R$31,SMALL(IF(((($S$9:$S$31=J$7)*($Q$9:$Q$31=$N24)*ROW($Q$9:$Q$31))*1)&lt;&gt;0,((($S$9:$S$31=J$7)*($Q$9:$Q$31=$N24)*ROW($Q$9:$Q$31))*1)),$M24)-$P$8),"")</f>
        <v/>
      </c>
      <c r="K24" s="58" t="str">
        <f t="array" ref="K24">IFERROR(INDEX($R$9:$R$31,SMALL(IF(((($S$9:$S$31=K$7)*($Q$9:$Q$31=$N24)*ROW($Q$9:$Q$31))*1)&lt;&gt;0,((($S$9:$S$31=K$7)*($Q$9:$Q$31=$N24)*ROW($Q$9:$Q$31))*1)),$M24)-$P$8),"")</f>
        <v/>
      </c>
      <c r="L24" s="58" t="str">
        <f t="array" ref="L24">IFERROR(INDEX($R$9:$R$31,SMALL(IF(((($S$9:$S$31=L$7)*($Q$9:$Q$31=$N24)*ROW($Q$9:$Q$31))*1)&lt;&gt;0,((($S$9:$S$31=L$7)*($Q$9:$Q$31=$N24)*ROW($Q$9:$Q$31))*1)),$M24)-$P$8),"")</f>
        <v/>
      </c>
      <c r="M24" s="33">
        <f t="array" ref="M24">IF(M23=INDEX($W$9:$W$31,LARGE(IF($Q$9:$Q$31=COUNTIF($M$9:M23,1),ROW($Q$9:$Q$31)),1)-$P$8),1,M23+1)</f>
        <v>2</v>
      </c>
      <c r="N24" s="36">
        <f t="shared" si="6"/>
        <v>8</v>
      </c>
      <c r="P24" s="31">
        <v>2</v>
      </c>
      <c r="Q24" s="31">
        <v>8</v>
      </c>
      <c r="R24" s="78" t="s">
        <v>49</v>
      </c>
      <c r="S24" s="79">
        <v>1</v>
      </c>
      <c r="T24" s="31" t="str">
        <f t="shared" si="4"/>
        <v>8 - 1</v>
      </c>
      <c r="U24" s="31">
        <f>COUNTIF($T$9:T24,T24)</f>
        <v>1</v>
      </c>
      <c r="V24" s="31">
        <f t="shared" si="5"/>
        <v>1</v>
      </c>
      <c r="W24" s="31">
        <f t="array" ref="W24">IF(P24=SUMPRODUCT(($Q$9:$Q$31=Q24)*1),MAX(U22:U24),"")</f>
        <v>2</v>
      </c>
    </row>
    <row r="25" spans="1:23" x14ac:dyDescent="0.25">
      <c r="D25" s="17">
        <f t="shared" ref="D25:D27" si="9">E25-$D$2</f>
        <v>0.72916666666666707</v>
      </c>
      <c r="E25" s="17">
        <f t="shared" ref="E25:E27" si="10">F25-$E$2</f>
        <v>0.74305555555555591</v>
      </c>
      <c r="F25" s="17">
        <f t="shared" ref="F25:F27" si="11">G25</f>
        <v>0.78472222222222254</v>
      </c>
      <c r="G25" s="48">
        <f t="shared" ref="G25:G27" si="12">H24</f>
        <v>0.78472222222222254</v>
      </c>
      <c r="H25" s="17">
        <f t="shared" ref="H25:H27" si="13">G25+$F$2</f>
        <v>0.80555555555555591</v>
      </c>
      <c r="I25" s="66">
        <f t="shared" ref="I25:I27" si="14">H25+$G$5</f>
        <v>0.82638888888888928</v>
      </c>
      <c r="J25" s="58" t="str">
        <f t="array" ref="J25">IFERROR(INDEX($R$9:$R$31,SMALL(IF(((($S$9:$S$31=J$7)*($Q$9:$Q$31=$N25)*ROW($Q$9:$Q$31))*1)&lt;&gt;0,((($S$9:$S$31=J$7)*($Q$9:$Q$31=$N25)*ROW($Q$9:$Q$31))*1)),$M25)-$P$8),"")</f>
        <v>Léaa</v>
      </c>
      <c r="K25" s="58" t="str">
        <f t="array" ref="K25">IFERROR(INDEX($R$9:$R$31,SMALL(IF(((($S$9:$S$31=K$7)*($Q$9:$Q$31=$N25)*ROW($Q$9:$Q$31))*1)&lt;&gt;0,((($S$9:$S$31=K$7)*($Q$9:$Q$31=$N25)*ROW($Q$9:$Q$31))*1)),$M25)-$P$8),"")</f>
        <v/>
      </c>
      <c r="L25" s="58" t="str">
        <f t="array" ref="L25">IFERROR(INDEX($R$9:$R$31,SMALL(IF(((($S$9:$S$31=L$7)*($Q$9:$Q$31=$N25)*ROW($Q$9:$Q$31))*1)&lt;&gt;0,((($S$9:$S$31=L$7)*($Q$9:$Q$31=$N25)*ROW($Q$9:$Q$31))*1)),$M25)-$P$8),"")</f>
        <v/>
      </c>
      <c r="M25" s="33">
        <f t="array" ref="M25">IF(M24=INDEX($W$9:$W$31,LARGE(IF($Q$9:$Q$31=COUNTIF($M$9:M24,1),ROW($Q$9:$Q$31)),1)-$P$8),1,M24+1)</f>
        <v>1</v>
      </c>
      <c r="N25" s="36">
        <f t="shared" ref="N25:N27" si="15">IF(M25=1,N24+1,N24)</f>
        <v>9</v>
      </c>
      <c r="P25" s="28">
        <v>1</v>
      </c>
      <c r="Q25" s="28">
        <v>9</v>
      </c>
      <c r="R25" s="40" t="s">
        <v>42</v>
      </c>
      <c r="S25" s="75">
        <v>1</v>
      </c>
      <c r="T25" s="28" t="str">
        <f t="shared" si="4"/>
        <v>9 - 1</v>
      </c>
      <c r="U25" s="28">
        <f>COUNTIF($T$9:T25,T25)</f>
        <v>1</v>
      </c>
      <c r="V25" s="28" t="str">
        <f t="shared" si="5"/>
        <v/>
      </c>
      <c r="W25" s="30" t="str">
        <f t="array" ref="W25">IF(P25=SUMPRODUCT(($Q$9:$Q$31=Q25)*1),MAX(U23:U25),"")</f>
        <v/>
      </c>
    </row>
    <row r="26" spans="1:23" ht="16.5" thickBot="1" x14ac:dyDescent="0.3">
      <c r="D26" s="17">
        <f t="shared" si="9"/>
        <v>0.75000000000000044</v>
      </c>
      <c r="E26" s="17">
        <f t="shared" si="10"/>
        <v>0.76388888888888928</v>
      </c>
      <c r="F26" s="17">
        <f t="shared" si="11"/>
        <v>0.80555555555555591</v>
      </c>
      <c r="G26" s="48">
        <f t="shared" si="12"/>
        <v>0.80555555555555591</v>
      </c>
      <c r="H26" s="17">
        <f t="shared" si="13"/>
        <v>0.82638888888888928</v>
      </c>
      <c r="I26" s="66">
        <f t="shared" si="14"/>
        <v>0.84722222222222265</v>
      </c>
      <c r="J26" s="58" t="str">
        <f t="array" ref="J26">IFERROR(INDEX($R$9:$R$31,SMALL(IF(((($S$9:$S$31=J$7)*($Q$9:$Q$31=$N26)*ROW($Q$9:$Q$31))*1)&lt;&gt;0,((($S$9:$S$31=J$7)*($Q$9:$Q$31=$N26)*ROW($Q$9:$Q$31))*1)),$M26)-$P$8),"")</f>
        <v>Louna</v>
      </c>
      <c r="K26" s="58" t="str">
        <f t="array" ref="K26">IFERROR(INDEX($R$9:$R$31,SMALL(IF(((($S$9:$S$31=K$7)*($Q$9:$Q$31=$N26)*ROW($Q$9:$Q$31))*1)&lt;&gt;0,((($S$9:$S$31=K$7)*($Q$9:$Q$31=$N26)*ROW($Q$9:$Q$31))*1)),$M26)-$P$8),"")</f>
        <v/>
      </c>
      <c r="L26" s="58" t="str">
        <f t="array" ref="L26">IFERROR(INDEX($R$9:$R$31,SMALL(IF(((($S$9:$S$31=L$7)*($Q$9:$Q$31=$N26)*ROW($Q$9:$Q$31))*1)&lt;&gt;0,((($S$9:$S$31=L$7)*($Q$9:$Q$31=$N26)*ROW($Q$9:$Q$31))*1)),$M26)-$P$8),"")</f>
        <v/>
      </c>
      <c r="M26" s="33">
        <f t="array" ref="M26">IF(M25=INDEX($W$9:$W$31,LARGE(IF($Q$9:$Q$31=COUNTIF($M$9:M25,1),ROW($Q$9:$Q$31)),1)-$P$8),1,M25+1)</f>
        <v>2</v>
      </c>
      <c r="N26" s="36">
        <f t="shared" si="15"/>
        <v>9</v>
      </c>
      <c r="P26" s="20">
        <v>2</v>
      </c>
      <c r="Q26" s="20">
        <v>9</v>
      </c>
      <c r="R26" s="39" t="s">
        <v>43</v>
      </c>
      <c r="S26" s="39">
        <v>1</v>
      </c>
      <c r="T26" s="20" t="str">
        <f t="shared" si="4"/>
        <v>9 - 1</v>
      </c>
      <c r="U26" s="20">
        <f>COUNTIF($T$9:T26,T26)</f>
        <v>2</v>
      </c>
      <c r="V26" s="29" t="str">
        <f t="shared" si="5"/>
        <v/>
      </c>
      <c r="W26" s="31">
        <f t="array" ref="W26">IF(P26=SUMPRODUCT(($Q$9:$Q$31=Q26)*1),MAX(U24:U26),"")</f>
        <v>2</v>
      </c>
    </row>
    <row r="27" spans="1:23" x14ac:dyDescent="0.25">
      <c r="B27" s="1"/>
      <c r="D27" s="17">
        <f t="shared" si="9"/>
        <v>0.77083333333333381</v>
      </c>
      <c r="E27" s="17">
        <f t="shared" si="10"/>
        <v>0.78472222222222265</v>
      </c>
      <c r="F27" s="17">
        <f t="shared" si="11"/>
        <v>0.82638888888888928</v>
      </c>
      <c r="G27" s="48">
        <f t="shared" si="12"/>
        <v>0.82638888888888928</v>
      </c>
      <c r="H27" s="17">
        <f t="shared" si="13"/>
        <v>0.84722222222222265</v>
      </c>
      <c r="I27" s="66">
        <f t="shared" si="14"/>
        <v>0.86805555555555602</v>
      </c>
      <c r="J27" s="58" t="str">
        <f t="array" ref="J27">IFERROR(INDEX($R$9:$R$31,SMALL(IF(((($S$9:$S$31=J$7)*($Q$9:$Q$31=$N27)*ROW($Q$9:$Q$31))*1)&lt;&gt;0,((($S$9:$S$31=J$7)*($Q$9:$Q$31=$N27)*ROW($Q$9:$Q$31))*1)),$M27)-$P$8),"")</f>
        <v/>
      </c>
      <c r="K27" s="58" t="str">
        <f t="array" ref="K27">IFERROR(INDEX($R$9:$R$31,SMALL(IF(((($S$9:$S$31=K$7)*($Q$9:$Q$31=$N27)*ROW($Q$9:$Q$31))*1)&lt;&gt;0,((($S$9:$S$31=K$7)*($Q$9:$Q$31=$N27)*ROW($Q$9:$Q$31))*1)),$M27)-$P$8),"")</f>
        <v>Allan</v>
      </c>
      <c r="L27" s="58" t="str">
        <f t="array" ref="L27">IFERROR(INDEX($R$9:$R$31,SMALL(IF(((($S$9:$S$31=L$7)*($Q$9:$Q$31=$N27)*ROW($Q$9:$Q$31))*1)&lt;&gt;0,((($S$9:$S$31=L$7)*($Q$9:$Q$31=$N27)*ROW($Q$9:$Q$31))*1)),$M27)-$P$8),"")</f>
        <v/>
      </c>
      <c r="M27" s="64">
        <f t="array" ref="M27">IF(M26=INDEX($W$9:$W$31,LARGE(IF($Q$9:$Q$31=COUNTIF($M$9:M26,1),ROW($Q$9:$Q$31)),1)-$P$8),1,M26+1)</f>
        <v>1</v>
      </c>
      <c r="N27" s="65">
        <f t="shared" si="15"/>
        <v>10</v>
      </c>
      <c r="P27" s="28">
        <v>1</v>
      </c>
      <c r="Q27" s="28">
        <v>10</v>
      </c>
      <c r="R27" s="40" t="s">
        <v>44</v>
      </c>
      <c r="S27" s="75">
        <v>2</v>
      </c>
      <c r="T27" s="28" t="str">
        <f t="shared" si="4"/>
        <v>10 - 2</v>
      </c>
      <c r="U27" s="28">
        <f>COUNTIF($T$9:T27,T27)</f>
        <v>1</v>
      </c>
      <c r="V27" s="28" t="str">
        <f t="shared" si="5"/>
        <v/>
      </c>
      <c r="W27" s="30" t="str">
        <f t="array" ref="W27">IF(P27=SUMPRODUCT(($Q$9:$Q$31=Q27)*1),MAX(U25:U27),"")</f>
        <v/>
      </c>
    </row>
    <row r="28" spans="1:23" ht="16.5" thickBot="1" x14ac:dyDescent="0.3">
      <c r="D28" s="60"/>
      <c r="E28" s="60"/>
      <c r="F28" s="60"/>
      <c r="G28" s="61"/>
      <c r="H28" s="60"/>
      <c r="I28" s="63"/>
      <c r="J28" s="62"/>
      <c r="K28" s="62"/>
      <c r="L28" s="62"/>
      <c r="M28" s="59"/>
      <c r="N28" s="6"/>
      <c r="P28" s="29">
        <v>2</v>
      </c>
      <c r="Q28" s="29">
        <v>10</v>
      </c>
      <c r="R28" s="39" t="s">
        <v>45</v>
      </c>
      <c r="S28" s="77">
        <v>2</v>
      </c>
      <c r="T28" s="29" t="str">
        <f t="shared" si="4"/>
        <v>10 - 2</v>
      </c>
      <c r="U28" s="29">
        <f>COUNTIF($T$9:T28,T28)</f>
        <v>2</v>
      </c>
      <c r="V28" s="29" t="str">
        <f t="shared" si="5"/>
        <v/>
      </c>
      <c r="W28" s="31">
        <f t="array" ref="W28">IF(P28=SUMPRODUCT(($Q$9:$Q$31=Q28)*1),MAX(U26:U28),"")</f>
        <v>2</v>
      </c>
    </row>
    <row r="29" spans="1:23" x14ac:dyDescent="0.25">
      <c r="D29" s="60"/>
      <c r="E29" s="60"/>
      <c r="F29" s="60"/>
      <c r="G29" s="61"/>
      <c r="H29" s="60"/>
      <c r="I29" s="63"/>
      <c r="J29" s="62"/>
      <c r="K29" s="62"/>
      <c r="L29" s="62"/>
      <c r="M29" s="59"/>
      <c r="N29" s="6"/>
      <c r="P29" s="76">
        <v>1</v>
      </c>
      <c r="Q29" s="76">
        <v>11</v>
      </c>
      <c r="R29" s="40" t="s">
        <v>46</v>
      </c>
      <c r="S29" s="40">
        <v>1</v>
      </c>
      <c r="T29" s="76" t="str">
        <f t="shared" si="4"/>
        <v>11 - 1</v>
      </c>
      <c r="U29" s="76">
        <f>COUNTIF($T$9:T29,T29)</f>
        <v>1</v>
      </c>
      <c r="V29" s="28" t="str">
        <f t="shared" si="5"/>
        <v/>
      </c>
      <c r="W29" s="30" t="str">
        <f t="array" ref="W29">IF(P29=SUMPRODUCT(($Q$9:$Q$31=Q29)*1),MAX(U27:U29),"")</f>
        <v/>
      </c>
    </row>
    <row r="30" spans="1:23" ht="16.5" thickBot="1" x14ac:dyDescent="0.3">
      <c r="D30" s="60"/>
      <c r="E30" s="60"/>
      <c r="F30" s="60"/>
      <c r="G30" s="61"/>
      <c r="H30" s="60"/>
      <c r="I30" s="63"/>
      <c r="J30" s="62"/>
      <c r="K30" s="62"/>
      <c r="L30" s="62"/>
      <c r="M30" s="59"/>
      <c r="N30" s="6"/>
      <c r="P30" s="31">
        <v>2</v>
      </c>
      <c r="Q30" s="31">
        <v>11</v>
      </c>
      <c r="R30" s="79" t="s">
        <v>47</v>
      </c>
      <c r="S30" s="79">
        <v>1</v>
      </c>
      <c r="T30" s="31" t="str">
        <f t="shared" si="4"/>
        <v>11 - 1</v>
      </c>
      <c r="U30" s="31">
        <f>COUNTIF($T$9:T30,T30)</f>
        <v>2</v>
      </c>
      <c r="V30" s="31" t="str">
        <f t="shared" si="5"/>
        <v/>
      </c>
      <c r="W30" s="31">
        <f t="array" ref="W30">IF(P30=SUMPRODUCT(($Q$9:$Q$31=Q30)*1),MAX(U28:U30),"")</f>
        <v>2</v>
      </c>
    </row>
    <row r="31" spans="1:23" x14ac:dyDescent="0.25">
      <c r="B31" s="21"/>
      <c r="D31" s="60"/>
      <c r="E31" s="60"/>
      <c r="F31" s="60"/>
      <c r="G31" s="61"/>
      <c r="H31" s="60"/>
      <c r="I31" s="63"/>
      <c r="J31" s="62"/>
      <c r="K31" s="62"/>
      <c r="L31" s="62"/>
      <c r="M31" s="59"/>
      <c r="N31" s="6"/>
      <c r="P31" s="28">
        <v>1</v>
      </c>
      <c r="Q31" s="28">
        <v>12</v>
      </c>
      <c r="R31" s="75" t="s">
        <v>48</v>
      </c>
      <c r="S31" s="75">
        <v>1</v>
      </c>
      <c r="T31" s="28" t="str">
        <f t="shared" si="4"/>
        <v>12 - 1</v>
      </c>
      <c r="U31" s="28">
        <f>COUNTIF($T$9:T31,T31)</f>
        <v>1</v>
      </c>
      <c r="V31" s="28" t="str">
        <f t="shared" si="5"/>
        <v/>
      </c>
      <c r="W31" s="80">
        <f t="array" ref="W31">IF(P31=SUMPRODUCT(($Q$9:$Q$31=Q31)*1),MAX(U29:U31),"")</f>
        <v>2</v>
      </c>
    </row>
    <row r="32" spans="1:23" x14ac:dyDescent="0.25">
      <c r="B32" s="21"/>
      <c r="D32" s="60"/>
      <c r="E32" s="60"/>
      <c r="F32" s="60"/>
      <c r="G32" s="61"/>
      <c r="H32" s="60"/>
      <c r="I32" s="63"/>
      <c r="J32" s="62"/>
      <c r="K32" s="62"/>
      <c r="L32" s="62"/>
      <c r="M32" s="59"/>
      <c r="N32" s="6"/>
      <c r="P32" s="6"/>
      <c r="Q32" s="6"/>
      <c r="R32" s="81"/>
      <c r="S32" s="81"/>
      <c r="T32" s="6"/>
      <c r="U32" s="6"/>
      <c r="V32" s="6"/>
      <c r="W32" s="6"/>
    </row>
    <row r="33" spans="2:23" x14ac:dyDescent="0.25">
      <c r="B33" s="21"/>
      <c r="D33" s="60"/>
      <c r="E33" s="60"/>
      <c r="F33" s="60"/>
      <c r="G33" s="61"/>
      <c r="H33" s="60"/>
      <c r="I33" s="63"/>
      <c r="J33" s="62"/>
      <c r="K33" s="62"/>
      <c r="L33" s="62"/>
      <c r="M33" s="59"/>
      <c r="N33" s="6"/>
      <c r="P33" s="6"/>
      <c r="Q33" s="6"/>
      <c r="R33" s="81"/>
      <c r="S33" s="81"/>
      <c r="T33" s="6"/>
      <c r="U33" s="6"/>
      <c r="V33" s="6"/>
      <c r="W33" s="6"/>
    </row>
    <row r="34" spans="2:23" x14ac:dyDescent="0.25">
      <c r="B34" s="21"/>
      <c r="D34" s="60"/>
      <c r="E34" s="60"/>
      <c r="F34" s="60"/>
      <c r="G34" s="61"/>
      <c r="H34" s="60"/>
      <c r="I34" s="63"/>
      <c r="J34" s="62"/>
      <c r="K34" s="62"/>
      <c r="L34" s="62"/>
      <c r="M34" s="59"/>
      <c r="N34" s="6"/>
      <c r="P34" s="6"/>
      <c r="Q34" s="6"/>
      <c r="R34" s="81"/>
      <c r="S34" s="81"/>
      <c r="T34" s="6"/>
      <c r="U34" s="6"/>
      <c r="V34" s="6"/>
      <c r="W34" s="6"/>
    </row>
    <row r="35" spans="2:23" ht="13.5" customHeight="1" x14ac:dyDescent="0.25"/>
    <row r="36" spans="2:23" ht="21" customHeight="1" x14ac:dyDescent="0.25">
      <c r="B36" s="22"/>
      <c r="I36" s="33"/>
      <c r="J36" s="44" t="str">
        <f>J6</f>
        <v>Droit fiscal</v>
      </c>
      <c r="K36" s="45" t="str">
        <f>K6</f>
        <v>Droit immobilier</v>
      </c>
      <c r="L36" s="46" t="str">
        <f>L6</f>
        <v>Droit des contrats</v>
      </c>
    </row>
    <row r="37" spans="2:23" ht="18" customHeight="1" x14ac:dyDescent="0.25">
      <c r="D37" s="14"/>
      <c r="E37" s="8" t="s">
        <v>5</v>
      </c>
      <c r="F37" s="8"/>
      <c r="G37" s="10" t="s">
        <v>9</v>
      </c>
      <c r="H37" s="10"/>
      <c r="I37" s="43"/>
      <c r="J37" s="9">
        <v>1</v>
      </c>
      <c r="K37" s="9">
        <v>2</v>
      </c>
      <c r="L37" s="9">
        <v>3</v>
      </c>
    </row>
    <row r="38" spans="2:23" ht="52.5" customHeight="1" x14ac:dyDescent="0.25">
      <c r="D38" s="51" t="s">
        <v>4</v>
      </c>
      <c r="E38" s="12" t="s">
        <v>1</v>
      </c>
      <c r="F38" s="12" t="s">
        <v>2</v>
      </c>
      <c r="G38" s="13" t="s">
        <v>1</v>
      </c>
      <c r="H38" s="13" t="s">
        <v>2</v>
      </c>
      <c r="I38" s="13" t="s">
        <v>3</v>
      </c>
      <c r="J38" s="15" t="s">
        <v>8</v>
      </c>
      <c r="K38" s="15"/>
      <c r="L38" s="15"/>
      <c r="M38" s="27" t="s">
        <v>19</v>
      </c>
      <c r="N38" s="34" t="s">
        <v>11</v>
      </c>
    </row>
    <row r="39" spans="2:23" x14ac:dyDescent="0.25">
      <c r="D39" s="16">
        <v>0.31944444444444448</v>
      </c>
      <c r="E39" s="17">
        <f>D39+$D$2</f>
        <v>0.33333333333333337</v>
      </c>
      <c r="F39" s="16">
        <f>E39+$E$2</f>
        <v>0.37500000000000006</v>
      </c>
      <c r="G39" s="18">
        <f>F39</f>
        <v>0.37500000000000006</v>
      </c>
      <c r="H39" s="16">
        <f>G39+F29</f>
        <v>0.37500000000000006</v>
      </c>
      <c r="I39" s="16">
        <f t="shared" ref="I39:I54" si="16">H39+$G$5</f>
        <v>0.39583333333333337</v>
      </c>
      <c r="J39" s="5" t="str">
        <f t="array" ref="J39">IFERROR(INDEX($R$9:$R$31,MATCH(1,(($U$9:$U$31=$M9)*($U$39:$U$61=J$36)*($Q$9:$Q$31=$N9)),0)),"")</f>
        <v>Annie</v>
      </c>
      <c r="K39" s="68" t="str">
        <f t="array" ref="K39">IFERROR(INDEX($R$9:$R$31,MATCH(1,(($U$9:$U$31=$M9)*($U$39:$U$61=K$36)*($Q$9:$Q$31=$N9)),0)),"")</f>
        <v/>
      </c>
      <c r="L39" s="5" t="str">
        <f t="array" ref="L39">IFERROR(INDEX($R$9:$R$31,MATCH(1,(($U$9:$U$31=$M9)*($U$39:$U$61=L$36)*($Q$9:$Q$31=$N9)),0)),"")</f>
        <v/>
      </c>
      <c r="M39" s="59">
        <v>1</v>
      </c>
      <c r="N39" s="36">
        <v>1</v>
      </c>
      <c r="T39" s="7" t="s">
        <v>27</v>
      </c>
      <c r="U39" s="7" t="s">
        <v>22</v>
      </c>
    </row>
    <row r="40" spans="2:23" x14ac:dyDescent="0.25">
      <c r="D40" s="16">
        <f t="shared" ref="D40:D54" si="17">E40-$D$2</f>
        <v>0.31944444444444448</v>
      </c>
      <c r="E40" s="17">
        <f t="shared" ref="E40:E54" si="18">F40-$E$2</f>
        <v>0.33333333333333337</v>
      </c>
      <c r="F40" s="16">
        <f>H39</f>
        <v>0.37500000000000006</v>
      </c>
      <c r="G40" s="18">
        <f>H39</f>
        <v>0.37500000000000006</v>
      </c>
      <c r="H40" s="17">
        <f t="shared" ref="H40:H54" si="19">G40+$F$2</f>
        <v>0.39583333333333337</v>
      </c>
      <c r="I40" s="16">
        <f t="shared" si="16"/>
        <v>0.41666666666666669</v>
      </c>
      <c r="J40" s="5" t="str">
        <f t="array" ref="J40">IFERROR(INDEX($R$9:$R$31,MATCH(1,(($U$9:$U$31=$M10)*($U$39:$U$61=J$36)*($Q$9:$Q$31=$N10)),0)),"")</f>
        <v/>
      </c>
      <c r="K40" s="68" t="str">
        <f t="array" ref="K40">IFERROR(INDEX($R$9:$R$31,MATCH(1,(($U$9:$U$31=$M10)*($U$39:$U$61=K$36)*($Q$9:$Q$31=$N10)),0)),"")</f>
        <v>Laura</v>
      </c>
      <c r="L40" s="5" t="str">
        <f t="array" ref="L40">IFERROR(INDEX($R$9:$R$31,MATCH(1,(($U$9:$U$31=$M10)*($U$39:$U$61=L$36)*($Q$9:$Q$31=$N10)),0)),"")</f>
        <v/>
      </c>
      <c r="M40" s="33">
        <f>M10</f>
        <v>2</v>
      </c>
      <c r="N40" s="36">
        <f>IF(M40=1,N39+1,N39)</f>
        <v>1</v>
      </c>
      <c r="T40" s="7" t="s">
        <v>28</v>
      </c>
      <c r="U40" s="7" t="s">
        <v>24</v>
      </c>
    </row>
    <row r="41" spans="2:23" x14ac:dyDescent="0.25">
      <c r="D41" s="16">
        <f t="shared" si="17"/>
        <v>0.34027777777777779</v>
      </c>
      <c r="E41" s="17">
        <f t="shared" si="18"/>
        <v>0.35416666666666669</v>
      </c>
      <c r="F41" s="16">
        <f>H40</f>
        <v>0.39583333333333337</v>
      </c>
      <c r="G41" s="18">
        <f>H40</f>
        <v>0.39583333333333337</v>
      </c>
      <c r="H41" s="16">
        <f t="shared" si="19"/>
        <v>0.41666666666666669</v>
      </c>
      <c r="I41" s="16">
        <f t="shared" si="16"/>
        <v>0.4375</v>
      </c>
      <c r="J41" s="5" t="str">
        <f t="array" ref="J41">IFERROR(INDEX($R$9:$R$31,MATCH(1,(($U$9:$U$31=$M11)*($U$39:$U$61=J$36)*($Q$9:$Q$31=$N11)),0)),"")</f>
        <v/>
      </c>
      <c r="K41" s="5" t="str">
        <f t="array" ref="K41">IFERROR(INDEX($R$9:$R$31,MATCH(1,(($U$9:$U$31=$M11)*($U$39:$U$61=K$36)*($Q$9:$Q$31=$N11)),0)),"")</f>
        <v/>
      </c>
      <c r="L41" s="5" t="str">
        <f t="array" ref="L41">IFERROR(INDEX($R$9:$R$31,MATCH(1,(($U$9:$U$31=$M11)*($U$39:$U$61=L$36)*($Q$9:$Q$31=$N11)),0)),"")</f>
        <v>Léa</v>
      </c>
      <c r="M41" s="33">
        <f>M11</f>
        <v>1</v>
      </c>
      <c r="N41" s="36">
        <f>IF(M41=1,N40+1,N40)</f>
        <v>2</v>
      </c>
      <c r="T41" s="7" t="s">
        <v>29</v>
      </c>
      <c r="U41" s="7" t="s">
        <v>23</v>
      </c>
    </row>
    <row r="42" spans="2:23" x14ac:dyDescent="0.25">
      <c r="D42" s="16">
        <f t="shared" si="17"/>
        <v>0.3611111111111111</v>
      </c>
      <c r="E42" s="17">
        <f t="shared" si="18"/>
        <v>0.375</v>
      </c>
      <c r="F42" s="16">
        <f>H41</f>
        <v>0.41666666666666669</v>
      </c>
      <c r="G42" s="18">
        <f>H41</f>
        <v>0.41666666666666669</v>
      </c>
      <c r="H42" s="17">
        <f t="shared" si="19"/>
        <v>0.4375</v>
      </c>
      <c r="I42" s="16">
        <f t="shared" si="16"/>
        <v>0.45833333333333331</v>
      </c>
      <c r="J42" s="68" t="str">
        <f t="array" ref="J42">IFERROR(INDEX($R$9:$R$31,MATCH(1,(($U$9:$U$31=$M12)*($U$39:$U$61=J$36)*($Q$9:$Q$31=$N12)),0)),"")</f>
        <v>Lucas</v>
      </c>
      <c r="K42" s="5" t="str">
        <f t="array" ref="K42">IFERROR(INDEX($R$9:$R$31,MATCH(1,(($U$9:$U$31=$M12)*($U$39:$U$61=K$36)*($Q$9:$Q$31=$N12)),0)),"")</f>
        <v/>
      </c>
      <c r="L42" s="5" t="str">
        <f t="array" ref="L42">IFERROR(INDEX($R$9:$R$31,MATCH(1,(($U$9:$U$31=$M12)*($U$39:$U$61=L$36)*($Q$9:$Q$31=$N12)),0)),"")</f>
        <v/>
      </c>
      <c r="M42" s="33">
        <f>M12</f>
        <v>2</v>
      </c>
      <c r="N42" s="36">
        <f t="shared" ref="N42:N54" si="20">IF(M42=1,N41+1,N41)</f>
        <v>2</v>
      </c>
      <c r="T42" s="7" t="s">
        <v>30</v>
      </c>
      <c r="U42" s="7" t="s">
        <v>22</v>
      </c>
    </row>
    <row r="43" spans="2:23" x14ac:dyDescent="0.25">
      <c r="D43" s="17">
        <f t="shared" si="17"/>
        <v>0.38194444444444442</v>
      </c>
      <c r="E43" s="17">
        <f t="shared" si="18"/>
        <v>0.39583333333333331</v>
      </c>
      <c r="F43" s="17">
        <f t="shared" ref="F43:F54" si="21">G43</f>
        <v>0.4375</v>
      </c>
      <c r="G43" s="18">
        <f>H42</f>
        <v>0.4375</v>
      </c>
      <c r="H43" s="52">
        <f t="shared" si="19"/>
        <v>0.45833333333333331</v>
      </c>
      <c r="I43" s="19">
        <f t="shared" si="16"/>
        <v>0.47916666666666663</v>
      </c>
      <c r="J43" s="5" t="str">
        <f t="array" ref="J43">IFERROR(INDEX($R$9:$R$31,MATCH(1,(($U$9:$U$31=$M13)*($U$39:$U$61=J$36)*($Q$9:$Q$31=$N13)),0)),"")</f>
        <v>Eva</v>
      </c>
      <c r="K43" s="5" t="str">
        <f t="array" ref="K43">IFERROR(INDEX($R$9:$R$31,MATCH(1,(($U$9:$U$31=$M13)*($U$39:$U$61=K$36)*($Q$9:$Q$31=$N13)),0)),"")</f>
        <v>Carla</v>
      </c>
      <c r="L43" s="5" t="str">
        <f t="array" ref="L43">IFERROR(INDEX($R$9:$R$31,MATCH(1,(($U$9:$U$31=$M13)*($U$39:$U$61=L$36)*($Q$9:$Q$31=$N13)),0)),"")</f>
        <v/>
      </c>
      <c r="M43" s="33">
        <f>M13</f>
        <v>1</v>
      </c>
      <c r="N43" s="36">
        <f t="shared" si="20"/>
        <v>3</v>
      </c>
      <c r="T43" s="7" t="s">
        <v>31</v>
      </c>
      <c r="U43" s="7" t="s">
        <v>22</v>
      </c>
    </row>
    <row r="44" spans="2:23" x14ac:dyDescent="0.25">
      <c r="D44" s="16">
        <f t="shared" si="17"/>
        <v>0.4375</v>
      </c>
      <c r="E44" s="17">
        <f t="shared" si="18"/>
        <v>0.4513888888888889</v>
      </c>
      <c r="F44" s="16">
        <f t="shared" si="21"/>
        <v>0.49305555555555558</v>
      </c>
      <c r="G44" s="18">
        <v>0.49305555555555558</v>
      </c>
      <c r="H44" s="16">
        <f t="shared" si="19"/>
        <v>0.51388888888888895</v>
      </c>
      <c r="I44" s="16">
        <f t="shared" si="16"/>
        <v>0.53472222222222232</v>
      </c>
      <c r="J44" s="68" t="str">
        <f t="array" ref="J44">IFERROR(INDEX($R$9:$R$31,MATCH(1,(($U$9:$U$31=$M14)*($U$39:$U$61=J$36)*($Q$9:$Q$31=$N14)),0)),"")</f>
        <v/>
      </c>
      <c r="K44" s="5" t="str">
        <f t="array" ref="K44">IFERROR(INDEX($R$9:$R$31,MATCH(1,(($U$9:$U$31=$M14)*($U$39:$U$61=K$36)*($Q$9:$Q$31=$N14)),0)),"")</f>
        <v/>
      </c>
      <c r="L44" s="5" t="str">
        <f t="array" ref="L44">IFERROR(INDEX($R$9:$R$31,MATCH(1,(($U$9:$U$31=$M14)*($U$39:$U$61=L$36)*($Q$9:$Q$31=$N14)),0)),"")</f>
        <v/>
      </c>
      <c r="M44" s="33">
        <f>M14</f>
        <v>2</v>
      </c>
      <c r="N44" s="36">
        <f t="shared" si="20"/>
        <v>3</v>
      </c>
      <c r="T44" s="7" t="s">
        <v>32</v>
      </c>
      <c r="U44" s="7" t="s">
        <v>24</v>
      </c>
    </row>
    <row r="45" spans="2:23" x14ac:dyDescent="0.25">
      <c r="D45" s="16">
        <f t="shared" si="17"/>
        <v>0.45833333333333337</v>
      </c>
      <c r="E45" s="17">
        <f t="shared" si="18"/>
        <v>0.47222222222222227</v>
      </c>
      <c r="F45" s="16">
        <f t="shared" si="21"/>
        <v>0.51388888888888895</v>
      </c>
      <c r="G45" s="18">
        <f>H44</f>
        <v>0.51388888888888895</v>
      </c>
      <c r="H45" s="52">
        <f t="shared" si="19"/>
        <v>0.53472222222222232</v>
      </c>
      <c r="I45" s="16">
        <f t="shared" si="16"/>
        <v>0.55555555555555569</v>
      </c>
      <c r="J45" s="68" t="str">
        <f t="array" ref="J45">IFERROR(INDEX($R$9:$R$31,MATCH(1,(($U$9:$U$31=$M15)*($U$39:$U$61=J$36)*($Q$9:$Q$31=$N15)),0)),"")</f>
        <v>Jules</v>
      </c>
      <c r="K45" s="5" t="str">
        <f t="array" ref="K45">IFERROR(INDEX($R$9:$R$31,MATCH(1,(($U$9:$U$31=$M15)*($U$39:$U$61=K$36)*($Q$9:$Q$31=$N15)),0)),"")</f>
        <v/>
      </c>
      <c r="L45" s="5" t="str">
        <f t="array" ref="L45">IFERROR(INDEX($R$9:$R$31,MATCH(1,(($U$9:$U$31=$M15)*($U$39:$U$61=L$36)*($Q$9:$Q$31=$N15)),0)),"")</f>
        <v/>
      </c>
      <c r="M45" s="33">
        <f>M15</f>
        <v>1</v>
      </c>
      <c r="N45" s="36">
        <f t="shared" si="20"/>
        <v>4</v>
      </c>
      <c r="T45" s="7" t="s">
        <v>33</v>
      </c>
      <c r="U45" s="7" t="s">
        <v>22</v>
      </c>
    </row>
    <row r="46" spans="2:23" x14ac:dyDescent="0.25">
      <c r="D46" s="16">
        <f t="shared" si="17"/>
        <v>0.54166666666666674</v>
      </c>
      <c r="E46" s="17">
        <f t="shared" si="18"/>
        <v>0.55555555555555558</v>
      </c>
      <c r="F46" s="16">
        <f t="shared" si="21"/>
        <v>0.59722222222222221</v>
      </c>
      <c r="G46" s="18">
        <v>0.59722222222222221</v>
      </c>
      <c r="H46" s="16">
        <f t="shared" si="19"/>
        <v>0.61805555555555558</v>
      </c>
      <c r="I46" s="16">
        <f t="shared" si="16"/>
        <v>0.63888888888888895</v>
      </c>
      <c r="J46" s="68" t="str">
        <f t="array" ref="J46">IFERROR(INDEX($R$9:$R$31,MATCH(1,(($U$9:$U$31=$M16)*($U$39:$U$61=J$36)*($Q$9:$Q$31=$N16)),0)),"")</f>
        <v/>
      </c>
      <c r="K46" s="5" t="str">
        <f t="array" ref="K46">IFERROR(INDEX($R$9:$R$31,MATCH(1,(($U$9:$U$31=$M16)*($U$39:$U$61=K$36)*($Q$9:$Q$31=$N16)),0)),"")</f>
        <v/>
      </c>
      <c r="L46" s="5" t="str">
        <f t="array" ref="L46">IFERROR(INDEX($R$9:$R$31,MATCH(1,(($U$9:$U$31=$M16)*($U$39:$U$61=L$36)*($Q$9:$Q$31=$N16)),0)),"")</f>
        <v>Arthur</v>
      </c>
      <c r="M46" s="33">
        <f>M16</f>
        <v>2</v>
      </c>
      <c r="N46" s="36">
        <f t="shared" si="20"/>
        <v>4</v>
      </c>
      <c r="T46" s="7" t="s">
        <v>34</v>
      </c>
      <c r="U46" s="7" t="s">
        <v>23</v>
      </c>
    </row>
    <row r="47" spans="2:23" x14ac:dyDescent="0.25">
      <c r="D47" s="16">
        <f t="shared" si="17"/>
        <v>0.56250000000000011</v>
      </c>
      <c r="E47" s="17">
        <f t="shared" si="18"/>
        <v>0.57638888888888895</v>
      </c>
      <c r="F47" s="16">
        <f t="shared" si="21"/>
        <v>0.61805555555555558</v>
      </c>
      <c r="G47" s="18">
        <f t="shared" ref="G47:G54" si="22">H46</f>
        <v>0.61805555555555558</v>
      </c>
      <c r="H47" s="16">
        <f t="shared" si="19"/>
        <v>0.63888888888888895</v>
      </c>
      <c r="I47" s="16">
        <f t="shared" si="16"/>
        <v>0.65972222222222232</v>
      </c>
      <c r="J47" s="5" t="str">
        <f t="array" ref="J47">IFERROR(INDEX($R$9:$R$31,MATCH(1,(($U$9:$U$31=$M17)*($U$39:$U$61=J$36)*($Q$9:$Q$31=$N17)),0)),"")</f>
        <v/>
      </c>
      <c r="K47" s="68" t="str">
        <f t="array" ref="K47">IFERROR(INDEX($R$9:$R$31,MATCH(1,(($U$9:$U$31=$M17)*($U$39:$U$61=K$36)*($Q$9:$Q$31=$N17)),0)),"")</f>
        <v/>
      </c>
      <c r="L47" s="5" t="str">
        <f t="array" ref="L47">IFERROR(INDEX($R$9:$R$31,MATCH(1,(($U$9:$U$31=$M17)*($U$39:$U$61=L$36)*($Q$9:$Q$31=$N17)),0)),"")</f>
        <v>Constance</v>
      </c>
      <c r="M47" s="33">
        <f>M17</f>
        <v>1</v>
      </c>
      <c r="N47" s="36">
        <f t="shared" si="20"/>
        <v>5</v>
      </c>
      <c r="R47" s="33"/>
      <c r="T47" s="7" t="s">
        <v>35</v>
      </c>
      <c r="U47" s="7" t="s">
        <v>23</v>
      </c>
    </row>
    <row r="48" spans="2:23" x14ac:dyDescent="0.25">
      <c r="D48" s="16">
        <f t="shared" si="17"/>
        <v>0.58333333333333348</v>
      </c>
      <c r="E48" s="17">
        <f t="shared" si="18"/>
        <v>0.59722222222222232</v>
      </c>
      <c r="F48" s="16">
        <f t="shared" si="21"/>
        <v>0.63888888888888895</v>
      </c>
      <c r="G48" s="18">
        <f t="shared" si="22"/>
        <v>0.63888888888888895</v>
      </c>
      <c r="H48" s="16">
        <f t="shared" si="19"/>
        <v>0.65972222222222232</v>
      </c>
      <c r="I48" s="16">
        <f t="shared" si="16"/>
        <v>0.68055555555555569</v>
      </c>
      <c r="J48" s="5" t="str">
        <f t="array" ref="J48">IFERROR(INDEX($R$9:$R$31,MATCH(1,(($U$9:$U$31=$M18)*($U$39:$U$61=J$36)*($Q$9:$Q$31=$N18)),0)),"")</f>
        <v/>
      </c>
      <c r="K48" s="68" t="str">
        <f t="array" ref="K48">IFERROR(INDEX($R$9:$R$31,MATCH(1,(($U$9:$U$31=$M18)*($U$39:$U$61=K$36)*($Q$9:$Q$31=$N18)),0)),"")</f>
        <v>Clémence</v>
      </c>
      <c r="L48" s="5" t="str">
        <f t="array" ref="L48">IFERROR(INDEX($R$9:$R$31,MATCH(1,(($U$9:$U$31=$M18)*($U$39:$U$61=L$36)*($Q$9:$Q$31=$N18)),0)),"")</f>
        <v/>
      </c>
      <c r="M48" s="33">
        <f>M18</f>
        <v>2</v>
      </c>
      <c r="N48" s="36">
        <f t="shared" si="20"/>
        <v>5</v>
      </c>
      <c r="T48" s="7" t="s">
        <v>36</v>
      </c>
      <c r="U48" s="7" t="s">
        <v>24</v>
      </c>
    </row>
    <row r="49" spans="4:21" x14ac:dyDescent="0.25">
      <c r="D49" s="16">
        <f t="shared" si="17"/>
        <v>0.60416666666666685</v>
      </c>
      <c r="E49" s="17">
        <f t="shared" si="18"/>
        <v>0.61805555555555569</v>
      </c>
      <c r="F49" s="16">
        <f t="shared" si="21"/>
        <v>0.65972222222222232</v>
      </c>
      <c r="G49" s="18">
        <f t="shared" si="22"/>
        <v>0.65972222222222232</v>
      </c>
      <c r="H49" s="16">
        <f t="shared" si="19"/>
        <v>0.68055555555555569</v>
      </c>
      <c r="I49" s="16">
        <f t="shared" si="16"/>
        <v>0.70138888888888906</v>
      </c>
      <c r="J49" s="5" t="str">
        <f t="array" ref="J49">IFERROR(INDEX($R$9:$R$31,MATCH(1,(($U$9:$U$31=$M19)*($U$39:$U$61=J$36)*($Q$9:$Q$31=$N19)),0)),"")</f>
        <v/>
      </c>
      <c r="K49" s="68" t="str">
        <f t="array" ref="K49">IFERROR(INDEX($R$9:$R$31,MATCH(1,(($U$9:$U$31=$M19)*($U$39:$U$61=K$36)*($Q$9:$Q$31=$N19)),0)),"")</f>
        <v>Cécile</v>
      </c>
      <c r="L49" s="5" t="str">
        <f t="array" ref="L49">IFERROR(INDEX($R$9:$R$31,MATCH(1,(($U$9:$U$31=$M19)*($U$39:$U$61=L$36)*($Q$9:$Q$31=$N19)),0)),"")</f>
        <v/>
      </c>
      <c r="M49" s="33">
        <f>M19</f>
        <v>1</v>
      </c>
      <c r="N49" s="36">
        <f t="shared" si="20"/>
        <v>6</v>
      </c>
      <c r="T49" s="7" t="s">
        <v>37</v>
      </c>
      <c r="U49" s="7" t="s">
        <v>24</v>
      </c>
    </row>
    <row r="50" spans="4:21" x14ac:dyDescent="0.25">
      <c r="D50" s="16">
        <f t="shared" si="17"/>
        <v>0.62500000000000022</v>
      </c>
      <c r="E50" s="17">
        <f t="shared" si="18"/>
        <v>0.63888888888888906</v>
      </c>
      <c r="F50" s="16">
        <f t="shared" si="21"/>
        <v>0.68055555555555569</v>
      </c>
      <c r="G50" s="18">
        <f t="shared" si="22"/>
        <v>0.68055555555555569</v>
      </c>
      <c r="H50" s="52">
        <f t="shared" si="19"/>
        <v>0.70138888888888906</v>
      </c>
      <c r="I50" s="16">
        <f t="shared" si="16"/>
        <v>0.72222222222222243</v>
      </c>
      <c r="J50" s="68" t="str">
        <f t="array" ref="J50">IFERROR(INDEX($R$9:$R$31,MATCH(1,(($U$9:$U$31=$M20)*($U$39:$U$61=J$36)*($Q$9:$Q$31=$N20)),0)),"")</f>
        <v/>
      </c>
      <c r="K50" s="5" t="str">
        <f t="array" ref="K50">IFERROR(INDEX($R$9:$R$31,MATCH(1,(($U$9:$U$31=$M20)*($U$39:$U$61=K$36)*($Q$9:$Q$31=$N20)),0)),"")</f>
        <v/>
      </c>
      <c r="L50" s="5" t="str">
        <f t="array" ref="L50">IFERROR(INDEX($R$9:$R$31,MATCH(1,(($U$9:$U$31=$M20)*($U$39:$U$61=L$36)*($Q$9:$Q$31=$N20)),0)),"")</f>
        <v>Camille</v>
      </c>
      <c r="M50" s="33">
        <f>M20</f>
        <v>2</v>
      </c>
      <c r="N50" s="36">
        <f t="shared" si="20"/>
        <v>6</v>
      </c>
      <c r="T50" s="7" t="s">
        <v>38</v>
      </c>
      <c r="U50" s="7" t="s">
        <v>23</v>
      </c>
    </row>
    <row r="51" spans="4:21" x14ac:dyDescent="0.25">
      <c r="D51" s="16">
        <f t="shared" si="17"/>
        <v>0.64583333333333359</v>
      </c>
      <c r="E51" s="17">
        <f t="shared" si="18"/>
        <v>0.65972222222222243</v>
      </c>
      <c r="F51" s="16">
        <f t="shared" si="21"/>
        <v>0.70138888888888906</v>
      </c>
      <c r="G51" s="18">
        <f t="shared" si="22"/>
        <v>0.70138888888888906</v>
      </c>
      <c r="H51" s="16">
        <f t="shared" si="19"/>
        <v>0.72222222222222243</v>
      </c>
      <c r="I51" s="16">
        <f t="shared" si="16"/>
        <v>0.7430555555555558</v>
      </c>
      <c r="J51" s="68" t="str">
        <f t="array" ref="J51">IFERROR(INDEX($R$9:$R$31,MATCH(1,(($U$9:$U$31=$M21)*($U$39:$U$61=J$36)*($Q$9:$Q$31=$N21)),0)),"")</f>
        <v>Sophie</v>
      </c>
      <c r="K51" s="5" t="str">
        <f t="array" ref="K51">IFERROR(INDEX($R$9:$R$31,MATCH(1,(($U$9:$U$31=$M21)*($U$39:$U$61=K$36)*($Q$9:$Q$31=$N21)),0)),"")</f>
        <v/>
      </c>
      <c r="L51" s="5" t="str">
        <f t="array" ref="L51">IFERROR(INDEX($R$9:$R$31,MATCH(1,(($U$9:$U$31=$M21)*($U$39:$U$61=L$36)*($Q$9:$Q$31=$N21)),0)),"")</f>
        <v/>
      </c>
      <c r="M51" s="33">
        <f>M21</f>
        <v>1</v>
      </c>
      <c r="N51" s="36">
        <f t="shared" si="20"/>
        <v>7</v>
      </c>
      <c r="T51" s="7" t="s">
        <v>39</v>
      </c>
      <c r="U51" s="7" t="s">
        <v>22</v>
      </c>
    </row>
    <row r="52" spans="4:21" x14ac:dyDescent="0.25">
      <c r="D52" s="16">
        <f t="shared" si="17"/>
        <v>0.66666666666666696</v>
      </c>
      <c r="E52" s="17">
        <f t="shared" si="18"/>
        <v>0.6805555555555558</v>
      </c>
      <c r="F52" s="16">
        <f t="shared" si="21"/>
        <v>0.72222222222222243</v>
      </c>
      <c r="G52" s="18">
        <f t="shared" si="22"/>
        <v>0.72222222222222243</v>
      </c>
      <c r="H52" s="16">
        <f t="shared" si="19"/>
        <v>0.7430555555555558</v>
      </c>
      <c r="I52" s="16">
        <f t="shared" si="16"/>
        <v>0.76388888888888917</v>
      </c>
      <c r="J52" s="68" t="str">
        <f t="array" ref="J52">IFERROR(INDEX($R$9:$R$31,MATCH(1,(($U$9:$U$31=$M22)*($U$39:$U$61=J$36)*($Q$9:$Q$31=$N22)),0)),"")</f>
        <v>Lena</v>
      </c>
      <c r="K52" s="5" t="str">
        <f t="array" ref="K52">IFERROR(INDEX($R$9:$R$31,MATCH(1,(($U$9:$U$31=$M22)*($U$39:$U$61=K$36)*($Q$9:$Q$31=$N22)),0)),"")</f>
        <v/>
      </c>
      <c r="L52" s="5" t="str">
        <f t="array" ref="L52">IFERROR(INDEX($R$9:$R$31,MATCH(1,(($U$9:$U$31=$M22)*($U$39:$U$61=L$36)*($Q$9:$Q$31=$N22)),0)),"")</f>
        <v/>
      </c>
      <c r="M52" s="33">
        <f>M22</f>
        <v>2</v>
      </c>
      <c r="N52" s="36">
        <f t="shared" si="20"/>
        <v>7</v>
      </c>
      <c r="T52" s="7" t="s">
        <v>40</v>
      </c>
      <c r="U52" s="7" t="s">
        <v>22</v>
      </c>
    </row>
    <row r="53" spans="4:21" x14ac:dyDescent="0.25">
      <c r="D53" s="16">
        <f t="shared" si="17"/>
        <v>0.68750000000000033</v>
      </c>
      <c r="E53" s="17">
        <f t="shared" si="18"/>
        <v>0.70138888888888917</v>
      </c>
      <c r="F53" s="16">
        <f t="shared" si="21"/>
        <v>0.7430555555555558</v>
      </c>
      <c r="G53" s="18">
        <f t="shared" si="22"/>
        <v>0.7430555555555558</v>
      </c>
      <c r="H53" s="16">
        <f t="shared" si="19"/>
        <v>0.76388888888888917</v>
      </c>
      <c r="I53" s="16">
        <f t="shared" si="16"/>
        <v>0.78472222222222254</v>
      </c>
      <c r="J53" s="5" t="str">
        <f t="array" ref="J53">IFERROR(INDEX($R$9:$R$31,MATCH(1,(($U$9:$U$31=$M23)*($U$39:$U$61=J$36)*($Q$9:$Q$31=$N23)),0)),"")</f>
        <v>Pablo</v>
      </c>
      <c r="K53" s="5" t="str">
        <f t="array" ref="K53">IFERROR(INDEX($R$9:$R$31,MATCH(1,(($U$9:$U$31=$M23)*($U$39:$U$61=K$36)*($Q$9:$Q$31=$N23)),0)),"")</f>
        <v>Carlaa</v>
      </c>
      <c r="L53" s="5" t="str">
        <f t="array" ref="L53">IFERROR(INDEX($R$9:$R$31,MATCH(1,(($U$9:$U$31=$M23)*($U$39:$U$61=L$36)*($Q$9:$Q$31=$N23)),0)),"")</f>
        <v/>
      </c>
      <c r="M53" s="33">
        <f>M23</f>
        <v>1</v>
      </c>
      <c r="N53" s="36">
        <f t="shared" si="20"/>
        <v>8</v>
      </c>
      <c r="T53" s="7" t="s">
        <v>41</v>
      </c>
      <c r="U53" s="7" t="s">
        <v>22</v>
      </c>
    </row>
    <row r="54" spans="4:21" x14ac:dyDescent="0.25">
      <c r="D54" s="17">
        <f t="shared" si="17"/>
        <v>0.7083333333333337</v>
      </c>
      <c r="E54" s="17">
        <f t="shared" si="18"/>
        <v>0.72222222222222254</v>
      </c>
      <c r="F54" s="17">
        <f t="shared" si="21"/>
        <v>0.76388888888888917</v>
      </c>
      <c r="G54" s="48">
        <f t="shared" si="22"/>
        <v>0.76388888888888917</v>
      </c>
      <c r="H54" s="17">
        <f t="shared" si="19"/>
        <v>0.78472222222222254</v>
      </c>
      <c r="I54" s="66">
        <f t="shared" si="16"/>
        <v>0.80555555555555591</v>
      </c>
      <c r="J54" s="5" t="str">
        <f t="array" ref="J54">IFERROR(INDEX($R$9:$R$31,MATCH(1,(($U$9:$U$31=$M24)*($U$39:$U$61=J$36)*($Q$9:$Q$31=$N24)),0)),"")</f>
        <v/>
      </c>
      <c r="K54" s="5" t="str">
        <f t="array" ref="K54">IFERROR(INDEX($R$9:$R$31,MATCH(1,(($U$9:$U$31=$M24)*($U$39:$U$61=K$36)*($Q$9:$Q$31=$N24)),0)),"")</f>
        <v/>
      </c>
      <c r="L54" s="68" t="str">
        <f t="array" ref="L54">IFERROR(INDEX($R$9:$R$31,MATCH(1,(($U$9:$U$31=$M24)*($U$39:$U$61=L$36)*($Q$9:$Q$31=$N24)),0)),"")</f>
        <v/>
      </c>
      <c r="M54" s="33">
        <f>M24</f>
        <v>2</v>
      </c>
      <c r="N54" s="36">
        <f t="shared" si="20"/>
        <v>8</v>
      </c>
      <c r="T54" s="7" t="s">
        <v>49</v>
      </c>
      <c r="U54" s="7" t="s">
        <v>24</v>
      </c>
    </row>
    <row r="55" spans="4:21" x14ac:dyDescent="0.25">
      <c r="D55" s="17">
        <f t="shared" ref="D55:D57" si="23">E55-$D$2</f>
        <v>0.72916666666666707</v>
      </c>
      <c r="E55" s="17">
        <f t="shared" ref="E55:E57" si="24">F55-$E$2</f>
        <v>0.74305555555555591</v>
      </c>
      <c r="F55" s="17">
        <f t="shared" ref="F55:F57" si="25">G55</f>
        <v>0.78472222222222254</v>
      </c>
      <c r="G55" s="48">
        <f t="shared" ref="G55:G57" si="26">H54</f>
        <v>0.78472222222222254</v>
      </c>
      <c r="H55" s="17">
        <f t="shared" ref="H55:H57" si="27">G55+$F$2</f>
        <v>0.80555555555555591</v>
      </c>
      <c r="I55" s="66">
        <f t="shared" ref="I55:I57" si="28">H55+$G$5</f>
        <v>0.82638888888888928</v>
      </c>
      <c r="J55" s="68" t="str">
        <f t="array" ref="J55">IFERROR(INDEX($R$9:$R$31,MATCH(1,(($U$9:$U$31=$M25)*($U$39:$U$61=J$36)*($Q$9:$Q$31=$N25)),0)),"")</f>
        <v/>
      </c>
      <c r="K55" s="5" t="str">
        <f t="array" ref="K55">IFERROR(INDEX($R$9:$R$31,MATCH(1,(($U$9:$U$31=$M25)*($U$39:$U$61=K$36)*($Q$9:$Q$31=$N25)),0)),"")</f>
        <v/>
      </c>
      <c r="L55" s="5" t="str">
        <f t="array" ref="L55">IFERROR(INDEX($R$9:$R$31,MATCH(1,(($U$9:$U$31=$M25)*($U$39:$U$61=L$36)*($Q$9:$Q$31=$N25)),0)),"")</f>
        <v>Léaa</v>
      </c>
      <c r="M55" s="33">
        <f>M25</f>
        <v>1</v>
      </c>
      <c r="N55" s="36">
        <f t="shared" ref="N55:N57" si="29">IF(M55=1,N54+1,N54)</f>
        <v>9</v>
      </c>
      <c r="T55" s="7" t="s">
        <v>42</v>
      </c>
      <c r="U55" s="7" t="s">
        <v>23</v>
      </c>
    </row>
    <row r="56" spans="4:21" x14ac:dyDescent="0.25">
      <c r="D56" s="17">
        <f t="shared" si="23"/>
        <v>0.75000000000000044</v>
      </c>
      <c r="E56" s="17">
        <f t="shared" si="24"/>
        <v>0.76388888888888928</v>
      </c>
      <c r="F56" s="17">
        <f t="shared" si="25"/>
        <v>0.80555555555555591</v>
      </c>
      <c r="G56" s="48">
        <f t="shared" si="26"/>
        <v>0.80555555555555591</v>
      </c>
      <c r="H56" s="17">
        <f t="shared" si="27"/>
        <v>0.82638888888888928</v>
      </c>
      <c r="I56" s="66">
        <f t="shared" si="28"/>
        <v>0.84722222222222265</v>
      </c>
      <c r="J56" s="5" t="str">
        <f t="array" ref="J56">IFERROR(INDEX($R$9:$R$31,MATCH(1,(($U$9:$U$31=$M26)*($U$39:$U$61=J$36)*($Q$9:$Q$31=$N26)),0)),"")</f>
        <v/>
      </c>
      <c r="K56" s="5" t="str">
        <f t="array" ref="K56">IFERROR(INDEX($R$9:$R$31,MATCH(1,(($U$9:$U$31=$M26)*($U$39:$U$61=K$36)*($Q$9:$Q$31=$N26)),0)),"")</f>
        <v>Louna</v>
      </c>
      <c r="L56" s="5" t="str">
        <f t="array" ref="L56">IFERROR(INDEX($R$9:$R$31,MATCH(1,(($U$9:$U$31=$M26)*($U$39:$U$61=L$36)*($Q$9:$Q$31=$N26)),0)),"")</f>
        <v/>
      </c>
      <c r="M56" s="33">
        <f>M26</f>
        <v>2</v>
      </c>
      <c r="N56" s="36">
        <f t="shared" si="29"/>
        <v>9</v>
      </c>
      <c r="T56" s="7" t="s">
        <v>43</v>
      </c>
      <c r="U56" s="7" t="s">
        <v>24</v>
      </c>
    </row>
    <row r="57" spans="4:21" x14ac:dyDescent="0.25">
      <c r="D57" s="17">
        <f t="shared" si="23"/>
        <v>0.77083333333333381</v>
      </c>
      <c r="E57" s="17">
        <f t="shared" si="24"/>
        <v>0.78472222222222265</v>
      </c>
      <c r="F57" s="17">
        <f t="shared" si="25"/>
        <v>0.82638888888888928</v>
      </c>
      <c r="G57" s="48">
        <f t="shared" si="26"/>
        <v>0.82638888888888928</v>
      </c>
      <c r="H57" s="17">
        <f t="shared" si="27"/>
        <v>0.84722222222222265</v>
      </c>
      <c r="I57" s="66">
        <f t="shared" si="28"/>
        <v>0.86805555555555602</v>
      </c>
      <c r="J57" s="5" t="str">
        <f t="array" ref="J57">IFERROR(INDEX($R$9:$R$31,MATCH(1,(($U$9:$U$31=$M27)*($U$39:$U$61=J$36)*($Q$9:$Q$31=$N27)),0)),"")</f>
        <v>Allan</v>
      </c>
      <c r="K57" s="5" t="str">
        <f t="array" ref="K57">IFERROR(INDEX($R$9:$R$31,MATCH(1,(($U$9:$U$31=$M27)*($U$39:$U$61=K$36)*($Q$9:$Q$31=$N27)),0)),"")</f>
        <v/>
      </c>
      <c r="L57" s="5" t="str">
        <f t="array" ref="L57">IFERROR(INDEX($R$9:$R$31,MATCH(1,(($U$9:$U$31=$M27)*($U$39:$U$61=L$36)*($Q$9:$Q$31=$N27)),0)),"")</f>
        <v/>
      </c>
      <c r="M57" s="33">
        <f>M27</f>
        <v>1</v>
      </c>
      <c r="N57" s="36">
        <f t="shared" si="29"/>
        <v>10</v>
      </c>
      <c r="T57" s="7" t="s">
        <v>44</v>
      </c>
      <c r="U57" s="7" t="s">
        <v>22</v>
      </c>
    </row>
    <row r="58" spans="4:21" x14ac:dyDescent="0.25">
      <c r="T58" s="7" t="s">
        <v>45</v>
      </c>
      <c r="U58" s="7" t="s">
        <v>22</v>
      </c>
    </row>
    <row r="59" spans="4:21" x14ac:dyDescent="0.25">
      <c r="T59" s="7" t="s">
        <v>46</v>
      </c>
      <c r="U59" s="7" t="s">
        <v>23</v>
      </c>
    </row>
    <row r="60" spans="4:21" x14ac:dyDescent="0.25">
      <c r="T60" s="7" t="s">
        <v>47</v>
      </c>
      <c r="U60" s="7" t="s">
        <v>23</v>
      </c>
    </row>
    <row r="61" spans="4:21" x14ac:dyDescent="0.25">
      <c r="T61" s="7" t="s">
        <v>48</v>
      </c>
      <c r="U61" s="7" t="s">
        <v>22</v>
      </c>
    </row>
  </sheetData>
  <mergeCells count="2">
    <mergeCell ref="J4:L4"/>
    <mergeCell ref="J3:L3"/>
  </mergeCells>
  <conditionalFormatting sqref="M9:M30">
    <cfRule type="expression" dxfId="12" priority="6">
      <formula>N9&lt;&gt;N10</formula>
    </cfRule>
  </conditionalFormatting>
  <conditionalFormatting sqref="N9:N30">
    <cfRule type="expression" dxfId="11" priority="5">
      <formula>N9&lt;&gt;N10</formula>
    </cfRule>
  </conditionalFormatting>
  <conditionalFormatting sqref="M39">
    <cfRule type="expression" dxfId="10" priority="4">
      <formula>N39&lt;&gt;N40</formula>
    </cfRule>
  </conditionalFormatting>
  <conditionalFormatting sqref="N39">
    <cfRule type="expression" dxfId="9" priority="3">
      <formula>N39&lt;&gt;N40</formula>
    </cfRule>
  </conditionalFormatting>
  <conditionalFormatting sqref="M40:M57">
    <cfRule type="expression" dxfId="8" priority="2">
      <formula>N40&lt;&gt;N41</formula>
    </cfRule>
  </conditionalFormatting>
  <conditionalFormatting sqref="N40:N57">
    <cfRule type="expression" dxfId="7" priority="1">
      <formula>N40&lt;&gt;N41</formula>
    </cfRule>
  </conditionalFormatting>
  <conditionalFormatting sqref="M34">
    <cfRule type="expression" dxfId="6" priority="8">
      <formula>N34&lt;&gt;N36</formula>
    </cfRule>
  </conditionalFormatting>
  <conditionalFormatting sqref="N34">
    <cfRule type="expression" dxfId="5" priority="10">
      <formula>N34&lt;&gt;N36</formula>
    </cfRule>
  </conditionalFormatting>
  <conditionalFormatting sqref="M33">
    <cfRule type="expression" dxfId="4" priority="11">
      <formula>N33&lt;&gt;N36</formula>
    </cfRule>
  </conditionalFormatting>
  <conditionalFormatting sqref="N33">
    <cfRule type="expression" dxfId="3" priority="13">
      <formula>N33&lt;&gt;N36</formula>
    </cfRule>
  </conditionalFormatting>
  <conditionalFormatting sqref="M31:M32">
    <cfRule type="expression" dxfId="2" priority="14">
      <formula>N31&lt;&gt;N35</formula>
    </cfRule>
  </conditionalFormatting>
  <conditionalFormatting sqref="N32">
    <cfRule type="expression" dxfId="1" priority="16">
      <formula>N32&lt;&gt;N36</formula>
    </cfRule>
  </conditionalFormatting>
  <conditionalFormatting sqref="N31">
    <cfRule type="expression" dxfId="0" priority="82">
      <formula>N31&lt;&gt;N35</formula>
    </cfRule>
  </conditionalFormatting>
  <pageMargins left="0.75" right="0.75" top="1" bottom="1" header="0.51180555555555496" footer="0.51180555555555496"/>
  <pageSetup paperSize="8" firstPageNumber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F36A7-A02C-4AC1-9C19-0A4911B15EF8}">
  <dimension ref="A1:D23"/>
  <sheetViews>
    <sheetView workbookViewId="0">
      <selection activeCell="H30" sqref="H30"/>
    </sheetView>
  </sheetViews>
  <sheetFormatPr baseColWidth="10" defaultRowHeight="15.75" x14ac:dyDescent="0.25"/>
  <cols>
    <col min="4" max="4" width="15.625" bestFit="1" customWidth="1"/>
  </cols>
  <sheetData>
    <row r="1" spans="1:4" x14ac:dyDescent="0.25">
      <c r="A1" t="s">
        <v>27</v>
      </c>
      <c r="D1" s="67" t="s">
        <v>22</v>
      </c>
    </row>
    <row r="2" spans="1:4" x14ac:dyDescent="0.25">
      <c r="A2" t="s">
        <v>28</v>
      </c>
      <c r="D2" s="67" t="s">
        <v>24</v>
      </c>
    </row>
    <row r="3" spans="1:4" x14ac:dyDescent="0.25">
      <c r="A3" t="s">
        <v>29</v>
      </c>
      <c r="D3" s="67" t="s">
        <v>23</v>
      </c>
    </row>
    <row r="4" spans="1:4" x14ac:dyDescent="0.25">
      <c r="A4" t="s">
        <v>30</v>
      </c>
    </row>
    <row r="5" spans="1:4" x14ac:dyDescent="0.25">
      <c r="A5" t="s">
        <v>31</v>
      </c>
    </row>
    <row r="6" spans="1:4" x14ac:dyDescent="0.25">
      <c r="A6" t="s">
        <v>32</v>
      </c>
    </row>
    <row r="7" spans="1:4" x14ac:dyDescent="0.25">
      <c r="A7" t="s">
        <v>33</v>
      </c>
    </row>
    <row r="8" spans="1:4" x14ac:dyDescent="0.25">
      <c r="A8" t="s">
        <v>34</v>
      </c>
    </row>
    <row r="9" spans="1:4" x14ac:dyDescent="0.25">
      <c r="A9" t="s">
        <v>35</v>
      </c>
    </row>
    <row r="10" spans="1:4" x14ac:dyDescent="0.25">
      <c r="A10" t="s">
        <v>36</v>
      </c>
    </row>
    <row r="11" spans="1:4" x14ac:dyDescent="0.25">
      <c r="A11" t="s">
        <v>37</v>
      </c>
    </row>
    <row r="12" spans="1:4" x14ac:dyDescent="0.25">
      <c r="A12" t="s">
        <v>38</v>
      </c>
    </row>
    <row r="13" spans="1:4" x14ac:dyDescent="0.25">
      <c r="A13" t="s">
        <v>39</v>
      </c>
    </row>
    <row r="14" spans="1:4" x14ac:dyDescent="0.25">
      <c r="A14" t="s">
        <v>40</v>
      </c>
    </row>
    <row r="15" spans="1:4" x14ac:dyDescent="0.25">
      <c r="A15" t="s">
        <v>41</v>
      </c>
    </row>
    <row r="16" spans="1:4" x14ac:dyDescent="0.25">
      <c r="A16" t="s">
        <v>49</v>
      </c>
    </row>
    <row r="17" spans="1:1" x14ac:dyDescent="0.25">
      <c r="A17" t="s">
        <v>42</v>
      </c>
    </row>
    <row r="18" spans="1:1" x14ac:dyDescent="0.25">
      <c r="A18" t="s">
        <v>43</v>
      </c>
    </row>
    <row r="19" spans="1:1" x14ac:dyDescent="0.25">
      <c r="A19" t="s">
        <v>44</v>
      </c>
    </row>
    <row r="20" spans="1:1" x14ac:dyDescent="0.25">
      <c r="A20" t="s">
        <v>45</v>
      </c>
    </row>
    <row r="21" spans="1:1" x14ac:dyDescent="0.25">
      <c r="A21" t="s">
        <v>46</v>
      </c>
    </row>
    <row r="22" spans="1:1" x14ac:dyDescent="0.25">
      <c r="A22" t="s">
        <v>47</v>
      </c>
    </row>
    <row r="23" spans="1:1" x14ac:dyDescent="0.25">
      <c r="A23" t="s">
        <v>48</v>
      </c>
    </row>
  </sheetData>
  <dataValidations count="1">
    <dataValidation type="list" allowBlank="1" showInputMessage="1" showErrorMessage="1" sqref="B1:B23" xr:uid="{F1CF7E61-535F-4B8D-A7BA-D4F22FC4740C}">
      <formula1>matière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Grand Oral 22-5-24 ok</vt:lpstr>
      <vt:lpstr>menu déroulant</vt:lpstr>
      <vt:lpstr>'Grand Oral 22-5-24 ok'!g_1</vt:lpstr>
      <vt:lpstr>'Grand Oral 22-5-24 ok'!g_2</vt:lpstr>
      <vt:lpstr>'Grand Oral 22-5-24 ok'!g_3</vt:lpstr>
      <vt:lpstr>'Grand Oral 22-5-24 ok'!g_4</vt:lpstr>
      <vt:lpstr>'Grand Oral 22-5-24 ok'!g_5</vt:lpstr>
      <vt:lpstr>'Grand Oral 22-5-24 ok'!g_6</vt:lpstr>
      <vt:lpstr>'Grand Oral 22-5-24 ok'!g_7</vt:lpstr>
      <vt:lpstr>'Grand Oral 22-5-24 ok'!g_8</vt:lpstr>
      <vt:lpstr>matière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ISAAC Alexandra</dc:creator>
  <dc:description/>
  <cp:lastModifiedBy>ISAAC Alexandra</cp:lastModifiedBy>
  <cp:revision>18</cp:revision>
  <cp:lastPrinted>2024-04-06T19:32:21Z</cp:lastPrinted>
  <dcterms:created xsi:type="dcterms:W3CDTF">2017-10-29T17:53:04Z</dcterms:created>
  <dcterms:modified xsi:type="dcterms:W3CDTF">2024-04-10T10:28:13Z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