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isaac\Downloads\"/>
    </mc:Choice>
  </mc:AlternateContent>
  <xr:revisionPtr revIDLastSave="0" documentId="8_{2AAFE7E0-E80B-4653-B4F6-362DE3F350CD}" xr6:coauthVersionLast="36" xr6:coauthVersionMax="36" xr10:uidLastSave="{00000000-0000-0000-0000-000000000000}"/>
  <bookViews>
    <workbookView xWindow="0" yWindow="0" windowWidth="19200" windowHeight="6640" tabRatio="475" xr2:uid="{00000000-000D-0000-FFFF-FFFF00000000}"/>
  </bookViews>
  <sheets>
    <sheet name="Grand Oral 22-5-24 ok" sheetId="22" r:id="rId1"/>
    <sheet name="Feuil1" sheetId="23" r:id="rId2"/>
  </sheets>
  <externalReferences>
    <externalReference r:id="rId3"/>
  </externalReferences>
  <definedNames>
    <definedName name="CAND">#REF!</definedName>
    <definedName name="COB" localSheetId="0">[1]Candidats!#REF!</definedName>
    <definedName name="COB">#REF!</definedName>
    <definedName name="EPREUVE" localSheetId="0">[1]Candidats!#REF!</definedName>
    <definedName name="EPREUVE">#REF!</definedName>
    <definedName name="g_1" localSheetId="0">'Grand Oral 22-5-24 ok'!$R$9:$R$11</definedName>
    <definedName name="g_1">#REF!</definedName>
    <definedName name="g_2" localSheetId="0">'Grand Oral 22-5-24 ok'!$R$12:$R$14</definedName>
    <definedName name="g_2">#REF!</definedName>
    <definedName name="g_3" localSheetId="0">'Grand Oral 22-5-24 ok'!$R$15:$R$17</definedName>
    <definedName name="g_3">#REF!</definedName>
    <definedName name="g_4" localSheetId="0">'Grand Oral 22-5-24 ok'!$R$18:$R$20</definedName>
    <definedName name="g_4">#REF!</definedName>
    <definedName name="g_5" localSheetId="0">'Grand Oral 22-5-24 ok'!$R$21:$R$23</definedName>
    <definedName name="g_5">#REF!</definedName>
    <definedName name="g_6" localSheetId="0">'Grand Oral 22-5-24 ok'!$R$24:$R$26</definedName>
    <definedName name="g_6">#REF!</definedName>
    <definedName name="g_7" localSheetId="0">'Grand Oral 22-5-24 ok'!$R$27:$R$29</definedName>
    <definedName name="g_7">#REF!</definedName>
    <definedName name="g_8" localSheetId="0">'Grand Oral 22-5-24 ok'!$R$30:$R$31</definedName>
    <definedName name="g_8">#REF!</definedName>
    <definedName name="matière">Feuil1!$D$1:$D$3</definedName>
  </definedName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22" l="1" a="1"/>
  <c r="J10" i="22" s="1"/>
  <c r="J11" i="22" a="1"/>
  <c r="J11" i="22"/>
  <c r="J12" i="22" a="1"/>
  <c r="J12" i="22" s="1"/>
  <c r="J13" i="22" a="1"/>
  <c r="J13" i="22" s="1"/>
  <c r="J14" i="22" a="1"/>
  <c r="J14" i="22" s="1"/>
  <c r="J15" i="22" a="1"/>
  <c r="J15" i="22"/>
  <c r="J16" i="22" a="1"/>
  <c r="J16" i="22" s="1"/>
  <c r="J17" i="22" a="1"/>
  <c r="J17" i="22" s="1"/>
  <c r="J18" i="22" a="1"/>
  <c r="J18" i="22" s="1"/>
  <c r="J19" i="22" a="1"/>
  <c r="J19" i="22"/>
  <c r="J20" i="22" a="1"/>
  <c r="J20" i="22" s="1"/>
  <c r="J21" i="22" a="1"/>
  <c r="J21" i="22" s="1"/>
  <c r="J22" i="22" a="1"/>
  <c r="J22" i="22" s="1"/>
  <c r="J23" i="22" a="1"/>
  <c r="J23" i="22"/>
  <c r="J24" i="22" a="1"/>
  <c r="J24" i="22" s="1"/>
  <c r="J25" i="22" a="1"/>
  <c r="J25" i="22" s="1"/>
  <c r="J26" i="22" a="1"/>
  <c r="J26" i="22" s="1"/>
  <c r="J27" i="22" a="1"/>
  <c r="J27" i="22" s="1"/>
  <c r="J9" i="22" a="1"/>
  <c r="J9" i="22" s="1"/>
  <c r="K54" i="22" a="1"/>
  <c r="K54" i="22" s="1"/>
  <c r="G54" i="22"/>
  <c r="F54" i="22" s="1"/>
  <c r="E54" i="22" s="1"/>
  <c r="D54" i="22" s="1"/>
  <c r="H54" i="22"/>
  <c r="I54" i="22"/>
  <c r="J54" i="22" a="1"/>
  <c r="J54" i="22" s="1"/>
  <c r="L54" i="22" a="1"/>
  <c r="L54" i="22" s="1"/>
  <c r="M54" i="22"/>
  <c r="N54" i="22"/>
  <c r="G52" i="22"/>
  <c r="F52" i="22" s="1"/>
  <c r="E52" i="22" s="1"/>
  <c r="D52" i="22" s="1"/>
  <c r="H52" i="22"/>
  <c r="G53" i="22" s="1"/>
  <c r="I52" i="22"/>
  <c r="J52" i="22" a="1"/>
  <c r="J52" i="22" s="1"/>
  <c r="K52" i="22" a="1"/>
  <c r="K52" i="22" s="1"/>
  <c r="L52" i="22" a="1"/>
  <c r="L52" i="22" s="1"/>
  <c r="M52" i="22"/>
  <c r="N52" i="22"/>
  <c r="N53" i="22" s="1"/>
  <c r="K53" i="22" a="1"/>
  <c r="K53" i="22" s="1"/>
  <c r="M53" i="22"/>
  <c r="L37" i="22" a="1"/>
  <c r="L37" i="22" s="1"/>
  <c r="L38" i="22" a="1"/>
  <c r="L38" i="22" s="1"/>
  <c r="L39" i="22" a="1"/>
  <c r="L39" i="22" s="1"/>
  <c r="L40" i="22" a="1"/>
  <c r="L40" i="22" s="1"/>
  <c r="L41" i="22" a="1"/>
  <c r="L41" i="22" s="1"/>
  <c r="L42" i="22" a="1"/>
  <c r="L42" i="22" s="1"/>
  <c r="L43" i="22" a="1"/>
  <c r="L43" i="22" s="1"/>
  <c r="L44" i="22" a="1"/>
  <c r="L44" i="22" s="1"/>
  <c r="L45" i="22" a="1"/>
  <c r="L45" i="22" s="1"/>
  <c r="L46" i="22" a="1"/>
  <c r="L46" i="22" s="1"/>
  <c r="L47" i="22" a="1"/>
  <c r="L47" i="22" s="1"/>
  <c r="L48" i="22" a="1"/>
  <c r="L48" i="22" s="1"/>
  <c r="L49" i="22" a="1"/>
  <c r="L49" i="22" s="1"/>
  <c r="L50" i="22" a="1"/>
  <c r="L50" i="22" s="1"/>
  <c r="L51" i="22" a="1"/>
  <c r="L51" i="22" s="1"/>
  <c r="L36" i="22" a="1"/>
  <c r="L36" i="22" s="1"/>
  <c r="K37" i="22" a="1"/>
  <c r="K37" i="22" s="1"/>
  <c r="K38" i="22" a="1"/>
  <c r="K38" i="22" s="1"/>
  <c r="K39" i="22" a="1"/>
  <c r="K39" i="22" s="1"/>
  <c r="K40" i="22" a="1"/>
  <c r="K40" i="22" s="1"/>
  <c r="K41" i="22" a="1"/>
  <c r="K41" i="22" s="1"/>
  <c r="K42" i="22" a="1"/>
  <c r="K42" i="22" s="1"/>
  <c r="K43" i="22" a="1"/>
  <c r="K43" i="22" s="1"/>
  <c r="K44" i="22" a="1"/>
  <c r="K44" i="22" s="1"/>
  <c r="K45" i="22" a="1"/>
  <c r="K45" i="22" s="1"/>
  <c r="K46" i="22" a="1"/>
  <c r="K46" i="22" s="1"/>
  <c r="K47" i="22" a="1"/>
  <c r="K47" i="22" s="1"/>
  <c r="K48" i="22" a="1"/>
  <c r="K48" i="22" s="1"/>
  <c r="K49" i="22" a="1"/>
  <c r="K49" i="22" s="1"/>
  <c r="K50" i="22" a="1"/>
  <c r="K50" i="22" s="1"/>
  <c r="K51" i="22" a="1"/>
  <c r="K51" i="22" s="1"/>
  <c r="K36" i="22" a="1"/>
  <c r="K36" i="22" s="1"/>
  <c r="J37" i="22" a="1"/>
  <c r="J37" i="22" s="1"/>
  <c r="J38" i="22" a="1"/>
  <c r="J38" i="22" s="1"/>
  <c r="J39" i="22" a="1"/>
  <c r="J39" i="22" s="1"/>
  <c r="J40" i="22" a="1"/>
  <c r="J40" i="22" s="1"/>
  <c r="J41" i="22" a="1"/>
  <c r="J41" i="22" s="1"/>
  <c r="J42" i="22" a="1"/>
  <c r="J42" i="22" s="1"/>
  <c r="J43" i="22" a="1"/>
  <c r="J43" i="22" s="1"/>
  <c r="J44" i="22" a="1"/>
  <c r="J44" i="22" s="1"/>
  <c r="J45" i="22" a="1"/>
  <c r="J45" i="22" s="1"/>
  <c r="J46" i="22" a="1"/>
  <c r="J46" i="22" s="1"/>
  <c r="J47" i="22" a="1"/>
  <c r="J47" i="22" s="1"/>
  <c r="J48" i="22" a="1"/>
  <c r="J48" i="22" s="1"/>
  <c r="J49" i="22" a="1"/>
  <c r="J49" i="22" s="1"/>
  <c r="J50" i="22" a="1"/>
  <c r="J50" i="22" s="1"/>
  <c r="J51" i="22" a="1"/>
  <c r="J51" i="22" s="1"/>
  <c r="J36" i="22" a="1"/>
  <c r="J36" i="22" s="1"/>
  <c r="G25" i="22"/>
  <c r="F25" i="22" s="1"/>
  <c r="E25" i="22" s="1"/>
  <c r="D25" i="22" s="1"/>
  <c r="H25" i="22"/>
  <c r="G26" i="22" s="1"/>
  <c r="I25" i="22"/>
  <c r="J53" i="22" l="1" a="1"/>
  <c r="J53" i="22" s="1"/>
  <c r="L53" i="22" a="1"/>
  <c r="L53" i="22" s="1"/>
  <c r="F53" i="22"/>
  <c r="E53" i="22" s="1"/>
  <c r="D53" i="22" s="1"/>
  <c r="H53" i="22"/>
  <c r="I53" i="22" s="1"/>
  <c r="F26" i="22"/>
  <c r="E26" i="22" s="1"/>
  <c r="D26" i="22" s="1"/>
  <c r="H26" i="22"/>
  <c r="F43" i="22"/>
  <c r="E43" i="22" s="1"/>
  <c r="D43" i="22" s="1"/>
  <c r="F41" i="22"/>
  <c r="E41" i="22" s="1"/>
  <c r="D41" i="22" s="1"/>
  <c r="E36" i="22"/>
  <c r="F36" i="22" s="1"/>
  <c r="G27" i="22" l="1"/>
  <c r="I26" i="22"/>
  <c r="J33" i="22"/>
  <c r="K33" i="22"/>
  <c r="L33" i="22"/>
  <c r="H43" i="22"/>
  <c r="H41" i="22"/>
  <c r="G36" i="22"/>
  <c r="H27" i="22" l="1"/>
  <c r="F27" i="22"/>
  <c r="E27" i="22" s="1"/>
  <c r="D27" i="22" s="1"/>
  <c r="G42" i="22"/>
  <c r="I41" i="22"/>
  <c r="G44" i="22"/>
  <c r="I43" i="22"/>
  <c r="I27" i="22" l="1"/>
  <c r="H42" i="22"/>
  <c r="I42" i="22" s="1"/>
  <c r="F42" i="22"/>
  <c r="E42" i="22" s="1"/>
  <c r="D42" i="22" s="1"/>
  <c r="H44" i="22"/>
  <c r="F44" i="22"/>
  <c r="E44" i="22" s="1"/>
  <c r="D44" i="22" s="1"/>
  <c r="T31" i="22"/>
  <c r="W30" i="22"/>
  <c r="T30" i="22"/>
  <c r="T29" i="22"/>
  <c r="W28" i="22"/>
  <c r="T28" i="22"/>
  <c r="W27" i="22"/>
  <c r="T27" i="22"/>
  <c r="T26" i="22"/>
  <c r="W25" i="22"/>
  <c r="T25" i="22"/>
  <c r="W24" i="22"/>
  <c r="T24" i="22"/>
  <c r="T23" i="22"/>
  <c r="W22" i="22"/>
  <c r="T22" i="22"/>
  <c r="W21" i="22"/>
  <c r="T21" i="22"/>
  <c r="T20" i="22"/>
  <c r="W19" i="22"/>
  <c r="T19" i="22"/>
  <c r="W18" i="22"/>
  <c r="T18" i="22"/>
  <c r="T17" i="22"/>
  <c r="W16" i="22"/>
  <c r="T16" i="22"/>
  <c r="W15" i="22"/>
  <c r="T15" i="22"/>
  <c r="T14" i="22"/>
  <c r="W13" i="22"/>
  <c r="T13" i="22"/>
  <c r="W12" i="22"/>
  <c r="T12" i="22"/>
  <c r="T11" i="22"/>
  <c r="W10" i="22"/>
  <c r="T10" i="22"/>
  <c r="W9" i="22"/>
  <c r="T9" i="22"/>
  <c r="U9" i="22" s="1"/>
  <c r="K9" i="22" a="1"/>
  <c r="K9" i="22" s="1"/>
  <c r="E9" i="22"/>
  <c r="F9" i="22" s="1"/>
  <c r="G9" i="22" s="1"/>
  <c r="H9" i="22" s="1"/>
  <c r="I9" i="22" s="1"/>
  <c r="P8" i="22"/>
  <c r="L9" i="22" s="1" a="1"/>
  <c r="L9" i="22" s="1"/>
  <c r="U3" i="22"/>
  <c r="U2" i="22"/>
  <c r="U1" i="22"/>
  <c r="G45" i="22" l="1"/>
  <c r="I44" i="22"/>
  <c r="G10" i="22"/>
  <c r="F10" i="22"/>
  <c r="E10" i="22" s="1"/>
  <c r="U24" i="22"/>
  <c r="U12" i="22"/>
  <c r="U13" i="22"/>
  <c r="U30" i="22"/>
  <c r="U26" i="22"/>
  <c r="U31" i="22"/>
  <c r="U18" i="22"/>
  <c r="U17" i="22"/>
  <c r="U27" i="22"/>
  <c r="U23" i="22"/>
  <c r="U28" i="22"/>
  <c r="U15" i="22"/>
  <c r="U29" i="22"/>
  <c r="U25" i="22"/>
  <c r="U16" i="22"/>
  <c r="H10" i="22"/>
  <c r="G11" i="22" s="1"/>
  <c r="U21" i="22"/>
  <c r="U19" i="22"/>
  <c r="U10" i="22"/>
  <c r="U22" i="22"/>
  <c r="U14" i="22"/>
  <c r="U20" i="22"/>
  <c r="U11" i="22"/>
  <c r="H45" i="22" l="1"/>
  <c r="F45" i="22"/>
  <c r="E45" i="22" s="1"/>
  <c r="D45" i="22" s="1"/>
  <c r="W31" i="22"/>
  <c r="W20" i="22"/>
  <c r="W26" i="22"/>
  <c r="W14" i="22"/>
  <c r="I10" i="22"/>
  <c r="H11" i="22" s="1"/>
  <c r="G12" i="22" s="1"/>
  <c r="F11" i="22"/>
  <c r="E11" i="22" s="1"/>
  <c r="D11" i="22" s="1"/>
  <c r="D10" i="22"/>
  <c r="W17" i="22"/>
  <c r="W23" i="22"/>
  <c r="W11" i="22"/>
  <c r="M10" i="22" s="1" a="1"/>
  <c r="M10" i="22" s="1"/>
  <c r="W29" i="22"/>
  <c r="H16" i="22"/>
  <c r="F16" i="22"/>
  <c r="M37" i="22" l="1"/>
  <c r="G46" i="22"/>
  <c r="I45" i="22"/>
  <c r="N10" i="22"/>
  <c r="L10" i="22" a="1"/>
  <c r="L10" i="22" s="1"/>
  <c r="E16" i="22"/>
  <c r="D16" i="22" s="1"/>
  <c r="I16" i="22"/>
  <c r="G17" i="22"/>
  <c r="H17" i="22" s="1"/>
  <c r="I11" i="22"/>
  <c r="H12" i="22" s="1"/>
  <c r="F12" i="22"/>
  <c r="M11" i="22" a="1"/>
  <c r="M11" i="22" s="1"/>
  <c r="K10" i="22" a="1"/>
  <c r="K10" i="22" s="1"/>
  <c r="H36" i="22" l="1"/>
  <c r="H46" i="22"/>
  <c r="F46" i="22"/>
  <c r="E46" i="22" s="1"/>
  <c r="D46" i="22" s="1"/>
  <c r="M12" i="22" a="1"/>
  <c r="M12" i="22" s="1"/>
  <c r="M38" i="22"/>
  <c r="I17" i="22"/>
  <c r="G18" i="22"/>
  <c r="H18" i="22" s="1"/>
  <c r="E12" i="22"/>
  <c r="D12" i="22" s="1"/>
  <c r="F17" i="22"/>
  <c r="I12" i="22"/>
  <c r="G13" i="22"/>
  <c r="H13" i="22" s="1"/>
  <c r="N11" i="22"/>
  <c r="L11" i="22" s="1" a="1"/>
  <c r="L11" i="22" s="1"/>
  <c r="F37" i="22" l="1"/>
  <c r="E37" i="22" s="1"/>
  <c r="D37" i="22" s="1"/>
  <c r="I36" i="22"/>
  <c r="G37" i="22"/>
  <c r="H37" i="22" s="1"/>
  <c r="M39" i="22"/>
  <c r="F18" i="22"/>
  <c r="M13" i="22" a="1"/>
  <c r="M13" i="22" s="1"/>
  <c r="M40" i="22" s="1"/>
  <c r="G47" i="22"/>
  <c r="I46" i="22"/>
  <c r="F13" i="22"/>
  <c r="E13" i="22" s="1"/>
  <c r="D13" i="22" s="1"/>
  <c r="N12" i="22"/>
  <c r="E17" i="22"/>
  <c r="D17" i="22" s="1"/>
  <c r="E18" i="22"/>
  <c r="D18" i="22" s="1"/>
  <c r="K11" i="22" a="1"/>
  <c r="K11" i="22" s="1"/>
  <c r="I18" i="22"/>
  <c r="G19" i="22"/>
  <c r="I13" i="22"/>
  <c r="H19" i="22"/>
  <c r="F19" i="22"/>
  <c r="K12" i="22" l="1" a="1"/>
  <c r="K12" i="22" s="1"/>
  <c r="G38" i="22"/>
  <c r="H38" i="22" s="1"/>
  <c r="I37" i="22"/>
  <c r="F38" i="22"/>
  <c r="E38" i="22" s="1"/>
  <c r="D38" i="22" s="1"/>
  <c r="H47" i="22"/>
  <c r="F47" i="22"/>
  <c r="E47" i="22" s="1"/>
  <c r="D47" i="22" s="1"/>
  <c r="M14" i="22" a="1"/>
  <c r="M14" i="22" s="1"/>
  <c r="M41" i="22" s="1"/>
  <c r="N13" i="22"/>
  <c r="L13" i="22" s="1" a="1"/>
  <c r="L13" i="22" s="1"/>
  <c r="L12" i="22" a="1"/>
  <c r="L12" i="22" s="1"/>
  <c r="E19" i="22"/>
  <c r="D19" i="22" s="1"/>
  <c r="I19" i="22"/>
  <c r="G20" i="22"/>
  <c r="H20" i="22" s="1"/>
  <c r="H14" i="22"/>
  <c r="F14" i="22"/>
  <c r="G39" i="22" l="1"/>
  <c r="H39" i="22" s="1"/>
  <c r="F39" i="22"/>
  <c r="E39" i="22" s="1"/>
  <c r="D39" i="22" s="1"/>
  <c r="I38" i="22"/>
  <c r="M15" i="22" a="1"/>
  <c r="M15" i="22" s="1"/>
  <c r="M42" i="22" s="1"/>
  <c r="F20" i="22"/>
  <c r="G48" i="22"/>
  <c r="I47" i="22"/>
  <c r="K13" i="22" a="1"/>
  <c r="K13" i="22" s="1"/>
  <c r="N14" i="22"/>
  <c r="L14" i="22" s="1" a="1"/>
  <c r="L14" i="22" s="1"/>
  <c r="I20" i="22"/>
  <c r="G21" i="22"/>
  <c r="H21" i="22" s="1"/>
  <c r="E20" i="22"/>
  <c r="D20" i="22" s="1"/>
  <c r="I14" i="22"/>
  <c r="G15" i="22"/>
  <c r="F15" i="22" s="1"/>
  <c r="E14" i="22"/>
  <c r="D14" i="22" s="1"/>
  <c r="G40" i="22" l="1"/>
  <c r="I39" i="22"/>
  <c r="M16" i="22" a="1"/>
  <c r="M16" i="22" s="1"/>
  <c r="M43" i="22" s="1"/>
  <c r="F21" i="22"/>
  <c r="E21" i="22" s="1"/>
  <c r="D21" i="22" s="1"/>
  <c r="H48" i="22"/>
  <c r="F48" i="22"/>
  <c r="E48" i="22" s="1"/>
  <c r="D48" i="22" s="1"/>
  <c r="K14" i="22" a="1"/>
  <c r="K14" i="22" s="1"/>
  <c r="N15" i="22"/>
  <c r="L15" i="22" s="1" a="1"/>
  <c r="L15" i="22" s="1"/>
  <c r="E15" i="22"/>
  <c r="D15" i="22" s="1"/>
  <c r="I21" i="22"/>
  <c r="G22" i="22"/>
  <c r="F22" i="22" s="1"/>
  <c r="H15" i="22"/>
  <c r="I15" i="22" s="1"/>
  <c r="K15" i="22" l="1" a="1"/>
  <c r="K15" i="22" s="1"/>
  <c r="H40" i="22"/>
  <c r="I40" i="22" s="1"/>
  <c r="F40" i="22"/>
  <c r="E40" i="22" s="1"/>
  <c r="D40" i="22" s="1"/>
  <c r="M17" i="22" a="1"/>
  <c r="M17" i="22" s="1"/>
  <c r="M44" i="22" s="1"/>
  <c r="H22" i="22"/>
  <c r="G49" i="22"/>
  <c r="I48" i="22"/>
  <c r="N16" i="22"/>
  <c r="L16" i="22" s="1" a="1"/>
  <c r="L16" i="22" s="1"/>
  <c r="E22" i="22"/>
  <c r="D22" i="22" s="1"/>
  <c r="I22" i="22"/>
  <c r="G23" i="22"/>
  <c r="H23" i="22" s="1"/>
  <c r="H49" i="22" l="1"/>
  <c r="F49" i="22"/>
  <c r="E49" i="22" s="1"/>
  <c r="D49" i="22" s="1"/>
  <c r="M18" i="22" a="1"/>
  <c r="M18" i="22" s="1"/>
  <c r="M45" i="22" s="1"/>
  <c r="K16" i="22" a="1"/>
  <c r="K16" i="22" s="1"/>
  <c r="N17" i="22"/>
  <c r="L17" i="22" s="1" a="1"/>
  <c r="L17" i="22" s="1"/>
  <c r="I23" i="22"/>
  <c r="G24" i="22"/>
  <c r="H24" i="22" s="1"/>
  <c r="I24" i="22" s="1"/>
  <c r="F23" i="22"/>
  <c r="F24" i="22"/>
  <c r="N18" i="22" l="1"/>
  <c r="L18" i="22" s="1" a="1"/>
  <c r="L18" i="22" s="1"/>
  <c r="G50" i="22"/>
  <c r="I49" i="22"/>
  <c r="M19" i="22" a="1"/>
  <c r="M19" i="22" s="1"/>
  <c r="M46" i="22" s="1"/>
  <c r="K17" i="22" a="1"/>
  <c r="K17" i="22" s="1"/>
  <c r="E23" i="22"/>
  <c r="D23" i="22" s="1"/>
  <c r="E24" i="22"/>
  <c r="D24" i="22" s="1"/>
  <c r="K18" i="22" a="1"/>
  <c r="K18" i="22" s="1"/>
  <c r="M20" i="22" l="1" a="1"/>
  <c r="M20" i="22" s="1"/>
  <c r="M47" i="22" s="1"/>
  <c r="N19" i="22"/>
  <c r="L19" i="22" s="1" a="1"/>
  <c r="L19" i="22" s="1"/>
  <c r="H50" i="22"/>
  <c r="F50" i="22"/>
  <c r="E50" i="22" s="1"/>
  <c r="D50" i="22" s="1"/>
  <c r="K19" i="22" l="1" a="1"/>
  <c r="K19" i="22" s="1"/>
  <c r="N20" i="22"/>
  <c r="L20" i="22" s="1" a="1"/>
  <c r="L20" i="22" s="1"/>
  <c r="M21" i="22" a="1"/>
  <c r="M21" i="22" s="1"/>
  <c r="M48" i="22" s="1"/>
  <c r="G51" i="22"/>
  <c r="I50" i="22"/>
  <c r="K20" i="22" l="1" a="1"/>
  <c r="K20" i="22" s="1"/>
  <c r="N21" i="22"/>
  <c r="L21" i="22" s="1" a="1"/>
  <c r="L21" i="22" s="1"/>
  <c r="M22" i="22" a="1"/>
  <c r="M22" i="22" s="1"/>
  <c r="M49" i="22" s="1"/>
  <c r="H51" i="22"/>
  <c r="I51" i="22" s="1"/>
  <c r="F51" i="22"/>
  <c r="E51" i="22" s="1"/>
  <c r="D51" i="22" s="1"/>
  <c r="K21" i="22" a="1"/>
  <c r="K21" i="22" s="1"/>
  <c r="N22" i="22" l="1"/>
  <c r="L22" i="22" s="1" a="1"/>
  <c r="L22" i="22" s="1"/>
  <c r="M23" i="22" a="1"/>
  <c r="M23" i="22" s="1"/>
  <c r="M50" i="22" s="1"/>
  <c r="K22" i="22" l="1" a="1"/>
  <c r="K22" i="22" s="1"/>
  <c r="N23" i="22"/>
  <c r="L23" i="22" s="1" a="1"/>
  <c r="L23" i="22" s="1"/>
  <c r="M24" i="22" a="1"/>
  <c r="M24" i="22" s="1"/>
  <c r="N37" i="22"/>
  <c r="K23" i="22" a="1"/>
  <c r="K23" i="22" s="1"/>
  <c r="M51" i="22" l="1"/>
  <c r="M25" i="22" a="1"/>
  <c r="M25" i="22" s="1"/>
  <c r="N24" i="22"/>
  <c r="K24" i="22" s="1" a="1"/>
  <c r="K24" i="22" s="1"/>
  <c r="N38" i="22"/>
  <c r="N25" i="22" l="1"/>
  <c r="M26" i="22" a="1"/>
  <c r="M26" i="22" s="1"/>
  <c r="L24" i="22" a="1"/>
  <c r="L24" i="22" s="1"/>
  <c r="N39" i="22"/>
  <c r="V27" i="22" l="1"/>
  <c r="V25" i="22"/>
  <c r="M27" i="22" a="1"/>
  <c r="M27" i="22" s="1"/>
  <c r="N26" i="22"/>
  <c r="L25" i="22" a="1"/>
  <c r="L25" i="22" s="1"/>
  <c r="K25" i="22" a="1"/>
  <c r="K25" i="22" s="1"/>
  <c r="V30" i="22"/>
  <c r="V21" i="22"/>
  <c r="V20" i="22"/>
  <c r="V26" i="22"/>
  <c r="V12" i="22"/>
  <c r="V13" i="22"/>
  <c r="V14" i="22"/>
  <c r="V10" i="22"/>
  <c r="V15" i="22"/>
  <c r="V31" i="22"/>
  <c r="V16" i="22"/>
  <c r="V19" i="22"/>
  <c r="V18" i="22"/>
  <c r="V9" i="22"/>
  <c r="V23" i="22"/>
  <c r="V11" i="22"/>
  <c r="V17" i="22"/>
  <c r="V22" i="22"/>
  <c r="V24" i="22"/>
  <c r="V28" i="22"/>
  <c r="V29" i="22"/>
  <c r="N40" i="22"/>
  <c r="L26" i="22" l="1" a="1"/>
  <c r="L26" i="22" s="1"/>
  <c r="K26" i="22" a="1"/>
  <c r="K26" i="22" s="1"/>
  <c r="N27" i="22"/>
  <c r="N41" i="22"/>
  <c r="K27" i="22" l="1" a="1"/>
  <c r="K27" i="22" s="1"/>
  <c r="L27" i="22" a="1"/>
  <c r="L27" i="22" s="1"/>
  <c r="N42" i="22"/>
  <c r="N43" i="22" l="1"/>
  <c r="N44" i="22" l="1"/>
  <c r="N45" i="22" l="1"/>
  <c r="N46" i="22" l="1"/>
  <c r="N47" i="22" l="1"/>
  <c r="N48" i="22" l="1"/>
  <c r="N49" i="22" l="1"/>
  <c r="N50" i="22" l="1"/>
  <c r="N51" i="2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J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 le GO est précédé d'1 heure de préparation et l'étudiant passe devant le jury pendant 1/2 heure</t>
        </r>
      </text>
    </comment>
    <comment ref="P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7 groupes de 3 étudiants
et 1 groupe de 2 étudiants</t>
        </r>
      </text>
    </comment>
    <comment ref="Q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8 groupes</t>
        </r>
      </text>
    </comment>
    <comment ref="T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concatener la colonne Q avec la colonne S soit le n° du groupe avec le n° de jury</t>
        </r>
      </text>
    </comment>
    <comment ref="H1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  <comment ref="H42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pause déjeuner</t>
        </r>
      </text>
    </comment>
  </commentList>
</comments>
</file>

<file path=xl/sharedStrings.xml><?xml version="1.0" encoding="utf-8"?>
<sst xmlns="http://schemas.openxmlformats.org/spreadsheetml/2006/main" count="139" uniqueCount="53">
  <si>
    <t>EPREUVE 1</t>
  </si>
  <si>
    <t>DEBUT</t>
  </si>
  <si>
    <t>FIN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</si>
  <si>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</si>
  <si>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</si>
  <si>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</si>
  <si>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</si>
  <si>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</si>
  <si>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</si>
  <si>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Passage devant jury</t>
  </si>
  <si>
    <t>durée
préparation
de l'oral</t>
  </si>
  <si>
    <t>groupe</t>
  </si>
  <si>
    <t>nbre candidats pour jury ;</t>
  </si>
  <si>
    <t>Mis dans
planning</t>
  </si>
  <si>
    <t>occurrence</t>
  </si>
  <si>
    <t>groupe
&amp;
jury</t>
  </si>
  <si>
    <t>Passage
devant jury</t>
  </si>
  <si>
    <t>NOM
CANDIDAT</t>
  </si>
  <si>
    <t>nombre
d'heures
différentes</t>
  </si>
  <si>
    <t>n° passage
selon
groupe</t>
  </si>
  <si>
    <t>changer les n° de jurys en colonne S (et/ou les noms en colonne R) et tout se met à jour.</t>
  </si>
  <si>
    <t>n° jury
Choix étudiant</t>
  </si>
  <si>
    <t>Droit fiscal</t>
  </si>
  <si>
    <t>Droit des contrats</t>
  </si>
  <si>
    <t>Droit immobilier</t>
  </si>
  <si>
    <t xml:space="preserve">Date : MERCREDI 22 MAI 2024 </t>
  </si>
  <si>
    <t>Grand Oral : 
23 Candidats inscrits à l'épreuve</t>
  </si>
  <si>
    <t>Annie</t>
  </si>
  <si>
    <t>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</si>
  <si>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</si>
  <si>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</si>
  <si>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</si>
  <si>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</si>
  <si>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</si>
  <si>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</si>
  <si>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</si>
  <si>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</si>
  <si>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</si>
  <si>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</si>
  <si>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</si>
  <si>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</si>
  <si>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</si>
  <si>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Léaa</t>
  </si>
  <si>
    <t>Louna</t>
  </si>
  <si>
    <t>Allan</t>
  </si>
  <si>
    <t>Audrey</t>
  </si>
  <si>
    <t>Candice</t>
  </si>
  <si>
    <t>Manon</t>
  </si>
  <si>
    <t>Melkior</t>
  </si>
  <si>
    <t>Carlaa</t>
  </si>
  <si>
    <r>
      <rPr>
        <b/>
        <sz val="12"/>
        <color rgb="FF000000"/>
        <rFont val="Calibri"/>
        <family val="2"/>
      </rPr>
      <t xml:space="preserve">Jurys 1
</t>
    </r>
    <r>
      <rPr>
        <sz val="12"/>
        <color rgb="FF000000"/>
        <rFont val="Calibri"/>
        <family val="2"/>
      </rPr>
      <t>Olivier
Nicole</t>
    </r>
  </si>
  <si>
    <r>
      <rPr>
        <b/>
        <sz val="12"/>
        <color rgb="FF000000"/>
        <rFont val="Calibri"/>
        <family val="2"/>
      </rPr>
      <t xml:space="preserve">Jurys 2
</t>
    </r>
    <r>
      <rPr>
        <sz val="12"/>
        <color rgb="FF000000"/>
        <rFont val="Calibri"/>
        <family val="2"/>
        <charset val="1"/>
      </rPr>
      <t>Laetitia 
Jean-Marc</t>
    </r>
  </si>
  <si>
    <r>
      <rPr>
        <b/>
        <sz val="12"/>
        <color rgb="FF000000"/>
        <rFont val="Calibri"/>
        <family val="2"/>
      </rPr>
      <t xml:space="preserve">Jurys 3
</t>
    </r>
    <r>
      <rPr>
        <sz val="12"/>
        <color rgb="FF000000"/>
        <rFont val="Calibri"/>
        <family val="2"/>
        <charset val="1"/>
      </rPr>
      <t>Laetitia 
Jean-Marc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</si>
</sst>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u/>
      <sz val="12"/>
      <color rgb="FF000000"/>
      <name val="Calibri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sz val="12"/>
      <color theme="0"/>
      <name val="Calibri"/>
      <family val="2"/>
      <charset val="1"/>
    </font>
  </fonts>
  <fills count="19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DEADA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 indent="1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ont="1" applyFill="1" applyBorder="1" applyAlignment="1">
      <alignment horizontal="centerContinuous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ont="1" applyFill="1" applyBorder="1" applyAlignment="1">
      <alignment horizontal="centerContinuous" vertical="center"/>
    </xf>
    <xf numFmtId="0" fontId="0" fillId="0" borderId="1" xfId="0" applyFont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/>
    </xf>
    <xf numFmtId="20" fontId="0" fillId="6" borderId="2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 wrapText="1"/>
    </xf>
    <xf numFmtId="0" fontId="0" fillId="5" borderId="2" xfId="0" applyFont="1" applyFill="1" applyBorder="1" applyAlignment="1">
      <alignment horizontal="centerContinuous" vertical="center"/>
    </xf>
    <xf numFmtId="20" fontId="3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Fill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20" fontId="5" fillId="9" borderId="1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9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  <xf numFmtId="0" fontId="9" fillId="11" borderId="0" xfId="0" applyFont="1" applyFill="1" applyAlignment="1">
      <alignment vertical="center"/>
    </xf>
    <xf numFmtId="0" fontId="0" fillId="11" borderId="0" xfId="0" applyFill="1" applyAlignment="1">
      <alignment horizontal="center" vertical="center"/>
    </xf>
    <xf numFmtId="20" fontId="0" fillId="6" borderId="6" xfId="0" applyNumberFormat="1" applyFont="1" applyFill="1" applyBorder="1" applyAlignment="1">
      <alignment horizontal="centerContinuous" vertical="center"/>
    </xf>
    <xf numFmtId="0" fontId="0" fillId="12" borderId="1" xfId="0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20" fontId="4" fillId="0" borderId="1" xfId="0" applyNumberFormat="1" applyFont="1" applyFill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20" fontId="3" fillId="15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Border="1" applyAlignment="1">
      <alignment horizontal="centerContinuous" vertical="center"/>
    </xf>
    <xf numFmtId="0" fontId="11" fillId="16" borderId="0" xfId="0" applyFont="1" applyFill="1" applyBorder="1" applyAlignment="1">
      <alignment horizontal="center" vertical="center" wrapText="1"/>
    </xf>
    <xf numFmtId="20" fontId="11" fillId="17" borderId="0" xfId="0" applyNumberFormat="1" applyFont="1" applyFill="1" applyBorder="1" applyAlignment="1">
      <alignment horizontal="center" vertical="center"/>
    </xf>
    <xf numFmtId="0" fontId="4" fillId="0" borderId="1" xfId="0" quotePrefix="1" applyFont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10" fillId="18" borderId="6" xfId="0" applyFont="1" applyFill="1" applyBorder="1" applyAlignment="1">
      <alignment horizontal="center" vertical="center"/>
    </xf>
    <xf numFmtId="0" fontId="10" fillId="18" borderId="7" xfId="0" applyFont="1" applyFill="1" applyBorder="1" applyAlignment="1">
      <alignment horizontal="center" vertical="center"/>
    </xf>
    <xf numFmtId="0" fontId="10" fillId="18" borderId="8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/>
    </xf>
    <xf numFmtId="20" fontId="4" fillId="0" borderId="0" xfId="0" applyNumberFormat="1" applyFont="1" applyFill="1" applyBorder="1" applyAlignment="1">
      <alignment horizontal="center" vertical="center"/>
    </xf>
    <xf numFmtId="0" fontId="4" fillId="0" borderId="0" xfId="0" quotePrefix="1" applyFont="1" applyBorder="1" applyAlignment="1">
      <alignment horizontal="center" vertical="center"/>
    </xf>
    <xf numFmtId="20" fontId="5" fillId="0" borderId="0" xfId="0" applyNumberFormat="1" applyFont="1" applyFill="1" applyBorder="1" applyAlignment="1">
      <alignment horizontal="center" vertical="center"/>
    </xf>
    <xf numFmtId="0" fontId="0" fillId="0" borderId="13" xfId="0" quotePrefix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5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</cellXfs>
  <cellStyles count="1">
    <cellStyle name="Normal" xfId="0" builtinId="0"/>
  </cellStyles>
  <dxfs count="6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66FFFF"/>
      <color rgb="FFFF99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saac/Nextcloud/AMU_portable/Documents/0-%202023-2024%20FDSP%20-%20LDINPP/2023-2024%20-%20EDT/Carri&#232;re%20Notariale/2023-2024%20-%20M2%20-%20CN%20-%20Examen/planning%20grand%20oral/Alex%20OK%20-%20planning-examen%20Grand%20Oral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nd Oral 24-05-2024"/>
      <sheetName val="Grand Oral 23-05-2024"/>
      <sheetName val="Grand Oral 22-05-2024"/>
      <sheetName val="bloc"/>
      <sheetName val="Convocation"/>
      <sheetName val="Candidats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1">
          <cell r="A1" t="str">
            <v>Candidats inscrits à l'épreuve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Z58"/>
  <sheetViews>
    <sheetView tabSelected="1" topLeftCell="A30" zoomScale="67" zoomScaleNormal="67" workbookViewId="0">
      <selection activeCell="L51" sqref="L51"/>
    </sheetView>
  </sheetViews>
  <sheetFormatPr baseColWidth="10" defaultColWidth="8.58203125" defaultRowHeight="15.5" x14ac:dyDescent="0.35"/>
  <cols>
    <col min="1" max="1" width="3.33203125" style="1" customWidth="1"/>
    <col min="2" max="3" width="3.33203125" style="7" customWidth="1"/>
    <col min="4" max="4" width="12.58203125" style="7" customWidth="1"/>
    <col min="5" max="5" width="10.75" style="7" customWidth="1"/>
    <col min="6" max="6" width="9.75" style="7" customWidth="1"/>
    <col min="7" max="7" width="7.5" style="7" customWidth="1"/>
    <col min="8" max="8" width="9.58203125" style="7" customWidth="1"/>
    <col min="9" max="9" width="12" style="7" customWidth="1"/>
    <col min="10" max="10" width="13.1640625" style="7" customWidth="1"/>
    <col min="11" max="11" width="19.58203125" style="7" customWidth="1"/>
    <col min="12" max="12" width="17.9140625" style="7" customWidth="1"/>
    <col min="13" max="13" width="10.58203125" style="7" customWidth="1"/>
    <col min="14" max="14" width="10.75" style="7" customWidth="1"/>
    <col min="15" max="15" width="4.83203125" style="7" customWidth="1"/>
    <col min="16" max="16" width="4" style="7" customWidth="1"/>
    <col min="17" max="17" width="7.83203125" style="7" customWidth="1"/>
    <col min="18" max="18" width="24.08203125" style="7" bestFit="1" customWidth="1"/>
    <col min="19" max="19" width="7.83203125" style="7" bestFit="1" customWidth="1"/>
    <col min="20" max="20" width="8.83203125" style="7" customWidth="1"/>
    <col min="21" max="21" width="15.5" style="7" customWidth="1"/>
    <col min="22" max="23" width="10.08203125" style="7" customWidth="1"/>
    <col min="24" max="988" width="10.5" style="7" customWidth="1"/>
  </cols>
  <sheetData>
    <row r="1" spans="1:25" ht="62.25" customHeight="1" x14ac:dyDescent="0.35">
      <c r="B1" s="1"/>
      <c r="C1" s="1"/>
      <c r="D1" s="11" t="s">
        <v>7</v>
      </c>
      <c r="E1" s="11" t="s">
        <v>10</v>
      </c>
      <c r="F1" s="11" t="s">
        <v>16</v>
      </c>
      <c r="I1" s="2"/>
      <c r="Q1" s="25" t="s">
        <v>12</v>
      </c>
      <c r="T1" s="5">
        <v>1</v>
      </c>
      <c r="U1" s="26">
        <f>COUNTIF($S$9:$S$31,T1)</f>
        <v>13</v>
      </c>
    </row>
    <row r="2" spans="1:25" ht="25.5" customHeight="1" x14ac:dyDescent="0.35">
      <c r="A2" s="54"/>
      <c r="B2" s="55"/>
      <c r="C2" s="55"/>
      <c r="D2" s="4">
        <v>1.3888888888888888E-2</v>
      </c>
      <c r="E2" s="4">
        <v>4.1666666666666664E-2</v>
      </c>
      <c r="F2" s="4">
        <v>2.0833333333333332E-2</v>
      </c>
      <c r="J2" s="53" t="s">
        <v>0</v>
      </c>
      <c r="K2" s="53"/>
      <c r="L2" s="53"/>
      <c r="T2" s="5">
        <v>2</v>
      </c>
      <c r="U2" s="26">
        <f>COUNTIF($S$9:$S$31,T2)</f>
        <v>10</v>
      </c>
    </row>
    <row r="3" spans="1:25" ht="48" customHeight="1" x14ac:dyDescent="0.35">
      <c r="B3" s="49"/>
      <c r="C3" s="49"/>
      <c r="E3" s="47"/>
      <c r="F3" s="47"/>
      <c r="G3" s="6"/>
      <c r="H3" s="6"/>
      <c r="I3" s="6"/>
      <c r="J3" s="63" t="s">
        <v>26</v>
      </c>
      <c r="K3" s="64"/>
      <c r="L3" s="65"/>
      <c r="T3" s="5">
        <v>3</v>
      </c>
      <c r="U3" s="26">
        <f>COUNTIF($S$9:$S$31,T3)</f>
        <v>0</v>
      </c>
    </row>
    <row r="4" spans="1:25" ht="28.5" customHeight="1" x14ac:dyDescent="0.35">
      <c r="B4" s="49"/>
      <c r="C4" s="49"/>
      <c r="E4" s="6"/>
      <c r="F4" s="6"/>
      <c r="G4" s="56" t="s">
        <v>6</v>
      </c>
      <c r="J4" s="60" t="s">
        <v>25</v>
      </c>
      <c r="K4" s="61"/>
      <c r="L4" s="62"/>
      <c r="R4" s="41" t="s">
        <v>20</v>
      </c>
      <c r="S4" s="42"/>
      <c r="T4" s="42"/>
      <c r="U4" s="42"/>
      <c r="V4" s="42"/>
      <c r="W4" s="42"/>
      <c r="X4" s="42"/>
      <c r="Y4" s="42"/>
    </row>
    <row r="5" spans="1:25" ht="51" customHeight="1" x14ac:dyDescent="0.35">
      <c r="B5" s="49"/>
      <c r="C5" s="49"/>
      <c r="E5" s="6"/>
      <c r="F5" s="6"/>
      <c r="G5" s="57">
        <v>2.0833333333333332E-2</v>
      </c>
      <c r="J5" s="50" t="s">
        <v>50</v>
      </c>
      <c r="K5" s="50" t="s">
        <v>51</v>
      </c>
      <c r="L5" s="50" t="s">
        <v>52</v>
      </c>
      <c r="Q5" s="6"/>
      <c r="R5" s="26"/>
    </row>
    <row r="6" spans="1:25" ht="29.25" customHeight="1" x14ac:dyDescent="0.35">
      <c r="B6" s="49"/>
      <c r="C6" s="49"/>
      <c r="D6" s="49"/>
      <c r="J6" s="44" t="s">
        <v>22</v>
      </c>
      <c r="K6" s="45" t="s">
        <v>24</v>
      </c>
      <c r="L6" s="46" t="s">
        <v>23</v>
      </c>
      <c r="Q6" s="6"/>
      <c r="R6" s="26"/>
    </row>
    <row r="7" spans="1:25" ht="33" customHeight="1" x14ac:dyDescent="0.35">
      <c r="D7" s="14"/>
      <c r="E7" s="8" t="s">
        <v>5</v>
      </c>
      <c r="F7" s="8"/>
      <c r="G7" s="10" t="s">
        <v>9</v>
      </c>
      <c r="H7" s="10"/>
      <c r="I7" s="43"/>
      <c r="J7" s="9">
        <v>1</v>
      </c>
      <c r="K7" s="9">
        <v>2</v>
      </c>
      <c r="L7" s="9">
        <v>3</v>
      </c>
    </row>
    <row r="8" spans="1:25" ht="49.5" customHeight="1" x14ac:dyDescent="0.35">
      <c r="D8" s="51" t="s">
        <v>4</v>
      </c>
      <c r="E8" s="12" t="s">
        <v>1</v>
      </c>
      <c r="F8" s="12" t="s">
        <v>2</v>
      </c>
      <c r="G8" s="13" t="s">
        <v>1</v>
      </c>
      <c r="H8" s="13" t="s">
        <v>2</v>
      </c>
      <c r="I8" s="13" t="s">
        <v>3</v>
      </c>
      <c r="J8" s="15" t="s">
        <v>8</v>
      </c>
      <c r="K8" s="15"/>
      <c r="L8" s="15"/>
      <c r="M8" s="27" t="s">
        <v>19</v>
      </c>
      <c r="N8" s="34" t="s">
        <v>11</v>
      </c>
      <c r="P8" s="7">
        <f>ROW()</f>
        <v>8</v>
      </c>
      <c r="Q8" s="24" t="s">
        <v>11</v>
      </c>
      <c r="R8" s="32" t="s">
        <v>17</v>
      </c>
      <c r="S8" s="27" t="s">
        <v>21</v>
      </c>
      <c r="T8" s="27" t="s">
        <v>15</v>
      </c>
      <c r="U8" s="27" t="s">
        <v>14</v>
      </c>
      <c r="V8" s="27" t="s">
        <v>13</v>
      </c>
      <c r="W8" s="27" t="s">
        <v>18</v>
      </c>
    </row>
    <row r="9" spans="1:25" x14ac:dyDescent="0.35">
      <c r="D9" s="16">
        <v>0.31944444444444448</v>
      </c>
      <c r="E9" s="17">
        <f>D9+$D$2</f>
        <v>0.33333333333333337</v>
      </c>
      <c r="F9" s="16">
        <f>E9+$E$2</f>
        <v>0.37500000000000006</v>
      </c>
      <c r="G9" s="18">
        <f>F9</f>
        <v>0.37500000000000006</v>
      </c>
      <c r="H9" s="16">
        <f>G9+F2</f>
        <v>0.39583333333333337</v>
      </c>
      <c r="I9" s="16">
        <f t="shared" ref="I9:I24" si="0">H9+$G$5</f>
        <v>0.41666666666666669</v>
      </c>
      <c r="J9" s="58" t="str">
        <f t="array" ref="J9">IFERROR(INDEX($R$9:$R$31,SMALL(IF(((($S$9:$S$31=J$7)*($Q$9:$Q$31=$N9)*ROW($Q$9:$Q$31))*1)&lt;&gt;0,((($S$9:$S$31=J$7)*($Q$9:$Q$31=$N9)*ROW($Q$9:$Q$31))*1)),$M9)-$P$8),"")</f>
        <v>Annie</v>
      </c>
      <c r="K9" s="58" t="str">
        <f t="array" ref="K9">IFERROR(INDEX($R$9:$R$31,SMALL(IF(((($S$9:$S$31=K$7)*($Q$9:$Q$31=$N9)*ROW($Q$9:$Q$31))*1)&lt;&gt;0,((($S$9:$S$31=K$7)*($Q$9:$Q$31=$N9)*ROW($Q$9:$Q$31))*1)),$M9)-$P$8),"")</f>
        <v>Léa</v>
      </c>
      <c r="L9" s="58" t="str">
        <f t="array" ref="L9">IFERROR(INDEX($R$9:$R$31,SMALL(IF(((($S$9:$S$31=L$7)*($Q$9:$Q$31=$N9)*ROW($Q$9:$Q$31))*1)&lt;&gt;0,((($S$9:$S$31=L$7)*($Q$9:$Q$31=$N9)*ROW($Q$9:$Q$31))*1)),$M9)-$P$8),"")</f>
        <v/>
      </c>
      <c r="M9" s="33">
        <v>1</v>
      </c>
      <c r="N9" s="35">
        <v>1</v>
      </c>
      <c r="P9" s="5">
        <v>1</v>
      </c>
      <c r="Q9" s="5">
        <v>1</v>
      </c>
      <c r="R9" s="37" t="s">
        <v>27</v>
      </c>
      <c r="S9" s="38">
        <v>1</v>
      </c>
      <c r="T9" s="5" t="str">
        <f>Q9&amp;" - "&amp;S9</f>
        <v>1 - 1</v>
      </c>
      <c r="U9" s="5">
        <f>COUNTIF($T$9:T9,T9)</f>
        <v>1</v>
      </c>
      <c r="V9" s="5">
        <f>IF(SUMPRODUCT((R9=$J$9:$L$24)*1)&gt;=1,SUMPRODUCT((R9=$J$9:$L$24)*1),"")</f>
        <v>1</v>
      </c>
      <c r="W9" s="30" t="str">
        <f t="shared" ref="W9:W31" si="1">IF(P9=SUMPRODUCT(($Q$9:$Q$31=Q9)*1),MAX(U7:U9),"")</f>
        <v/>
      </c>
    </row>
    <row r="10" spans="1:25" x14ac:dyDescent="0.35">
      <c r="A10" s="3"/>
      <c r="B10" s="6"/>
      <c r="C10" s="6"/>
      <c r="D10" s="16">
        <f t="shared" ref="D10:D24" si="2">E10-$D$2</f>
        <v>0.34027777777777779</v>
      </c>
      <c r="E10" s="17">
        <f t="shared" ref="E10:E24" si="3">F10-$E$2</f>
        <v>0.35416666666666669</v>
      </c>
      <c r="F10" s="16">
        <f>H9</f>
        <v>0.39583333333333337</v>
      </c>
      <c r="G10" s="18">
        <f>H9</f>
        <v>0.39583333333333337</v>
      </c>
      <c r="H10" s="17">
        <f t="shared" ref="H10:H24" si="4">G10+$F$2</f>
        <v>0.41666666666666669</v>
      </c>
      <c r="I10" s="16">
        <f t="shared" si="0"/>
        <v>0.4375</v>
      </c>
      <c r="J10" s="58" t="str">
        <f t="array" ref="J10">IFERROR(INDEX($R$9:$R$31,SMALL(IF(((($S$9:$S$31=J$7)*($Q$9:$Q$31=$N10)*ROW($Q$9:$Q$31))*1)&lt;&gt;0,((($S$9:$S$31=J$7)*($Q$9:$Q$31=$N10)*ROW($Q$9:$Q$31))*1)),$M10)-$P$8),"")</f>
        <v>Laura</v>
      </c>
      <c r="K10" s="58" t="str">
        <f t="array" ref="K10">IFERROR(INDEX($R$9:$R$31,SMALL(IF(((($S$9:$S$31=K$7)*($Q$9:$Q$31=$N10)*ROW($Q$9:$Q$31))*1)&lt;&gt;0,((($S$9:$S$31=K$7)*($Q$9:$Q$31=$N10)*ROW($Q$9:$Q$31))*1)),$M10)-$P$8),"")</f>
        <v/>
      </c>
      <c r="L10" s="58" t="str">
        <f t="array" ref="L10">IFERROR(INDEX($R$9:$R$31,SMALL(IF(((($S$9:$S$31=L$7)*($Q$9:$Q$31=$N10)*ROW($Q$9:$Q$31))*1)&lt;&gt;0,((($S$9:$S$31=L$7)*($Q$9:$Q$31=$N10)*ROW($Q$9:$Q$31))*1)),$M10)-$P$8),"")</f>
        <v/>
      </c>
      <c r="M10" s="33">
        <f t="array" ref="M10">IF(M9=INDEX($W$9:$W$31,LARGE(IF($Q$9:$Q$31=COUNTIF($M$9:M9,1),ROW($Q$9:$Q$31)),1)-$P$8),1,M9+1)</f>
        <v>2</v>
      </c>
      <c r="N10" s="36">
        <f>IF(M10=1,N9+1,N9)</f>
        <v>1</v>
      </c>
      <c r="P10" s="5">
        <v>2</v>
      </c>
      <c r="Q10" s="5">
        <v>1</v>
      </c>
      <c r="R10" s="37" t="s">
        <v>28</v>
      </c>
      <c r="S10" s="38">
        <v>1</v>
      </c>
      <c r="T10" s="5" t="str">
        <f t="shared" ref="T10:T31" si="5">Q10&amp;" - "&amp;S10</f>
        <v>1 - 1</v>
      </c>
      <c r="U10" s="5">
        <f>COUNTIF($T$9:T10,T10)</f>
        <v>2</v>
      </c>
      <c r="V10" s="5">
        <f t="shared" ref="V10:V31" si="6">IF(SUMPRODUCT((R10=$J$9:$L$24)*1)&gt;=1,SUMPRODUCT((R10=$J$9:$L$24)*1),"")</f>
        <v>1</v>
      </c>
      <c r="W10" s="30" t="str">
        <f t="shared" si="1"/>
        <v/>
      </c>
    </row>
    <row r="11" spans="1:25" ht="16" thickBot="1" x14ac:dyDescent="0.4">
      <c r="A11" s="3"/>
      <c r="D11" s="16">
        <f t="shared" si="2"/>
        <v>0.3611111111111111</v>
      </c>
      <c r="E11" s="17">
        <f t="shared" si="3"/>
        <v>0.375</v>
      </c>
      <c r="F11" s="16">
        <f>H10</f>
        <v>0.41666666666666669</v>
      </c>
      <c r="G11" s="18">
        <f>H10</f>
        <v>0.41666666666666669</v>
      </c>
      <c r="H11" s="16">
        <f t="shared" si="4"/>
        <v>0.4375</v>
      </c>
      <c r="I11" s="16">
        <f t="shared" si="0"/>
        <v>0.45833333333333331</v>
      </c>
      <c r="J11" s="58" t="str">
        <f t="array" ref="J11">IFERROR(INDEX($R$9:$R$31,SMALL(IF(((($S$9:$S$31=J$7)*($Q$9:$Q$31=$N11)*ROW($Q$9:$Q$31))*1)&lt;&gt;0,((($S$9:$S$31=J$7)*($Q$9:$Q$31=$N11)*ROW($Q$9:$Q$31))*1)),$M11)-$P$8),"")</f>
        <v>Eva</v>
      </c>
      <c r="K11" s="58" t="str">
        <f t="array" ref="K11">IFERROR(INDEX($R$9:$R$31,SMALL(IF(((($S$9:$S$31=K$7)*($Q$9:$Q$31=$N11)*ROW($Q$9:$Q$31))*1)&lt;&gt;0,((($S$9:$S$31=K$7)*($Q$9:$Q$31=$N11)*ROW($Q$9:$Q$31))*1)),$M11)-$P$8),"")</f>
        <v>Lucas</v>
      </c>
      <c r="L11" s="58" t="str">
        <f t="array" ref="L11">IFERROR(INDEX($R$9:$R$31,SMALL(IF(((($S$9:$S$31=L$7)*($Q$9:$Q$31=$N11)*ROW($Q$9:$Q$31))*1)&lt;&gt;0,((($S$9:$S$31=L$7)*($Q$9:$Q$31=$N11)*ROW($Q$9:$Q$31))*1)),$M11)-$P$8),"")</f>
        <v/>
      </c>
      <c r="M11" s="33">
        <f t="array" ref="M11">IF(M10=INDEX($W$9:$W$31,LARGE(IF($Q$9:$Q$31=COUNTIF($M$9:M10,1),ROW($Q$9:$Q$31)),1)-$P$8),1,M10+1)</f>
        <v>1</v>
      </c>
      <c r="N11" s="36">
        <f>IF(M11=1,N10+1,N10)</f>
        <v>2</v>
      </c>
      <c r="P11" s="20">
        <v>3</v>
      </c>
      <c r="Q11" s="20">
        <v>1</v>
      </c>
      <c r="R11" s="39" t="s">
        <v>29</v>
      </c>
      <c r="S11" s="39">
        <v>2</v>
      </c>
      <c r="T11" s="20" t="str">
        <f t="shared" si="5"/>
        <v>1 - 2</v>
      </c>
      <c r="U11" s="20">
        <f>COUNTIF($T$9:T11,T11)</f>
        <v>1</v>
      </c>
      <c r="V11" s="29">
        <f t="shared" si="6"/>
        <v>1</v>
      </c>
      <c r="W11" s="31">
        <f t="shared" si="1"/>
        <v>2</v>
      </c>
    </row>
    <row r="12" spans="1:25" x14ac:dyDescent="0.35">
      <c r="A12" s="3"/>
      <c r="D12" s="16">
        <f t="shared" si="2"/>
        <v>0.38194444444444442</v>
      </c>
      <c r="E12" s="17">
        <f t="shared" si="3"/>
        <v>0.39583333333333331</v>
      </c>
      <c r="F12" s="16">
        <f>H11</f>
        <v>0.4375</v>
      </c>
      <c r="G12" s="18">
        <f>H11</f>
        <v>0.4375</v>
      </c>
      <c r="H12" s="17">
        <f t="shared" si="4"/>
        <v>0.45833333333333331</v>
      </c>
      <c r="I12" s="16">
        <f t="shared" si="0"/>
        <v>0.47916666666666663</v>
      </c>
      <c r="J12" s="58" t="str">
        <f t="array" ref="J12">IFERROR(INDEX($R$9:$R$31,SMALL(IF(((($S$9:$S$31=J$7)*($Q$9:$Q$31=$N12)*ROW($Q$9:$Q$31))*1)&lt;&gt;0,((($S$9:$S$31=J$7)*($Q$9:$Q$31=$N12)*ROW($Q$9:$Q$31))*1)),$M12)-$P$8),"")</f>
        <v/>
      </c>
      <c r="K12" s="58" t="str">
        <f t="array" ref="K12">IFERROR(INDEX($R$9:$R$31,SMALL(IF(((($S$9:$S$31=K$7)*($Q$9:$Q$31=$N12)*ROW($Q$9:$Q$31))*1)&lt;&gt;0,((($S$9:$S$31=K$7)*($Q$9:$Q$31=$N12)*ROW($Q$9:$Q$31))*1)),$M12)-$P$8),"")</f>
        <v>Carla</v>
      </c>
      <c r="L12" s="58" t="str">
        <f t="array" ref="L12">IFERROR(INDEX($R$9:$R$31,SMALL(IF(((($S$9:$S$31=L$7)*($Q$9:$Q$31=$N12)*ROW($Q$9:$Q$31))*1)&lt;&gt;0,((($S$9:$S$31=L$7)*($Q$9:$Q$31=$N12)*ROW($Q$9:$Q$31))*1)),$M12)-$P$8),"")</f>
        <v/>
      </c>
      <c r="M12" s="33">
        <f t="array" ref="M12">IF(M11=INDEX($W$9:$W$31,LARGE(IF($Q$9:$Q$31=COUNTIF($M$9:M11,1),ROW($Q$9:$Q$31)),1)-$P$8),1,M11+1)</f>
        <v>2</v>
      </c>
      <c r="N12" s="36">
        <f t="shared" ref="N12:N31" si="7">IF(M12=1,N11+1,N11)</f>
        <v>2</v>
      </c>
      <c r="P12" s="5">
        <v>1</v>
      </c>
      <c r="Q12" s="5">
        <v>2</v>
      </c>
      <c r="R12" s="40" t="s">
        <v>30</v>
      </c>
      <c r="S12" s="38">
        <v>2</v>
      </c>
      <c r="T12" s="5" t="str">
        <f t="shared" si="5"/>
        <v>2 - 2</v>
      </c>
      <c r="U12" s="5">
        <f>COUNTIF($T$9:T12,T12)</f>
        <v>1</v>
      </c>
      <c r="V12" s="28">
        <f t="shared" si="6"/>
        <v>1</v>
      </c>
      <c r="W12" s="30" t="str">
        <f t="shared" si="1"/>
        <v/>
      </c>
    </row>
    <row r="13" spans="1:25" x14ac:dyDescent="0.35">
      <c r="A13" s="3"/>
      <c r="D13" s="17">
        <f t="shared" si="2"/>
        <v>0.40277777777777773</v>
      </c>
      <c r="E13" s="17">
        <f t="shared" si="3"/>
        <v>0.41666666666666663</v>
      </c>
      <c r="F13" s="17">
        <f t="shared" ref="F13:F24" si="8">G13</f>
        <v>0.45833333333333331</v>
      </c>
      <c r="G13" s="18">
        <f>H12</f>
        <v>0.45833333333333331</v>
      </c>
      <c r="H13" s="52">
        <f t="shared" si="4"/>
        <v>0.47916666666666663</v>
      </c>
      <c r="I13" s="19">
        <f t="shared" si="0"/>
        <v>0.49999999999999994</v>
      </c>
      <c r="J13" s="58" t="str">
        <f t="array" ref="J13">IFERROR(INDEX($R$9:$R$31,SMALL(IF(((($S$9:$S$31=J$7)*($Q$9:$Q$31=$N13)*ROW($Q$9:$Q$31))*1)&lt;&gt;0,((($S$9:$S$31=J$7)*($Q$9:$Q$31=$N13)*ROW($Q$9:$Q$31))*1)),$M13)-$P$8),"")</f>
        <v>Jules</v>
      </c>
      <c r="K13" s="58" t="str">
        <f t="array" ref="K13">IFERROR(INDEX($R$9:$R$31,SMALL(IF(((($S$9:$S$31=K$7)*($Q$9:$Q$31=$N13)*ROW($Q$9:$Q$31))*1)&lt;&gt;0,((($S$9:$S$31=K$7)*($Q$9:$Q$31=$N13)*ROW($Q$9:$Q$31))*1)),$M13)-$P$8),"")</f>
        <v>Constance</v>
      </c>
      <c r="L13" s="58" t="str">
        <f t="array" ref="L13">IFERROR(INDEX($R$9:$R$31,SMALL(IF(((($S$9:$S$31=L$7)*($Q$9:$Q$31=$N13)*ROW($Q$9:$Q$31))*1)&lt;&gt;0,((($S$9:$S$31=L$7)*($Q$9:$Q$31=$N13)*ROW($Q$9:$Q$31))*1)),$M13)-$P$8),"")</f>
        <v/>
      </c>
      <c r="M13" s="33">
        <f t="array" ref="M13">IF(M12=INDEX($W$9:$W$31,LARGE(IF($Q$9:$Q$31=COUNTIF($M$9:M12,1),ROW($Q$9:$Q$31)),1)-$P$8),1,M12+1)</f>
        <v>1</v>
      </c>
      <c r="N13" s="36">
        <f t="shared" si="7"/>
        <v>3</v>
      </c>
      <c r="P13" s="5">
        <v>2</v>
      </c>
      <c r="Q13" s="5">
        <v>2</v>
      </c>
      <c r="R13" s="37" t="s">
        <v>31</v>
      </c>
      <c r="S13" s="38">
        <v>1</v>
      </c>
      <c r="T13" s="5" t="str">
        <f t="shared" si="5"/>
        <v>2 - 1</v>
      </c>
      <c r="U13" s="5">
        <f>COUNTIF($T$9:T13,T13)</f>
        <v>1</v>
      </c>
      <c r="V13" s="5">
        <f t="shared" si="6"/>
        <v>1</v>
      </c>
      <c r="W13" s="30" t="str">
        <f t="shared" si="1"/>
        <v/>
      </c>
    </row>
    <row r="14" spans="1:25" ht="16" thickBot="1" x14ac:dyDescent="0.4">
      <c r="A14" s="3"/>
      <c r="D14" s="16">
        <f t="shared" si="2"/>
        <v>0.4375</v>
      </c>
      <c r="E14" s="17">
        <f t="shared" si="3"/>
        <v>0.4513888888888889</v>
      </c>
      <c r="F14" s="16">
        <f t="shared" si="8"/>
        <v>0.49305555555555558</v>
      </c>
      <c r="G14" s="18">
        <v>0.49305555555555558</v>
      </c>
      <c r="H14" s="16">
        <f t="shared" si="4"/>
        <v>0.51388888888888895</v>
      </c>
      <c r="I14" s="16">
        <f t="shared" si="0"/>
        <v>0.53472222222222232</v>
      </c>
      <c r="J14" s="58" t="str">
        <f t="array" ref="J14">IFERROR(INDEX($R$9:$R$31,SMALL(IF(((($S$9:$S$31=J$7)*($Q$9:$Q$31=$N14)*ROW($Q$9:$Q$31))*1)&lt;&gt;0,((($S$9:$S$31=J$7)*($Q$9:$Q$31=$N14)*ROW($Q$9:$Q$31))*1)),$M14)-$P$8),"")</f>
        <v>Arthur</v>
      </c>
      <c r="K14" s="58" t="str">
        <f t="array" ref="K14">IFERROR(INDEX($R$9:$R$31,SMALL(IF(((($S$9:$S$31=K$7)*($Q$9:$Q$31=$N14)*ROW($Q$9:$Q$31))*1)&lt;&gt;0,((($S$9:$S$31=K$7)*($Q$9:$Q$31=$N14)*ROW($Q$9:$Q$31))*1)),$M14)-$P$8),"")</f>
        <v/>
      </c>
      <c r="L14" s="58" t="str">
        <f t="array" ref="L14">IFERROR(INDEX($R$9:$R$31,SMALL(IF(((($S$9:$S$31=L$7)*($Q$9:$Q$31=$N14)*ROW($Q$9:$Q$31))*1)&lt;&gt;0,((($S$9:$S$31=L$7)*($Q$9:$Q$31=$N14)*ROW($Q$9:$Q$31))*1)),$M14)-$P$8),"")</f>
        <v/>
      </c>
      <c r="M14" s="33">
        <f t="array" ref="M14">IF(M13=INDEX($W$9:$W$31,LARGE(IF($Q$9:$Q$31=COUNTIF($M$9:M13,1),ROW($Q$9:$Q$31)),1)-$P$8),1,M13+1)</f>
        <v>2</v>
      </c>
      <c r="N14" s="36">
        <f t="shared" si="7"/>
        <v>3</v>
      </c>
      <c r="P14" s="20">
        <v>3</v>
      </c>
      <c r="Q14" s="20">
        <v>2</v>
      </c>
      <c r="R14" s="39" t="s">
        <v>32</v>
      </c>
      <c r="S14" s="39">
        <v>2</v>
      </c>
      <c r="T14" s="20" t="str">
        <f t="shared" si="5"/>
        <v>2 - 2</v>
      </c>
      <c r="U14" s="20">
        <f>COUNTIF($T$9:T14,T14)</f>
        <v>2</v>
      </c>
      <c r="V14" s="29">
        <f t="shared" si="6"/>
        <v>1</v>
      </c>
      <c r="W14" s="31">
        <f t="shared" si="1"/>
        <v>2</v>
      </c>
    </row>
    <row r="15" spans="1:25" x14ac:dyDescent="0.35">
      <c r="D15" s="16">
        <f t="shared" si="2"/>
        <v>0.45833333333333337</v>
      </c>
      <c r="E15" s="17">
        <f t="shared" si="3"/>
        <v>0.47222222222222227</v>
      </c>
      <c r="F15" s="16">
        <f t="shared" si="8"/>
        <v>0.51388888888888895</v>
      </c>
      <c r="G15" s="18">
        <f>H14</f>
        <v>0.51388888888888895</v>
      </c>
      <c r="H15" s="52">
        <f t="shared" si="4"/>
        <v>0.53472222222222232</v>
      </c>
      <c r="I15" s="16">
        <f t="shared" si="0"/>
        <v>0.55555555555555569</v>
      </c>
      <c r="J15" s="58" t="str">
        <f t="array" ref="J15">IFERROR(INDEX($R$9:$R$31,SMALL(IF(((($S$9:$S$31=J$7)*($Q$9:$Q$31=$N15)*ROW($Q$9:$Q$31))*1)&lt;&gt;0,((($S$9:$S$31=J$7)*($Q$9:$Q$31=$N15)*ROW($Q$9:$Q$31))*1)),$M15)-$P$8),"")</f>
        <v>Cécile</v>
      </c>
      <c r="K15" s="58" t="str">
        <f t="array" ref="K15">IFERROR(INDEX($R$9:$R$31,SMALL(IF(((($S$9:$S$31=K$7)*($Q$9:$Q$31=$N15)*ROW($Q$9:$Q$31))*1)&lt;&gt;0,((($S$9:$S$31=K$7)*($Q$9:$Q$31=$N15)*ROW($Q$9:$Q$31))*1)),$M15)-$P$8),"")</f>
        <v>Clémence</v>
      </c>
      <c r="L15" s="58" t="str">
        <f t="array" ref="L15">IFERROR(INDEX($R$9:$R$31,SMALL(IF(((($S$9:$S$31=L$7)*($Q$9:$Q$31=$N15)*ROW($Q$9:$Q$31))*1)&lt;&gt;0,((($S$9:$S$31=L$7)*($Q$9:$Q$31=$N15)*ROW($Q$9:$Q$31))*1)),$M15)-$P$8),"")</f>
        <v/>
      </c>
      <c r="M15" s="33">
        <f t="array" ref="M15">IF(M14=INDEX($W$9:$W$31,LARGE(IF($Q$9:$Q$31=COUNTIF($M$9:M14,1),ROW($Q$9:$Q$31)),1)-$P$8),1,M14+1)</f>
        <v>1</v>
      </c>
      <c r="N15" s="36">
        <f t="shared" si="7"/>
        <v>4</v>
      </c>
      <c r="P15" s="5">
        <v>1</v>
      </c>
      <c r="Q15" s="5">
        <v>3</v>
      </c>
      <c r="R15" s="37" t="s">
        <v>33</v>
      </c>
      <c r="S15" s="38">
        <v>1</v>
      </c>
      <c r="T15" s="5" t="str">
        <f t="shared" si="5"/>
        <v>3 - 1</v>
      </c>
      <c r="U15" s="5">
        <f>COUNTIF($T$9:T15,T15)</f>
        <v>1</v>
      </c>
      <c r="V15" s="5">
        <f t="shared" si="6"/>
        <v>1</v>
      </c>
      <c r="W15" s="30" t="str">
        <f t="shared" si="1"/>
        <v/>
      </c>
    </row>
    <row r="16" spans="1:25" x14ac:dyDescent="0.35">
      <c r="A16" s="23"/>
      <c r="D16" s="16">
        <f t="shared" si="2"/>
        <v>0.54166666666666674</v>
      </c>
      <c r="E16" s="17">
        <f t="shared" si="3"/>
        <v>0.55555555555555558</v>
      </c>
      <c r="F16" s="16">
        <f t="shared" si="8"/>
        <v>0.59722222222222221</v>
      </c>
      <c r="G16" s="18">
        <v>0.59722222222222221</v>
      </c>
      <c r="H16" s="16">
        <f t="shared" si="4"/>
        <v>0.61805555555555558</v>
      </c>
      <c r="I16" s="16">
        <f t="shared" si="0"/>
        <v>0.63888888888888895</v>
      </c>
      <c r="J16" s="58" t="str">
        <f t="array" ref="J16">IFERROR(INDEX($R$9:$R$31,SMALL(IF(((($S$9:$S$31=J$7)*($Q$9:$Q$31=$N16)*ROW($Q$9:$Q$31))*1)&lt;&gt;0,((($S$9:$S$31=J$7)*($Q$9:$Q$31=$N16)*ROW($Q$9:$Q$31))*1)),$M16)-$P$8),"")</f>
        <v>Camille</v>
      </c>
      <c r="K16" s="58" t="str">
        <f t="array" ref="K16">IFERROR(INDEX($R$9:$R$31,SMALL(IF(((($S$9:$S$31=K$7)*($Q$9:$Q$31=$N16)*ROW($Q$9:$Q$31))*1)&lt;&gt;0,((($S$9:$S$31=K$7)*($Q$9:$Q$31=$N16)*ROW($Q$9:$Q$31))*1)),$M16)-$P$8),"")</f>
        <v/>
      </c>
      <c r="L16" s="58" t="str">
        <f t="array" ref="L16">IFERROR(INDEX($R$9:$R$31,SMALL(IF(((($S$9:$S$31=L$7)*($Q$9:$Q$31=$N16)*ROW($Q$9:$Q$31))*1)&lt;&gt;0,((($S$9:$S$31=L$7)*($Q$9:$Q$31=$N16)*ROW($Q$9:$Q$31))*1)),$M16)-$P$8),"")</f>
        <v/>
      </c>
      <c r="M16" s="33">
        <f t="array" ref="M16">IF(M15=INDEX($W$9:$W$31,LARGE(IF($Q$9:$Q$31=COUNTIF($M$9:M15,1),ROW($Q$9:$Q$31)),1)-$P$8),1,M15+1)</f>
        <v>2</v>
      </c>
      <c r="N16" s="36">
        <f t="shared" si="7"/>
        <v>4</v>
      </c>
      <c r="P16" s="5">
        <v>2</v>
      </c>
      <c r="Q16" s="5">
        <v>3</v>
      </c>
      <c r="R16" s="37" t="s">
        <v>34</v>
      </c>
      <c r="S16" s="38">
        <v>1</v>
      </c>
      <c r="T16" s="5" t="str">
        <f t="shared" si="5"/>
        <v>3 - 1</v>
      </c>
      <c r="U16" s="5">
        <f>COUNTIF($T$9:T16,T16)</f>
        <v>2</v>
      </c>
      <c r="V16" s="5">
        <f t="shared" si="6"/>
        <v>1</v>
      </c>
      <c r="W16" s="30" t="str">
        <f t="shared" si="1"/>
        <v/>
      </c>
    </row>
    <row r="17" spans="1:23" ht="16" thickBot="1" x14ac:dyDescent="0.4">
      <c r="A17" s="3"/>
      <c r="D17" s="16">
        <f t="shared" si="2"/>
        <v>0.56250000000000011</v>
      </c>
      <c r="E17" s="17">
        <f t="shared" si="3"/>
        <v>0.57638888888888895</v>
      </c>
      <c r="F17" s="16">
        <f t="shared" si="8"/>
        <v>0.61805555555555558</v>
      </c>
      <c r="G17" s="18">
        <f t="shared" ref="G17:G24" si="9">H16</f>
        <v>0.61805555555555558</v>
      </c>
      <c r="H17" s="16">
        <f t="shared" si="4"/>
        <v>0.63888888888888895</v>
      </c>
      <c r="I17" s="16">
        <f t="shared" si="0"/>
        <v>0.65972222222222232</v>
      </c>
      <c r="J17" s="58" t="str">
        <f t="array" ref="J17">IFERROR(INDEX($R$9:$R$31,SMALL(IF(((($S$9:$S$31=J$7)*($Q$9:$Q$31=$N17)*ROW($Q$9:$Q$31))*1)&lt;&gt;0,((($S$9:$S$31=J$7)*($Q$9:$Q$31=$N17)*ROW($Q$9:$Q$31))*1)),$M17)-$P$8),"")</f>
        <v/>
      </c>
      <c r="K17" s="58" t="str">
        <f t="array" ref="K17">IFERROR(INDEX($R$9:$R$31,SMALL(IF(((($S$9:$S$31=K$7)*($Q$9:$Q$31=$N17)*ROW($Q$9:$Q$31))*1)&lt;&gt;0,((($S$9:$S$31=K$7)*($Q$9:$Q$31=$N17)*ROW($Q$9:$Q$31))*1)),$M17)-$P$8),"")</f>
        <v>Sophie</v>
      </c>
      <c r="L17" s="58" t="str">
        <f t="array" ref="L17">IFERROR(INDEX($R$9:$R$31,SMALL(IF(((($S$9:$S$31=L$7)*($Q$9:$Q$31=$N17)*ROW($Q$9:$Q$31))*1)&lt;&gt;0,((($S$9:$S$31=L$7)*($Q$9:$Q$31=$N17)*ROW($Q$9:$Q$31))*1)),$M17)-$P$8),"")</f>
        <v/>
      </c>
      <c r="M17" s="33">
        <f t="array" ref="M17">IF(M16=INDEX($W$9:$W$31,LARGE(IF($Q$9:$Q$31=COUNTIF($M$9:M16,1),ROW($Q$9:$Q$31)),1)-$P$8),1,M16+1)</f>
        <v>1</v>
      </c>
      <c r="N17" s="36">
        <f t="shared" si="7"/>
        <v>5</v>
      </c>
      <c r="P17" s="20">
        <v>3</v>
      </c>
      <c r="Q17" s="20">
        <v>3</v>
      </c>
      <c r="R17" s="39" t="s">
        <v>35</v>
      </c>
      <c r="S17" s="39">
        <v>2</v>
      </c>
      <c r="T17" s="20" t="str">
        <f t="shared" si="5"/>
        <v>3 - 2</v>
      </c>
      <c r="U17" s="20">
        <f>COUNTIF($T$9:T17,T17)</f>
        <v>1</v>
      </c>
      <c r="V17" s="29">
        <f t="shared" si="6"/>
        <v>1</v>
      </c>
      <c r="W17" s="31">
        <f t="shared" si="1"/>
        <v>2</v>
      </c>
    </row>
    <row r="18" spans="1:23" x14ac:dyDescent="0.35">
      <c r="A18" s="3"/>
      <c r="D18" s="16">
        <f t="shared" si="2"/>
        <v>0.58333333333333348</v>
      </c>
      <c r="E18" s="17">
        <f t="shared" si="3"/>
        <v>0.59722222222222232</v>
      </c>
      <c r="F18" s="16">
        <f t="shared" si="8"/>
        <v>0.63888888888888895</v>
      </c>
      <c r="G18" s="18">
        <f t="shared" si="9"/>
        <v>0.63888888888888895</v>
      </c>
      <c r="H18" s="16">
        <f t="shared" si="4"/>
        <v>0.65972222222222232</v>
      </c>
      <c r="I18" s="16">
        <f t="shared" si="0"/>
        <v>0.68055555555555569</v>
      </c>
      <c r="J18" s="58" t="str">
        <f t="array" ref="J18">IFERROR(INDEX($R$9:$R$31,SMALL(IF(((($S$9:$S$31=J$7)*($Q$9:$Q$31=$N18)*ROW($Q$9:$Q$31))*1)&lt;&gt;0,((($S$9:$S$31=J$7)*($Q$9:$Q$31=$N18)*ROW($Q$9:$Q$31))*1)),$M18)-$P$8),"")</f>
        <v/>
      </c>
      <c r="K18" s="58" t="str">
        <f t="array" ref="K18">IFERROR(INDEX($R$9:$R$31,SMALL(IF(((($S$9:$S$31=K$7)*($Q$9:$Q$31=$N18)*ROW($Q$9:$Q$31))*1)&lt;&gt;0,((($S$9:$S$31=K$7)*($Q$9:$Q$31=$N18)*ROW($Q$9:$Q$31))*1)),$M18)-$P$8),"")</f>
        <v>Lena</v>
      </c>
      <c r="L18" s="58" t="str">
        <f t="array" ref="L18">IFERROR(INDEX($R$9:$R$31,SMALL(IF(((($S$9:$S$31=L$7)*($Q$9:$Q$31=$N18)*ROW($Q$9:$Q$31))*1)&lt;&gt;0,((($S$9:$S$31=L$7)*($Q$9:$Q$31=$N18)*ROW($Q$9:$Q$31))*1)),$M18)-$P$8),"")</f>
        <v/>
      </c>
      <c r="M18" s="33">
        <f t="array" ref="M18">IF(M17=INDEX($W$9:$W$31,LARGE(IF($Q$9:$Q$31=COUNTIF($M$9:M17,1),ROW($Q$9:$Q$31)),1)-$P$8),1,M17+1)</f>
        <v>2</v>
      </c>
      <c r="N18" s="36">
        <f t="shared" si="7"/>
        <v>5</v>
      </c>
      <c r="P18" s="5">
        <v>1</v>
      </c>
      <c r="Q18" s="5">
        <v>4</v>
      </c>
      <c r="R18" s="37" t="s">
        <v>36</v>
      </c>
      <c r="S18" s="38">
        <v>2</v>
      </c>
      <c r="T18" s="5" t="str">
        <f t="shared" si="5"/>
        <v>4 - 2</v>
      </c>
      <c r="U18" s="5">
        <f>COUNTIF($T$9:T18,T18)</f>
        <v>1</v>
      </c>
      <c r="V18" s="5">
        <f t="shared" si="6"/>
        <v>1</v>
      </c>
      <c r="W18" s="30" t="str">
        <f t="shared" si="1"/>
        <v/>
      </c>
    </row>
    <row r="19" spans="1:23" x14ac:dyDescent="0.35">
      <c r="A19" s="3"/>
      <c r="D19" s="16">
        <f t="shared" si="2"/>
        <v>0.60416666666666685</v>
      </c>
      <c r="E19" s="17">
        <f t="shared" si="3"/>
        <v>0.61805555555555569</v>
      </c>
      <c r="F19" s="16">
        <f t="shared" si="8"/>
        <v>0.65972222222222232</v>
      </c>
      <c r="G19" s="18">
        <f t="shared" si="9"/>
        <v>0.65972222222222232</v>
      </c>
      <c r="H19" s="16">
        <f t="shared" si="4"/>
        <v>0.68055555555555569</v>
      </c>
      <c r="I19" s="16">
        <f t="shared" si="0"/>
        <v>0.70138888888888906</v>
      </c>
      <c r="J19" s="58" t="str">
        <f t="array" ref="J19">IFERROR(INDEX($R$9:$R$31,SMALL(IF(((($S$9:$S$31=J$7)*($Q$9:$Q$31=$N19)*ROW($Q$9:$Q$31))*1)&lt;&gt;0,((($S$9:$S$31=J$7)*($Q$9:$Q$31=$N19)*ROW($Q$9:$Q$31))*1)),$M19)-$P$8),"")</f>
        <v/>
      </c>
      <c r="K19" s="58" t="str">
        <f t="array" ref="K19">IFERROR(INDEX($R$9:$R$31,SMALL(IF(((($S$9:$S$31=K$7)*($Q$9:$Q$31=$N19)*ROW($Q$9:$Q$31))*1)&lt;&gt;0,((($S$9:$S$31=K$7)*($Q$9:$Q$31=$N19)*ROW($Q$9:$Q$31))*1)),$M19)-$P$8),"")</f>
        <v>Pablo</v>
      </c>
      <c r="L19" s="58" t="str">
        <f t="array" ref="L19">IFERROR(INDEX($R$9:$R$31,SMALL(IF(((($S$9:$S$31=L$7)*($Q$9:$Q$31=$N19)*ROW($Q$9:$Q$31))*1)&lt;&gt;0,((($S$9:$S$31=L$7)*($Q$9:$Q$31=$N19)*ROW($Q$9:$Q$31))*1)),$M19)-$P$8),"")</f>
        <v/>
      </c>
      <c r="M19" s="33">
        <f t="array" ref="M19">IF(M18=INDEX($W$9:$W$31,LARGE(IF($Q$9:$Q$31=COUNTIF($M$9:M18,1),ROW($Q$9:$Q$31)),1)-$P$8),1,M18+1)</f>
        <v>3</v>
      </c>
      <c r="N19" s="36">
        <f t="shared" si="7"/>
        <v>5</v>
      </c>
      <c r="P19" s="5">
        <v>2</v>
      </c>
      <c r="Q19" s="5">
        <v>4</v>
      </c>
      <c r="R19" s="37" t="s">
        <v>37</v>
      </c>
      <c r="S19" s="38">
        <v>1</v>
      </c>
      <c r="T19" s="5" t="str">
        <f t="shared" si="5"/>
        <v>4 - 1</v>
      </c>
      <c r="U19" s="5">
        <f>COUNTIF($T$9:T19,T19)</f>
        <v>1</v>
      </c>
      <c r="V19" s="5">
        <f t="shared" si="6"/>
        <v>1</v>
      </c>
      <c r="W19" s="30" t="str">
        <f t="shared" si="1"/>
        <v/>
      </c>
    </row>
    <row r="20" spans="1:23" ht="16" thickBot="1" x14ac:dyDescent="0.4">
      <c r="D20" s="16">
        <f t="shared" si="2"/>
        <v>0.62500000000000022</v>
      </c>
      <c r="E20" s="17">
        <f t="shared" si="3"/>
        <v>0.63888888888888906</v>
      </c>
      <c r="F20" s="16">
        <f t="shared" si="8"/>
        <v>0.68055555555555569</v>
      </c>
      <c r="G20" s="18">
        <f t="shared" si="9"/>
        <v>0.68055555555555569</v>
      </c>
      <c r="H20" s="52">
        <f t="shared" si="4"/>
        <v>0.70138888888888906</v>
      </c>
      <c r="I20" s="16">
        <f t="shared" si="0"/>
        <v>0.72222222222222243</v>
      </c>
      <c r="J20" s="58" t="str">
        <f t="array" ref="J20">IFERROR(INDEX($R$9:$R$31,SMALL(IF(((($S$9:$S$31=J$7)*($Q$9:$Q$31=$N20)*ROW($Q$9:$Q$31))*1)&lt;&gt;0,((($S$9:$S$31=J$7)*($Q$9:$Q$31=$N20)*ROW($Q$9:$Q$31))*1)),$M20)-$P$8),"")</f>
        <v>Carlaa</v>
      </c>
      <c r="K20" s="58" t="str">
        <f t="array" ref="K20">IFERROR(INDEX($R$9:$R$31,SMALL(IF(((($S$9:$S$31=K$7)*($Q$9:$Q$31=$N20)*ROW($Q$9:$Q$31))*1)&lt;&gt;0,((($S$9:$S$31=K$7)*($Q$9:$Q$31=$N20)*ROW($Q$9:$Q$31))*1)),$M20)-$P$8),"")</f>
        <v/>
      </c>
      <c r="L20" s="58" t="str">
        <f t="array" ref="L20">IFERROR(INDEX($R$9:$R$31,SMALL(IF(((($S$9:$S$31=L$7)*($Q$9:$Q$31=$N20)*ROW($Q$9:$Q$31))*1)&lt;&gt;0,((($S$9:$S$31=L$7)*($Q$9:$Q$31=$N20)*ROW($Q$9:$Q$31))*1)),$M20)-$P$8),"")</f>
        <v/>
      </c>
      <c r="M20" s="33">
        <f t="array" ref="M20">IF(M19=INDEX($W$9:$W$31,LARGE(IF($Q$9:$Q$31=COUNTIF($M$9:M19,1),ROW($Q$9:$Q$31)),1)-$P$8),1,M19+1)</f>
        <v>1</v>
      </c>
      <c r="N20" s="36">
        <f t="shared" si="7"/>
        <v>6</v>
      </c>
      <c r="P20" s="20">
        <v>3</v>
      </c>
      <c r="Q20" s="20">
        <v>4</v>
      </c>
      <c r="R20" s="39" t="s">
        <v>38</v>
      </c>
      <c r="S20" s="39">
        <v>1</v>
      </c>
      <c r="T20" s="20" t="str">
        <f t="shared" si="5"/>
        <v>4 - 1</v>
      </c>
      <c r="U20" s="20">
        <f>COUNTIF($T$9:T20,T20)</f>
        <v>2</v>
      </c>
      <c r="V20" s="29">
        <f t="shared" si="6"/>
        <v>1</v>
      </c>
      <c r="W20" s="31">
        <f t="shared" si="1"/>
        <v>2</v>
      </c>
    </row>
    <row r="21" spans="1:23" x14ac:dyDescent="0.35">
      <c r="D21" s="16">
        <f t="shared" si="2"/>
        <v>0.64583333333333359</v>
      </c>
      <c r="E21" s="17">
        <f t="shared" si="3"/>
        <v>0.65972222222222243</v>
      </c>
      <c r="F21" s="16">
        <f t="shared" si="8"/>
        <v>0.70138888888888906</v>
      </c>
      <c r="G21" s="18">
        <f t="shared" si="9"/>
        <v>0.70138888888888906</v>
      </c>
      <c r="H21" s="16">
        <f t="shared" si="4"/>
        <v>0.72222222222222243</v>
      </c>
      <c r="I21" s="16">
        <f t="shared" si="0"/>
        <v>0.7430555555555558</v>
      </c>
      <c r="J21" s="58" t="str">
        <f t="array" ref="J21">IFERROR(INDEX($R$9:$R$31,SMALL(IF(((($S$9:$S$31=J$7)*($Q$9:$Q$31=$N21)*ROW($Q$9:$Q$31))*1)&lt;&gt;0,((($S$9:$S$31=J$7)*($Q$9:$Q$31=$N21)*ROW($Q$9:$Q$31))*1)),$M21)-$P$8),"")</f>
        <v>Léaa</v>
      </c>
      <c r="K21" s="58" t="str">
        <f t="array" ref="K21">IFERROR(INDEX($R$9:$R$31,SMALL(IF(((($S$9:$S$31=K$7)*($Q$9:$Q$31=$N21)*ROW($Q$9:$Q$31))*1)&lt;&gt;0,((($S$9:$S$31=K$7)*($Q$9:$Q$31=$N21)*ROW($Q$9:$Q$31))*1)),$M21)-$P$8),"")</f>
        <v/>
      </c>
      <c r="L21" s="58" t="str">
        <f t="array" ref="L21">IFERROR(INDEX($R$9:$R$31,SMALL(IF(((($S$9:$S$31=L$7)*($Q$9:$Q$31=$N21)*ROW($Q$9:$Q$31))*1)&lt;&gt;0,((($S$9:$S$31=L$7)*($Q$9:$Q$31=$N21)*ROW($Q$9:$Q$31))*1)),$M21)-$P$8),"")</f>
        <v/>
      </c>
      <c r="M21" s="33">
        <f t="array" ref="M21">IF(M20=INDEX($W$9:$W$31,LARGE(IF($Q$9:$Q$31=COUNTIF($M$9:M20,1),ROW($Q$9:$Q$31)),1)-$P$8),1,M20+1)</f>
        <v>2</v>
      </c>
      <c r="N21" s="36">
        <f t="shared" si="7"/>
        <v>6</v>
      </c>
      <c r="P21" s="5">
        <v>1</v>
      </c>
      <c r="Q21" s="5">
        <v>5</v>
      </c>
      <c r="R21" s="37" t="s">
        <v>39</v>
      </c>
      <c r="S21" s="38">
        <v>2</v>
      </c>
      <c r="T21" s="5" t="str">
        <f t="shared" si="5"/>
        <v>5 - 2</v>
      </c>
      <c r="U21" s="5">
        <f>COUNTIF($T$9:T21,T21)</f>
        <v>1</v>
      </c>
      <c r="V21" s="5">
        <f t="shared" si="6"/>
        <v>1</v>
      </c>
      <c r="W21" s="30" t="str">
        <f t="shared" si="1"/>
        <v/>
      </c>
    </row>
    <row r="22" spans="1:23" x14ac:dyDescent="0.35">
      <c r="D22" s="16">
        <f t="shared" si="2"/>
        <v>0.66666666666666696</v>
      </c>
      <c r="E22" s="17">
        <f t="shared" si="3"/>
        <v>0.6805555555555558</v>
      </c>
      <c r="F22" s="16">
        <f t="shared" si="8"/>
        <v>0.72222222222222243</v>
      </c>
      <c r="G22" s="18">
        <f t="shared" si="9"/>
        <v>0.72222222222222243</v>
      </c>
      <c r="H22" s="16">
        <f t="shared" si="4"/>
        <v>0.7430555555555558</v>
      </c>
      <c r="I22" s="16">
        <f t="shared" si="0"/>
        <v>0.76388888888888917</v>
      </c>
      <c r="J22" s="58" t="str">
        <f t="array" ref="J22">IFERROR(INDEX($R$9:$R$31,SMALL(IF(((($S$9:$S$31=J$7)*($Q$9:$Q$31=$N22)*ROW($Q$9:$Q$31))*1)&lt;&gt;0,((($S$9:$S$31=J$7)*($Q$9:$Q$31=$N22)*ROW($Q$9:$Q$31))*1)),$M22)-$P$8),"")</f>
        <v>Louna</v>
      </c>
      <c r="K22" s="58" t="str">
        <f t="array" ref="K22">IFERROR(INDEX($R$9:$R$31,SMALL(IF(((($S$9:$S$31=K$7)*($Q$9:$Q$31=$N22)*ROW($Q$9:$Q$31))*1)&lt;&gt;0,((($S$9:$S$31=K$7)*($Q$9:$Q$31=$N22)*ROW($Q$9:$Q$31))*1)),$M22)-$P$8),"")</f>
        <v/>
      </c>
      <c r="L22" s="58" t="str">
        <f t="array" ref="L22">IFERROR(INDEX($R$9:$R$31,SMALL(IF(((($S$9:$S$31=L$7)*($Q$9:$Q$31=$N22)*ROW($Q$9:$Q$31))*1)&lt;&gt;0,((($S$9:$S$31=L$7)*($Q$9:$Q$31=$N22)*ROW($Q$9:$Q$31))*1)),$M22)-$P$8),"")</f>
        <v/>
      </c>
      <c r="M22" s="33">
        <f t="array" ref="M22">IF(M21=INDEX($W$9:$W$31,LARGE(IF($Q$9:$Q$31=COUNTIF($M$9:M21,1),ROW($Q$9:$Q$31)),1)-$P$8),1,M21+1)</f>
        <v>3</v>
      </c>
      <c r="N22" s="36">
        <f t="shared" si="7"/>
        <v>6</v>
      </c>
      <c r="P22" s="5">
        <v>2</v>
      </c>
      <c r="Q22" s="5">
        <v>5</v>
      </c>
      <c r="R22" s="37" t="s">
        <v>40</v>
      </c>
      <c r="S22" s="38">
        <v>2</v>
      </c>
      <c r="T22" s="5" t="str">
        <f t="shared" si="5"/>
        <v>5 - 2</v>
      </c>
      <c r="U22" s="5">
        <f>COUNTIF($T$9:T22,T22)</f>
        <v>2</v>
      </c>
      <c r="V22" s="5">
        <f t="shared" si="6"/>
        <v>1</v>
      </c>
      <c r="W22" s="30" t="str">
        <f t="shared" si="1"/>
        <v/>
      </c>
    </row>
    <row r="23" spans="1:23" ht="16" thickBot="1" x14ac:dyDescent="0.4">
      <c r="D23" s="16">
        <f t="shared" si="2"/>
        <v>0.68750000000000033</v>
      </c>
      <c r="E23" s="17">
        <f t="shared" si="3"/>
        <v>0.70138888888888917</v>
      </c>
      <c r="F23" s="16">
        <f t="shared" si="8"/>
        <v>0.7430555555555558</v>
      </c>
      <c r="G23" s="18">
        <f t="shared" si="9"/>
        <v>0.7430555555555558</v>
      </c>
      <c r="H23" s="16">
        <f t="shared" si="4"/>
        <v>0.76388888888888917</v>
      </c>
      <c r="I23" s="16">
        <f t="shared" si="0"/>
        <v>0.78472222222222254</v>
      </c>
      <c r="J23" s="58" t="str">
        <f t="array" ref="J23">IFERROR(INDEX($R$9:$R$31,SMALL(IF(((($S$9:$S$31=J$7)*($Q$9:$Q$31=$N23)*ROW($Q$9:$Q$31))*1)&lt;&gt;0,((($S$9:$S$31=J$7)*($Q$9:$Q$31=$N23)*ROW($Q$9:$Q$31))*1)),$M23)-$P$8),"")</f>
        <v>Candice</v>
      </c>
      <c r="K23" s="58" t="str">
        <f t="array" ref="K23">IFERROR(INDEX($R$9:$R$31,SMALL(IF(((($S$9:$S$31=K$7)*($Q$9:$Q$31=$N23)*ROW($Q$9:$Q$31))*1)&lt;&gt;0,((($S$9:$S$31=K$7)*($Q$9:$Q$31=$N23)*ROW($Q$9:$Q$31))*1)),$M23)-$P$8),"")</f>
        <v>Allan</v>
      </c>
      <c r="L23" s="58" t="str">
        <f t="array" ref="L23">IFERROR(INDEX($R$9:$R$31,SMALL(IF(((($S$9:$S$31=L$7)*($Q$9:$Q$31=$N23)*ROW($Q$9:$Q$31))*1)&lt;&gt;0,((($S$9:$S$31=L$7)*($Q$9:$Q$31=$N23)*ROW($Q$9:$Q$31))*1)),$M23)-$P$8),"")</f>
        <v/>
      </c>
      <c r="M23" s="33">
        <f t="array" ref="M23">IF(M22=INDEX($W$9:$W$31,LARGE(IF($Q$9:$Q$31=COUNTIF($M$9:M22,1),ROW($Q$9:$Q$31)),1)-$P$8),1,M22+1)</f>
        <v>1</v>
      </c>
      <c r="N23" s="36">
        <f t="shared" si="7"/>
        <v>7</v>
      </c>
      <c r="P23" s="20">
        <v>3</v>
      </c>
      <c r="Q23" s="20">
        <v>5</v>
      </c>
      <c r="R23" s="39" t="s">
        <v>41</v>
      </c>
      <c r="S23" s="39">
        <v>2</v>
      </c>
      <c r="T23" s="20" t="str">
        <f t="shared" si="5"/>
        <v>5 - 2</v>
      </c>
      <c r="U23" s="20">
        <f>COUNTIF($T$9:T23,T23)</f>
        <v>3</v>
      </c>
      <c r="V23" s="29">
        <f t="shared" si="6"/>
        <v>1</v>
      </c>
      <c r="W23" s="31">
        <f t="shared" si="1"/>
        <v>3</v>
      </c>
    </row>
    <row r="24" spans="1:23" x14ac:dyDescent="0.35">
      <c r="D24" s="17">
        <f t="shared" si="2"/>
        <v>0.7083333333333337</v>
      </c>
      <c r="E24" s="17">
        <f t="shared" si="3"/>
        <v>0.72222222222222254</v>
      </c>
      <c r="F24" s="17">
        <f t="shared" si="8"/>
        <v>0.76388888888888917</v>
      </c>
      <c r="G24" s="48">
        <f t="shared" si="9"/>
        <v>0.76388888888888917</v>
      </c>
      <c r="H24" s="17">
        <f t="shared" si="4"/>
        <v>0.78472222222222254</v>
      </c>
      <c r="I24" s="72">
        <f t="shared" si="0"/>
        <v>0.80555555555555591</v>
      </c>
      <c r="J24" s="58" t="str">
        <f t="array" ref="J24">IFERROR(INDEX($R$9:$R$31,SMALL(IF(((($S$9:$S$31=J$7)*($Q$9:$Q$31=$N24)*ROW($Q$9:$Q$31))*1)&lt;&gt;0,((($S$9:$S$31=J$7)*($Q$9:$Q$31=$N24)*ROW($Q$9:$Q$31))*1)),$M24)-$P$8),"")</f>
        <v/>
      </c>
      <c r="K24" s="58" t="str">
        <f t="array" ref="K24">IFERROR(INDEX($R$9:$R$31,SMALL(IF(((($S$9:$S$31=K$7)*($Q$9:$Q$31=$N24)*ROW($Q$9:$Q$31))*1)&lt;&gt;0,((($S$9:$S$31=K$7)*($Q$9:$Q$31=$N24)*ROW($Q$9:$Q$31))*1)),$M24)-$P$8),"")</f>
        <v>Audrey</v>
      </c>
      <c r="L24" s="58" t="str">
        <f t="array" ref="L24">IFERROR(INDEX($R$9:$R$31,SMALL(IF(((($S$9:$S$31=L$7)*($Q$9:$Q$31=$N24)*ROW($Q$9:$Q$31))*1)&lt;&gt;0,((($S$9:$S$31=L$7)*($Q$9:$Q$31=$N24)*ROW($Q$9:$Q$31))*1)),$M24)-$P$8),"")</f>
        <v/>
      </c>
      <c r="M24" s="33">
        <f t="array" ref="M24">IF(M23=INDEX($W$9:$W$31,LARGE(IF($Q$9:$Q$31=COUNTIF($M$9:M23,1),ROW($Q$9:$Q$31)),1)-$P$8),1,M23+1)</f>
        <v>2</v>
      </c>
      <c r="N24" s="36">
        <f t="shared" si="7"/>
        <v>7</v>
      </c>
      <c r="P24" s="5">
        <v>1</v>
      </c>
      <c r="Q24" s="5">
        <v>6</v>
      </c>
      <c r="R24" s="37" t="s">
        <v>49</v>
      </c>
      <c r="S24" s="38">
        <v>1</v>
      </c>
      <c r="T24" s="5" t="str">
        <f t="shared" si="5"/>
        <v>6 - 1</v>
      </c>
      <c r="U24" s="5">
        <f>COUNTIF($T$9:T24,T24)</f>
        <v>1</v>
      </c>
      <c r="V24" s="5">
        <f t="shared" si="6"/>
        <v>1</v>
      </c>
      <c r="W24" s="30" t="str">
        <f t="shared" si="1"/>
        <v/>
      </c>
    </row>
    <row r="25" spans="1:23" x14ac:dyDescent="0.35">
      <c r="D25" s="17">
        <f t="shared" ref="D25:D31" si="10">E25-$D$2</f>
        <v>0.72916666666666707</v>
      </c>
      <c r="E25" s="17">
        <f t="shared" ref="E25:E31" si="11">F25-$E$2</f>
        <v>0.74305555555555591</v>
      </c>
      <c r="F25" s="17">
        <f t="shared" ref="F25:F31" si="12">G25</f>
        <v>0.78472222222222254</v>
      </c>
      <c r="G25" s="48">
        <f t="shared" ref="G25:G31" si="13">H24</f>
        <v>0.78472222222222254</v>
      </c>
      <c r="H25" s="17">
        <f t="shared" ref="H25:H31" si="14">G25+$F$2</f>
        <v>0.80555555555555591</v>
      </c>
      <c r="I25" s="72">
        <f t="shared" ref="I25:I31" si="15">H25+$G$5</f>
        <v>0.82638888888888928</v>
      </c>
      <c r="J25" s="58" t="str">
        <f t="array" ref="J25">IFERROR(INDEX($R$9:$R$31,SMALL(IF(((($S$9:$S$31=J$7)*($Q$9:$Q$31=$N25)*ROW($Q$9:$Q$31))*1)&lt;&gt;0,((($S$9:$S$31=J$7)*($Q$9:$Q$31=$N25)*ROW($Q$9:$Q$31))*1)),$M25)-$P$8),"")</f>
        <v>Manon</v>
      </c>
      <c r="K25" s="58" t="str">
        <f t="array" ref="K25">IFERROR(INDEX($R$9:$R$31,SMALL(IF(((($S$9:$S$31=K$7)*($Q$9:$Q$31=$N25)*ROW($Q$9:$Q$31))*1)&lt;&gt;0,((($S$9:$S$31=K$7)*($Q$9:$Q$31=$N25)*ROW($Q$9:$Q$31))*1)),$M25)-$P$8),"")</f>
        <v/>
      </c>
      <c r="L25" s="58" t="str">
        <f t="array" ref="L25">IFERROR(INDEX($R$9:$R$31,SMALL(IF(((($S$9:$S$31=L$7)*($Q$9:$Q$31=$N25)*ROW($Q$9:$Q$31))*1)&lt;&gt;0,((($S$9:$S$31=L$7)*($Q$9:$Q$31=$N25)*ROW($Q$9:$Q$31))*1)),$M25)-$P$8),"")</f>
        <v/>
      </c>
      <c r="M25" s="33">
        <f t="array" ref="M25">IF(M24=INDEX($W$9:$W$31,LARGE(IF($Q$9:$Q$31=COUNTIF($M$9:M24,1),ROW($Q$9:$Q$31)),1)-$P$8),1,M24+1)</f>
        <v>1</v>
      </c>
      <c r="N25" s="36">
        <f t="shared" ref="N25:N31" si="16">IF(M25=1,N24+1,N24)</f>
        <v>8</v>
      </c>
      <c r="P25" s="5">
        <v>2</v>
      </c>
      <c r="Q25" s="5">
        <v>6</v>
      </c>
      <c r="R25" s="37" t="s">
        <v>42</v>
      </c>
      <c r="S25" s="38">
        <v>1</v>
      </c>
      <c r="T25" s="5" t="str">
        <f t="shared" si="5"/>
        <v>6 - 1</v>
      </c>
      <c r="U25" s="5">
        <f>COUNTIF($T$9:T25,T25)</f>
        <v>2</v>
      </c>
      <c r="V25" s="5">
        <f t="shared" si="6"/>
        <v>1</v>
      </c>
      <c r="W25" s="30" t="str">
        <f t="shared" si="1"/>
        <v/>
      </c>
    </row>
    <row r="26" spans="1:23" ht="16" thickBot="1" x14ac:dyDescent="0.4">
      <c r="D26" s="17">
        <f t="shared" si="10"/>
        <v>0.75000000000000044</v>
      </c>
      <c r="E26" s="17">
        <f t="shared" si="11"/>
        <v>0.76388888888888928</v>
      </c>
      <c r="F26" s="17">
        <f t="shared" si="12"/>
        <v>0.80555555555555591</v>
      </c>
      <c r="G26" s="48">
        <f t="shared" si="13"/>
        <v>0.80555555555555591</v>
      </c>
      <c r="H26" s="17">
        <f t="shared" si="14"/>
        <v>0.82638888888888928</v>
      </c>
      <c r="I26" s="72">
        <f t="shared" si="15"/>
        <v>0.84722222222222265</v>
      </c>
      <c r="J26" s="58" t="str">
        <f t="array" ref="J26">IFERROR(INDEX($R$9:$R$31,SMALL(IF(((($S$9:$S$31=J$7)*($Q$9:$Q$31=$N26)*ROW($Q$9:$Q$31))*1)&lt;&gt;0,((($S$9:$S$31=J$7)*($Q$9:$Q$31=$N26)*ROW($Q$9:$Q$31))*1)),$M26)-$P$8),"")</f>
        <v>Melkior</v>
      </c>
      <c r="K26" s="58" t="str">
        <f t="array" ref="K26">IFERROR(INDEX($R$9:$R$31,SMALL(IF(((($S$9:$S$31=K$7)*($Q$9:$Q$31=$N26)*ROW($Q$9:$Q$31))*1)&lt;&gt;0,((($S$9:$S$31=K$7)*($Q$9:$Q$31=$N26)*ROW($Q$9:$Q$31))*1)),$M26)-$P$8),"")</f>
        <v/>
      </c>
      <c r="L26" s="58" t="str">
        <f t="array" ref="L26">IFERROR(INDEX($R$9:$R$31,SMALL(IF(((($S$9:$S$31=L$7)*($Q$9:$Q$31=$N26)*ROW($Q$9:$Q$31))*1)&lt;&gt;0,((($S$9:$S$31=L$7)*($Q$9:$Q$31=$N26)*ROW($Q$9:$Q$31))*1)),$M26)-$P$8),"")</f>
        <v/>
      </c>
      <c r="M26" s="33">
        <f t="array" ref="M26">IF(M25=INDEX($W$9:$W$31,LARGE(IF($Q$9:$Q$31=COUNTIF($M$9:M25,1),ROW($Q$9:$Q$31)),1)-$P$8),1,M25+1)</f>
        <v>2</v>
      </c>
      <c r="N26" s="36">
        <f t="shared" si="16"/>
        <v>8</v>
      </c>
      <c r="P26" s="20">
        <v>3</v>
      </c>
      <c r="Q26" s="20">
        <v>6</v>
      </c>
      <c r="R26" s="39" t="s">
        <v>43</v>
      </c>
      <c r="S26" s="39">
        <v>1</v>
      </c>
      <c r="T26" s="20" t="str">
        <f t="shared" si="5"/>
        <v>6 - 1</v>
      </c>
      <c r="U26" s="20">
        <f>COUNTIF($T$9:T26,T26)</f>
        <v>3</v>
      </c>
      <c r="V26" s="29">
        <f t="shared" si="6"/>
        <v>1</v>
      </c>
      <c r="W26" s="31">
        <f t="shared" si="1"/>
        <v>3</v>
      </c>
    </row>
    <row r="27" spans="1:23" x14ac:dyDescent="0.35">
      <c r="B27" s="1"/>
      <c r="D27" s="17">
        <f t="shared" si="10"/>
        <v>0.77083333333333381</v>
      </c>
      <c r="E27" s="17">
        <f t="shared" si="11"/>
        <v>0.78472222222222265</v>
      </c>
      <c r="F27" s="17">
        <f t="shared" si="12"/>
        <v>0.82638888888888928</v>
      </c>
      <c r="G27" s="48">
        <f t="shared" si="13"/>
        <v>0.82638888888888928</v>
      </c>
      <c r="H27" s="17">
        <f t="shared" si="14"/>
        <v>0.84722222222222265</v>
      </c>
      <c r="I27" s="72">
        <f t="shared" si="15"/>
        <v>0.86805555555555602</v>
      </c>
      <c r="J27" s="58" t="str">
        <f t="array" ref="J27">IFERROR(INDEX($R$9:$R$31,SMALL(IF(((($S$9:$S$31=J$7)*($Q$9:$Q$31=$N27)*ROW($Q$9:$Q$31))*1)&lt;&gt;0,((($S$9:$S$31=J$7)*($Q$9:$Q$31=$N27)*ROW($Q$9:$Q$31))*1)),$M27)-$P$8),"")</f>
        <v/>
      </c>
      <c r="K27" s="58" t="str">
        <f t="array" ref="K27">IFERROR(INDEX($R$9:$R$31,SMALL(IF(((($S$9:$S$31=K$7)*($Q$9:$Q$31=$N27)*ROW($Q$9:$Q$31))*1)&lt;&gt;0,((($S$9:$S$31=K$7)*($Q$9:$Q$31=$N27)*ROW($Q$9:$Q$31))*1)),$M27)-$P$8),"")</f>
        <v/>
      </c>
      <c r="L27" s="58" t="str">
        <f t="array" ref="L27">IFERROR(INDEX($R$9:$R$31,SMALL(IF(((($S$9:$S$31=L$7)*($Q$9:$Q$31=$N27)*ROW($Q$9:$Q$31))*1)&lt;&gt;0,((($S$9:$S$31=L$7)*($Q$9:$Q$31=$N27)*ROW($Q$9:$Q$31))*1)),$M27)-$P$8),"")</f>
        <v/>
      </c>
      <c r="M27" s="70">
        <f t="array" ref="M27">IF(M26=INDEX($W$9:$W$31,LARGE(IF($Q$9:$Q$31=COUNTIF($M$9:M26,1),ROW($Q$9:$Q$31)),1)-$P$8),1,M26+1)</f>
        <v>1</v>
      </c>
      <c r="N27" s="71">
        <f t="shared" si="16"/>
        <v>9</v>
      </c>
      <c r="P27" s="5">
        <v>1</v>
      </c>
      <c r="Q27" s="5">
        <v>7</v>
      </c>
      <c r="R27" s="37" t="s">
        <v>44</v>
      </c>
      <c r="S27" s="38">
        <v>2</v>
      </c>
      <c r="T27" s="5" t="str">
        <f t="shared" si="5"/>
        <v>7 - 2</v>
      </c>
      <c r="U27" s="5">
        <f>COUNTIF($T$9:T27,T27)</f>
        <v>1</v>
      </c>
      <c r="V27" s="5">
        <f t="shared" si="6"/>
        <v>1</v>
      </c>
      <c r="W27" s="30" t="str">
        <f t="shared" si="1"/>
        <v/>
      </c>
    </row>
    <row r="28" spans="1:23" x14ac:dyDescent="0.35">
      <c r="D28" s="66"/>
      <c r="E28" s="66"/>
      <c r="F28" s="66"/>
      <c r="G28" s="67"/>
      <c r="H28" s="66"/>
      <c r="I28" s="69"/>
      <c r="J28" s="68"/>
      <c r="K28" s="68"/>
      <c r="L28" s="68"/>
      <c r="M28" s="59"/>
      <c r="N28" s="6"/>
      <c r="P28" s="5">
        <v>2</v>
      </c>
      <c r="Q28" s="5">
        <v>7</v>
      </c>
      <c r="R28" s="37" t="s">
        <v>45</v>
      </c>
      <c r="S28" s="38">
        <v>2</v>
      </c>
      <c r="T28" s="5" t="str">
        <f t="shared" si="5"/>
        <v>7 - 2</v>
      </c>
      <c r="U28" s="5">
        <f>COUNTIF($T$9:T28,T28)</f>
        <v>2</v>
      </c>
      <c r="V28" s="5">
        <f t="shared" si="6"/>
        <v>1</v>
      </c>
      <c r="W28" s="30" t="str">
        <f t="shared" si="1"/>
        <v/>
      </c>
    </row>
    <row r="29" spans="1:23" ht="16" thickBot="1" x14ac:dyDescent="0.4">
      <c r="D29" s="66"/>
      <c r="E29" s="66"/>
      <c r="F29" s="66"/>
      <c r="G29" s="67"/>
      <c r="H29" s="66"/>
      <c r="I29" s="69"/>
      <c r="J29" s="68"/>
      <c r="K29" s="68"/>
      <c r="L29" s="68"/>
      <c r="M29" s="59"/>
      <c r="N29" s="6"/>
      <c r="P29" s="20">
        <v>3</v>
      </c>
      <c r="Q29" s="20">
        <v>7</v>
      </c>
      <c r="R29" s="39" t="s">
        <v>46</v>
      </c>
      <c r="S29" s="39">
        <v>1</v>
      </c>
      <c r="T29" s="20" t="str">
        <f t="shared" si="5"/>
        <v>7 - 1</v>
      </c>
      <c r="U29" s="20">
        <f>COUNTIF($T$9:T29,T29)</f>
        <v>1</v>
      </c>
      <c r="V29" s="29">
        <f t="shared" si="6"/>
        <v>1</v>
      </c>
      <c r="W29" s="31">
        <f t="shared" si="1"/>
        <v>2</v>
      </c>
    </row>
    <row r="30" spans="1:23" x14ac:dyDescent="0.35">
      <c r="D30" s="66"/>
      <c r="E30" s="66"/>
      <c r="F30" s="66"/>
      <c r="G30" s="67"/>
      <c r="H30" s="66"/>
      <c r="I30" s="69"/>
      <c r="J30" s="68"/>
      <c r="K30" s="68"/>
      <c r="L30" s="68"/>
      <c r="M30" s="59"/>
      <c r="N30" s="6"/>
      <c r="P30" s="5">
        <v>1</v>
      </c>
      <c r="Q30" s="5">
        <v>8</v>
      </c>
      <c r="R30" s="38" t="s">
        <v>47</v>
      </c>
      <c r="S30" s="38">
        <v>1</v>
      </c>
      <c r="T30" s="5" t="str">
        <f t="shared" si="5"/>
        <v>8 - 1</v>
      </c>
      <c r="U30" s="5">
        <f>COUNTIF($T$9:T30,T30)</f>
        <v>1</v>
      </c>
      <c r="V30" s="5" t="str">
        <f t="shared" si="6"/>
        <v/>
      </c>
      <c r="W30" s="30" t="str">
        <f t="shared" si="1"/>
        <v/>
      </c>
    </row>
    <row r="31" spans="1:23" x14ac:dyDescent="0.35">
      <c r="B31" s="21"/>
      <c r="D31" s="66"/>
      <c r="E31" s="66"/>
      <c r="F31" s="66"/>
      <c r="G31" s="67"/>
      <c r="H31" s="66"/>
      <c r="I31" s="69"/>
      <c r="J31" s="68"/>
      <c r="K31" s="68"/>
      <c r="L31" s="68"/>
      <c r="M31" s="59"/>
      <c r="N31" s="6"/>
      <c r="P31" s="5">
        <v>2</v>
      </c>
      <c r="Q31" s="5">
        <v>8</v>
      </c>
      <c r="R31" s="38" t="s">
        <v>48</v>
      </c>
      <c r="S31" s="38">
        <v>1</v>
      </c>
      <c r="T31" s="5" t="str">
        <f t="shared" si="5"/>
        <v>8 - 1</v>
      </c>
      <c r="U31" s="5">
        <f>COUNTIF($T$9:T31,T31)</f>
        <v>2</v>
      </c>
      <c r="V31" s="5" t="str">
        <f t="shared" si="6"/>
        <v/>
      </c>
      <c r="W31" s="28">
        <f t="shared" si="1"/>
        <v>2</v>
      </c>
    </row>
    <row r="32" spans="1:23" ht="13.5" customHeight="1" x14ac:dyDescent="0.35"/>
    <row r="33" spans="2:21" ht="21" customHeight="1" x14ac:dyDescent="0.35">
      <c r="B33" s="22"/>
      <c r="I33" s="33"/>
      <c r="J33" s="44" t="str">
        <f>J6</f>
        <v>Droit fiscal</v>
      </c>
      <c r="K33" s="45" t="str">
        <f>K6</f>
        <v>Droit immobilier</v>
      </c>
      <c r="L33" s="46" t="str">
        <f>L6</f>
        <v>Droit des contrats</v>
      </c>
    </row>
    <row r="34" spans="2:21" ht="18" customHeight="1" x14ac:dyDescent="0.35">
      <c r="D34" s="14"/>
      <c r="E34" s="8" t="s">
        <v>5</v>
      </c>
      <c r="F34" s="8"/>
      <c r="G34" s="10" t="s">
        <v>9</v>
      </c>
      <c r="H34" s="10"/>
      <c r="I34" s="43"/>
      <c r="J34" s="9">
        <v>1</v>
      </c>
      <c r="K34" s="9">
        <v>2</v>
      </c>
      <c r="L34" s="9">
        <v>3</v>
      </c>
    </row>
    <row r="35" spans="2:21" ht="52.5" customHeight="1" x14ac:dyDescent="0.35">
      <c r="D35" s="51" t="s">
        <v>4</v>
      </c>
      <c r="E35" s="12" t="s">
        <v>1</v>
      </c>
      <c r="F35" s="12" t="s">
        <v>2</v>
      </c>
      <c r="G35" s="13" t="s">
        <v>1</v>
      </c>
      <c r="H35" s="13" t="s">
        <v>2</v>
      </c>
      <c r="I35" s="13" t="s">
        <v>3</v>
      </c>
      <c r="J35" s="15" t="s">
        <v>8</v>
      </c>
      <c r="K35" s="15"/>
      <c r="L35" s="15"/>
      <c r="M35" s="27" t="s">
        <v>19</v>
      </c>
      <c r="N35" s="34" t="s">
        <v>11</v>
      </c>
    </row>
    <row r="36" spans="2:21" x14ac:dyDescent="0.35">
      <c r="D36" s="16">
        <v>0.31944444444444448</v>
      </c>
      <c r="E36" s="17">
        <f>D36+$D$2</f>
        <v>0.33333333333333337</v>
      </c>
      <c r="F36" s="16">
        <f>E36+$E$2</f>
        <v>0.37500000000000006</v>
      </c>
      <c r="G36" s="18">
        <f>F36</f>
        <v>0.37500000000000006</v>
      </c>
      <c r="H36" s="16">
        <f>G36+F29</f>
        <v>0.37500000000000006</v>
      </c>
      <c r="I36" s="16">
        <f t="shared" ref="I36:I51" si="17">H36+$G$5</f>
        <v>0.39583333333333337</v>
      </c>
      <c r="J36" s="5" t="str">
        <f t="array" ref="J36">IFERROR(INDEX($R$9:$R$31,MATCH(1,(($U$9:$U$31=$M9)*($U$36:$U$58=J$33)*($Q$9:$Q$31=$N9)),0)),"")</f>
        <v>Annie</v>
      </c>
      <c r="K36" s="74" t="str">
        <f t="array" ref="K36">IFERROR(INDEX($R$9:$R$31,MATCH(1,(($U$9:$U$31=$M9)*($U$36:$U$58=K$33)*($Q$9:$Q$31=$N9)),0)),"")</f>
        <v/>
      </c>
      <c r="L36" s="5" t="str">
        <f t="array" ref="L36">IFERROR(INDEX($R$9:$R$31,MATCH(1,(($U$9:$U$31=$M9)*($U$36:$U$58=L$33)*($Q$9:$Q$31=$N9)),0)),"")</f>
        <v/>
      </c>
      <c r="M36" s="59">
        <v>1</v>
      </c>
      <c r="N36" s="36">
        <v>1</v>
      </c>
      <c r="T36" s="7" t="s">
        <v>27</v>
      </c>
      <c r="U36" s="7" t="s">
        <v>22</v>
      </c>
    </row>
    <row r="37" spans="2:21" x14ac:dyDescent="0.35">
      <c r="D37" s="16">
        <f t="shared" ref="D37:D51" si="18">E37-$D$2</f>
        <v>0.31944444444444448</v>
      </c>
      <c r="E37" s="17">
        <f t="shared" ref="E37:E51" si="19">F37-$E$2</f>
        <v>0.33333333333333337</v>
      </c>
      <c r="F37" s="16">
        <f>H36</f>
        <v>0.37500000000000006</v>
      </c>
      <c r="G37" s="18">
        <f>H36</f>
        <v>0.37500000000000006</v>
      </c>
      <c r="H37" s="17">
        <f t="shared" ref="H37:H51" si="20">G37+$F$2</f>
        <v>0.39583333333333337</v>
      </c>
      <c r="I37" s="16">
        <f t="shared" si="17"/>
        <v>0.41666666666666669</v>
      </c>
      <c r="J37" s="5" t="str">
        <f t="array" ref="J37">IFERROR(INDEX($R$9:$R$31,MATCH(1,(($U$9:$U$31=$M10)*($U$36:$U$58=J$33)*($Q$9:$Q$31=$N10)),0)),"")</f>
        <v>Laura</v>
      </c>
      <c r="K37" s="74" t="str">
        <f t="array" ref="K37">IFERROR(INDEX($R$9:$R$31,MATCH(1,(($U$9:$U$31=$M10)*($U$36:$U$58=K$33)*($Q$9:$Q$31=$N10)),0)),"")</f>
        <v/>
      </c>
      <c r="L37" s="5" t="str">
        <f t="array" ref="L37">IFERROR(INDEX($R$9:$R$31,MATCH(1,(($U$9:$U$31=$M10)*($U$36:$U$58=L$33)*($Q$9:$Q$31=$N10)),0)),"")</f>
        <v/>
      </c>
      <c r="M37" s="33">
        <f>M10</f>
        <v>2</v>
      </c>
      <c r="N37" s="36">
        <f>IF(M37=1,N36+1,N36)</f>
        <v>1</v>
      </c>
      <c r="T37" s="7" t="s">
        <v>28</v>
      </c>
      <c r="U37" s="7" t="s">
        <v>22</v>
      </c>
    </row>
    <row r="38" spans="2:21" x14ac:dyDescent="0.35">
      <c r="D38" s="16">
        <f t="shared" si="18"/>
        <v>0.34027777777777779</v>
      </c>
      <c r="E38" s="17">
        <f t="shared" si="19"/>
        <v>0.35416666666666669</v>
      </c>
      <c r="F38" s="16">
        <f>H37</f>
        <v>0.39583333333333337</v>
      </c>
      <c r="G38" s="18">
        <f>H37</f>
        <v>0.39583333333333337</v>
      </c>
      <c r="H38" s="16">
        <f t="shared" si="20"/>
        <v>0.41666666666666669</v>
      </c>
      <c r="I38" s="16">
        <f t="shared" si="17"/>
        <v>0.4375</v>
      </c>
      <c r="J38" s="5" t="str">
        <f t="array" ref="J38">IFERROR(INDEX($R$9:$R$31,MATCH(1,(($U$9:$U$31=$M11)*($U$36:$U$58=J$33)*($Q$9:$Q$31=$N11)),0)),"")</f>
        <v>Lucas</v>
      </c>
      <c r="K38" s="5" t="str">
        <f t="array" ref="K38">IFERROR(INDEX($R$9:$R$31,MATCH(1,(($U$9:$U$31=$M11)*($U$36:$U$58=K$33)*($Q$9:$Q$31=$N11)),0)),"")</f>
        <v>Eva</v>
      </c>
      <c r="L38" s="5" t="str">
        <f t="array" ref="L38">IFERROR(INDEX($R$9:$R$31,MATCH(1,(($U$9:$U$31=$M11)*($U$36:$U$58=L$33)*($Q$9:$Q$31=$N11)),0)),"")</f>
        <v/>
      </c>
      <c r="M38" s="33">
        <f t="shared" ref="M38:M54" si="21">M11</f>
        <v>1</v>
      </c>
      <c r="N38" s="36">
        <f>IF(M38=1,N37+1,N37)</f>
        <v>2</v>
      </c>
      <c r="T38" s="7" t="s">
        <v>29</v>
      </c>
      <c r="U38" s="7" t="s">
        <v>22</v>
      </c>
    </row>
    <row r="39" spans="2:21" x14ac:dyDescent="0.35">
      <c r="D39" s="16">
        <f t="shared" si="18"/>
        <v>0.3611111111111111</v>
      </c>
      <c r="E39" s="17">
        <f t="shared" si="19"/>
        <v>0.375</v>
      </c>
      <c r="F39" s="16">
        <f>H38</f>
        <v>0.41666666666666669</v>
      </c>
      <c r="G39" s="18">
        <f>H38</f>
        <v>0.41666666666666669</v>
      </c>
      <c r="H39" s="17">
        <f t="shared" si="20"/>
        <v>0.4375</v>
      </c>
      <c r="I39" s="16">
        <f t="shared" si="17"/>
        <v>0.45833333333333331</v>
      </c>
      <c r="J39" s="74" t="str">
        <f t="array" ref="J39">IFERROR(INDEX($R$9:$R$31,MATCH(1,(($U$9:$U$31=$M12)*($U$36:$U$58=J$33)*($Q$9:$Q$31=$N12)),0)),"")</f>
        <v/>
      </c>
      <c r="K39" s="5" t="str">
        <f t="array" ref="K39">IFERROR(INDEX($R$9:$R$31,MATCH(1,(($U$9:$U$31=$M12)*($U$36:$U$58=K$33)*($Q$9:$Q$31=$N12)),0)),"")</f>
        <v>Carla</v>
      </c>
      <c r="L39" s="5" t="str">
        <f t="array" ref="L39">IFERROR(INDEX($R$9:$R$31,MATCH(1,(($U$9:$U$31=$M12)*($U$36:$U$58=L$33)*($Q$9:$Q$31=$N12)),0)),"")</f>
        <v/>
      </c>
      <c r="M39" s="33">
        <f t="shared" si="21"/>
        <v>2</v>
      </c>
      <c r="N39" s="36">
        <f t="shared" ref="N39:N54" si="22">IF(M39=1,N38+1,N38)</f>
        <v>2</v>
      </c>
      <c r="T39" s="7" t="s">
        <v>30</v>
      </c>
      <c r="U39" s="7" t="s">
        <v>22</v>
      </c>
    </row>
    <row r="40" spans="2:21" x14ac:dyDescent="0.35">
      <c r="D40" s="17">
        <f t="shared" si="18"/>
        <v>0.38194444444444442</v>
      </c>
      <c r="E40" s="17">
        <f t="shared" si="19"/>
        <v>0.39583333333333331</v>
      </c>
      <c r="F40" s="17">
        <f t="shared" ref="F40:F51" si="23">G40</f>
        <v>0.4375</v>
      </c>
      <c r="G40" s="18">
        <f>H39</f>
        <v>0.4375</v>
      </c>
      <c r="H40" s="52">
        <f t="shared" si="20"/>
        <v>0.45833333333333331</v>
      </c>
      <c r="I40" s="19">
        <f t="shared" si="17"/>
        <v>0.47916666666666663</v>
      </c>
      <c r="J40" s="5" t="str">
        <f t="array" ref="J40">IFERROR(INDEX($R$9:$R$31,MATCH(1,(($U$9:$U$31=$M13)*($U$36:$U$58=J$33)*($Q$9:$Q$31=$N13)),0)),"")</f>
        <v>Jules</v>
      </c>
      <c r="K40" s="5" t="str">
        <f t="array" ref="K40">IFERROR(INDEX($R$9:$R$31,MATCH(1,(($U$9:$U$31=$M13)*($U$36:$U$58=K$33)*($Q$9:$Q$31=$N13)),0)),"")</f>
        <v/>
      </c>
      <c r="L40" s="5" t="str">
        <f t="array" ref="L40">IFERROR(INDEX($R$9:$R$31,MATCH(1,(($U$9:$U$31=$M13)*($U$36:$U$58=L$33)*($Q$9:$Q$31=$N13)),0)),"")</f>
        <v>Constance</v>
      </c>
      <c r="M40" s="33">
        <f t="shared" si="21"/>
        <v>1</v>
      </c>
      <c r="N40" s="36">
        <f t="shared" si="22"/>
        <v>3</v>
      </c>
      <c r="T40" s="7" t="s">
        <v>31</v>
      </c>
      <c r="U40" s="7" t="s">
        <v>24</v>
      </c>
    </row>
    <row r="41" spans="2:21" x14ac:dyDescent="0.35">
      <c r="D41" s="16">
        <f t="shared" si="18"/>
        <v>0.4375</v>
      </c>
      <c r="E41" s="17">
        <f t="shared" si="19"/>
        <v>0.4513888888888889</v>
      </c>
      <c r="F41" s="16">
        <f t="shared" si="23"/>
        <v>0.49305555555555558</v>
      </c>
      <c r="G41" s="18">
        <v>0.49305555555555558</v>
      </c>
      <c r="H41" s="16">
        <f t="shared" si="20"/>
        <v>0.51388888888888895</v>
      </c>
      <c r="I41" s="16">
        <f t="shared" si="17"/>
        <v>0.53472222222222232</v>
      </c>
      <c r="J41" s="74" t="str">
        <f t="array" ref="J41">IFERROR(INDEX($R$9:$R$31,MATCH(1,(($U$9:$U$31=$M14)*($U$36:$U$58=J$33)*($Q$9:$Q$31=$N14)),0)),"")</f>
        <v/>
      </c>
      <c r="K41" s="5" t="str">
        <f t="array" ref="K41">IFERROR(INDEX($R$9:$R$31,MATCH(1,(($U$9:$U$31=$M14)*($U$36:$U$58=K$33)*($Q$9:$Q$31=$N14)),0)),"")</f>
        <v/>
      </c>
      <c r="L41" s="5" t="str">
        <f t="array" ref="L41">IFERROR(INDEX($R$9:$R$31,MATCH(1,(($U$9:$U$31=$M14)*($U$36:$U$58=L$33)*($Q$9:$Q$31=$N14)),0)),"")</f>
        <v>Arthur</v>
      </c>
      <c r="M41" s="33">
        <f t="shared" si="21"/>
        <v>2</v>
      </c>
      <c r="N41" s="36">
        <f t="shared" si="22"/>
        <v>3</v>
      </c>
      <c r="T41" s="7" t="s">
        <v>32</v>
      </c>
      <c r="U41" s="7" t="s">
        <v>24</v>
      </c>
    </row>
    <row r="42" spans="2:21" x14ac:dyDescent="0.35">
      <c r="D42" s="16">
        <f t="shared" si="18"/>
        <v>0.45833333333333337</v>
      </c>
      <c r="E42" s="17">
        <f t="shared" si="19"/>
        <v>0.47222222222222227</v>
      </c>
      <c r="F42" s="16">
        <f t="shared" si="23"/>
        <v>0.51388888888888895</v>
      </c>
      <c r="G42" s="18">
        <f>H41</f>
        <v>0.51388888888888895</v>
      </c>
      <c r="H42" s="52">
        <f t="shared" si="20"/>
        <v>0.53472222222222232</v>
      </c>
      <c r="I42" s="16">
        <f t="shared" si="17"/>
        <v>0.55555555555555569</v>
      </c>
      <c r="J42" s="74" t="str">
        <f t="array" ref="J42">IFERROR(INDEX($R$9:$R$31,MATCH(1,(($U$9:$U$31=$M15)*($U$36:$U$58=J$33)*($Q$9:$Q$31=$N15)),0)),"")</f>
        <v/>
      </c>
      <c r="K42" s="5" t="str">
        <f t="array" ref="K42">IFERROR(INDEX($R$9:$R$31,MATCH(1,(($U$9:$U$31=$M15)*($U$36:$U$58=K$33)*($Q$9:$Q$31=$N15)),0)),"")</f>
        <v>Clémence</v>
      </c>
      <c r="L42" s="5" t="str">
        <f t="array" ref="L42">IFERROR(INDEX($R$9:$R$31,MATCH(1,(($U$9:$U$31=$M15)*($U$36:$U$58=L$33)*($Q$9:$Q$31=$N15)),0)),"")</f>
        <v/>
      </c>
      <c r="M42" s="33">
        <f t="shared" si="21"/>
        <v>1</v>
      </c>
      <c r="N42" s="36">
        <f t="shared" si="22"/>
        <v>4</v>
      </c>
      <c r="T42" s="7" t="s">
        <v>33</v>
      </c>
      <c r="U42" s="7" t="s">
        <v>22</v>
      </c>
    </row>
    <row r="43" spans="2:21" x14ac:dyDescent="0.35">
      <c r="D43" s="16">
        <f t="shared" si="18"/>
        <v>0.54166666666666674</v>
      </c>
      <c r="E43" s="17">
        <f t="shared" si="19"/>
        <v>0.55555555555555558</v>
      </c>
      <c r="F43" s="16">
        <f t="shared" si="23"/>
        <v>0.59722222222222221</v>
      </c>
      <c r="G43" s="18">
        <v>0.59722222222222221</v>
      </c>
      <c r="H43" s="16">
        <f t="shared" si="20"/>
        <v>0.61805555555555558</v>
      </c>
      <c r="I43" s="16">
        <f t="shared" si="17"/>
        <v>0.63888888888888895</v>
      </c>
      <c r="J43" s="74" t="str">
        <f t="array" ref="J43">IFERROR(INDEX($R$9:$R$31,MATCH(1,(($U$9:$U$31=$M16)*($U$36:$U$58=J$33)*($Q$9:$Q$31=$N16)),0)),"")</f>
        <v/>
      </c>
      <c r="K43" s="5" t="str">
        <f t="array" ref="K43">IFERROR(INDEX($R$9:$R$31,MATCH(1,(($U$9:$U$31=$M16)*($U$36:$U$58=K$33)*($Q$9:$Q$31=$N16)),0)),"")</f>
        <v/>
      </c>
      <c r="L43" s="5" t="str">
        <f t="array" ref="L43">IFERROR(INDEX($R$9:$R$31,MATCH(1,(($U$9:$U$31=$M16)*($U$36:$U$58=L$33)*($Q$9:$Q$31=$N16)),0)),"")</f>
        <v>Camille</v>
      </c>
      <c r="M43" s="33">
        <f t="shared" si="21"/>
        <v>2</v>
      </c>
      <c r="N43" s="36">
        <f t="shared" si="22"/>
        <v>4</v>
      </c>
      <c r="T43" s="7" t="s">
        <v>34</v>
      </c>
      <c r="U43" s="7" t="s">
        <v>23</v>
      </c>
    </row>
    <row r="44" spans="2:21" x14ac:dyDescent="0.35">
      <c r="D44" s="16">
        <f t="shared" si="18"/>
        <v>0.56250000000000011</v>
      </c>
      <c r="E44" s="17">
        <f t="shared" si="19"/>
        <v>0.57638888888888895</v>
      </c>
      <c r="F44" s="16">
        <f t="shared" si="23"/>
        <v>0.61805555555555558</v>
      </c>
      <c r="G44" s="18">
        <f t="shared" ref="G44:G51" si="24">H43</f>
        <v>0.61805555555555558</v>
      </c>
      <c r="H44" s="16">
        <f t="shared" si="20"/>
        <v>0.63888888888888895</v>
      </c>
      <c r="I44" s="16">
        <f t="shared" si="17"/>
        <v>0.65972222222222232</v>
      </c>
      <c r="J44" s="5" t="str">
        <f t="array" ref="J44">IFERROR(INDEX($R$9:$R$31,MATCH(1,(($U$9:$U$31=$M17)*($U$36:$U$58=J$33)*($Q$9:$Q$31=$N17)),0)),"")</f>
        <v>Sophie</v>
      </c>
      <c r="K44" s="74" t="str">
        <f t="array" ref="K44">IFERROR(INDEX($R$9:$R$31,MATCH(1,(($U$9:$U$31=$M17)*($U$36:$U$58=K$33)*($Q$9:$Q$31=$N17)),0)),"")</f>
        <v/>
      </c>
      <c r="L44" s="5" t="str">
        <f t="array" ref="L44">IFERROR(INDEX($R$9:$R$31,MATCH(1,(($U$9:$U$31=$M17)*($U$36:$U$58=L$33)*($Q$9:$Q$31=$N17)),0)),"")</f>
        <v/>
      </c>
      <c r="M44" s="33">
        <f t="shared" si="21"/>
        <v>1</v>
      </c>
      <c r="N44" s="36">
        <f t="shared" si="22"/>
        <v>5</v>
      </c>
      <c r="R44" s="33"/>
      <c r="T44" s="7" t="s">
        <v>35</v>
      </c>
      <c r="U44" s="7" t="s">
        <v>23</v>
      </c>
    </row>
    <row r="45" spans="2:21" x14ac:dyDescent="0.35">
      <c r="D45" s="16">
        <f t="shared" si="18"/>
        <v>0.58333333333333348</v>
      </c>
      <c r="E45" s="17">
        <f t="shared" si="19"/>
        <v>0.59722222222222232</v>
      </c>
      <c r="F45" s="16">
        <f t="shared" si="23"/>
        <v>0.63888888888888895</v>
      </c>
      <c r="G45" s="18">
        <f t="shared" si="24"/>
        <v>0.63888888888888895</v>
      </c>
      <c r="H45" s="16">
        <f t="shared" si="20"/>
        <v>0.65972222222222232</v>
      </c>
      <c r="I45" s="16">
        <f t="shared" si="17"/>
        <v>0.68055555555555569</v>
      </c>
      <c r="J45" s="5" t="str">
        <f t="array" ref="J45">IFERROR(INDEX($R$9:$R$31,MATCH(1,(($U$9:$U$31=$M18)*($U$36:$U$58=J$33)*($Q$9:$Q$31=$N18)),0)),"")</f>
        <v>Lena</v>
      </c>
      <c r="K45" s="74" t="str">
        <f t="array" ref="K45">IFERROR(INDEX($R$9:$R$31,MATCH(1,(($U$9:$U$31=$M18)*($U$36:$U$58=K$33)*($Q$9:$Q$31=$N18)),0)),"")</f>
        <v/>
      </c>
      <c r="L45" s="5" t="str">
        <f t="array" ref="L45">IFERROR(INDEX($R$9:$R$31,MATCH(1,(($U$9:$U$31=$M18)*($U$36:$U$58=L$33)*($Q$9:$Q$31=$N18)),0)),"")</f>
        <v/>
      </c>
      <c r="M45" s="33">
        <f t="shared" si="21"/>
        <v>2</v>
      </c>
      <c r="N45" s="36">
        <f t="shared" si="22"/>
        <v>5</v>
      </c>
      <c r="T45" s="7" t="s">
        <v>36</v>
      </c>
      <c r="U45" s="7" t="s">
        <v>24</v>
      </c>
    </row>
    <row r="46" spans="2:21" x14ac:dyDescent="0.35">
      <c r="D46" s="16">
        <f t="shared" si="18"/>
        <v>0.60416666666666685</v>
      </c>
      <c r="E46" s="17">
        <f t="shared" si="19"/>
        <v>0.61805555555555569</v>
      </c>
      <c r="F46" s="16">
        <f t="shared" si="23"/>
        <v>0.65972222222222232</v>
      </c>
      <c r="G46" s="18">
        <f t="shared" si="24"/>
        <v>0.65972222222222232</v>
      </c>
      <c r="H46" s="16">
        <f t="shared" si="20"/>
        <v>0.68055555555555569</v>
      </c>
      <c r="I46" s="16">
        <f t="shared" si="17"/>
        <v>0.70138888888888906</v>
      </c>
      <c r="J46" s="5" t="str">
        <f t="array" ref="J46">IFERROR(INDEX($R$9:$R$31,MATCH(1,(($U$9:$U$31=$M19)*($U$36:$U$58=J$33)*($Q$9:$Q$31=$N19)),0)),"")</f>
        <v>Pablo</v>
      </c>
      <c r="K46" s="74" t="str">
        <f t="array" ref="K46">IFERROR(INDEX($R$9:$R$31,MATCH(1,(($U$9:$U$31=$M19)*($U$36:$U$58=K$33)*($Q$9:$Q$31=$N19)),0)),"")</f>
        <v/>
      </c>
      <c r="L46" s="5" t="str">
        <f t="array" ref="L46">IFERROR(INDEX($R$9:$R$31,MATCH(1,(($U$9:$U$31=$M19)*($U$36:$U$58=L$33)*($Q$9:$Q$31=$N19)),0)),"")</f>
        <v/>
      </c>
      <c r="M46" s="33">
        <f t="shared" si="21"/>
        <v>3</v>
      </c>
      <c r="N46" s="36">
        <f t="shared" si="22"/>
        <v>5</v>
      </c>
      <c r="T46" s="7" t="s">
        <v>37</v>
      </c>
      <c r="U46" s="7" t="s">
        <v>24</v>
      </c>
    </row>
    <row r="47" spans="2:21" x14ac:dyDescent="0.35">
      <c r="D47" s="16">
        <f t="shared" si="18"/>
        <v>0.62500000000000022</v>
      </c>
      <c r="E47" s="17">
        <f t="shared" si="19"/>
        <v>0.63888888888888906</v>
      </c>
      <c r="F47" s="16">
        <f t="shared" si="23"/>
        <v>0.68055555555555569</v>
      </c>
      <c r="G47" s="18">
        <f t="shared" si="24"/>
        <v>0.68055555555555569</v>
      </c>
      <c r="H47" s="52">
        <f t="shared" si="20"/>
        <v>0.70138888888888906</v>
      </c>
      <c r="I47" s="16">
        <f t="shared" si="17"/>
        <v>0.72222222222222243</v>
      </c>
      <c r="J47" s="74" t="str">
        <f t="array" ref="J47">IFERROR(INDEX($R$9:$R$31,MATCH(1,(($U$9:$U$31=$M20)*($U$36:$U$58=J$33)*($Q$9:$Q$31=$N20)),0)),"")</f>
        <v/>
      </c>
      <c r="K47" s="5" t="str">
        <f t="array" ref="K47">IFERROR(INDEX($R$9:$R$31,MATCH(1,(($U$9:$U$31=$M20)*($U$36:$U$58=K$33)*($Q$9:$Q$31=$N20)),0)),"")</f>
        <v>Carlaa</v>
      </c>
      <c r="L47" s="5" t="str">
        <f t="array" ref="L47">IFERROR(INDEX($R$9:$R$31,MATCH(1,(($U$9:$U$31=$M20)*($U$36:$U$58=L$33)*($Q$9:$Q$31=$N20)),0)),"")</f>
        <v/>
      </c>
      <c r="M47" s="33">
        <f t="shared" si="21"/>
        <v>1</v>
      </c>
      <c r="N47" s="36">
        <f t="shared" si="22"/>
        <v>6</v>
      </c>
      <c r="T47" s="7" t="s">
        <v>38</v>
      </c>
      <c r="U47" s="7" t="s">
        <v>23</v>
      </c>
    </row>
    <row r="48" spans="2:21" x14ac:dyDescent="0.35">
      <c r="D48" s="16">
        <f t="shared" si="18"/>
        <v>0.64583333333333359</v>
      </c>
      <c r="E48" s="17">
        <f t="shared" si="19"/>
        <v>0.65972222222222243</v>
      </c>
      <c r="F48" s="16">
        <f t="shared" si="23"/>
        <v>0.70138888888888906</v>
      </c>
      <c r="G48" s="18">
        <f t="shared" si="24"/>
        <v>0.70138888888888906</v>
      </c>
      <c r="H48" s="16">
        <f t="shared" si="20"/>
        <v>0.72222222222222243</v>
      </c>
      <c r="I48" s="16">
        <f t="shared" si="17"/>
        <v>0.7430555555555558</v>
      </c>
      <c r="J48" s="74" t="str">
        <f t="array" ref="J48">IFERROR(INDEX($R$9:$R$31,MATCH(1,(($U$9:$U$31=$M21)*($U$36:$U$58=J$33)*($Q$9:$Q$31=$N21)),0)),"")</f>
        <v/>
      </c>
      <c r="K48" s="5" t="str">
        <f t="array" ref="K48">IFERROR(INDEX($R$9:$R$31,MATCH(1,(($U$9:$U$31=$M21)*($U$36:$U$58=K$33)*($Q$9:$Q$31=$N21)),0)),"")</f>
        <v/>
      </c>
      <c r="L48" s="5" t="str">
        <f t="array" ref="L48">IFERROR(INDEX($R$9:$R$31,MATCH(1,(($U$9:$U$31=$M21)*($U$36:$U$58=L$33)*($Q$9:$Q$31=$N21)),0)),"")</f>
        <v>Léaa</v>
      </c>
      <c r="M48" s="33">
        <f t="shared" si="21"/>
        <v>2</v>
      </c>
      <c r="N48" s="36">
        <f t="shared" si="22"/>
        <v>6</v>
      </c>
      <c r="T48" s="7" t="s">
        <v>39</v>
      </c>
      <c r="U48" s="7" t="s">
        <v>22</v>
      </c>
    </row>
    <row r="49" spans="4:21" x14ac:dyDescent="0.35">
      <c r="D49" s="16">
        <f t="shared" si="18"/>
        <v>0.66666666666666696</v>
      </c>
      <c r="E49" s="17">
        <f t="shared" si="19"/>
        <v>0.6805555555555558</v>
      </c>
      <c r="F49" s="16">
        <f t="shared" si="23"/>
        <v>0.72222222222222243</v>
      </c>
      <c r="G49" s="18">
        <f t="shared" si="24"/>
        <v>0.72222222222222243</v>
      </c>
      <c r="H49" s="16">
        <f t="shared" si="20"/>
        <v>0.7430555555555558</v>
      </c>
      <c r="I49" s="16">
        <f t="shared" si="17"/>
        <v>0.76388888888888917</v>
      </c>
      <c r="J49" s="74" t="str">
        <f t="array" ref="J49">IFERROR(INDEX($R$9:$R$31,MATCH(1,(($U$9:$U$31=$M22)*($U$36:$U$58=J$33)*($Q$9:$Q$31=$N22)),0)),"")</f>
        <v/>
      </c>
      <c r="K49" s="5" t="str">
        <f t="array" ref="K49">IFERROR(INDEX($R$9:$R$31,MATCH(1,(($U$9:$U$31=$M22)*($U$36:$U$58=K$33)*($Q$9:$Q$31=$N22)),0)),"")</f>
        <v>Louna</v>
      </c>
      <c r="L49" s="5" t="str">
        <f t="array" ref="L49">IFERROR(INDEX($R$9:$R$31,MATCH(1,(($U$9:$U$31=$M22)*($U$36:$U$58=L$33)*($Q$9:$Q$31=$N22)),0)),"")</f>
        <v/>
      </c>
      <c r="M49" s="33">
        <f t="shared" si="21"/>
        <v>3</v>
      </c>
      <c r="N49" s="36">
        <f t="shared" si="22"/>
        <v>6</v>
      </c>
      <c r="T49" s="7" t="s">
        <v>40</v>
      </c>
      <c r="U49" s="7" t="s">
        <v>22</v>
      </c>
    </row>
    <row r="50" spans="4:21" x14ac:dyDescent="0.35">
      <c r="D50" s="16">
        <f t="shared" si="18"/>
        <v>0.68750000000000033</v>
      </c>
      <c r="E50" s="17">
        <f t="shared" si="19"/>
        <v>0.70138888888888917</v>
      </c>
      <c r="F50" s="16">
        <f t="shared" si="23"/>
        <v>0.7430555555555558</v>
      </c>
      <c r="G50" s="18">
        <f t="shared" si="24"/>
        <v>0.7430555555555558</v>
      </c>
      <c r="H50" s="16">
        <f t="shared" si="20"/>
        <v>0.76388888888888917</v>
      </c>
      <c r="I50" s="16">
        <f t="shared" si="17"/>
        <v>0.78472222222222254</v>
      </c>
      <c r="J50" s="5" t="str">
        <f t="array" ref="J50">IFERROR(INDEX($R$9:$R$31,MATCH(1,(($U$9:$U$31=$M23)*($U$36:$U$58=J$33)*($Q$9:$Q$31=$N23)),0)),"")</f>
        <v>Allan</v>
      </c>
      <c r="K50" s="5" t="str">
        <f t="array" ref="K50">IFERROR(INDEX($R$9:$R$31,MATCH(1,(($U$9:$U$31=$M23)*($U$36:$U$58=K$33)*($Q$9:$Q$31=$N23)),0)),"")</f>
        <v/>
      </c>
      <c r="L50" s="5" t="str">
        <f t="array" ref="L50">IFERROR(INDEX($R$9:$R$31,MATCH(1,(($U$9:$U$31=$M23)*($U$36:$U$58=L$33)*($Q$9:$Q$31=$N23)),0)),"")</f>
        <v>Candice</v>
      </c>
      <c r="M50" s="33">
        <f t="shared" si="21"/>
        <v>1</v>
      </c>
      <c r="N50" s="36">
        <f t="shared" si="22"/>
        <v>7</v>
      </c>
      <c r="T50" s="7" t="s">
        <v>41</v>
      </c>
      <c r="U50" s="7" t="s">
        <v>22</v>
      </c>
    </row>
    <row r="51" spans="4:21" x14ac:dyDescent="0.35">
      <c r="D51" s="17">
        <f t="shared" si="18"/>
        <v>0.7083333333333337</v>
      </c>
      <c r="E51" s="17">
        <f t="shared" si="19"/>
        <v>0.72222222222222254</v>
      </c>
      <c r="F51" s="17">
        <f t="shared" si="23"/>
        <v>0.76388888888888917</v>
      </c>
      <c r="G51" s="48">
        <f t="shared" si="24"/>
        <v>0.76388888888888917</v>
      </c>
      <c r="H51" s="17">
        <f t="shared" si="20"/>
        <v>0.78472222222222254</v>
      </c>
      <c r="I51" s="72">
        <f t="shared" si="17"/>
        <v>0.80555555555555591</v>
      </c>
      <c r="J51" s="5" t="str">
        <f t="array" ref="J51">IFERROR(INDEX($R$9:$R$31,MATCH(1,(($U$9:$U$31=$M24)*($U$36:$U$58=J$33)*($Q$9:$Q$31=$N24)),0)),"")</f>
        <v>Audrey</v>
      </c>
      <c r="K51" s="5" t="str">
        <f t="array" ref="K51">IFERROR(INDEX($R$9:$R$31,MATCH(1,(($U$9:$U$31=$M24)*($U$36:$U$58=K$33)*($Q$9:$Q$31=$N24)),0)),"")</f>
        <v/>
      </c>
      <c r="L51" s="74" t="str">
        <f t="array" ref="L51">IFERROR(INDEX($R$9:$R$31,MATCH(1,(($U$9:$U$31=$M24)*($U$36:$U$58=L$33)*($Q$9:$Q$31=$N24)),0)),"")</f>
        <v/>
      </c>
      <c r="M51" s="33">
        <f t="shared" si="21"/>
        <v>2</v>
      </c>
      <c r="N51" s="36">
        <f t="shared" si="22"/>
        <v>7</v>
      </c>
      <c r="T51" s="7" t="s">
        <v>49</v>
      </c>
      <c r="U51" s="7" t="s">
        <v>24</v>
      </c>
    </row>
    <row r="52" spans="4:21" x14ac:dyDescent="0.35">
      <c r="D52" s="17">
        <f t="shared" ref="D52:D54" si="25">E52-$D$2</f>
        <v>0.72916666666666707</v>
      </c>
      <c r="E52" s="17">
        <f t="shared" ref="E52:E54" si="26">F52-$E$2</f>
        <v>0.74305555555555591</v>
      </c>
      <c r="F52" s="17">
        <f t="shared" ref="F52:F54" si="27">G52</f>
        <v>0.78472222222222254</v>
      </c>
      <c r="G52" s="48">
        <f t="shared" ref="G52:G54" si="28">H51</f>
        <v>0.78472222222222254</v>
      </c>
      <c r="H52" s="17">
        <f t="shared" ref="H52:H54" si="29">G52+$F$2</f>
        <v>0.80555555555555591</v>
      </c>
      <c r="I52" s="72">
        <f t="shared" ref="I52:I54" si="30">H52+$G$5</f>
        <v>0.82638888888888928</v>
      </c>
      <c r="J52" s="74" t="str">
        <f t="array" ref="J52">IFERROR(INDEX($R$9:$R$31,MATCH(1,(($U$9:$U$31=$M25)*($U$36:$U$58=J$33)*($Q$9:$Q$31=$N25)),0)),"")</f>
        <v/>
      </c>
      <c r="K52" s="5" t="str">
        <f t="array" ref="K52">IFERROR(INDEX($R$9:$R$31,MATCH(1,(($U$9:$U$31=$M25)*($U$36:$U$58=K$33)*($Q$9:$Q$31=$N25)),0)),"")</f>
        <v/>
      </c>
      <c r="L52" s="5" t="str">
        <f t="array" ref="L52">IFERROR(INDEX($R$9:$R$31,MATCH(1,(($U$9:$U$31=$M25)*($U$36:$U$58=L$33)*($Q$9:$Q$31=$N25)),0)),"")</f>
        <v>Manon</v>
      </c>
      <c r="M52" s="33">
        <f t="shared" si="21"/>
        <v>1</v>
      </c>
      <c r="N52" s="36">
        <f t="shared" ref="N52:N54" si="31">IF(M52=1,N51+1,N51)</f>
        <v>8</v>
      </c>
      <c r="T52" s="7" t="s">
        <v>42</v>
      </c>
      <c r="U52" s="7" t="s">
        <v>23</v>
      </c>
    </row>
    <row r="53" spans="4:21" x14ac:dyDescent="0.35">
      <c r="D53" s="17">
        <f t="shared" si="25"/>
        <v>0.75000000000000044</v>
      </c>
      <c r="E53" s="17">
        <f t="shared" si="26"/>
        <v>0.76388888888888928</v>
      </c>
      <c r="F53" s="17">
        <f t="shared" si="27"/>
        <v>0.80555555555555591</v>
      </c>
      <c r="G53" s="48">
        <f t="shared" si="28"/>
        <v>0.80555555555555591</v>
      </c>
      <c r="H53" s="17">
        <f t="shared" si="29"/>
        <v>0.82638888888888928</v>
      </c>
      <c r="I53" s="72">
        <f t="shared" si="30"/>
        <v>0.84722222222222265</v>
      </c>
      <c r="J53" s="5" t="str">
        <f t="array" ref="J53">IFERROR(INDEX($R$9:$R$31,MATCH(1,(($U$9:$U$31=$M26)*($U$36:$U$58=J$33)*($Q$9:$Q$31=$N26)),0)),"")</f>
        <v>Melkior</v>
      </c>
      <c r="K53" s="5" t="str">
        <f t="array" ref="K53">IFERROR(INDEX($R$9:$R$31,MATCH(1,(($U$9:$U$31=$M26)*($U$36:$U$58=K$33)*($Q$9:$Q$31=$N26)),0)),"")</f>
        <v/>
      </c>
      <c r="L53" s="5" t="str">
        <f t="array" ref="L53">IFERROR(INDEX($R$9:$R$31,MATCH(1,(($U$9:$U$31=$M26)*($U$36:$U$58=L$33)*($Q$9:$Q$31=$N26)),0)),"")</f>
        <v/>
      </c>
      <c r="M53" s="33">
        <f t="shared" si="21"/>
        <v>2</v>
      </c>
      <c r="N53" s="36">
        <f t="shared" si="31"/>
        <v>8</v>
      </c>
      <c r="T53" s="7" t="s">
        <v>43</v>
      </c>
      <c r="U53" s="7" t="s">
        <v>24</v>
      </c>
    </row>
    <row r="54" spans="4:21" x14ac:dyDescent="0.35">
      <c r="D54" s="17">
        <f t="shared" si="25"/>
        <v>0.77083333333333381</v>
      </c>
      <c r="E54" s="17">
        <f t="shared" si="26"/>
        <v>0.78472222222222265</v>
      </c>
      <c r="F54" s="17">
        <f t="shared" si="27"/>
        <v>0.82638888888888928</v>
      </c>
      <c r="G54" s="48">
        <f t="shared" si="28"/>
        <v>0.82638888888888928</v>
      </c>
      <c r="H54" s="17">
        <f t="shared" si="29"/>
        <v>0.84722222222222265</v>
      </c>
      <c r="I54" s="72">
        <f t="shared" si="30"/>
        <v>0.86805555555555602</v>
      </c>
      <c r="J54" s="5" t="str">
        <f t="array" ref="J54">IFERROR(INDEX($R$9:$R$31,MATCH(1,(($U$9:$U$31=$M27)*($U$36:$U$58=J$33)*($Q$9:$Q$31=$N27)),0)),"")</f>
        <v/>
      </c>
      <c r="K54" s="5" t="str">
        <f t="array" ref="K54">IFERROR(INDEX($R$9:$R$31,MATCH(1,(($U$9:$U$31=$M27)*($U$36:$U$58=K$33)*($Q$9:$Q$31=$N27)),0)),"")</f>
        <v/>
      </c>
      <c r="L54" s="5" t="str">
        <f t="array" ref="L54">IFERROR(INDEX($R$9:$R$31,MATCH(1,(($U$9:$U$31=$M27)*($U$36:$U$58=L$33)*($Q$9:$Q$31=$N27)),0)),"")</f>
        <v/>
      </c>
      <c r="M54" s="33">
        <f t="shared" si="21"/>
        <v>1</v>
      </c>
      <c r="N54" s="36">
        <f t="shared" si="31"/>
        <v>9</v>
      </c>
      <c r="T54" s="7" t="s">
        <v>44</v>
      </c>
      <c r="U54" s="7" t="s">
        <v>22</v>
      </c>
    </row>
    <row r="55" spans="4:21" x14ac:dyDescent="0.35">
      <c r="T55" s="7" t="s">
        <v>45</v>
      </c>
      <c r="U55" s="7" t="s">
        <v>22</v>
      </c>
    </row>
    <row r="56" spans="4:21" x14ac:dyDescent="0.35">
      <c r="T56" s="7" t="s">
        <v>46</v>
      </c>
      <c r="U56" s="7" t="s">
        <v>23</v>
      </c>
    </row>
    <row r="57" spans="4:21" x14ac:dyDescent="0.35">
      <c r="T57" s="7" t="s">
        <v>47</v>
      </c>
      <c r="U57" s="7" t="s">
        <v>23</v>
      </c>
    </row>
    <row r="58" spans="4:21" x14ac:dyDescent="0.35">
      <c r="T58" s="7" t="s">
        <v>48</v>
      </c>
      <c r="U58" s="7" t="s">
        <v>22</v>
      </c>
    </row>
  </sheetData>
  <mergeCells count="2">
    <mergeCell ref="J4:L4"/>
    <mergeCell ref="J3:L3"/>
  </mergeCells>
  <conditionalFormatting sqref="M9:M31">
    <cfRule type="expression" dxfId="5" priority="6">
      <formula>N9&lt;&gt;N10</formula>
    </cfRule>
  </conditionalFormatting>
  <conditionalFormatting sqref="N9:N31">
    <cfRule type="expression" dxfId="4" priority="5">
      <formula>N9&lt;&gt;N10</formula>
    </cfRule>
  </conditionalFormatting>
  <conditionalFormatting sqref="M36">
    <cfRule type="expression" dxfId="3" priority="4">
      <formula>N36&lt;&gt;N37</formula>
    </cfRule>
  </conditionalFormatting>
  <conditionalFormatting sqref="N36">
    <cfRule type="expression" dxfId="2" priority="3">
      <formula>N36&lt;&gt;N37</formula>
    </cfRule>
  </conditionalFormatting>
  <conditionalFormatting sqref="M37:M54">
    <cfRule type="expression" dxfId="1" priority="2">
      <formula>N37&lt;&gt;N38</formula>
    </cfRule>
  </conditionalFormatting>
  <conditionalFormatting sqref="N37:N54">
    <cfRule type="expression" dxfId="0" priority="1">
      <formula>N37&lt;&gt;N38</formula>
    </cfRule>
  </conditionalFormatting>
  <pageMargins left="0.75" right="0.75" top="1" bottom="1" header="0.51180555555555496" footer="0.51180555555555496"/>
  <pageSetup paperSize="8" firstPageNumber="0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F36A7-A02C-4AC1-9C19-0A4911B15EF8}">
  <dimension ref="A1:D23"/>
  <sheetViews>
    <sheetView workbookViewId="0">
      <selection activeCell="B3" sqref="B3"/>
    </sheetView>
  </sheetViews>
  <sheetFormatPr baseColWidth="10" defaultRowHeight="15.5" x14ac:dyDescent="0.35"/>
  <cols>
    <col min="4" max="4" width="15.6640625" bestFit="1" customWidth="1"/>
  </cols>
  <sheetData>
    <row r="1" spans="1:4" x14ac:dyDescent="0.35">
      <c r="A1" t="s">
        <v>27</v>
      </c>
      <c r="D1" s="73" t="s">
        <v>22</v>
      </c>
    </row>
    <row r="2" spans="1:4" x14ac:dyDescent="0.35">
      <c r="A2" t="s">
        <v>28</v>
      </c>
      <c r="D2" s="73" t="s">
        <v>24</v>
      </c>
    </row>
    <row r="3" spans="1:4" x14ac:dyDescent="0.35">
      <c r="A3" t="s">
        <v>29</v>
      </c>
      <c r="D3" s="73" t="s">
        <v>23</v>
      </c>
    </row>
    <row r="4" spans="1:4" x14ac:dyDescent="0.35">
      <c r="A4" t="s">
        <v>30</v>
      </c>
    </row>
    <row r="5" spans="1:4" x14ac:dyDescent="0.35">
      <c r="A5" t="s">
        <v>31</v>
      </c>
    </row>
    <row r="6" spans="1:4" x14ac:dyDescent="0.35">
      <c r="A6" t="s">
        <v>32</v>
      </c>
    </row>
    <row r="7" spans="1:4" x14ac:dyDescent="0.35">
      <c r="A7" t="s">
        <v>33</v>
      </c>
    </row>
    <row r="8" spans="1:4" x14ac:dyDescent="0.35">
      <c r="A8" t="s">
        <v>34</v>
      </c>
    </row>
    <row r="9" spans="1:4" x14ac:dyDescent="0.35">
      <c r="A9" t="s">
        <v>35</v>
      </c>
    </row>
    <row r="10" spans="1:4" x14ac:dyDescent="0.35">
      <c r="A10" t="s">
        <v>36</v>
      </c>
    </row>
    <row r="11" spans="1:4" x14ac:dyDescent="0.35">
      <c r="A11" t="s">
        <v>37</v>
      </c>
    </row>
    <row r="12" spans="1:4" x14ac:dyDescent="0.35">
      <c r="A12" t="s">
        <v>38</v>
      </c>
    </row>
    <row r="13" spans="1:4" x14ac:dyDescent="0.35">
      <c r="A13" t="s">
        <v>39</v>
      </c>
    </row>
    <row r="14" spans="1:4" x14ac:dyDescent="0.35">
      <c r="A14" t="s">
        <v>40</v>
      </c>
    </row>
    <row r="15" spans="1:4" x14ac:dyDescent="0.35">
      <c r="A15" t="s">
        <v>41</v>
      </c>
    </row>
    <row r="16" spans="1:4" x14ac:dyDescent="0.35">
      <c r="A16" t="s">
        <v>49</v>
      </c>
    </row>
    <row r="17" spans="1:1" x14ac:dyDescent="0.35">
      <c r="A17" t="s">
        <v>42</v>
      </c>
    </row>
    <row r="18" spans="1:1" x14ac:dyDescent="0.35">
      <c r="A18" t="s">
        <v>43</v>
      </c>
    </row>
    <row r="19" spans="1:1" x14ac:dyDescent="0.35">
      <c r="A19" t="s">
        <v>44</v>
      </c>
    </row>
    <row r="20" spans="1:1" x14ac:dyDescent="0.35">
      <c r="A20" t="s">
        <v>45</v>
      </c>
    </row>
    <row r="21" spans="1:1" x14ac:dyDescent="0.35">
      <c r="A21" t="s">
        <v>46</v>
      </c>
    </row>
    <row r="22" spans="1:1" x14ac:dyDescent="0.35">
      <c r="A22" t="s">
        <v>47</v>
      </c>
    </row>
    <row r="23" spans="1:1" x14ac:dyDescent="0.35">
      <c r="A23" t="s">
        <v>48</v>
      </c>
    </row>
  </sheetData>
  <dataValidations count="1">
    <dataValidation type="list" allowBlank="1" showInputMessage="1" showErrorMessage="1" sqref="B1:B23" xr:uid="{F1CF7E61-535F-4B8D-A7BA-D4F22FC4740C}">
      <formula1>matière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Grand Oral 22-5-24 ok</vt:lpstr>
      <vt:lpstr>Feuil1</vt:lpstr>
      <vt:lpstr>'Grand Oral 22-5-24 ok'!g_1</vt:lpstr>
      <vt:lpstr>'Grand Oral 22-5-24 ok'!g_2</vt:lpstr>
      <vt:lpstr>'Grand Oral 22-5-24 ok'!g_3</vt:lpstr>
      <vt:lpstr>'Grand Oral 22-5-24 ok'!g_4</vt:lpstr>
      <vt:lpstr>'Grand Oral 22-5-24 ok'!g_5</vt:lpstr>
      <vt:lpstr>'Grand Oral 22-5-24 ok'!g_6</vt:lpstr>
      <vt:lpstr>'Grand Oral 22-5-24 ok'!g_7</vt:lpstr>
      <vt:lpstr>'Grand Oral 22-5-24 ok'!g_8</vt:lpstr>
      <vt:lpstr>matière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ISAAC Alexandra</cp:lastModifiedBy>
  <cp:revision>18</cp:revision>
  <cp:lastPrinted>2024-04-06T19:32:21Z</cp:lastPrinted>
  <dcterms:created xsi:type="dcterms:W3CDTF">2017-10-29T17:53:04Z</dcterms:created>
  <dcterms:modified xsi:type="dcterms:W3CDTF">2024-04-09T20:59:59Z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