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isaac\Nextcloud\AMU_portable\Bureau\"/>
    </mc:Choice>
  </mc:AlternateContent>
  <xr:revisionPtr revIDLastSave="0" documentId="13_ncr:1_{1786CDF2-8948-4C86-8B5F-C8EFF6ED5E89}" xr6:coauthVersionLast="36" xr6:coauthVersionMax="36" xr10:uidLastSave="{00000000-0000-0000-0000-000000000000}"/>
  <bookViews>
    <workbookView xWindow="0" yWindow="0" windowWidth="28800" windowHeight="11610" tabRatio="494" xr2:uid="{00000000-000D-0000-FFFF-FFFF00000000}"/>
  </bookViews>
  <sheets>
    <sheet name="Grand Oral 22-5-24 ok" sheetId="22" r:id="rId1"/>
  </sheets>
  <externalReferences>
    <externalReference r:id="rId2"/>
  </externalReferences>
  <definedNames>
    <definedName name="CAND">#REF!</definedName>
    <definedName name="COB" localSheetId="0">[1]Candidats!#REF!</definedName>
    <definedName name="COB">#REF!</definedName>
    <definedName name="EPREUVE" localSheetId="0">[1]Candidats!#REF!</definedName>
    <definedName name="EPREUVE">#REF!</definedName>
    <definedName name="g_1" localSheetId="0">'Grand Oral 22-5-24 ok'!$R$9:$R$11</definedName>
    <definedName name="g_1">#REF!</definedName>
    <definedName name="g_2" localSheetId="0">'Grand Oral 22-5-24 ok'!$R$12:$R$14</definedName>
    <definedName name="g_2">#REF!</definedName>
    <definedName name="g_3" localSheetId="0">'Grand Oral 22-5-24 ok'!$R$15:$R$17</definedName>
    <definedName name="g_3">#REF!</definedName>
    <definedName name="g_4" localSheetId="0">'Grand Oral 22-5-24 ok'!$R$18:$R$20</definedName>
    <definedName name="g_4">#REF!</definedName>
    <definedName name="g_5" localSheetId="0">'Grand Oral 22-5-24 ok'!$R$21:$R$23</definedName>
    <definedName name="g_5">#REF!</definedName>
    <definedName name="g_6" localSheetId="0">'Grand Oral 22-5-24 ok'!$R$24:$R$26</definedName>
    <definedName name="g_6">#REF!</definedName>
    <definedName name="g_7" localSheetId="0">'Grand Oral 22-5-24 ok'!$R$27:$R$29</definedName>
    <definedName name="g_7">#REF!</definedName>
    <definedName name="g_8" localSheetId="0">'Grand Oral 22-5-24 ok'!$R$30:$R$31</definedName>
    <definedName name="g_8">#REF!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9" i="22" l="1" a="1"/>
  <c r="L9" i="22" s="1"/>
  <c r="T31" i="22" l="1"/>
  <c r="W30" i="22"/>
  <c r="T30" i="22"/>
  <c r="T29" i="22"/>
  <c r="W28" i="22"/>
  <c r="T28" i="22"/>
  <c r="W27" i="22"/>
  <c r="T27" i="22"/>
  <c r="T26" i="22"/>
  <c r="W25" i="22"/>
  <c r="T25" i="22"/>
  <c r="W24" i="22"/>
  <c r="T24" i="22"/>
  <c r="T23" i="22"/>
  <c r="W22" i="22"/>
  <c r="T22" i="22"/>
  <c r="W21" i="22"/>
  <c r="T21" i="22"/>
  <c r="T20" i="22"/>
  <c r="W19" i="22"/>
  <c r="T19" i="22"/>
  <c r="W18" i="22"/>
  <c r="T18" i="22"/>
  <c r="T17" i="22"/>
  <c r="W16" i="22"/>
  <c r="T16" i="22"/>
  <c r="W15" i="22"/>
  <c r="T15" i="22"/>
  <c r="T14" i="22"/>
  <c r="W13" i="22"/>
  <c r="T13" i="22"/>
  <c r="W12" i="22"/>
  <c r="T12" i="22"/>
  <c r="T11" i="22"/>
  <c r="W10" i="22"/>
  <c r="T10" i="22"/>
  <c r="W9" i="22"/>
  <c r="T9" i="22"/>
  <c r="U9" i="22" s="1"/>
  <c r="K9" i="22" a="1"/>
  <c r="K9" i="22" s="1"/>
  <c r="J9" i="22"/>
  <c r="E9" i="22"/>
  <c r="F9" i="22" s="1"/>
  <c r="G9" i="22" s="1"/>
  <c r="H9" i="22" s="1"/>
  <c r="I9" i="22" s="1"/>
  <c r="P8" i="22"/>
  <c r="U3" i="22"/>
  <c r="U2" i="22"/>
  <c r="U1" i="22"/>
  <c r="G10" i="22" l="1"/>
  <c r="F10" i="22"/>
  <c r="E10" i="22" s="1"/>
  <c r="U24" i="22"/>
  <c r="U12" i="22"/>
  <c r="U13" i="22"/>
  <c r="U30" i="22"/>
  <c r="U26" i="22"/>
  <c r="U31" i="22"/>
  <c r="U18" i="22"/>
  <c r="U17" i="22"/>
  <c r="U27" i="22"/>
  <c r="U23" i="22"/>
  <c r="U28" i="22"/>
  <c r="U15" i="22"/>
  <c r="U29" i="22"/>
  <c r="U25" i="22"/>
  <c r="U16" i="22"/>
  <c r="H10" i="22"/>
  <c r="G11" i="22" s="1"/>
  <c r="U21" i="22"/>
  <c r="U19" i="22"/>
  <c r="U10" i="22"/>
  <c r="U22" i="22"/>
  <c r="U14" i="22"/>
  <c r="U20" i="22"/>
  <c r="U11" i="22"/>
  <c r="W31" i="22" l="1"/>
  <c r="W20" i="22"/>
  <c r="W26" i="22"/>
  <c r="W14" i="22"/>
  <c r="I10" i="22"/>
  <c r="H11" i="22" s="1"/>
  <c r="G12" i="22" s="1"/>
  <c r="F11" i="22"/>
  <c r="E11" i="22" s="1"/>
  <c r="D11" i="22" s="1"/>
  <c r="D10" i="22"/>
  <c r="W17" i="22"/>
  <c r="W23" i="22"/>
  <c r="W11" i="22"/>
  <c r="M10" i="22" s="1" a="1"/>
  <c r="M10" i="22" s="1"/>
  <c r="N10" i="22" s="1"/>
  <c r="W29" i="22"/>
  <c r="H16" i="22"/>
  <c r="F16" i="22"/>
  <c r="J10" i="22" l="1" a="1"/>
  <c r="J10" i="22" s="1"/>
  <c r="L10" i="22" a="1"/>
  <c r="L10" i="22" s="1"/>
  <c r="E16" i="22"/>
  <c r="D16" i="22" s="1"/>
  <c r="I16" i="22"/>
  <c r="G17" i="22"/>
  <c r="H17" i="22" s="1"/>
  <c r="I11" i="22"/>
  <c r="H12" i="22" s="1"/>
  <c r="F12" i="22"/>
  <c r="M11" i="22" a="1"/>
  <c r="M11" i="22" s="1"/>
  <c r="M12" i="22" s="1" a="1"/>
  <c r="M12" i="22" s="1"/>
  <c r="K10" i="22" a="1"/>
  <c r="K10" i="22" s="1"/>
  <c r="I17" i="22" l="1"/>
  <c r="G18" i="22"/>
  <c r="H18" i="22" s="1"/>
  <c r="E12" i="22"/>
  <c r="D12" i="22" s="1"/>
  <c r="F17" i="22"/>
  <c r="I12" i="22"/>
  <c r="G13" i="22"/>
  <c r="H13" i="22" s="1"/>
  <c r="N11" i="22"/>
  <c r="L11" i="22" s="1" a="1"/>
  <c r="L11" i="22" s="1"/>
  <c r="M13" i="22" a="1"/>
  <c r="M13" i="22" s="1"/>
  <c r="F18" i="22"/>
  <c r="F13" i="22" l="1"/>
  <c r="E13" i="22" s="1"/>
  <c r="D13" i="22" s="1"/>
  <c r="N12" i="22"/>
  <c r="E17" i="22"/>
  <c r="D17" i="22" s="1"/>
  <c r="E18" i="22"/>
  <c r="D18" i="22" s="1"/>
  <c r="J11" i="22" a="1"/>
  <c r="J11" i="22" s="1"/>
  <c r="K11" i="22" a="1"/>
  <c r="K11" i="22" s="1"/>
  <c r="I18" i="22"/>
  <c r="G19" i="22"/>
  <c r="I13" i="22"/>
  <c r="H19" i="22"/>
  <c r="F19" i="22"/>
  <c r="K12" i="22" a="1"/>
  <c r="K12" i="22" s="1"/>
  <c r="J12" i="22" a="1"/>
  <c r="J12" i="22" s="1"/>
  <c r="M14" i="22" a="1"/>
  <c r="M14" i="22" s="1"/>
  <c r="N13" i="22" l="1"/>
  <c r="L13" i="22" s="1" a="1"/>
  <c r="L13" i="22" s="1"/>
  <c r="L12" i="22" a="1"/>
  <c r="L12" i="22" s="1"/>
  <c r="E19" i="22"/>
  <c r="D19" i="22" s="1"/>
  <c r="I19" i="22"/>
  <c r="G20" i="22"/>
  <c r="H20" i="22" s="1"/>
  <c r="H14" i="22"/>
  <c r="F14" i="22"/>
  <c r="F20" i="22"/>
  <c r="M15" i="22" a="1"/>
  <c r="M15" i="22" s="1"/>
  <c r="J13" i="22" a="1"/>
  <c r="J13" i="22" s="1"/>
  <c r="K13" i="22" l="1" a="1"/>
  <c r="K13" i="22" s="1"/>
  <c r="N14" i="22"/>
  <c r="L14" i="22" s="1" a="1"/>
  <c r="L14" i="22" s="1"/>
  <c r="I20" i="22"/>
  <c r="G21" i="22"/>
  <c r="E20" i="22"/>
  <c r="D20" i="22" s="1"/>
  <c r="I14" i="22"/>
  <c r="G15" i="22"/>
  <c r="F15" i="22" s="1"/>
  <c r="E14" i="22"/>
  <c r="D14" i="22" s="1"/>
  <c r="H21" i="22"/>
  <c r="F21" i="22"/>
  <c r="J14" i="22" a="1"/>
  <c r="J14" i="22" s="1"/>
  <c r="M16" i="22" a="1"/>
  <c r="M16" i="22" s="1"/>
  <c r="K14" i="22" l="1" a="1"/>
  <c r="K14" i="22" s="1"/>
  <c r="N15" i="22"/>
  <c r="L15" i="22" s="1" a="1"/>
  <c r="L15" i="22" s="1"/>
  <c r="E15" i="22"/>
  <c r="D15" i="22" s="1"/>
  <c r="E21" i="22"/>
  <c r="D21" i="22" s="1"/>
  <c r="I21" i="22"/>
  <c r="G22" i="22"/>
  <c r="F22" i="22" s="1"/>
  <c r="H15" i="22"/>
  <c r="I15" i="22" s="1"/>
  <c r="H22" i="22"/>
  <c r="M17" i="22" a="1"/>
  <c r="M17" i="22" s="1"/>
  <c r="K15" i="22" a="1"/>
  <c r="K15" i="22" s="1"/>
  <c r="J15" i="22" l="1" a="1"/>
  <c r="J15" i="22" s="1"/>
  <c r="N16" i="22"/>
  <c r="L16" i="22" s="1" a="1"/>
  <c r="L16" i="22" s="1"/>
  <c r="E22" i="22"/>
  <c r="D22" i="22" s="1"/>
  <c r="I22" i="22"/>
  <c r="G23" i="22"/>
  <c r="H23" i="22" s="1"/>
  <c r="M18" i="22" a="1"/>
  <c r="M18" i="22" s="1"/>
  <c r="K16" i="22" l="1" a="1"/>
  <c r="K16" i="22" s="1"/>
  <c r="J16" i="22" a="1"/>
  <c r="J16" i="22" s="1"/>
  <c r="N17" i="22"/>
  <c r="L17" i="22" s="1" a="1"/>
  <c r="L17" i="22" s="1"/>
  <c r="I23" i="22"/>
  <c r="G24" i="22"/>
  <c r="F23" i="22"/>
  <c r="H24" i="22"/>
  <c r="I24" i="22" s="1"/>
  <c r="F24" i="22"/>
  <c r="M19" i="22" a="1"/>
  <c r="M19" i="22" s="1"/>
  <c r="N18" i="22"/>
  <c r="L18" i="22" s="1" a="1"/>
  <c r="L18" i="22" s="1"/>
  <c r="J17" i="22" l="1" a="1"/>
  <c r="J17" i="22" s="1"/>
  <c r="K17" i="22" a="1"/>
  <c r="K17" i="22" s="1"/>
  <c r="E23" i="22"/>
  <c r="D23" i="22" s="1"/>
  <c r="E24" i="22"/>
  <c r="D24" i="22" s="1"/>
  <c r="K18" i="22" a="1"/>
  <c r="K18" i="22" s="1"/>
  <c r="J18" i="22" a="1"/>
  <c r="J18" i="22" s="1"/>
  <c r="N19" i="22"/>
  <c r="L19" i="22" s="1" a="1"/>
  <c r="L19" i="22" s="1"/>
  <c r="M20" i="22" a="1"/>
  <c r="M20" i="22" s="1"/>
  <c r="M21" i="22" l="1" a="1"/>
  <c r="M21" i="22" s="1"/>
  <c r="N20" i="22"/>
  <c r="L20" i="22" s="1" a="1"/>
  <c r="L20" i="22" s="1"/>
  <c r="J19" i="22" a="1"/>
  <c r="J19" i="22" s="1"/>
  <c r="K19" i="22" a="1"/>
  <c r="K19" i="22" s="1"/>
  <c r="K20" i="22" l="1" a="1"/>
  <c r="K20" i="22" s="1"/>
  <c r="J20" i="22" a="1"/>
  <c r="J20" i="22" s="1"/>
  <c r="M22" i="22" a="1"/>
  <c r="M22" i="22" s="1"/>
  <c r="N21" i="22"/>
  <c r="L21" i="22" s="1" a="1"/>
  <c r="L21" i="22" s="1"/>
  <c r="J21" i="22" l="1" a="1"/>
  <c r="J21" i="22" s="1"/>
  <c r="K21" i="22" a="1"/>
  <c r="K21" i="22" s="1"/>
  <c r="M23" i="22" a="1"/>
  <c r="M23" i="22" s="1"/>
  <c r="N22" i="22"/>
  <c r="L22" i="22" s="1" a="1"/>
  <c r="L22" i="22" s="1"/>
  <c r="K22" i="22" l="1" a="1"/>
  <c r="K22" i="22" s="1"/>
  <c r="J22" i="22" a="1"/>
  <c r="J22" i="22" s="1"/>
  <c r="M24" i="22" a="1"/>
  <c r="M24" i="22" s="1"/>
  <c r="N23" i="22"/>
  <c r="L23" i="22" s="1" a="1"/>
  <c r="L23" i="22" s="1"/>
  <c r="N24" i="22" l="1"/>
  <c r="K23" i="22" a="1"/>
  <c r="K23" i="22" s="1"/>
  <c r="J23" i="22" a="1"/>
  <c r="J23" i="22" s="1"/>
  <c r="K24" i="22" l="1" a="1"/>
  <c r="K24" i="22" s="1"/>
  <c r="L24" i="22" a="1"/>
  <c r="L24" i="22" s="1"/>
  <c r="J24" i="22" a="1"/>
  <c r="J24" i="22" s="1"/>
  <c r="V24" i="22" l="1"/>
  <c r="V31" i="22"/>
  <c r="V26" i="22"/>
  <c r="V14" i="22"/>
  <c r="V20" i="22"/>
  <c r="V27" i="22"/>
  <c r="V19" i="22"/>
  <c r="V25" i="22"/>
  <c r="V22" i="22"/>
  <c r="V15" i="22"/>
  <c r="V10" i="22"/>
  <c r="V9" i="22"/>
  <c r="V13" i="22"/>
  <c r="V21" i="22"/>
  <c r="V12" i="22"/>
  <c r="V28" i="22"/>
  <c r="V17" i="22"/>
  <c r="V11" i="22"/>
  <c r="V23" i="22"/>
  <c r="V16" i="22"/>
  <c r="V18" i="22"/>
  <c r="V29" i="22"/>
  <c r="V30" i="2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ISAAC Alexandra</author>
  </authors>
  <commentList>
    <comment ref="J3" authorId="0" shapeId="0" xr:uid="{237204F7-B5D3-4030-855D-E9318B07FF96}">
      <text>
        <r>
          <rPr>
            <b/>
            <sz val="9"/>
            <color indexed="81"/>
            <rFont val="Tahoma"/>
            <charset val="1"/>
          </rPr>
          <t>ISAAC Alexandra:</t>
        </r>
        <r>
          <rPr>
            <sz val="9"/>
            <color indexed="81"/>
            <rFont val="Tahoma"/>
            <charset val="1"/>
          </rPr>
          <t xml:space="preserve">
 le GO est précédé d'1 heure de préparation et l'étudiant passe devant le jury pendant 1/2 heure</t>
        </r>
      </text>
    </comment>
    <comment ref="P8" authorId="0" shapeId="0" xr:uid="{EB23F9FE-37C1-4F91-9AFF-C7EE2AF174D7}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7 groupes de 3 étudiants
et 1 groupe de 2 étudiants</t>
        </r>
      </text>
    </comment>
    <comment ref="Q8" authorId="0" shapeId="0" xr:uid="{37F3AE1B-F9B2-422A-8354-FF4A1B4AAA22}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8 groupes</t>
        </r>
      </text>
    </comment>
    <comment ref="T8" authorId="0" shapeId="0" xr:uid="{BDCD5B39-9BF3-4429-AFC6-C29A234D7222}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concatener la colonne Q avec la colonne S soit le n° du groupe avec le n° de jury</t>
        </r>
      </text>
    </comment>
    <comment ref="H15" authorId="0" shapeId="0" xr:uid="{CDADE67A-8063-4067-ABEE-042FE40B7E76}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pause déjeuner</t>
        </r>
      </text>
    </comment>
  </commentList>
</comments>
</file>

<file path=xl/sharedStrings.xml><?xml version="1.0" encoding="utf-8"?>
<sst xmlns="http://schemas.openxmlformats.org/spreadsheetml/2006/main" count="56" uniqueCount="53">
  <si>
    <t>EPREUVE 1</t>
  </si>
  <si>
    <t>DEBUT</t>
  </si>
  <si>
    <t>FIN</t>
  </si>
  <si>
    <t>Délibération</t>
  </si>
  <si>
    <t>Heure de convocation</t>
  </si>
  <si>
    <t>Heure de préparation</t>
  </si>
  <si>
    <t>Délib Jury</t>
  </si>
  <si>
    <t>Conv
1/2 avant</t>
  </si>
  <si>
    <t>NOM-PRENOM DES CANDIDATS</t>
  </si>
  <si>
    <t>Passage devant jury</t>
  </si>
  <si>
    <t>durée
préparation
de l'oral</t>
  </si>
  <si>
    <t>groupe</t>
  </si>
  <si>
    <t>nbre candidats pour jury ;</t>
  </si>
  <si>
    <t>Mis dans
planning</t>
  </si>
  <si>
    <t>occurrence</t>
  </si>
  <si>
    <t>groupe
&amp;
jury</t>
  </si>
  <si>
    <t>Passage
devant jury</t>
  </si>
  <si>
    <t>NOM
CANDIDAT</t>
  </si>
  <si>
    <t>nombre
d'heures
différentes</t>
  </si>
  <si>
    <t>n° passage
selon
groupe</t>
  </si>
  <si>
    <t>changer les n° de jurys en colonne S (et/ou les noms en colonne R) et tout se met à jour.</t>
  </si>
  <si>
    <t>n° jury
Choix étudiant</t>
  </si>
  <si>
    <t>Droit fiscal</t>
  </si>
  <si>
    <t>Droit des contrats</t>
  </si>
  <si>
    <t>Droit immobilier</t>
  </si>
  <si>
    <t xml:space="preserve">Date : MERCREDI 22 MAI 2024 </t>
  </si>
  <si>
    <t>Grand Oral : 
23 Candidats inscrits à l'épreuve</t>
  </si>
  <si>
    <t>Annie</t>
  </si>
  <si>
    <t>Laura</t>
  </si>
  <si>
    <t>Léa</t>
  </si>
  <si>
    <t>Lucas</t>
  </si>
  <si>
    <t>Eva</t>
  </si>
  <si>
    <t>Carla</t>
  </si>
  <si>
    <t>Jules</t>
  </si>
  <si>
    <t>Arthur</t>
  </si>
  <si>
    <t>Constance</t>
  </si>
  <si>
    <t>Clémence</t>
  </si>
  <si>
    <t>Cécile</t>
  </si>
  <si>
    <t>Camille</t>
  </si>
  <si>
    <t>Sophie</t>
  </si>
  <si>
    <t>Lena</t>
  </si>
  <si>
    <t>Pablo</t>
  </si>
  <si>
    <t>Léaa</t>
  </si>
  <si>
    <t>Louna</t>
  </si>
  <si>
    <t>Allan</t>
  </si>
  <si>
    <t>Audrey</t>
  </si>
  <si>
    <t>Candice</t>
  </si>
  <si>
    <t>Manon</t>
  </si>
  <si>
    <t>Melkior</t>
  </si>
  <si>
    <t>Carlaa</t>
  </si>
  <si>
    <r>
      <rPr>
        <b/>
        <sz val="12"/>
        <color rgb="FF000000"/>
        <rFont val="Calibri"/>
        <family val="2"/>
      </rPr>
      <t xml:space="preserve">Jurys 1
</t>
    </r>
    <r>
      <rPr>
        <sz val="12"/>
        <color rgb="FF000000"/>
        <rFont val="Calibri"/>
        <family val="2"/>
      </rPr>
      <t>Olivier
Nicole</t>
    </r>
  </si>
  <si>
    <r>
      <rPr>
        <b/>
        <sz val="12"/>
        <color rgb="FF000000"/>
        <rFont val="Calibri"/>
        <family val="2"/>
      </rPr>
      <t xml:space="preserve">Jurys 2
</t>
    </r>
    <r>
      <rPr>
        <sz val="12"/>
        <color rgb="FF000000"/>
        <rFont val="Calibri"/>
        <family val="2"/>
        <charset val="1"/>
      </rPr>
      <t>Laetitia 
Jean-Marc</t>
    </r>
  </si>
  <si>
    <r>
      <rPr>
        <b/>
        <sz val="12"/>
        <color rgb="FF000000"/>
        <rFont val="Calibri"/>
        <family val="2"/>
      </rPr>
      <t xml:space="preserve">Jurys 3
</t>
    </r>
    <r>
      <rPr>
        <sz val="12"/>
        <color rgb="FF000000"/>
        <rFont val="Calibri"/>
        <family val="2"/>
        <charset val="1"/>
      </rPr>
      <t>Laetitia 
Jean-Marc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</si>
</sst>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rgb="FF000000"/>
      <name val="Calibri"/>
      <family val="2"/>
      <charset val="1"/>
    </font>
    <font>
      <b/>
      <sz val="24"/>
      <color rgb="FF000000"/>
      <name val="Calibri"/>
      <family val="2"/>
    </font>
    <font>
      <sz val="12"/>
      <color rgb="FFFFFFFF"/>
      <name val="Calibri"/>
      <family val="2"/>
      <charset val="1"/>
    </font>
    <font>
      <sz val="12"/>
      <color rgb="FF000000"/>
      <name val="Calibri"/>
      <family val="2"/>
    </font>
    <font>
      <sz val="12"/>
      <name val="Calibri"/>
      <family val="2"/>
    </font>
    <font>
      <b/>
      <sz val="12"/>
      <color rgb="FF000000"/>
      <name val="Calibri"/>
      <family val="2"/>
    </font>
    <font>
      <u/>
      <sz val="12"/>
      <color rgb="FF000000"/>
      <name val="Calibri"/>
      <family val="2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theme="0"/>
      <name val="Calibri"/>
      <family val="2"/>
      <charset val="1"/>
    </font>
  </fonts>
  <fills count="19">
    <fill>
      <patternFill patternType="none"/>
    </fill>
    <fill>
      <patternFill patternType="gray125"/>
    </fill>
    <fill>
      <patternFill patternType="solid">
        <fgColor rgb="FFF79646"/>
        <bgColor rgb="FFFF8080"/>
      </patternFill>
    </fill>
    <fill>
      <patternFill patternType="solid">
        <fgColor rgb="FFC0504D"/>
        <bgColor rgb="FF993366"/>
      </patternFill>
    </fill>
    <fill>
      <patternFill patternType="solid">
        <fgColor rgb="FFFDEADA"/>
        <bgColor rgb="FFFFFFFF"/>
      </patternFill>
    </fill>
    <fill>
      <patternFill patternType="solid">
        <fgColor rgb="FF4BACC6"/>
        <bgColor rgb="FF339966"/>
      </patternFill>
    </fill>
    <fill>
      <patternFill patternType="solid">
        <fgColor rgb="FF9BBB59"/>
        <bgColor rgb="FF969696"/>
      </patternFill>
    </fill>
    <fill>
      <patternFill patternType="solid">
        <fgColor rgb="FFD9D9D9"/>
        <bgColor rgb="FFFDEADA"/>
      </patternFill>
    </fill>
    <fill>
      <patternFill patternType="solid">
        <fgColor rgb="FF7030A0"/>
        <bgColor rgb="FF993366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DEADA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1"/>
    </xf>
    <xf numFmtId="20" fontId="0" fillId="0" borderId="0" xfId="0" applyNumberFormat="1" applyAlignment="1">
      <alignment horizontal="center" vertical="center"/>
    </xf>
    <xf numFmtId="20" fontId="0" fillId="7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ont="1" applyFill="1" applyBorder="1" applyAlignment="1">
      <alignment horizontal="centerContinuous" vertical="center" wrapText="1"/>
    </xf>
    <xf numFmtId="0" fontId="2" fillId="3" borderId="1" xfId="0" applyFont="1" applyFill="1" applyBorder="1" applyAlignment="1">
      <alignment horizontal="center" vertical="center"/>
    </xf>
    <xf numFmtId="20" fontId="0" fillId="6" borderId="1" xfId="0" applyNumberFormat="1" applyFont="1" applyFill="1" applyBorder="1" applyAlignment="1">
      <alignment horizontal="centerContinuous" vertical="center"/>
    </xf>
    <xf numFmtId="0" fontId="0" fillId="0" borderId="1" xfId="0" applyFont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/>
    </xf>
    <xf numFmtId="20" fontId="0" fillId="6" borderId="2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 wrapText="1"/>
    </xf>
    <xf numFmtId="0" fontId="0" fillId="5" borderId="2" xfId="0" applyFont="1" applyFill="1" applyBorder="1" applyAlignment="1">
      <alignment horizontal="centerContinuous" vertical="center"/>
    </xf>
    <xf numFmtId="20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Fill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20" fontId="5" fillId="9" borderId="1" xfId="0" applyNumberFormat="1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center" vertical="center"/>
    </xf>
    <xf numFmtId="0" fontId="0" fillId="5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 wrapText="1"/>
    </xf>
    <xf numFmtId="0" fontId="0" fillId="0" borderId="0" xfId="0" quotePrefix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9" xfId="0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horizontal="center" vertical="center"/>
    </xf>
    <xf numFmtId="0" fontId="9" fillId="11" borderId="0" xfId="0" applyFont="1" applyFill="1" applyAlignment="1">
      <alignment vertical="center"/>
    </xf>
    <xf numFmtId="0" fontId="0" fillId="11" borderId="0" xfId="0" applyFill="1" applyAlignment="1">
      <alignment horizontal="center" vertical="center"/>
    </xf>
    <xf numFmtId="20" fontId="0" fillId="6" borderId="6" xfId="0" applyNumberFormat="1" applyFont="1" applyFill="1" applyBorder="1" applyAlignment="1">
      <alignment horizontal="centerContinuous" vertical="center"/>
    </xf>
    <xf numFmtId="0" fontId="0" fillId="12" borderId="1" xfId="0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20" fontId="4" fillId="0" borderId="1" xfId="0" applyNumberFormat="1" applyFont="1" applyFill="1" applyBorder="1" applyAlignment="1">
      <alignment horizontal="center" vertical="center"/>
    </xf>
    <xf numFmtId="20" fontId="0" fillId="0" borderId="0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20" fontId="3" fillId="15" borderId="1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1" fillId="2" borderId="0" xfId="0" applyFont="1" applyFill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horizontal="centerContinuous" vertical="center"/>
    </xf>
    <xf numFmtId="0" fontId="13" fillId="16" borderId="0" xfId="0" applyFont="1" applyFill="1" applyBorder="1" applyAlignment="1">
      <alignment horizontal="center" vertical="center" wrapText="1"/>
    </xf>
    <xf numFmtId="20" fontId="13" fillId="17" borderId="0" xfId="0" applyNumberFormat="1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10" fillId="18" borderId="6" xfId="0" applyFont="1" applyFill="1" applyBorder="1" applyAlignment="1">
      <alignment horizontal="center" vertical="center"/>
    </xf>
    <xf numFmtId="0" fontId="10" fillId="18" borderId="7" xfId="0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C0504D"/>
      <rgbColor rgb="FFFDEADA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4BACC6"/>
      <rgbColor rgb="FF9BBB59"/>
      <rgbColor rgb="FFFFCC00"/>
      <rgbColor rgb="FFF79646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FF"/>
      <color rgb="FFFF99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isaac/Nextcloud/AMU_portable/Documents/0-%202023-2024%20FDSP%20-%20LDINPP/2023-2024%20-%20EDT/Carri&#232;re%20Notariale/2023-2024%20-%20M2%20-%20CN%20-%20Examen/planning%20grand%20oral/Alex%20OK%20-%20planning-examen%20Grand%20Oral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nd Oral 24-05-2024"/>
      <sheetName val="Grand Oral 23-05-2024"/>
      <sheetName val="Grand Oral 22-05-2024"/>
      <sheetName val="bloc"/>
      <sheetName val="Convocation"/>
      <sheetName val="Candidat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>
        <row r="1">
          <cell r="A1" t="str">
            <v>Candidats inscrits à l'épreuve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E7A60-2533-4BAD-A492-2789E6E6B110}">
  <dimension ref="A1:AKZ33"/>
  <sheetViews>
    <sheetView tabSelected="1" topLeftCell="A7" zoomScaleNormal="100" workbookViewId="0">
      <selection activeCell="H13" sqref="H13"/>
    </sheetView>
  </sheetViews>
  <sheetFormatPr baseColWidth="10" defaultColWidth="8.58203125" defaultRowHeight="15.5" x14ac:dyDescent="0.35"/>
  <cols>
    <col min="1" max="1" width="3.33203125" style="1" customWidth="1"/>
    <col min="2" max="3" width="3.33203125" style="7" customWidth="1"/>
    <col min="4" max="4" width="12.58203125" style="7" customWidth="1"/>
    <col min="5" max="5" width="10.75" style="7" customWidth="1"/>
    <col min="6" max="6" width="9.75" style="7" customWidth="1"/>
    <col min="7" max="7" width="7.5" style="7" customWidth="1"/>
    <col min="8" max="8" width="9.58203125" style="7" customWidth="1"/>
    <col min="9" max="9" width="11.08203125" style="7" hidden="1" customWidth="1"/>
    <col min="10" max="10" width="20.6640625" style="7" customWidth="1"/>
    <col min="11" max="11" width="18.6640625" style="7" customWidth="1"/>
    <col min="12" max="12" width="18.4140625" style="7" customWidth="1"/>
    <col min="13" max="13" width="10.58203125" style="7" customWidth="1"/>
    <col min="14" max="14" width="10.75" style="7" customWidth="1"/>
    <col min="15" max="15" width="4.83203125" style="7" customWidth="1"/>
    <col min="16" max="16" width="4" style="7" customWidth="1"/>
    <col min="17" max="17" width="7.83203125" style="7" customWidth="1"/>
    <col min="18" max="18" width="24.08203125" style="7" bestFit="1" customWidth="1"/>
    <col min="19" max="19" width="7.83203125" style="7" bestFit="1" customWidth="1"/>
    <col min="20" max="20" width="8.83203125" style="7" customWidth="1"/>
    <col min="21" max="21" width="10" style="7" customWidth="1"/>
    <col min="22" max="23" width="10.08203125" style="7" customWidth="1"/>
    <col min="24" max="988" width="10.5" style="7" customWidth="1"/>
  </cols>
  <sheetData>
    <row r="1" spans="1:25" ht="28.5" customHeight="1" x14ac:dyDescent="0.35">
      <c r="B1" s="1"/>
      <c r="C1" s="1"/>
      <c r="D1" s="11" t="s">
        <v>7</v>
      </c>
      <c r="E1" s="11" t="s">
        <v>10</v>
      </c>
      <c r="F1" s="11" t="s">
        <v>16</v>
      </c>
      <c r="I1" s="2"/>
      <c r="Q1" s="25" t="s">
        <v>12</v>
      </c>
      <c r="T1" s="5">
        <v>1</v>
      </c>
      <c r="U1" s="26">
        <f>COUNTIF($S$9:$S$31,T1)</f>
        <v>4</v>
      </c>
    </row>
    <row r="2" spans="1:25" ht="42.5" customHeight="1" x14ac:dyDescent="0.35">
      <c r="A2" s="55"/>
      <c r="B2" s="56"/>
      <c r="C2" s="56"/>
      <c r="D2" s="4">
        <v>1.3888888888888888E-2</v>
      </c>
      <c r="E2" s="4">
        <v>4.1666666666666664E-2</v>
      </c>
      <c r="F2" s="4">
        <v>2.0833333333333332E-2</v>
      </c>
      <c r="J2" s="54" t="s">
        <v>0</v>
      </c>
      <c r="K2" s="54"/>
      <c r="L2" s="54"/>
      <c r="T2" s="5">
        <v>2</v>
      </c>
      <c r="U2" s="26">
        <f>COUNTIF($S$9:$S$31,T2)</f>
        <v>5</v>
      </c>
    </row>
    <row r="3" spans="1:25" ht="48" customHeight="1" x14ac:dyDescent="0.35">
      <c r="B3" s="49"/>
      <c r="C3" s="49"/>
      <c r="E3" s="47"/>
      <c r="F3" s="47"/>
      <c r="G3" s="47"/>
      <c r="H3" s="47"/>
      <c r="I3" s="53"/>
      <c r="J3" s="63" t="s">
        <v>26</v>
      </c>
      <c r="K3" s="64"/>
      <c r="L3" s="65"/>
      <c r="T3" s="5">
        <v>3</v>
      </c>
      <c r="U3" s="26">
        <f>COUNTIF($S$9:$S$31,T3)</f>
        <v>6</v>
      </c>
    </row>
    <row r="4" spans="1:25" ht="34" customHeight="1" x14ac:dyDescent="0.35">
      <c r="B4" s="49"/>
      <c r="C4" s="49"/>
      <c r="E4" s="6"/>
      <c r="F4" s="6"/>
      <c r="G4" s="57" t="s">
        <v>6</v>
      </c>
      <c r="J4" s="60" t="s">
        <v>25</v>
      </c>
      <c r="K4" s="61"/>
      <c r="L4" s="62"/>
      <c r="R4" s="41" t="s">
        <v>20</v>
      </c>
      <c r="S4" s="42"/>
      <c r="T4" s="42"/>
      <c r="U4" s="42"/>
      <c r="V4" s="42"/>
      <c r="W4" s="42"/>
      <c r="X4" s="42"/>
      <c r="Y4" s="42"/>
    </row>
    <row r="5" spans="1:25" ht="51" customHeight="1" x14ac:dyDescent="0.35">
      <c r="B5" s="49"/>
      <c r="C5" s="49"/>
      <c r="E5" s="6"/>
      <c r="F5" s="6"/>
      <c r="G5" s="58">
        <v>2.0833333333333332E-2</v>
      </c>
      <c r="J5" s="50" t="s">
        <v>50</v>
      </c>
      <c r="K5" s="50" t="s">
        <v>51</v>
      </c>
      <c r="L5" s="50" t="s">
        <v>52</v>
      </c>
      <c r="Q5" s="6"/>
      <c r="R5" s="26"/>
    </row>
    <row r="6" spans="1:25" ht="36.5" customHeight="1" x14ac:dyDescent="0.35">
      <c r="B6" s="49"/>
      <c r="C6" s="49"/>
      <c r="D6" s="49"/>
      <c r="J6" s="44" t="s">
        <v>22</v>
      </c>
      <c r="K6" s="45" t="s">
        <v>24</v>
      </c>
      <c r="L6" s="46" t="s">
        <v>23</v>
      </c>
      <c r="Q6" s="6"/>
      <c r="R6" s="26"/>
    </row>
    <row r="7" spans="1:25" ht="44.5" customHeight="1" x14ac:dyDescent="0.35">
      <c r="D7" s="14"/>
      <c r="E7" s="8" t="s">
        <v>5</v>
      </c>
      <c r="F7" s="8"/>
      <c r="G7" s="10" t="s">
        <v>9</v>
      </c>
      <c r="H7" s="10"/>
      <c r="I7" s="43"/>
      <c r="J7" s="9">
        <v>1</v>
      </c>
      <c r="K7" s="9">
        <v>2</v>
      </c>
      <c r="L7" s="9">
        <v>3</v>
      </c>
    </row>
    <row r="8" spans="1:25" ht="49.5" customHeight="1" x14ac:dyDescent="0.35">
      <c r="D8" s="51" t="s">
        <v>4</v>
      </c>
      <c r="E8" s="12" t="s">
        <v>1</v>
      </c>
      <c r="F8" s="12" t="s">
        <v>2</v>
      </c>
      <c r="G8" s="13" t="s">
        <v>1</v>
      </c>
      <c r="H8" s="13" t="s">
        <v>2</v>
      </c>
      <c r="I8" s="13" t="s">
        <v>3</v>
      </c>
      <c r="J8" s="15" t="s">
        <v>8</v>
      </c>
      <c r="K8" s="15"/>
      <c r="L8" s="15"/>
      <c r="M8" s="27" t="s">
        <v>19</v>
      </c>
      <c r="N8" s="34" t="s">
        <v>11</v>
      </c>
      <c r="P8" s="7">
        <f>ROW()</f>
        <v>8</v>
      </c>
      <c r="Q8" s="24" t="s">
        <v>11</v>
      </c>
      <c r="R8" s="32" t="s">
        <v>17</v>
      </c>
      <c r="S8" s="27" t="s">
        <v>21</v>
      </c>
      <c r="T8" s="27" t="s">
        <v>15</v>
      </c>
      <c r="U8" s="27" t="s">
        <v>14</v>
      </c>
      <c r="V8" s="27" t="s">
        <v>13</v>
      </c>
      <c r="W8" s="27" t="s">
        <v>18</v>
      </c>
    </row>
    <row r="9" spans="1:25" x14ac:dyDescent="0.35">
      <c r="D9" s="16">
        <v>0.31944444444444448</v>
      </c>
      <c r="E9" s="17">
        <f>D9+$D$2</f>
        <v>0.33333333333333337</v>
      </c>
      <c r="F9" s="16">
        <f>E9+$E$2</f>
        <v>0.37500000000000006</v>
      </c>
      <c r="G9" s="18">
        <f>F9</f>
        <v>0.37500000000000006</v>
      </c>
      <c r="H9" s="16">
        <f>G9+F2</f>
        <v>0.39583333333333337</v>
      </c>
      <c r="I9" s="16">
        <f t="shared" ref="I9:I24" si="0">H9+$G$5</f>
        <v>0.41666666666666669</v>
      </c>
      <c r="J9" s="59" t="str">
        <f>IFERROR(INDEX($R$9:$R$31,SMALL(IF(((($S$9:$S$31=J$7)*($Q$9:$Q$31=$N9)*ROW($Q$9:$Q$31))*1)&lt;&gt;0,((($S$9:$S$31=J$7)*($Q$9:$Q$31=$N9)*ROW($Q$9:$Q$31))*1)),$M9)-$P$8),"")</f>
        <v>Annie</v>
      </c>
      <c r="K9" s="59" t="str">
        <f t="array" ref="K9">IFERROR(INDEX($R$9:$R$31,SMALL(IF(((($S$9:$S$31=K$7)*($Q$9:$Q$31=$N9)*ROW($Q$9:$Q$31))*1)&lt;&gt;0,((($S$9:$S$31=K$7)*($Q$9:$Q$31=$N9)*ROW($Q$9:$Q$31))*1)),$M9)-$P$8),"")</f>
        <v>Laura</v>
      </c>
      <c r="L9" s="59" t="str">
        <f t="array" ref="L9">IFERROR(INDEX($R$9:$R$31,SMALL(IF(((($S$9:$S$31=L$7)*($Q$9:$Q$31=$N9)*ROW($Q$9:$Q$31))*1)&lt;&gt;0,((($S$9:$S$31=L$7)*($Q$9:$Q$31=$N9)*ROW($Q$9:$Q$31))*1)),$M9)-$P$8),"")</f>
        <v/>
      </c>
      <c r="M9" s="33">
        <v>1</v>
      </c>
      <c r="N9" s="35">
        <v>1</v>
      </c>
      <c r="P9" s="5">
        <v>1</v>
      </c>
      <c r="Q9" s="5">
        <v>1</v>
      </c>
      <c r="R9" s="37" t="s">
        <v>27</v>
      </c>
      <c r="S9" s="38">
        <v>1</v>
      </c>
      <c r="T9" s="5" t="str">
        <f>Q9&amp;" - "&amp;S9</f>
        <v>1 - 1</v>
      </c>
      <c r="U9" s="5">
        <f>COUNTIF($T$9:T9,T9)</f>
        <v>1</v>
      </c>
      <c r="V9" s="5">
        <f>IF(SUMPRODUCT((R9=$J$9:$L$24)*1)&gt;=1,SUMPRODUCT((R9=$J$9:$L$24)*1),"")</f>
        <v>1</v>
      </c>
      <c r="W9" s="30" t="str">
        <f t="shared" ref="W9:W31" si="1">IF(P9=SUMPRODUCT(($Q$9:$Q$31=Q9)*1),MAX(U7:U9),"")</f>
        <v/>
      </c>
    </row>
    <row r="10" spans="1:25" x14ac:dyDescent="0.35">
      <c r="A10" s="3"/>
      <c r="B10" s="6"/>
      <c r="C10" s="6"/>
      <c r="D10" s="16">
        <f t="shared" ref="D10:D24" si="2">E10-$D$2</f>
        <v>0.34027777777777779</v>
      </c>
      <c r="E10" s="17">
        <f t="shared" ref="E10:E24" si="3">F10-$E$2</f>
        <v>0.35416666666666669</v>
      </c>
      <c r="F10" s="16">
        <f>H9</f>
        <v>0.39583333333333337</v>
      </c>
      <c r="G10" s="18">
        <f>H9</f>
        <v>0.39583333333333337</v>
      </c>
      <c r="H10" s="17">
        <f t="shared" ref="H10:H24" si="4">G10+$F$2</f>
        <v>0.41666666666666669</v>
      </c>
      <c r="I10" s="16">
        <f t="shared" si="0"/>
        <v>0.4375</v>
      </c>
      <c r="J10" s="59" t="str">
        <f t="array" ref="J10">IFERROR(INDEX($R$9:$R$31,SMALL(IF(((($S$9:$S$31=J$7)*($Q$9:$Q$31=$N10)*ROW($Q$9:$Q$31))*1)&lt;&gt;0,((($S$9:$S$31=J$7)*($Q$9:$Q$31=$N10)*ROW($Q$9:$Q$31))*1)),$M10)-$P$8),"")</f>
        <v/>
      </c>
      <c r="K10" s="59" t="str">
        <f t="array" ref="K10">IFERROR(INDEX($R$9:$R$31,SMALL(IF(((($S$9:$S$31=K$7)*($Q$9:$Q$31=$N10)*ROW($Q$9:$Q$31))*1)&lt;&gt;0,((($S$9:$S$31=K$7)*($Q$9:$Q$31=$N10)*ROW($Q$9:$Q$31))*1)),$M10)-$P$8),"")</f>
        <v>Léa</v>
      </c>
      <c r="L10" s="59" t="str">
        <f t="array" ref="L10">IFERROR(INDEX($R$9:$R$31,SMALL(IF(((($S$9:$S$31=L$7)*($Q$9:$Q$31=$N10)*ROW($Q$9:$Q$31))*1)&lt;&gt;0,((($S$9:$S$31=L$7)*($Q$9:$Q$31=$N10)*ROW($Q$9:$Q$31))*1)),$M10)-$P$8),"")</f>
        <v/>
      </c>
      <c r="M10" s="33">
        <f t="array" ref="M10">IF(M9=INDEX($W$9:$W$31,LARGE(IF($Q$9:$Q$31=COUNTIF($M$9:M9,1),ROW($Q$9:$Q$31)),1)-$P$8),1,M9+1)</f>
        <v>2</v>
      </c>
      <c r="N10" s="36">
        <f>IF(M10=1,N9+1,N9)</f>
        <v>1</v>
      </c>
      <c r="P10" s="5">
        <v>2</v>
      </c>
      <c r="Q10" s="5">
        <v>1</v>
      </c>
      <c r="R10" s="37" t="s">
        <v>28</v>
      </c>
      <c r="S10" s="38">
        <v>2</v>
      </c>
      <c r="T10" s="5" t="str">
        <f t="shared" ref="T10:T31" si="5">Q10&amp;" - "&amp;S10</f>
        <v>1 - 2</v>
      </c>
      <c r="U10" s="5">
        <f>COUNTIF($T$9:T10,T10)</f>
        <v>1</v>
      </c>
      <c r="V10" s="5">
        <f t="shared" ref="V10:V31" si="6">IF(SUMPRODUCT((R10=$J$9:$L$24)*1)&gt;=1,SUMPRODUCT((R10=$J$9:$L$24)*1),"")</f>
        <v>1</v>
      </c>
      <c r="W10" s="30" t="str">
        <f t="shared" si="1"/>
        <v/>
      </c>
    </row>
    <row r="11" spans="1:25" ht="16" thickBot="1" x14ac:dyDescent="0.4">
      <c r="A11" s="3"/>
      <c r="D11" s="16">
        <f t="shared" si="2"/>
        <v>0.3611111111111111</v>
      </c>
      <c r="E11" s="17">
        <f t="shared" si="3"/>
        <v>0.375</v>
      </c>
      <c r="F11" s="16">
        <f>H10</f>
        <v>0.41666666666666669</v>
      </c>
      <c r="G11" s="18">
        <f>H10</f>
        <v>0.41666666666666669</v>
      </c>
      <c r="H11" s="16">
        <f t="shared" si="4"/>
        <v>0.4375</v>
      </c>
      <c r="I11" s="16">
        <f t="shared" si="0"/>
        <v>0.45833333333333331</v>
      </c>
      <c r="J11" s="59" t="str">
        <f t="array" ref="J11">IFERROR(INDEX($R$9:$R$31,SMALL(IF(((($S$9:$S$31=J$7)*($Q$9:$Q$31=$N11)*ROW($Q$9:$Q$31))*1)&lt;&gt;0,((($S$9:$S$31=J$7)*($Q$9:$Q$31=$N11)*ROW($Q$9:$Q$31))*1)),$M11)-$P$8),"")</f>
        <v>Eva</v>
      </c>
      <c r="K11" s="59" t="str">
        <f t="array" ref="K11">IFERROR(INDEX($R$9:$R$31,SMALL(IF(((($S$9:$S$31=K$7)*($Q$9:$Q$31=$N11)*ROW($Q$9:$Q$31))*1)&lt;&gt;0,((($S$9:$S$31=K$7)*($Q$9:$Q$31=$N11)*ROW($Q$9:$Q$31))*1)),$M11)-$P$8),"")</f>
        <v>Carla</v>
      </c>
      <c r="L11" s="59" t="str">
        <f t="array" ref="L11">IFERROR(INDEX($R$9:$R$31,SMALL(IF(((($S$9:$S$31=L$7)*($Q$9:$Q$31=$N11)*ROW($Q$9:$Q$31))*1)&lt;&gt;0,((($S$9:$S$31=L$7)*($Q$9:$Q$31=$N11)*ROW($Q$9:$Q$31))*1)),$M11)-$P$8),"")</f>
        <v>Lucas</v>
      </c>
      <c r="M11" s="33">
        <f t="array" ref="M11">IF(M10=INDEX($W$9:$W$31,LARGE(IF($Q$9:$Q$31=COUNTIF($M$9:M10,1),ROW($Q$9:$Q$31)),1)-$P$8),1,M10+1)</f>
        <v>1</v>
      </c>
      <c r="N11" s="36">
        <f>IF(M11=1,N10+1,N10)</f>
        <v>2</v>
      </c>
      <c r="P11" s="20">
        <v>3</v>
      </c>
      <c r="Q11" s="20">
        <v>1</v>
      </c>
      <c r="R11" s="39" t="s">
        <v>29</v>
      </c>
      <c r="S11" s="39">
        <v>2</v>
      </c>
      <c r="T11" s="20" t="str">
        <f t="shared" si="5"/>
        <v>1 - 2</v>
      </c>
      <c r="U11" s="20">
        <f>COUNTIF($T$9:T11,T11)</f>
        <v>2</v>
      </c>
      <c r="V11" s="29">
        <f t="shared" si="6"/>
        <v>1</v>
      </c>
      <c r="W11" s="31">
        <f t="shared" si="1"/>
        <v>2</v>
      </c>
    </row>
    <row r="12" spans="1:25" x14ac:dyDescent="0.35">
      <c r="A12" s="3"/>
      <c r="D12" s="16">
        <f t="shared" si="2"/>
        <v>0.38194444444444442</v>
      </c>
      <c r="E12" s="17">
        <f t="shared" si="3"/>
        <v>0.39583333333333331</v>
      </c>
      <c r="F12" s="16">
        <f>H11</f>
        <v>0.4375</v>
      </c>
      <c r="G12" s="18">
        <f>H11</f>
        <v>0.4375</v>
      </c>
      <c r="H12" s="17">
        <f t="shared" si="4"/>
        <v>0.45833333333333331</v>
      </c>
      <c r="I12" s="16">
        <f t="shared" si="0"/>
        <v>0.47916666666666663</v>
      </c>
      <c r="J12" s="59" t="str">
        <f t="array" ref="J12">IFERROR(INDEX($R$9:$R$31,SMALL(IF(((($S$9:$S$31=J$7)*($Q$9:$Q$31=$N12)*ROW($Q$9:$Q$31))*1)&lt;&gt;0,((($S$9:$S$31=J$7)*($Q$9:$Q$31=$N12)*ROW($Q$9:$Q$31))*1)),$M12)-$P$8),"")</f>
        <v>Arthur</v>
      </c>
      <c r="K12" s="59" t="str">
        <f t="array" ref="K12">IFERROR(INDEX($R$9:$R$31,SMALL(IF(((($S$9:$S$31=K$7)*($Q$9:$Q$31=$N12)*ROW($Q$9:$Q$31))*1)&lt;&gt;0,((($S$9:$S$31=K$7)*($Q$9:$Q$31=$N12)*ROW($Q$9:$Q$31))*1)),$M12)-$P$8),"")</f>
        <v>Constance</v>
      </c>
      <c r="L12" s="59" t="str">
        <f t="array" ref="L12">IFERROR(INDEX($R$9:$R$31,SMALL(IF(((($S$9:$S$31=L$7)*($Q$9:$Q$31=$N12)*ROW($Q$9:$Q$31))*1)&lt;&gt;0,((($S$9:$S$31=L$7)*($Q$9:$Q$31=$N12)*ROW($Q$9:$Q$31))*1)),$M12)-$P$8),"")</f>
        <v>Jules</v>
      </c>
      <c r="M12" s="33">
        <f t="array" ref="M12">IF(M11=INDEX($W$9:$W$31,LARGE(IF($Q$9:$Q$31=COUNTIF($M$9:M11,1),ROW($Q$9:$Q$31)),1)-$P$8),1,M11+1)</f>
        <v>1</v>
      </c>
      <c r="N12" s="36">
        <f t="shared" ref="N12:N24" si="7">IF(M12=1,N11+1,N11)</f>
        <v>3</v>
      </c>
      <c r="P12" s="5">
        <v>1</v>
      </c>
      <c r="Q12" s="5">
        <v>2</v>
      </c>
      <c r="R12" s="40" t="s">
        <v>30</v>
      </c>
      <c r="S12" s="38">
        <v>3</v>
      </c>
      <c r="T12" s="5" t="str">
        <f t="shared" si="5"/>
        <v>2 - 3</v>
      </c>
      <c r="U12" s="5">
        <f>COUNTIF($T$9:T12,T12)</f>
        <v>1</v>
      </c>
      <c r="V12" s="28">
        <f t="shared" si="6"/>
        <v>1</v>
      </c>
      <c r="W12" s="30" t="str">
        <f t="shared" si="1"/>
        <v/>
      </c>
    </row>
    <row r="13" spans="1:25" x14ac:dyDescent="0.35">
      <c r="A13" s="3"/>
      <c r="D13" s="17">
        <f t="shared" si="2"/>
        <v>0.40277777777777773</v>
      </c>
      <c r="E13" s="17">
        <f t="shared" si="3"/>
        <v>0.41666666666666663</v>
      </c>
      <c r="F13" s="17">
        <f t="shared" ref="F13:F24" si="8">G13</f>
        <v>0.45833333333333331</v>
      </c>
      <c r="G13" s="18">
        <f>H12</f>
        <v>0.45833333333333331</v>
      </c>
      <c r="H13" s="52">
        <f t="shared" si="4"/>
        <v>0.47916666666666663</v>
      </c>
      <c r="I13" s="19">
        <f t="shared" si="0"/>
        <v>0.49999999999999994</v>
      </c>
      <c r="J13" s="59" t="str">
        <f t="array" ref="J13">IFERROR(INDEX($R$9:$R$31,SMALL(IF(((($S$9:$S$31=J$7)*($Q$9:$Q$31=$N13)*ROW($Q$9:$Q$31))*1)&lt;&gt;0,((($S$9:$S$31=J$7)*($Q$9:$Q$31=$N13)*ROW($Q$9:$Q$31))*1)),$M13)-$P$8),"")</f>
        <v/>
      </c>
      <c r="K13" s="59" t="str">
        <f t="array" ref="K13">IFERROR(INDEX($R$9:$R$31,SMALL(IF(((($S$9:$S$31=K$7)*($Q$9:$Q$31=$N13)*ROW($Q$9:$Q$31))*1)&lt;&gt;0,((($S$9:$S$31=K$7)*($Q$9:$Q$31=$N13)*ROW($Q$9:$Q$31))*1)),$M13)-$P$8),"")</f>
        <v/>
      </c>
      <c r="L13" s="59" t="str">
        <f t="array" ref="L13">IFERROR(INDEX($R$9:$R$31,SMALL(IF(((($S$9:$S$31=L$7)*($Q$9:$Q$31=$N13)*ROW($Q$9:$Q$31))*1)&lt;&gt;0,((($S$9:$S$31=L$7)*($Q$9:$Q$31=$N13)*ROW($Q$9:$Q$31))*1)),$M13)-$P$8),"")</f>
        <v>Clémence</v>
      </c>
      <c r="M13" s="33">
        <f t="array" ref="M13">IF(M12=INDEX($W$9:$W$31,LARGE(IF($Q$9:$Q$31=COUNTIF($M$9:M12,1),ROW($Q$9:$Q$31)),1)-$P$8),1,M12+1)</f>
        <v>1</v>
      </c>
      <c r="N13" s="36">
        <f t="shared" si="7"/>
        <v>4</v>
      </c>
      <c r="P13" s="5">
        <v>2</v>
      </c>
      <c r="Q13" s="5">
        <v>2</v>
      </c>
      <c r="R13" s="37" t="s">
        <v>31</v>
      </c>
      <c r="S13" s="38">
        <v>1</v>
      </c>
      <c r="T13" s="5" t="str">
        <f t="shared" si="5"/>
        <v>2 - 1</v>
      </c>
      <c r="U13" s="5">
        <f>COUNTIF($T$9:T13,T13)</f>
        <v>1</v>
      </c>
      <c r="V13" s="5">
        <f t="shared" si="6"/>
        <v>1</v>
      </c>
      <c r="W13" s="30" t="str">
        <f t="shared" si="1"/>
        <v/>
      </c>
    </row>
    <row r="14" spans="1:25" ht="16" thickBot="1" x14ac:dyDescent="0.4">
      <c r="A14" s="3"/>
      <c r="D14" s="16">
        <f t="shared" si="2"/>
        <v>0.4375</v>
      </c>
      <c r="E14" s="17">
        <f t="shared" si="3"/>
        <v>0.4513888888888889</v>
      </c>
      <c r="F14" s="16">
        <f t="shared" si="8"/>
        <v>0.49305555555555558</v>
      </c>
      <c r="G14" s="18">
        <v>0.49305555555555558</v>
      </c>
      <c r="H14" s="16">
        <f t="shared" si="4"/>
        <v>0.51388888888888895</v>
      </c>
      <c r="I14" s="16">
        <f t="shared" si="0"/>
        <v>0.53472222222222232</v>
      </c>
      <c r="J14" s="59" t="str">
        <f t="array" ref="J14">IFERROR(INDEX($R$9:$R$31,SMALL(IF(((($S$9:$S$31=J$7)*($Q$9:$Q$31=$N14)*ROW($Q$9:$Q$31))*1)&lt;&gt;0,((($S$9:$S$31=J$7)*($Q$9:$Q$31=$N14)*ROW($Q$9:$Q$31))*1)),$M14)-$P$8),"")</f>
        <v/>
      </c>
      <c r="K14" s="59" t="str">
        <f t="array" ref="K14">IFERROR(INDEX($R$9:$R$31,SMALL(IF(((($S$9:$S$31=K$7)*($Q$9:$Q$31=$N14)*ROW($Q$9:$Q$31))*1)&lt;&gt;0,((($S$9:$S$31=K$7)*($Q$9:$Q$31=$N14)*ROW($Q$9:$Q$31))*1)),$M14)-$P$8),"")</f>
        <v/>
      </c>
      <c r="L14" s="59" t="str">
        <f t="array" ref="L14">IFERROR(INDEX($R$9:$R$31,SMALL(IF(((($S$9:$S$31=L$7)*($Q$9:$Q$31=$N14)*ROW($Q$9:$Q$31))*1)&lt;&gt;0,((($S$9:$S$31=L$7)*($Q$9:$Q$31=$N14)*ROW($Q$9:$Q$31))*1)),$M14)-$P$8),"")</f>
        <v>Cécile</v>
      </c>
      <c r="M14" s="33">
        <f t="array" ref="M14">IF(M13=INDEX($W$9:$W$31,LARGE(IF($Q$9:$Q$31=COUNTIF($M$9:M13,1),ROW($Q$9:$Q$31)),1)-$P$8),1,M13+1)</f>
        <v>2</v>
      </c>
      <c r="N14" s="36">
        <f t="shared" si="7"/>
        <v>4</v>
      </c>
      <c r="P14" s="20">
        <v>3</v>
      </c>
      <c r="Q14" s="20">
        <v>2</v>
      </c>
      <c r="R14" s="39" t="s">
        <v>32</v>
      </c>
      <c r="S14" s="39">
        <v>2</v>
      </c>
      <c r="T14" s="20" t="str">
        <f t="shared" si="5"/>
        <v>2 - 2</v>
      </c>
      <c r="U14" s="20">
        <f>COUNTIF($T$9:T14,T14)</f>
        <v>1</v>
      </c>
      <c r="V14" s="29">
        <f t="shared" si="6"/>
        <v>1</v>
      </c>
      <c r="W14" s="31">
        <f t="shared" si="1"/>
        <v>1</v>
      </c>
    </row>
    <row r="15" spans="1:25" x14ac:dyDescent="0.35">
      <c r="D15" s="16">
        <f t="shared" si="2"/>
        <v>0.45833333333333337</v>
      </c>
      <c r="E15" s="17">
        <f t="shared" si="3"/>
        <v>0.47222222222222227</v>
      </c>
      <c r="F15" s="16">
        <f t="shared" si="8"/>
        <v>0.51388888888888895</v>
      </c>
      <c r="G15" s="18">
        <f>H14</f>
        <v>0.51388888888888895</v>
      </c>
      <c r="H15" s="52">
        <f t="shared" si="4"/>
        <v>0.53472222222222232</v>
      </c>
      <c r="I15" s="16">
        <f t="shared" si="0"/>
        <v>0.55555555555555569</v>
      </c>
      <c r="J15" s="59" t="str">
        <f t="array" ref="J15">IFERROR(INDEX($R$9:$R$31,SMALL(IF(((($S$9:$S$31=J$7)*($Q$9:$Q$31=$N15)*ROW($Q$9:$Q$31))*1)&lt;&gt;0,((($S$9:$S$31=J$7)*($Q$9:$Q$31=$N15)*ROW($Q$9:$Q$31))*1)),$M15)-$P$8),"")</f>
        <v/>
      </c>
      <c r="K15" s="59" t="str">
        <f t="array" ref="K15">IFERROR(INDEX($R$9:$R$31,SMALL(IF(((($S$9:$S$31=K$7)*($Q$9:$Q$31=$N15)*ROW($Q$9:$Q$31))*1)&lt;&gt;0,((($S$9:$S$31=K$7)*($Q$9:$Q$31=$N15)*ROW($Q$9:$Q$31))*1)),$M15)-$P$8),"")</f>
        <v/>
      </c>
      <c r="L15" s="59" t="str">
        <f t="array" ref="L15">IFERROR(INDEX($R$9:$R$31,SMALL(IF(((($S$9:$S$31=L$7)*($Q$9:$Q$31=$N15)*ROW($Q$9:$Q$31))*1)&lt;&gt;0,((($S$9:$S$31=L$7)*($Q$9:$Q$31=$N15)*ROW($Q$9:$Q$31))*1)),$M15)-$P$8),"")</f>
        <v>Camille</v>
      </c>
      <c r="M15" s="33">
        <f t="array" ref="M15">IF(M14=INDEX($W$9:$W$31,LARGE(IF($Q$9:$Q$31=COUNTIF($M$9:M14,1),ROW($Q$9:$Q$31)),1)-$P$8),1,M14+1)</f>
        <v>3</v>
      </c>
      <c r="N15" s="36">
        <f t="shared" si="7"/>
        <v>4</v>
      </c>
      <c r="P15" s="5">
        <v>1</v>
      </c>
      <c r="Q15" s="5">
        <v>3</v>
      </c>
      <c r="R15" s="37" t="s">
        <v>33</v>
      </c>
      <c r="S15" s="38">
        <v>3</v>
      </c>
      <c r="T15" s="5" t="str">
        <f t="shared" si="5"/>
        <v>3 - 3</v>
      </c>
      <c r="U15" s="5">
        <f>COUNTIF($T$9:T15,T15)</f>
        <v>1</v>
      </c>
      <c r="V15" s="5">
        <f t="shared" si="6"/>
        <v>1</v>
      </c>
      <c r="W15" s="30" t="str">
        <f t="shared" si="1"/>
        <v/>
      </c>
    </row>
    <row r="16" spans="1:25" x14ac:dyDescent="0.35">
      <c r="A16" s="23"/>
      <c r="D16" s="16">
        <f t="shared" si="2"/>
        <v>0.54166666666666674</v>
      </c>
      <c r="E16" s="17">
        <f t="shared" si="3"/>
        <v>0.55555555555555558</v>
      </c>
      <c r="F16" s="16">
        <f t="shared" si="8"/>
        <v>0.59722222222222221</v>
      </c>
      <c r="G16" s="18">
        <v>0.59722222222222221</v>
      </c>
      <c r="H16" s="16">
        <f t="shared" si="4"/>
        <v>0.61805555555555558</v>
      </c>
      <c r="I16" s="16">
        <f t="shared" si="0"/>
        <v>0.63888888888888895</v>
      </c>
      <c r="J16" s="59" t="str">
        <f t="array" ref="J16">IFERROR(INDEX($R$9:$R$31,SMALL(IF(((($S$9:$S$31=J$7)*($Q$9:$Q$31=$N16)*ROW($Q$9:$Q$31))*1)&lt;&gt;0,((($S$9:$S$31=J$7)*($Q$9:$Q$31=$N16)*ROW($Q$9:$Q$31))*1)),$M16)-$P$8),"")</f>
        <v/>
      </c>
      <c r="K16" s="59" t="str">
        <f t="array" ref="K16">IFERROR(INDEX($R$9:$R$31,SMALL(IF(((($S$9:$S$31=K$7)*($Q$9:$Q$31=$N16)*ROW($Q$9:$Q$31))*1)&lt;&gt;0,((($S$9:$S$31=K$7)*($Q$9:$Q$31=$N16)*ROW($Q$9:$Q$31))*1)),$M16)-$P$8),"")</f>
        <v>Sophie</v>
      </c>
      <c r="L16" s="59" t="str">
        <f t="array" ref="L16">IFERROR(INDEX($R$9:$R$31,SMALL(IF(((($S$9:$S$31=L$7)*($Q$9:$Q$31=$N16)*ROW($Q$9:$Q$31))*1)&lt;&gt;0,((($S$9:$S$31=L$7)*($Q$9:$Q$31=$N16)*ROW($Q$9:$Q$31))*1)),$M16)-$P$8),"")</f>
        <v>Lena</v>
      </c>
      <c r="M16" s="33">
        <f t="array" ref="M16">IF(M15=INDEX($W$9:$W$31,LARGE(IF($Q$9:$Q$31=COUNTIF($M$9:M15,1),ROW($Q$9:$Q$31)),1)-$P$8),1,M15+1)</f>
        <v>1</v>
      </c>
      <c r="N16" s="36">
        <f t="shared" si="7"/>
        <v>5</v>
      </c>
      <c r="P16" s="5">
        <v>2</v>
      </c>
      <c r="Q16" s="5">
        <v>3</v>
      </c>
      <c r="R16" s="37" t="s">
        <v>34</v>
      </c>
      <c r="S16" s="38">
        <v>1</v>
      </c>
      <c r="T16" s="5" t="str">
        <f t="shared" si="5"/>
        <v>3 - 1</v>
      </c>
      <c r="U16" s="5">
        <f>COUNTIF($T$9:T16,T16)</f>
        <v>1</v>
      </c>
      <c r="V16" s="5">
        <f t="shared" si="6"/>
        <v>1</v>
      </c>
      <c r="W16" s="30" t="str">
        <f t="shared" si="1"/>
        <v/>
      </c>
    </row>
    <row r="17" spans="1:23" ht="16" thickBot="1" x14ac:dyDescent="0.4">
      <c r="A17" s="3"/>
      <c r="D17" s="16">
        <f t="shared" si="2"/>
        <v>0.56250000000000011</v>
      </c>
      <c r="E17" s="17">
        <f t="shared" si="3"/>
        <v>0.57638888888888895</v>
      </c>
      <c r="F17" s="16">
        <f t="shared" si="8"/>
        <v>0.61805555555555558</v>
      </c>
      <c r="G17" s="18">
        <f t="shared" ref="G17:G24" si="9">H16</f>
        <v>0.61805555555555558</v>
      </c>
      <c r="H17" s="16">
        <f t="shared" si="4"/>
        <v>0.63888888888888895</v>
      </c>
      <c r="I17" s="16">
        <f t="shared" si="0"/>
        <v>0.65972222222222232</v>
      </c>
      <c r="J17" s="59" t="str">
        <f t="array" ref="J17">IFERROR(INDEX($R$9:$R$31,SMALL(IF(((($S$9:$S$31=J$7)*($Q$9:$Q$31=$N17)*ROW($Q$9:$Q$31))*1)&lt;&gt;0,((($S$9:$S$31=J$7)*($Q$9:$Q$31=$N17)*ROW($Q$9:$Q$31))*1)),$M17)-$P$8),"")</f>
        <v/>
      </c>
      <c r="K17" s="59" t="str">
        <f t="array" ref="K17">IFERROR(INDEX($R$9:$R$31,SMALL(IF(((($S$9:$S$31=K$7)*($Q$9:$Q$31=$N17)*ROW($Q$9:$Q$31))*1)&lt;&gt;0,((($S$9:$S$31=K$7)*($Q$9:$Q$31=$N17)*ROW($Q$9:$Q$31))*1)),$M17)-$P$8),"")</f>
        <v/>
      </c>
      <c r="L17" s="59" t="str">
        <f t="array" ref="L17">IFERROR(INDEX($R$9:$R$31,SMALL(IF(((($S$9:$S$31=L$7)*($Q$9:$Q$31=$N17)*ROW($Q$9:$Q$31))*1)&lt;&gt;0,((($S$9:$S$31=L$7)*($Q$9:$Q$31=$N17)*ROW($Q$9:$Q$31))*1)),$M17)-$P$8),"")</f>
        <v/>
      </c>
      <c r="M17" s="33">
        <f t="array" ref="M17">IF(M16=INDEX($W$9:$W$31,LARGE(IF($Q$9:$Q$31=COUNTIF($M$9:M16,1),ROW($Q$9:$Q$31)),1)-$P$8),1,M16+1)</f>
        <v>1</v>
      </c>
      <c r="N17" s="36">
        <f t="shared" si="7"/>
        <v>6</v>
      </c>
      <c r="P17" s="20">
        <v>3</v>
      </c>
      <c r="Q17" s="20">
        <v>3</v>
      </c>
      <c r="R17" s="39" t="s">
        <v>35</v>
      </c>
      <c r="S17" s="39">
        <v>2</v>
      </c>
      <c r="T17" s="20" t="str">
        <f t="shared" si="5"/>
        <v>3 - 2</v>
      </c>
      <c r="U17" s="20">
        <f>COUNTIF($T$9:T17,T17)</f>
        <v>1</v>
      </c>
      <c r="V17" s="29">
        <f t="shared" si="6"/>
        <v>1</v>
      </c>
      <c r="W17" s="31">
        <f t="shared" si="1"/>
        <v>1</v>
      </c>
    </row>
    <row r="18" spans="1:23" x14ac:dyDescent="0.35">
      <c r="A18" s="3"/>
      <c r="D18" s="16">
        <f t="shared" si="2"/>
        <v>0.58333333333333348</v>
      </c>
      <c r="E18" s="17">
        <f t="shared" si="3"/>
        <v>0.59722222222222232</v>
      </c>
      <c r="F18" s="16">
        <f t="shared" si="8"/>
        <v>0.63888888888888895</v>
      </c>
      <c r="G18" s="18">
        <f t="shared" si="9"/>
        <v>0.63888888888888895</v>
      </c>
      <c r="H18" s="16">
        <f t="shared" si="4"/>
        <v>0.65972222222222232</v>
      </c>
      <c r="I18" s="16">
        <f t="shared" si="0"/>
        <v>0.68055555555555569</v>
      </c>
      <c r="J18" s="59" t="str">
        <f t="array" ref="J18">IFERROR(INDEX($R$9:$R$31,SMALL(IF(((($S$9:$S$31=J$7)*($Q$9:$Q$31=$N18)*ROW($Q$9:$Q$31))*1)&lt;&gt;0,((($S$9:$S$31=J$7)*($Q$9:$Q$31=$N18)*ROW($Q$9:$Q$31))*1)),$M18)-$P$8),"")</f>
        <v/>
      </c>
      <c r="K18" s="59" t="str">
        <f t="array" ref="K18">IFERROR(INDEX($R$9:$R$31,SMALL(IF(((($S$9:$S$31=K$7)*($Q$9:$Q$31=$N18)*ROW($Q$9:$Q$31))*1)&lt;&gt;0,((($S$9:$S$31=K$7)*($Q$9:$Q$31=$N18)*ROW($Q$9:$Q$31))*1)),$M18)-$P$8),"")</f>
        <v/>
      </c>
      <c r="L18" s="59" t="str">
        <f t="array" ref="L18">IFERROR(INDEX($R$9:$R$31,SMALL(IF(((($S$9:$S$31=L$7)*($Q$9:$Q$31=$N18)*ROW($Q$9:$Q$31))*1)&lt;&gt;0,((($S$9:$S$31=L$7)*($Q$9:$Q$31=$N18)*ROW($Q$9:$Q$31))*1)),$M18)-$P$8),"")</f>
        <v/>
      </c>
      <c r="M18" s="33">
        <f t="array" ref="M18">IF(M17=INDEX($W$9:$W$31,LARGE(IF($Q$9:$Q$31=COUNTIF($M$9:M17,1),ROW($Q$9:$Q$31)),1)-$P$8),1,M17+1)</f>
        <v>2</v>
      </c>
      <c r="N18" s="36">
        <f t="shared" si="7"/>
        <v>6</v>
      </c>
      <c r="P18" s="5">
        <v>1</v>
      </c>
      <c r="Q18" s="5">
        <v>4</v>
      </c>
      <c r="R18" s="37" t="s">
        <v>36</v>
      </c>
      <c r="S18" s="38">
        <v>3</v>
      </c>
      <c r="T18" s="5" t="str">
        <f t="shared" si="5"/>
        <v>4 - 3</v>
      </c>
      <c r="U18" s="5">
        <f>COUNTIF($T$9:T18,T18)</f>
        <v>1</v>
      </c>
      <c r="V18" s="5">
        <f t="shared" si="6"/>
        <v>1</v>
      </c>
      <c r="W18" s="30" t="str">
        <f t="shared" si="1"/>
        <v/>
      </c>
    </row>
    <row r="19" spans="1:23" x14ac:dyDescent="0.35">
      <c r="A19" s="3"/>
      <c r="D19" s="16">
        <f t="shared" si="2"/>
        <v>0.60416666666666685</v>
      </c>
      <c r="E19" s="17">
        <f t="shared" si="3"/>
        <v>0.61805555555555569</v>
      </c>
      <c r="F19" s="16">
        <f t="shared" si="8"/>
        <v>0.65972222222222232</v>
      </c>
      <c r="G19" s="18">
        <f t="shared" si="9"/>
        <v>0.65972222222222232</v>
      </c>
      <c r="H19" s="16">
        <f t="shared" si="4"/>
        <v>0.68055555555555569</v>
      </c>
      <c r="I19" s="16">
        <f t="shared" si="0"/>
        <v>0.70138888888888906</v>
      </c>
      <c r="J19" s="59" t="str">
        <f t="array" ref="J19">IFERROR(INDEX($R$9:$R$31,SMALL(IF(((($S$9:$S$31=J$7)*($Q$9:$Q$31=$N19)*ROW($Q$9:$Q$31))*1)&lt;&gt;0,((($S$9:$S$31=J$7)*($Q$9:$Q$31=$N19)*ROW($Q$9:$Q$31))*1)),$M19)-$P$8),"")</f>
        <v/>
      </c>
      <c r="K19" s="59" t="str">
        <f t="array" ref="K19">IFERROR(INDEX($R$9:$R$31,SMALL(IF(((($S$9:$S$31=K$7)*($Q$9:$Q$31=$N19)*ROW($Q$9:$Q$31))*1)&lt;&gt;0,((($S$9:$S$31=K$7)*($Q$9:$Q$31=$N19)*ROW($Q$9:$Q$31))*1)),$M19)-$P$8),"")</f>
        <v/>
      </c>
      <c r="L19" s="59" t="str">
        <f t="array" ref="L19">IFERROR(INDEX($R$9:$R$31,SMALL(IF(((($S$9:$S$31=L$7)*($Q$9:$Q$31=$N19)*ROW($Q$9:$Q$31))*1)&lt;&gt;0,((($S$9:$S$31=L$7)*($Q$9:$Q$31=$N19)*ROW($Q$9:$Q$31))*1)),$M19)-$P$8),"")</f>
        <v/>
      </c>
      <c r="M19" s="33">
        <f t="array" ref="M19">IF(M18=INDEX($W$9:$W$31,LARGE(IF($Q$9:$Q$31=COUNTIF($M$9:M18,1),ROW($Q$9:$Q$31)),1)-$P$8),1,M18+1)</f>
        <v>3</v>
      </c>
      <c r="N19" s="36">
        <f t="shared" si="7"/>
        <v>6</v>
      </c>
      <c r="P19" s="5">
        <v>2</v>
      </c>
      <c r="Q19" s="5">
        <v>4</v>
      </c>
      <c r="R19" s="37" t="s">
        <v>37</v>
      </c>
      <c r="S19" s="38">
        <v>3</v>
      </c>
      <c r="T19" s="5" t="str">
        <f t="shared" si="5"/>
        <v>4 - 3</v>
      </c>
      <c r="U19" s="5">
        <f>COUNTIF($T$9:T19,T19)</f>
        <v>2</v>
      </c>
      <c r="V19" s="5">
        <f t="shared" si="6"/>
        <v>1</v>
      </c>
      <c r="W19" s="30" t="str">
        <f t="shared" si="1"/>
        <v/>
      </c>
    </row>
    <row r="20" spans="1:23" ht="16" thickBot="1" x14ac:dyDescent="0.4">
      <c r="D20" s="16">
        <f t="shared" si="2"/>
        <v>0.62500000000000022</v>
      </c>
      <c r="E20" s="17">
        <f t="shared" si="3"/>
        <v>0.63888888888888906</v>
      </c>
      <c r="F20" s="16">
        <f t="shared" si="8"/>
        <v>0.68055555555555569</v>
      </c>
      <c r="G20" s="18">
        <f t="shared" si="9"/>
        <v>0.68055555555555569</v>
      </c>
      <c r="H20" s="52">
        <f t="shared" si="4"/>
        <v>0.70138888888888906</v>
      </c>
      <c r="I20" s="16">
        <f t="shared" si="0"/>
        <v>0.72222222222222243</v>
      </c>
      <c r="J20" s="59" t="str">
        <f t="array" ref="J20">IFERROR(INDEX($R$9:$R$31,SMALL(IF(((($S$9:$S$31=J$7)*($Q$9:$Q$31=$N20)*ROW($Q$9:$Q$31))*1)&lt;&gt;0,((($S$9:$S$31=J$7)*($Q$9:$Q$31=$N20)*ROW($Q$9:$Q$31))*1)),$M20)-$P$8),"")</f>
        <v/>
      </c>
      <c r="K20" s="59" t="str">
        <f t="array" ref="K20">IFERROR(INDEX($R$9:$R$31,SMALL(IF(((($S$9:$S$31=K$7)*($Q$9:$Q$31=$N20)*ROW($Q$9:$Q$31))*1)&lt;&gt;0,((($S$9:$S$31=K$7)*($Q$9:$Q$31=$N20)*ROW($Q$9:$Q$31))*1)),$M20)-$P$8),"")</f>
        <v/>
      </c>
      <c r="L20" s="59" t="str">
        <f t="array" ref="L20">IFERROR(INDEX($R$9:$R$31,SMALL(IF(((($S$9:$S$31=L$7)*($Q$9:$Q$31=$N20)*ROW($Q$9:$Q$31))*1)&lt;&gt;0,((($S$9:$S$31=L$7)*($Q$9:$Q$31=$N20)*ROW($Q$9:$Q$31))*1)),$M20)-$P$8),"")</f>
        <v/>
      </c>
      <c r="M20" s="33">
        <f t="array" ref="M20">IF(M19=INDEX($W$9:$W$31,LARGE(IF($Q$9:$Q$31=COUNTIF($M$9:M19,1),ROW($Q$9:$Q$31)),1)-$P$8),1,M19+1)</f>
        <v>1</v>
      </c>
      <c r="N20" s="36">
        <f t="shared" si="7"/>
        <v>7</v>
      </c>
      <c r="P20" s="20">
        <v>3</v>
      </c>
      <c r="Q20" s="20">
        <v>4</v>
      </c>
      <c r="R20" s="39" t="s">
        <v>38</v>
      </c>
      <c r="S20" s="39">
        <v>3</v>
      </c>
      <c r="T20" s="20" t="str">
        <f t="shared" si="5"/>
        <v>4 - 3</v>
      </c>
      <c r="U20" s="20">
        <f>COUNTIF($T$9:T20,T20)</f>
        <v>3</v>
      </c>
      <c r="V20" s="29">
        <f t="shared" si="6"/>
        <v>1</v>
      </c>
      <c r="W20" s="31">
        <f t="shared" si="1"/>
        <v>3</v>
      </c>
    </row>
    <row r="21" spans="1:23" x14ac:dyDescent="0.35">
      <c r="D21" s="16">
        <f t="shared" si="2"/>
        <v>0.64583333333333359</v>
      </c>
      <c r="E21" s="17">
        <f t="shared" si="3"/>
        <v>0.65972222222222243</v>
      </c>
      <c r="F21" s="16">
        <f t="shared" si="8"/>
        <v>0.70138888888888906</v>
      </c>
      <c r="G21" s="18">
        <f t="shared" si="9"/>
        <v>0.70138888888888906</v>
      </c>
      <c r="H21" s="16">
        <f t="shared" si="4"/>
        <v>0.72222222222222243</v>
      </c>
      <c r="I21" s="16">
        <f t="shared" si="0"/>
        <v>0.7430555555555558</v>
      </c>
      <c r="J21" s="59" t="str">
        <f t="array" ref="J21">IFERROR(INDEX($R$9:$R$31,SMALL(IF(((($S$9:$S$31=J$7)*($Q$9:$Q$31=$N21)*ROW($Q$9:$Q$31))*1)&lt;&gt;0,((($S$9:$S$31=J$7)*($Q$9:$Q$31=$N21)*ROW($Q$9:$Q$31))*1)),$M21)-$P$8),"")</f>
        <v/>
      </c>
      <c r="K21" s="59" t="str">
        <f t="array" ref="K21">IFERROR(INDEX($R$9:$R$31,SMALL(IF(((($S$9:$S$31=K$7)*($Q$9:$Q$31=$N21)*ROW($Q$9:$Q$31))*1)&lt;&gt;0,((($S$9:$S$31=K$7)*($Q$9:$Q$31=$N21)*ROW($Q$9:$Q$31))*1)),$M21)-$P$8),"")</f>
        <v/>
      </c>
      <c r="L21" s="59" t="str">
        <f t="array" ref="L21">IFERROR(INDEX($R$9:$R$31,SMALL(IF(((($S$9:$S$31=L$7)*($Q$9:$Q$31=$N21)*ROW($Q$9:$Q$31))*1)&lt;&gt;0,((($S$9:$S$31=L$7)*($Q$9:$Q$31=$N21)*ROW($Q$9:$Q$31))*1)),$M21)-$P$8),"")</f>
        <v/>
      </c>
      <c r="M21" s="33">
        <f t="array" ref="M21">IF(M20=INDEX($W$9:$W$31,LARGE(IF($Q$9:$Q$31=COUNTIF($M$9:M20,1),ROW($Q$9:$Q$31)),1)-$P$8),1,M20+1)</f>
        <v>2</v>
      </c>
      <c r="N21" s="36">
        <f t="shared" si="7"/>
        <v>7</v>
      </c>
      <c r="P21" s="5">
        <v>1</v>
      </c>
      <c r="Q21" s="5">
        <v>5</v>
      </c>
      <c r="R21" s="37" t="s">
        <v>39</v>
      </c>
      <c r="S21" s="38">
        <v>2</v>
      </c>
      <c r="T21" s="5" t="str">
        <f t="shared" si="5"/>
        <v>5 - 2</v>
      </c>
      <c r="U21" s="5">
        <f>COUNTIF($T$9:T21,T21)</f>
        <v>1</v>
      </c>
      <c r="V21" s="5">
        <f t="shared" si="6"/>
        <v>1</v>
      </c>
      <c r="W21" s="30" t="str">
        <f t="shared" si="1"/>
        <v/>
      </c>
    </row>
    <row r="22" spans="1:23" x14ac:dyDescent="0.35">
      <c r="D22" s="16">
        <f t="shared" si="2"/>
        <v>0.66666666666666696</v>
      </c>
      <c r="E22" s="17">
        <f t="shared" si="3"/>
        <v>0.6805555555555558</v>
      </c>
      <c r="F22" s="16">
        <f t="shared" si="8"/>
        <v>0.72222222222222243</v>
      </c>
      <c r="G22" s="18">
        <f t="shared" si="9"/>
        <v>0.72222222222222243</v>
      </c>
      <c r="H22" s="16">
        <f t="shared" si="4"/>
        <v>0.7430555555555558</v>
      </c>
      <c r="I22" s="16">
        <f t="shared" si="0"/>
        <v>0.76388888888888917</v>
      </c>
      <c r="J22" s="59" t="str">
        <f t="array" ref="J22">IFERROR(INDEX($R$9:$R$31,SMALL(IF(((($S$9:$S$31=J$7)*($Q$9:$Q$31=$N22)*ROW($Q$9:$Q$31))*1)&lt;&gt;0,((($S$9:$S$31=J$7)*($Q$9:$Q$31=$N22)*ROW($Q$9:$Q$31))*1)),$M22)-$P$8),"")</f>
        <v/>
      </c>
      <c r="K22" s="59" t="str">
        <f t="array" ref="K22">IFERROR(INDEX($R$9:$R$31,SMALL(IF(((($S$9:$S$31=K$7)*($Q$9:$Q$31=$N22)*ROW($Q$9:$Q$31))*1)&lt;&gt;0,((($S$9:$S$31=K$7)*($Q$9:$Q$31=$N22)*ROW($Q$9:$Q$31))*1)),$M22)-$P$8),"")</f>
        <v/>
      </c>
      <c r="L22" s="59" t="str">
        <f t="array" ref="L22">IFERROR(INDEX($R$9:$R$31,SMALL(IF(((($S$9:$S$31=L$7)*($Q$9:$Q$31=$N22)*ROW($Q$9:$Q$31))*1)&lt;&gt;0,((($S$9:$S$31=L$7)*($Q$9:$Q$31=$N22)*ROW($Q$9:$Q$31))*1)),$M22)-$P$8),"")</f>
        <v/>
      </c>
      <c r="M22" s="33">
        <f t="array" ref="M22">IF(M21=INDEX($W$9:$W$31,LARGE(IF($Q$9:$Q$31=COUNTIF($M$9:M21,1),ROW($Q$9:$Q$31)),1)-$P$8),1,M21+1)</f>
        <v>3</v>
      </c>
      <c r="N22" s="36">
        <f t="shared" si="7"/>
        <v>7</v>
      </c>
      <c r="P22" s="5">
        <v>2</v>
      </c>
      <c r="Q22" s="5">
        <v>5</v>
      </c>
      <c r="R22" s="37" t="s">
        <v>40</v>
      </c>
      <c r="S22" s="38">
        <v>3</v>
      </c>
      <c r="T22" s="5" t="str">
        <f t="shared" si="5"/>
        <v>5 - 3</v>
      </c>
      <c r="U22" s="5">
        <f>COUNTIF($T$9:T22,T22)</f>
        <v>1</v>
      </c>
      <c r="V22" s="5">
        <f t="shared" si="6"/>
        <v>1</v>
      </c>
      <c r="W22" s="30" t="str">
        <f t="shared" si="1"/>
        <v/>
      </c>
    </row>
    <row r="23" spans="1:23" ht="16" thickBot="1" x14ac:dyDescent="0.4">
      <c r="D23" s="16">
        <f t="shared" si="2"/>
        <v>0.68750000000000033</v>
      </c>
      <c r="E23" s="17">
        <f t="shared" si="3"/>
        <v>0.70138888888888917</v>
      </c>
      <c r="F23" s="16">
        <f t="shared" si="8"/>
        <v>0.7430555555555558</v>
      </c>
      <c r="G23" s="18">
        <f t="shared" si="9"/>
        <v>0.7430555555555558</v>
      </c>
      <c r="H23" s="16">
        <f t="shared" si="4"/>
        <v>0.76388888888888917</v>
      </c>
      <c r="I23" s="16">
        <f t="shared" si="0"/>
        <v>0.78472222222222254</v>
      </c>
      <c r="J23" s="59" t="str">
        <f t="array" ref="J23">IFERROR(INDEX($R$9:$R$31,SMALL(IF(((($S$9:$S$31=J$7)*($Q$9:$Q$31=$N23)*ROW($Q$9:$Q$31))*1)&lt;&gt;0,((($S$9:$S$31=J$7)*($Q$9:$Q$31=$N23)*ROW($Q$9:$Q$31))*1)),$M23)-$P$8),"")</f>
        <v>Melkior</v>
      </c>
      <c r="K23" s="59" t="str">
        <f t="array" ref="K23">IFERROR(INDEX($R$9:$R$31,SMALL(IF(((($S$9:$S$31=K$7)*($Q$9:$Q$31=$N23)*ROW($Q$9:$Q$31))*1)&lt;&gt;0,((($S$9:$S$31=K$7)*($Q$9:$Q$31=$N23)*ROW($Q$9:$Q$31))*1)),$M23)-$P$8),"")</f>
        <v/>
      </c>
      <c r="L23" s="59" t="str">
        <f t="array" ref="L23">IFERROR(INDEX($R$9:$R$31,SMALL(IF(((($S$9:$S$31=L$7)*($Q$9:$Q$31=$N23)*ROW($Q$9:$Q$31))*1)&lt;&gt;0,((($S$9:$S$31=L$7)*($Q$9:$Q$31=$N23)*ROW($Q$9:$Q$31))*1)),$M23)-$P$8),"")</f>
        <v/>
      </c>
      <c r="M23" s="33">
        <f t="array" ref="M23">IF(M22=INDEX($W$9:$W$31,LARGE(IF($Q$9:$Q$31=COUNTIF($M$9:M22,1),ROW($Q$9:$Q$31)),1)-$P$8),1,M22+1)</f>
        <v>1</v>
      </c>
      <c r="N23" s="36">
        <f t="shared" si="7"/>
        <v>8</v>
      </c>
      <c r="P23" s="20">
        <v>3</v>
      </c>
      <c r="Q23" s="20">
        <v>5</v>
      </c>
      <c r="R23" s="39" t="s">
        <v>41</v>
      </c>
      <c r="S23" s="39"/>
      <c r="T23" s="20" t="str">
        <f t="shared" si="5"/>
        <v xml:space="preserve">5 - </v>
      </c>
      <c r="U23" s="20">
        <f>COUNTIF($T$9:T23,T23)</f>
        <v>1</v>
      </c>
      <c r="V23" s="29" t="str">
        <f t="shared" si="6"/>
        <v/>
      </c>
      <c r="W23" s="31">
        <f t="shared" si="1"/>
        <v>1</v>
      </c>
    </row>
    <row r="24" spans="1:23" x14ac:dyDescent="0.35">
      <c r="D24" s="17">
        <f t="shared" si="2"/>
        <v>0.7083333333333337</v>
      </c>
      <c r="E24" s="17">
        <f t="shared" si="3"/>
        <v>0.72222222222222254</v>
      </c>
      <c r="F24" s="17">
        <f t="shared" si="8"/>
        <v>0.76388888888888917</v>
      </c>
      <c r="G24" s="48">
        <f t="shared" si="9"/>
        <v>0.76388888888888917</v>
      </c>
      <c r="H24" s="17">
        <f t="shared" si="4"/>
        <v>0.78472222222222254</v>
      </c>
      <c r="I24" s="19">
        <f t="shared" si="0"/>
        <v>0.80555555555555591</v>
      </c>
      <c r="J24" s="59" t="str">
        <f t="array" ref="J24">IFERROR(INDEX($R$9:$R$31,SMALL(IF(((($S$9:$S$31=J$7)*($Q$9:$Q$31=$N24)*ROW($Q$9:$Q$31))*1)&lt;&gt;0,((($S$9:$S$31=J$7)*($Q$9:$Q$31=$N24)*ROW($Q$9:$Q$31))*1)),$M24)-$P$8),"")</f>
        <v/>
      </c>
      <c r="K24" s="59" t="str">
        <f t="array" ref="K24">IFERROR(INDEX($R$9:$R$31,SMALL(IF(((($S$9:$S$31=K$7)*($Q$9:$Q$31=$N24)*ROW($Q$9:$Q$31))*1)&lt;&gt;0,((($S$9:$S$31=K$7)*($Q$9:$Q$31=$N24)*ROW($Q$9:$Q$31))*1)),$M24)-$P$8),"")</f>
        <v/>
      </c>
      <c r="L24" s="59" t="str">
        <f t="array" ref="L24">IFERROR(INDEX($R$9:$R$31,SMALL(IF(((($S$9:$S$31=L$7)*($Q$9:$Q$31=$N24)*ROW($Q$9:$Q$31))*1)&lt;&gt;0,((($S$9:$S$31=L$7)*($Q$9:$Q$31=$N24)*ROW($Q$9:$Q$31))*1)),$M24)-$P$8),"")</f>
        <v/>
      </c>
      <c r="M24" s="33">
        <f t="array" ref="M24">IF(M23=INDEX($W$9:$W$31,LARGE(IF($Q$9:$Q$31=COUNTIF($M$9:M23,1),ROW($Q$9:$Q$31)),1)-$P$8),1,M23+1)</f>
        <v>2</v>
      </c>
      <c r="N24" s="36">
        <f t="shared" si="7"/>
        <v>8</v>
      </c>
      <c r="P24" s="5">
        <v>1</v>
      </c>
      <c r="Q24" s="5">
        <v>6</v>
      </c>
      <c r="R24" s="37" t="s">
        <v>49</v>
      </c>
      <c r="S24" s="38"/>
      <c r="T24" s="5" t="str">
        <f t="shared" si="5"/>
        <v xml:space="preserve">6 - </v>
      </c>
      <c r="U24" s="5">
        <f>COUNTIF($T$9:T24,T24)</f>
        <v>1</v>
      </c>
      <c r="V24" s="5" t="str">
        <f t="shared" si="6"/>
        <v/>
      </c>
      <c r="W24" s="30" t="str">
        <f t="shared" si="1"/>
        <v/>
      </c>
    </row>
    <row r="25" spans="1:23" x14ac:dyDescent="0.35">
      <c r="M25" s="33"/>
      <c r="P25" s="5">
        <v>2</v>
      </c>
      <c r="Q25" s="5">
        <v>6</v>
      </c>
      <c r="R25" s="37" t="s">
        <v>42</v>
      </c>
      <c r="S25" s="38"/>
      <c r="T25" s="5" t="str">
        <f t="shared" si="5"/>
        <v xml:space="preserve">6 - </v>
      </c>
      <c r="U25" s="5">
        <f>COUNTIF($T$9:T25,T25)</f>
        <v>2</v>
      </c>
      <c r="V25" s="5" t="str">
        <f t="shared" si="6"/>
        <v/>
      </c>
      <c r="W25" s="30" t="str">
        <f t="shared" si="1"/>
        <v/>
      </c>
    </row>
    <row r="26" spans="1:23" ht="16" thickBot="1" x14ac:dyDescent="0.4">
      <c r="M26" s="33"/>
      <c r="P26" s="20">
        <v>3</v>
      </c>
      <c r="Q26" s="20">
        <v>6</v>
      </c>
      <c r="R26" s="39" t="s">
        <v>43</v>
      </c>
      <c r="S26" s="39"/>
      <c r="T26" s="20" t="str">
        <f t="shared" si="5"/>
        <v xml:space="preserve">6 - </v>
      </c>
      <c r="U26" s="20">
        <f>COUNTIF($T$9:T26,T26)</f>
        <v>3</v>
      </c>
      <c r="V26" s="29" t="str">
        <f t="shared" si="6"/>
        <v/>
      </c>
      <c r="W26" s="31">
        <f t="shared" si="1"/>
        <v>3</v>
      </c>
    </row>
    <row r="27" spans="1:23" x14ac:dyDescent="0.35">
      <c r="B27" s="1"/>
      <c r="M27" s="33"/>
      <c r="P27" s="5">
        <v>1</v>
      </c>
      <c r="Q27" s="5">
        <v>7</v>
      </c>
      <c r="R27" s="37" t="s">
        <v>44</v>
      </c>
      <c r="S27" s="38"/>
      <c r="T27" s="5" t="str">
        <f t="shared" si="5"/>
        <v xml:space="preserve">7 - </v>
      </c>
      <c r="U27" s="5">
        <f>COUNTIF($T$9:T27,T27)</f>
        <v>1</v>
      </c>
      <c r="V27" s="5" t="str">
        <f t="shared" si="6"/>
        <v/>
      </c>
      <c r="W27" s="30" t="str">
        <f t="shared" si="1"/>
        <v/>
      </c>
    </row>
    <row r="28" spans="1:23" x14ac:dyDescent="0.35">
      <c r="P28" s="5">
        <v>2</v>
      </c>
      <c r="Q28" s="5">
        <v>7</v>
      </c>
      <c r="R28" s="37" t="s">
        <v>45</v>
      </c>
      <c r="S28" s="38"/>
      <c r="T28" s="5" t="str">
        <f t="shared" si="5"/>
        <v xml:space="preserve">7 - </v>
      </c>
      <c r="U28" s="5">
        <f>COUNTIF($T$9:T28,T28)</f>
        <v>2</v>
      </c>
      <c r="V28" s="5" t="str">
        <f t="shared" si="6"/>
        <v/>
      </c>
      <c r="W28" s="30" t="str">
        <f t="shared" si="1"/>
        <v/>
      </c>
    </row>
    <row r="29" spans="1:23" ht="16" thickBot="1" x14ac:dyDescent="0.4">
      <c r="P29" s="20">
        <v>3</v>
      </c>
      <c r="Q29" s="20">
        <v>7</v>
      </c>
      <c r="R29" s="39" t="s">
        <v>46</v>
      </c>
      <c r="S29" s="39"/>
      <c r="T29" s="20" t="str">
        <f t="shared" si="5"/>
        <v xml:space="preserve">7 - </v>
      </c>
      <c r="U29" s="20">
        <f>COUNTIF($T$9:T29,T29)</f>
        <v>3</v>
      </c>
      <c r="V29" s="29" t="str">
        <f t="shared" si="6"/>
        <v/>
      </c>
      <c r="W29" s="31">
        <f t="shared" si="1"/>
        <v>3</v>
      </c>
    </row>
    <row r="30" spans="1:23" x14ac:dyDescent="0.35">
      <c r="P30" s="5">
        <v>1</v>
      </c>
      <c r="Q30" s="5">
        <v>8</v>
      </c>
      <c r="R30" s="38" t="s">
        <v>47</v>
      </c>
      <c r="S30" s="38"/>
      <c r="T30" s="5" t="str">
        <f t="shared" si="5"/>
        <v xml:space="preserve">8 - </v>
      </c>
      <c r="U30" s="5">
        <f>COUNTIF($T$9:T30,T30)</f>
        <v>1</v>
      </c>
      <c r="V30" s="5" t="str">
        <f t="shared" si="6"/>
        <v/>
      </c>
      <c r="W30" s="30" t="str">
        <f t="shared" si="1"/>
        <v/>
      </c>
    </row>
    <row r="31" spans="1:23" x14ac:dyDescent="0.35">
      <c r="B31" s="21"/>
      <c r="P31" s="5">
        <v>2</v>
      </c>
      <c r="Q31" s="5">
        <v>8</v>
      </c>
      <c r="R31" s="38" t="s">
        <v>48</v>
      </c>
      <c r="S31" s="38">
        <v>1</v>
      </c>
      <c r="T31" s="5" t="str">
        <f t="shared" si="5"/>
        <v>8 - 1</v>
      </c>
      <c r="U31" s="5">
        <f>COUNTIF($T$9:T31,T31)</f>
        <v>1</v>
      </c>
      <c r="V31" s="5">
        <f t="shared" si="6"/>
        <v>1</v>
      </c>
      <c r="W31" s="28">
        <f t="shared" si="1"/>
        <v>3</v>
      </c>
    </row>
    <row r="33" spans="2:9" x14ac:dyDescent="0.35">
      <c r="B33" s="22"/>
      <c r="I33" s="33"/>
    </row>
  </sheetData>
  <mergeCells count="2">
    <mergeCell ref="J4:L4"/>
    <mergeCell ref="J3:L3"/>
  </mergeCells>
  <conditionalFormatting sqref="M9:M24">
    <cfRule type="expression" dxfId="1" priority="2">
      <formula>N9&lt;&gt;N10</formula>
    </cfRule>
  </conditionalFormatting>
  <conditionalFormatting sqref="N9:N24">
    <cfRule type="expression" dxfId="0" priority="1">
      <formula>N9&lt;&gt;N10</formula>
    </cfRule>
  </conditionalFormatting>
  <pageMargins left="0.75" right="0.75" top="1" bottom="1" header="0.51180555555555496" footer="0.51180555555555496"/>
  <pageSetup paperSize="8" firstPageNumber="0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75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Grand Oral 22-5-24 ok</vt:lpstr>
      <vt:lpstr>'Grand Oral 22-5-24 ok'!g_1</vt:lpstr>
      <vt:lpstr>'Grand Oral 22-5-24 ok'!g_2</vt:lpstr>
      <vt:lpstr>'Grand Oral 22-5-24 ok'!g_3</vt:lpstr>
      <vt:lpstr>'Grand Oral 22-5-24 ok'!g_4</vt:lpstr>
      <vt:lpstr>'Grand Oral 22-5-24 ok'!g_5</vt:lpstr>
      <vt:lpstr>'Grand Oral 22-5-24 ok'!g_6</vt:lpstr>
      <vt:lpstr>'Grand Oral 22-5-24 ok'!g_7</vt:lpstr>
      <vt:lpstr>'Grand Oral 22-5-24 ok'!g_8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ISAAC Alexandra</dc:creator>
  <dc:description/>
  <cp:lastModifiedBy>ISAAC Alexandra</cp:lastModifiedBy>
  <cp:revision>18</cp:revision>
  <cp:lastPrinted>2024-04-06T19:32:21Z</cp:lastPrinted>
  <dcterms:created xsi:type="dcterms:W3CDTF">2017-10-29T17:53:04Z</dcterms:created>
  <dcterms:modified xsi:type="dcterms:W3CDTF">2024-04-06T19:34:21Z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